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0.xml" ContentType="application/vnd.openxmlformats-officedocument.spreadsheetml.pivotTable+xml"/>
  <Override PartName="/xl/pivotTables/pivotTable81.xml" ContentType="application/vnd.openxmlformats-officedocument.spreadsheetml.pivotTable+xml"/>
  <Override PartName="/xl/pivotTables/pivotTable82.xml" ContentType="application/vnd.openxmlformats-officedocument.spreadsheetml.pivotTable+xml"/>
  <Override PartName="/xl/pivotTables/pivotTable83.xml" ContentType="application/vnd.openxmlformats-officedocument.spreadsheetml.pivotTable+xml"/>
  <Override PartName="/xl/pivotTables/pivotTable84.xml" ContentType="application/vnd.openxmlformats-officedocument.spreadsheetml.pivotTable+xml"/>
  <Override PartName="/xl/pivotTables/pivotTable85.xml" ContentType="application/vnd.openxmlformats-officedocument.spreadsheetml.pivotTable+xml"/>
  <Override PartName="/xl/pivotTables/pivotTable86.xml" ContentType="application/vnd.openxmlformats-officedocument.spreadsheetml.pivotTable+xml"/>
  <Override PartName="/xl/pivotTables/pivotTable87.xml" ContentType="application/vnd.openxmlformats-officedocument.spreadsheetml.pivotTable+xml"/>
  <Override PartName="/xl/pivotTables/pivotTable88.xml" ContentType="application/vnd.openxmlformats-officedocument.spreadsheetml.pivotTable+xml"/>
  <Override PartName="/xl/pivotTables/pivotTable89.xml" ContentType="application/vnd.openxmlformats-officedocument.spreadsheetml.pivotTable+xml"/>
  <Override PartName="/xl/pivotTables/pivotTable90.xml" ContentType="application/vnd.openxmlformats-officedocument.spreadsheetml.pivotTable+xml"/>
  <Override PartName="/xl/pivotTables/pivotTable91.xml" ContentType="application/vnd.openxmlformats-officedocument.spreadsheetml.pivotTable+xml"/>
  <Override PartName="/xl/pivotTables/pivotTable92.xml" ContentType="application/vnd.openxmlformats-officedocument.spreadsheetml.pivotTable+xml"/>
  <Override PartName="/xl/pivotTables/pivotTable93.xml" ContentType="application/vnd.openxmlformats-officedocument.spreadsheetml.pivotTable+xml"/>
  <Override PartName="/xl/pivotTables/pivotTable94.xml" ContentType="application/vnd.openxmlformats-officedocument.spreadsheetml.pivotTable+xml"/>
  <Override PartName="/xl/pivotTables/pivotTable95.xml" ContentType="application/vnd.openxmlformats-officedocument.spreadsheetml.pivotTable+xml"/>
  <Override PartName="/xl/pivotTables/pivotTable96.xml" ContentType="application/vnd.openxmlformats-officedocument.spreadsheetml.pivotTable+xml"/>
  <Override PartName="/xl/pivotTables/pivotTable97.xml" ContentType="application/vnd.openxmlformats-officedocument.spreadsheetml.pivotTable+xml"/>
  <Override PartName="/xl/pivotTables/pivotTable98.xml" ContentType="application/vnd.openxmlformats-officedocument.spreadsheetml.pivotTable+xml"/>
  <Override PartName="/xl/pivotTables/pivotTable99.xml" ContentType="application/vnd.openxmlformats-officedocument.spreadsheetml.pivotTable+xml"/>
  <Override PartName="/xl/pivotTables/pivotTable100.xml" ContentType="application/vnd.openxmlformats-officedocument.spreadsheetml.pivotTable+xml"/>
  <Override PartName="/xl/pivotTables/pivotTable101.xml" ContentType="application/vnd.openxmlformats-officedocument.spreadsheetml.pivotTable+xml"/>
  <Override PartName="/xl/pivotTables/pivotTable102.xml" ContentType="application/vnd.openxmlformats-officedocument.spreadsheetml.pivotTable+xml"/>
  <Override PartName="/xl/pivotTables/pivotTable10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kast1\Google Drive\PhD\2.Analysis\1.Quantitative synthesis\5. Data Analysis\Paper 1 - meta-averages\V3\BE-TU-Meta-analysis\"/>
    </mc:Choice>
  </mc:AlternateContent>
  <xr:revisionPtr revIDLastSave="0" documentId="13_ncr:1_{A22FF1EC-EEEE-4894-A6F2-B171E3F4FACF}" xr6:coauthVersionLast="36" xr6:coauthVersionMax="36" xr10:uidLastSave="{00000000-0000-0000-0000-000000000000}"/>
  <bookViews>
    <workbookView xWindow="0" yWindow="0" windowWidth="28800" windowHeight="12225" firstSheet="8" activeTab="12" xr2:uid="{D6F88465-1FFE-4AA0-B9AB-CC6DB10AAC67}"/>
  </bookViews>
  <sheets>
    <sheet name="Content" sheetId="3" r:id="rId1"/>
    <sheet name="Overview" sheetId="2" r:id="rId2"/>
    <sheet name="Database" sheetId="4" r:id="rId3"/>
    <sheet name="Sheet1" sheetId="10" r:id="rId4"/>
    <sheet name="2_3 - Outliers" sheetId="5" r:id="rId5"/>
    <sheet name="4 -Impute_SE" sheetId="6" r:id="rId6"/>
    <sheet name="5-7 Weighting" sheetId="7" r:id="rId7"/>
    <sheet name="8 Meta-averages" sheetId="8" r:id="rId8"/>
    <sheet name="Geographic coverage" sheetId="13" r:id="rId9"/>
    <sheet name="9.1 Meta-Averages_t-test" sheetId="18" r:id="rId10"/>
    <sheet name="9.3 time period t-test" sheetId="15" r:id="rId11"/>
    <sheet name="9.5 SS_t-test" sheetId="11" r:id="rId12"/>
    <sheet name="9.6 RA t-test" sheetId="19" r:id="rId13"/>
  </sheets>
  <definedNames>
    <definedName name="_xlnm._FilterDatabase" localSheetId="2" hidden="1">Database!$A$1:$BQ$490</definedName>
    <definedName name="_xlnm._FilterDatabase" localSheetId="3" hidden="1">Sheet1!$B$1:$D$449</definedName>
    <definedName name="solver_eng" localSheetId="9" hidden="1">1</definedName>
    <definedName name="solver_eng" localSheetId="10" hidden="1">1</definedName>
    <definedName name="solver_eng" localSheetId="11" hidden="1">1</definedName>
    <definedName name="solver_eng" localSheetId="12" hidden="1">1</definedName>
    <definedName name="solver_neg" localSheetId="9" hidden="1">1</definedName>
    <definedName name="solver_neg" localSheetId="10" hidden="1">1</definedName>
    <definedName name="solver_neg" localSheetId="11" hidden="1">1</definedName>
    <definedName name="solver_neg" localSheetId="12" hidden="1">1</definedName>
    <definedName name="solver_num" localSheetId="9" hidden="1">0</definedName>
    <definedName name="solver_num" localSheetId="10" hidden="1">0</definedName>
    <definedName name="solver_num" localSheetId="11" hidden="1">0</definedName>
    <definedName name="solver_num" localSheetId="12" hidden="1">0</definedName>
    <definedName name="solver_opt" localSheetId="9" hidden="1">'9.1 Meta-Averages_t-test'!$AQ$26</definedName>
    <definedName name="solver_opt" localSheetId="10" hidden="1">'9.3 time period t-test'!$AQ$27</definedName>
    <definedName name="solver_opt" localSheetId="11" hidden="1">'9.5 SS_t-test'!$AQ$27</definedName>
    <definedName name="solver_opt" localSheetId="12" hidden="1">'9.6 RA t-test'!$AQ$27</definedName>
    <definedName name="solver_typ" localSheetId="9" hidden="1">1</definedName>
    <definedName name="solver_typ" localSheetId="10" hidden="1">1</definedName>
    <definedName name="solver_typ" localSheetId="11" hidden="1">1</definedName>
    <definedName name="solver_typ" localSheetId="12" hidden="1">1</definedName>
    <definedName name="solver_val" localSheetId="9" hidden="1">0</definedName>
    <definedName name="solver_val" localSheetId="10" hidden="1">0</definedName>
    <definedName name="solver_val" localSheetId="11" hidden="1">0</definedName>
    <definedName name="solver_val" localSheetId="12" hidden="1">0</definedName>
    <definedName name="solver_ver" localSheetId="9" hidden="1">3</definedName>
    <definedName name="solver_ver" localSheetId="10" hidden="1">3</definedName>
    <definedName name="solver_ver" localSheetId="11" hidden="1">3</definedName>
    <definedName name="solver_ver" localSheetId="12" hidden="1">3</definedName>
  </definedNames>
  <calcPr calcId="191029"/>
  <pivotCaches>
    <pivotCache cacheId="0" r:id="rId14"/>
    <pivotCache cacheId="1" r:id="rId15"/>
    <pivotCache cacheId="2" r:id="rId16"/>
    <pivotCache cacheId="3" r:id="rId1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E374" i="7" l="1"/>
  <c r="BE375" i="7"/>
  <c r="BE376" i="7"/>
  <c r="BE377" i="7"/>
  <c r="BE378" i="7"/>
  <c r="BE379" i="7"/>
  <c r="BE380" i="7"/>
  <c r="BE381" i="7"/>
  <c r="X8" i="4" s="1"/>
  <c r="BE382" i="7"/>
  <c r="BE383" i="7"/>
  <c r="BE384" i="7"/>
  <c r="BE385" i="7"/>
  <c r="BE386" i="7"/>
  <c r="BE387" i="7"/>
  <c r="BE388" i="7"/>
  <c r="BE389" i="7"/>
  <c r="BE390" i="7"/>
  <c r="BE391" i="7"/>
  <c r="BE392" i="7"/>
  <c r="BE393" i="7"/>
  <c r="BE394" i="7"/>
  <c r="BE395" i="7"/>
  <c r="BE396" i="7"/>
  <c r="BE397" i="7"/>
  <c r="BE398" i="7"/>
  <c r="BE399" i="7"/>
  <c r="BE400" i="7"/>
  <c r="BE401" i="7"/>
  <c r="BE402" i="7"/>
  <c r="BE403" i="7"/>
  <c r="BE404" i="7"/>
  <c r="BE405" i="7"/>
  <c r="BE406" i="7"/>
  <c r="BE407" i="7"/>
  <c r="BE408" i="7"/>
  <c r="BE409" i="7"/>
  <c r="BE410" i="7"/>
  <c r="BE411" i="7"/>
  <c r="BE412" i="7"/>
  <c r="BE413" i="7"/>
  <c r="BE414" i="7"/>
  <c r="BE415" i="7"/>
  <c r="BE416" i="7"/>
  <c r="BE417" i="7"/>
  <c r="BE418" i="7"/>
  <c r="BE419" i="7"/>
  <c r="BE420" i="7"/>
  <c r="BE421" i="7"/>
  <c r="BE422" i="7"/>
  <c r="BE423" i="7"/>
  <c r="BE424" i="7"/>
  <c r="BE425" i="7"/>
  <c r="BE426" i="7"/>
  <c r="BE427" i="7"/>
  <c r="BE428" i="7"/>
  <c r="BE429" i="7"/>
  <c r="BE430" i="7"/>
  <c r="BE431" i="7"/>
  <c r="BE432" i="7"/>
  <c r="BE433" i="7"/>
  <c r="BE434" i="7"/>
  <c r="BE435" i="7"/>
  <c r="BE436" i="7"/>
  <c r="BE437" i="7"/>
  <c r="BE438" i="7"/>
  <c r="BE439" i="7"/>
  <c r="BE440" i="7"/>
  <c r="BE441" i="7"/>
  <c r="BE442" i="7"/>
  <c r="BE443" i="7"/>
  <c r="BE444" i="7"/>
  <c r="BE445" i="7"/>
  <c r="BE446" i="7"/>
  <c r="BE447" i="7"/>
  <c r="BE448" i="7"/>
  <c r="BE449" i="7"/>
  <c r="BE450" i="7"/>
  <c r="BE451" i="7"/>
  <c r="BE452" i="7"/>
  <c r="BE453" i="7"/>
  <c r="BE454" i="7"/>
  <c r="BE455" i="7"/>
  <c r="BE456" i="7"/>
  <c r="BE457" i="7"/>
  <c r="BE458" i="7"/>
  <c r="BE459" i="7"/>
  <c r="BE460" i="7"/>
  <c r="BE461" i="7"/>
  <c r="BE462" i="7"/>
  <c r="BE463" i="7"/>
  <c r="BE464" i="7"/>
  <c r="BE465" i="7"/>
  <c r="BE466" i="7"/>
  <c r="BE467" i="7"/>
  <c r="BE468" i="7"/>
  <c r="BE469" i="7"/>
  <c r="BE470" i="7"/>
  <c r="BE471" i="7"/>
  <c r="BE472" i="7"/>
  <c r="BE473" i="7"/>
  <c r="BE474" i="7"/>
  <c r="BE475" i="7"/>
  <c r="BE476" i="7"/>
  <c r="BE477" i="7"/>
  <c r="BE478" i="7"/>
  <c r="BE479" i="7"/>
  <c r="BE480" i="7"/>
  <c r="BE481" i="7"/>
  <c r="BE482" i="7"/>
  <c r="BE483" i="7"/>
  <c r="BE484" i="7"/>
  <c r="BE485" i="7"/>
  <c r="BE486" i="7"/>
  <c r="BE487" i="7"/>
  <c r="X7" i="4"/>
  <c r="X9" i="4"/>
  <c r="X15" i="4"/>
  <c r="X16" i="4"/>
  <c r="X24" i="4"/>
  <c r="X26" i="4"/>
  <c r="X27" i="4"/>
  <c r="X28" i="4"/>
  <c r="X29" i="4"/>
  <c r="X32" i="4"/>
  <c r="X33" i="4"/>
  <c r="X34" i="4"/>
  <c r="X35" i="4"/>
  <c r="X36" i="4"/>
  <c r="X38" i="4"/>
  <c r="X39" i="4"/>
  <c r="X40" i="4"/>
  <c r="X41" i="4"/>
  <c r="X43" i="4"/>
  <c r="X44" i="4"/>
  <c r="X45" i="4"/>
  <c r="X46" i="4"/>
  <c r="X47" i="4"/>
  <c r="X48" i="4"/>
  <c r="X49" i="4"/>
  <c r="X50" i="4"/>
  <c r="X51" i="4"/>
  <c r="X52" i="4"/>
  <c r="X53" i="4"/>
  <c r="X54" i="4"/>
  <c r="X56" i="4"/>
  <c r="X59" i="4"/>
  <c r="X60" i="4"/>
  <c r="X63" i="4"/>
  <c r="X64" i="4"/>
  <c r="X66" i="4"/>
  <c r="X67" i="4"/>
  <c r="X69" i="4"/>
  <c r="X70" i="4"/>
  <c r="X71" i="4"/>
  <c r="X72" i="4"/>
  <c r="X73" i="4"/>
  <c r="X74" i="4"/>
  <c r="X75" i="4"/>
  <c r="X76" i="4"/>
  <c r="X77" i="4"/>
  <c r="X79" i="4"/>
  <c r="X80" i="4"/>
  <c r="X81" i="4"/>
  <c r="X82" i="4"/>
  <c r="X83" i="4"/>
  <c r="X84" i="4"/>
  <c r="X88" i="4"/>
  <c r="X89" i="4"/>
  <c r="X90" i="4"/>
  <c r="X91" i="4"/>
  <c r="X92" i="4"/>
  <c r="X96" i="4"/>
  <c r="X97" i="4"/>
  <c r="X98" i="4"/>
  <c r="X99" i="4"/>
  <c r="X101" i="4"/>
  <c r="X102" i="4"/>
  <c r="X103" i="4"/>
  <c r="X104" i="4"/>
  <c r="X105" i="4"/>
  <c r="X107" i="4"/>
  <c r="X108" i="4"/>
  <c r="X109" i="4"/>
  <c r="X110" i="4"/>
  <c r="X112" i="4"/>
  <c r="X113" i="4"/>
  <c r="X114" i="4"/>
  <c r="X115" i="4"/>
  <c r="X116" i="4"/>
  <c r="X117" i="4"/>
  <c r="X120" i="4"/>
  <c r="X124" i="4"/>
  <c r="X126" i="4"/>
  <c r="X127" i="4"/>
  <c r="X128" i="4"/>
  <c r="X130" i="4"/>
  <c r="X131" i="4"/>
  <c r="X133" i="4"/>
  <c r="X134" i="4"/>
  <c r="X136" i="4"/>
  <c r="X137" i="4"/>
  <c r="X138" i="4"/>
  <c r="X140" i="4"/>
  <c r="X142" i="4"/>
  <c r="X143" i="4"/>
  <c r="X144" i="4"/>
  <c r="X145" i="4"/>
  <c r="X147" i="4"/>
  <c r="X149" i="4"/>
  <c r="X150" i="4"/>
  <c r="X151" i="4"/>
  <c r="X152" i="4"/>
  <c r="X155" i="4"/>
  <c r="X156" i="4"/>
  <c r="X157" i="4"/>
  <c r="X158" i="4"/>
  <c r="X159" i="4"/>
  <c r="X160" i="4"/>
  <c r="X161" i="4"/>
  <c r="X162" i="4"/>
  <c r="X163" i="4"/>
  <c r="X166" i="4"/>
  <c r="X167" i="4"/>
  <c r="X168" i="4"/>
  <c r="X169" i="4"/>
  <c r="X170" i="4"/>
  <c r="X171" i="4"/>
  <c r="X173" i="4"/>
  <c r="X174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90" i="4"/>
  <c r="X192" i="4"/>
  <c r="X193" i="4"/>
  <c r="X194" i="4"/>
  <c r="X195" i="4"/>
  <c r="X198" i="4"/>
  <c r="X199" i="4"/>
  <c r="X200" i="4"/>
  <c r="X202" i="4"/>
  <c r="X203" i="4"/>
  <c r="X204" i="4"/>
  <c r="X205" i="4"/>
  <c r="X206" i="4"/>
  <c r="X207" i="4"/>
  <c r="X208" i="4"/>
  <c r="X209" i="4"/>
  <c r="X210" i="4"/>
  <c r="X211" i="4"/>
  <c r="X212" i="4"/>
  <c r="X214" i="4"/>
  <c r="X215" i="4"/>
  <c r="X216" i="4"/>
  <c r="X217" i="4"/>
  <c r="X219" i="4"/>
  <c r="X220" i="4"/>
  <c r="X221" i="4"/>
  <c r="X222" i="4"/>
  <c r="X224" i="4"/>
  <c r="X226" i="4"/>
  <c r="X227" i="4"/>
  <c r="X228" i="4"/>
  <c r="X230" i="4"/>
  <c r="X231" i="4"/>
  <c r="X232" i="4"/>
  <c r="X234" i="4"/>
  <c r="X235" i="4"/>
  <c r="X236" i="4"/>
  <c r="X238" i="4"/>
  <c r="X239" i="4"/>
  <c r="X240" i="4"/>
  <c r="X241" i="4"/>
  <c r="X243" i="4"/>
  <c r="X244" i="4"/>
  <c r="X245" i="4"/>
  <c r="X246" i="4"/>
  <c r="X248" i="4"/>
  <c r="X249" i="4"/>
  <c r="X251" i="4"/>
  <c r="X252" i="4"/>
  <c r="X254" i="4"/>
  <c r="X255" i="4"/>
  <c r="X256" i="4"/>
  <c r="X257" i="4"/>
  <c r="X259" i="4"/>
  <c r="X260" i="4"/>
  <c r="X261" i="4"/>
  <c r="X262" i="4"/>
  <c r="X263" i="4"/>
  <c r="X264" i="4"/>
  <c r="X265" i="4"/>
  <c r="X267" i="4"/>
  <c r="X269" i="4"/>
  <c r="X271" i="4"/>
  <c r="X272" i="4"/>
  <c r="X273" i="4"/>
  <c r="X274" i="4"/>
  <c r="X275" i="4"/>
  <c r="X276" i="4"/>
  <c r="X277" i="4"/>
  <c r="X280" i="4"/>
  <c r="X283" i="4"/>
  <c r="X285" i="4"/>
  <c r="X287" i="4"/>
  <c r="X288" i="4"/>
  <c r="X289" i="4"/>
  <c r="X290" i="4"/>
  <c r="X291" i="4"/>
  <c r="X292" i="4"/>
  <c r="X293" i="4"/>
  <c r="X296" i="4"/>
  <c r="X297" i="4"/>
  <c r="X298" i="4"/>
  <c r="X299" i="4"/>
  <c r="X301" i="4"/>
  <c r="X302" i="4"/>
  <c r="X303" i="4"/>
  <c r="X304" i="4"/>
  <c r="X305" i="4"/>
  <c r="X307" i="4"/>
  <c r="X308" i="4"/>
  <c r="X309" i="4"/>
  <c r="X310" i="4"/>
  <c r="X311" i="4"/>
  <c r="X312" i="4"/>
  <c r="X313" i="4"/>
  <c r="X314" i="4"/>
  <c r="X315" i="4"/>
  <c r="X316" i="4"/>
  <c r="X318" i="4"/>
  <c r="X319" i="4"/>
  <c r="X320" i="4"/>
  <c r="X323" i="4"/>
  <c r="X324" i="4"/>
  <c r="X325" i="4"/>
  <c r="X327" i="4"/>
  <c r="X328" i="4"/>
  <c r="X331" i="4"/>
  <c r="X332" i="4"/>
  <c r="X333" i="4"/>
  <c r="X335" i="4"/>
  <c r="X336" i="4"/>
  <c r="X339" i="4"/>
  <c r="X340" i="4"/>
  <c r="X341" i="4"/>
  <c r="X342" i="4"/>
  <c r="X343" i="4"/>
  <c r="X344" i="4"/>
  <c r="X347" i="4"/>
  <c r="X352" i="4"/>
  <c r="X354" i="4"/>
  <c r="X355" i="4"/>
  <c r="X356" i="4"/>
  <c r="X357" i="4"/>
  <c r="X358" i="4"/>
  <c r="X359" i="4"/>
  <c r="X360" i="4"/>
  <c r="X361" i="4"/>
  <c r="X362" i="4"/>
  <c r="X363" i="4"/>
  <c r="X364" i="4"/>
  <c r="X367" i="4"/>
  <c r="X368" i="4"/>
  <c r="X370" i="4"/>
  <c r="X371" i="4"/>
  <c r="X373" i="4"/>
  <c r="X375" i="4"/>
  <c r="X376" i="4"/>
  <c r="X377" i="4"/>
  <c r="X378" i="4"/>
  <c r="X379" i="4"/>
  <c r="X380" i="4"/>
  <c r="X382" i="4"/>
  <c r="X384" i="4"/>
  <c r="X385" i="4"/>
  <c r="X386" i="4"/>
  <c r="X387" i="4"/>
  <c r="X392" i="4"/>
  <c r="X395" i="4"/>
  <c r="X397" i="4"/>
  <c r="X398" i="4"/>
  <c r="X400" i="4"/>
  <c r="X401" i="4"/>
  <c r="X402" i="4"/>
  <c r="X403" i="4"/>
  <c r="X404" i="4"/>
  <c r="X408" i="4"/>
  <c r="X409" i="4"/>
  <c r="X411" i="4"/>
  <c r="X414" i="4"/>
  <c r="X416" i="4"/>
  <c r="X417" i="4"/>
  <c r="X419" i="4"/>
  <c r="X423" i="4"/>
  <c r="X424" i="4"/>
  <c r="X425" i="4"/>
  <c r="X427" i="4"/>
  <c r="X429" i="4"/>
  <c r="X430" i="4"/>
  <c r="X432" i="4"/>
  <c r="X433" i="4"/>
  <c r="X435" i="4"/>
  <c r="X436" i="4"/>
  <c r="X438" i="4"/>
  <c r="X439" i="4"/>
  <c r="X440" i="4"/>
  <c r="X441" i="4"/>
  <c r="X442" i="4"/>
  <c r="X443" i="4"/>
  <c r="X447" i="4"/>
  <c r="X448" i="4"/>
  <c r="X449" i="4"/>
  <c r="X450" i="4"/>
  <c r="X451" i="4"/>
  <c r="X454" i="4"/>
  <c r="X455" i="4"/>
  <c r="X456" i="4"/>
  <c r="X457" i="4"/>
  <c r="X458" i="4"/>
  <c r="X459" i="4"/>
  <c r="X462" i="4"/>
  <c r="X464" i="4"/>
  <c r="X465" i="4"/>
  <c r="X467" i="4"/>
  <c r="X469" i="4"/>
  <c r="X470" i="4"/>
  <c r="X471" i="4"/>
  <c r="X472" i="4"/>
  <c r="X473" i="4"/>
  <c r="X475" i="4"/>
  <c r="X477" i="4"/>
  <c r="X480" i="4"/>
  <c r="X481" i="4"/>
  <c r="X483" i="4"/>
  <c r="X485" i="4"/>
  <c r="X487" i="4"/>
  <c r="X488" i="4"/>
  <c r="X489" i="4"/>
  <c r="X2" i="4"/>
  <c r="AZ461" i="4"/>
  <c r="AZ462" i="4"/>
  <c r="AZ463" i="4"/>
  <c r="AZ464" i="4"/>
  <c r="AZ465" i="4"/>
  <c r="AZ466" i="4"/>
  <c r="AZ467" i="4"/>
  <c r="AZ468" i="4"/>
  <c r="AZ469" i="4"/>
  <c r="AZ470" i="4"/>
  <c r="AZ471" i="4"/>
  <c r="AZ472" i="4"/>
  <c r="AZ473" i="4"/>
  <c r="AZ474" i="4"/>
  <c r="AZ475" i="4"/>
  <c r="AZ476" i="4"/>
  <c r="AZ477" i="4"/>
  <c r="AZ478" i="4"/>
  <c r="AZ479" i="4"/>
  <c r="AZ480" i="4"/>
  <c r="AZ481" i="4"/>
  <c r="AZ482" i="4"/>
  <c r="AZ483" i="4"/>
  <c r="AZ484" i="4"/>
  <c r="AZ485" i="4"/>
  <c r="AZ486" i="4"/>
  <c r="AZ487" i="4"/>
  <c r="AZ488" i="4"/>
  <c r="AZ489" i="4"/>
  <c r="AZ490" i="4"/>
  <c r="X463" i="4" l="1"/>
  <c r="X431" i="4"/>
  <c r="X415" i="4"/>
  <c r="X407" i="4"/>
  <c r="X399" i="4"/>
  <c r="X391" i="4"/>
  <c r="X383" i="4"/>
  <c r="X351" i="4"/>
  <c r="X295" i="4"/>
  <c r="X279" i="4"/>
  <c r="X247" i="4"/>
  <c r="X223" i="4"/>
  <c r="X191" i="4"/>
  <c r="X175" i="4"/>
  <c r="X135" i="4"/>
  <c r="X119" i="4"/>
  <c r="X111" i="4"/>
  <c r="X95" i="4"/>
  <c r="X87" i="4"/>
  <c r="X55" i="4"/>
  <c r="X31" i="4"/>
  <c r="X23" i="4"/>
  <c r="X6" i="4"/>
  <c r="X479" i="4"/>
  <c r="X486" i="4"/>
  <c r="X478" i="4"/>
  <c r="X446" i="4"/>
  <c r="X422" i="4"/>
  <c r="X406" i="4"/>
  <c r="X390" i="4"/>
  <c r="X374" i="4"/>
  <c r="X366" i="4"/>
  <c r="X350" i="4"/>
  <c r="X334" i="4"/>
  <c r="X326" i="4"/>
  <c r="X294" i="4"/>
  <c r="X286" i="4"/>
  <c r="X278" i="4"/>
  <c r="X270" i="4"/>
  <c r="X118" i="4"/>
  <c r="X94" i="4"/>
  <c r="X86" i="4"/>
  <c r="X78" i="4"/>
  <c r="X62" i="4"/>
  <c r="X30" i="4"/>
  <c r="X22" i="4"/>
  <c r="X14" i="4"/>
  <c r="X5" i="4"/>
  <c r="X461" i="4"/>
  <c r="X453" i="4"/>
  <c r="X445" i="4"/>
  <c r="X437" i="4"/>
  <c r="X421" i="4"/>
  <c r="X413" i="4"/>
  <c r="X405" i="4"/>
  <c r="X389" i="4"/>
  <c r="X381" i="4"/>
  <c r="X365" i="4"/>
  <c r="X349" i="4"/>
  <c r="X317" i="4"/>
  <c r="X253" i="4"/>
  <c r="X237" i="4"/>
  <c r="X229" i="4"/>
  <c r="X213" i="4"/>
  <c r="X197" i="4"/>
  <c r="X189" i="4"/>
  <c r="X165" i="4"/>
  <c r="X141" i="4"/>
  <c r="X125" i="4"/>
  <c r="X93" i="4"/>
  <c r="X85" i="4"/>
  <c r="X61" i="4"/>
  <c r="X37" i="4"/>
  <c r="X21" i="4"/>
  <c r="X12" i="4"/>
  <c r="X4" i="4"/>
  <c r="X484" i="4"/>
  <c r="X476" i="4"/>
  <c r="X468" i="4"/>
  <c r="X460" i="4"/>
  <c r="X452" i="4"/>
  <c r="X444" i="4"/>
  <c r="X428" i="4"/>
  <c r="X420" i="4"/>
  <c r="X412" i="4"/>
  <c r="X396" i="4"/>
  <c r="X388" i="4"/>
  <c r="X372" i="4"/>
  <c r="X348" i="4"/>
  <c r="X300" i="4"/>
  <c r="X284" i="4"/>
  <c r="X268" i="4"/>
  <c r="X196" i="4"/>
  <c r="X172" i="4"/>
  <c r="X164" i="4"/>
  <c r="X148" i="4"/>
  <c r="X132" i="4"/>
  <c r="X100" i="4"/>
  <c r="X68" i="4"/>
  <c r="X20" i="4"/>
  <c r="X11" i="4"/>
  <c r="X3" i="4"/>
  <c r="X139" i="4"/>
  <c r="X123" i="4"/>
  <c r="X19" i="4"/>
  <c r="X10" i="4"/>
  <c r="X13" i="4"/>
  <c r="X490" i="4"/>
  <c r="X482" i="4"/>
  <c r="X474" i="4"/>
  <c r="X466" i="4"/>
  <c r="X434" i="4"/>
  <c r="X426" i="4"/>
  <c r="X418" i="4"/>
  <c r="X410" i="4"/>
  <c r="X394" i="4"/>
  <c r="X346" i="4"/>
  <c r="X338" i="4"/>
  <c r="X330" i="4"/>
  <c r="X322" i="4"/>
  <c r="X306" i="4"/>
  <c r="X282" i="4"/>
  <c r="X266" i="4"/>
  <c r="X258" i="4"/>
  <c r="X250" i="4"/>
  <c r="X242" i="4"/>
  <c r="X218" i="4"/>
  <c r="X154" i="4"/>
  <c r="X146" i="4"/>
  <c r="X122" i="4"/>
  <c r="X106" i="4"/>
  <c r="X58" i="4"/>
  <c r="X42" i="4"/>
  <c r="X18" i="4"/>
  <c r="X393" i="4"/>
  <c r="X369" i="4"/>
  <c r="X353" i="4"/>
  <c r="X345" i="4"/>
  <c r="X337" i="4"/>
  <c r="X329" i="4"/>
  <c r="X321" i="4"/>
  <c r="X281" i="4"/>
  <c r="X233" i="4"/>
  <c r="X225" i="4"/>
  <c r="X201" i="4"/>
  <c r="X153" i="4"/>
  <c r="X129" i="4"/>
  <c r="X121" i="4"/>
  <c r="X65" i="4"/>
  <c r="X57" i="4"/>
  <c r="X25" i="4"/>
  <c r="X17" i="4"/>
  <c r="AF3" i="4" l="1"/>
  <c r="AF4" i="4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1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210" i="4"/>
  <c r="AF211" i="4"/>
  <c r="AF212" i="4"/>
  <c r="AF213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8" i="4"/>
  <c r="AF229" i="4"/>
  <c r="AF230" i="4"/>
  <c r="AF231" i="4"/>
  <c r="AF232" i="4"/>
  <c r="AF233" i="4"/>
  <c r="AF234" i="4"/>
  <c r="AF235" i="4"/>
  <c r="AF236" i="4"/>
  <c r="AF237" i="4"/>
  <c r="AF238" i="4"/>
  <c r="AF239" i="4"/>
  <c r="AF240" i="4"/>
  <c r="AF241" i="4"/>
  <c r="AF242" i="4"/>
  <c r="AF243" i="4"/>
  <c r="AF244" i="4"/>
  <c r="AF245" i="4"/>
  <c r="AF246" i="4"/>
  <c r="AF247" i="4"/>
  <c r="AF248" i="4"/>
  <c r="AF249" i="4"/>
  <c r="AF250" i="4"/>
  <c r="AF251" i="4"/>
  <c r="AF252" i="4"/>
  <c r="AF253" i="4"/>
  <c r="AF254" i="4"/>
  <c r="AF255" i="4"/>
  <c r="AF256" i="4"/>
  <c r="AF257" i="4"/>
  <c r="AF258" i="4"/>
  <c r="AF259" i="4"/>
  <c r="AF260" i="4"/>
  <c r="AF261" i="4"/>
  <c r="AF262" i="4"/>
  <c r="AF263" i="4"/>
  <c r="AF264" i="4"/>
  <c r="AF265" i="4"/>
  <c r="AF266" i="4"/>
  <c r="AF267" i="4"/>
  <c r="AF268" i="4"/>
  <c r="AF269" i="4"/>
  <c r="AF270" i="4"/>
  <c r="AF271" i="4"/>
  <c r="AF272" i="4"/>
  <c r="AF273" i="4"/>
  <c r="AF274" i="4"/>
  <c r="AF275" i="4"/>
  <c r="AF276" i="4"/>
  <c r="AF277" i="4"/>
  <c r="AF278" i="4"/>
  <c r="AF279" i="4"/>
  <c r="AF280" i="4"/>
  <c r="AF281" i="4"/>
  <c r="AF282" i="4"/>
  <c r="AF283" i="4"/>
  <c r="AF284" i="4"/>
  <c r="AF285" i="4"/>
  <c r="AF286" i="4"/>
  <c r="AF287" i="4"/>
  <c r="AF288" i="4"/>
  <c r="AF289" i="4"/>
  <c r="AF290" i="4"/>
  <c r="AF291" i="4"/>
  <c r="AF292" i="4"/>
  <c r="AF293" i="4"/>
  <c r="AF294" i="4"/>
  <c r="AF295" i="4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7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AF407" i="4"/>
  <c r="AF408" i="4"/>
  <c r="AF409" i="4"/>
  <c r="AF410" i="4"/>
  <c r="AF411" i="4"/>
  <c r="AF412" i="4"/>
  <c r="AF413" i="4"/>
  <c r="AF414" i="4"/>
  <c r="AF415" i="4"/>
  <c r="AF416" i="4"/>
  <c r="AF417" i="4"/>
  <c r="AF418" i="4"/>
  <c r="AF419" i="4"/>
  <c r="AF420" i="4"/>
  <c r="AF421" i="4"/>
  <c r="AF422" i="4"/>
  <c r="AF423" i="4"/>
  <c r="AF424" i="4"/>
  <c r="AF425" i="4"/>
  <c r="AF426" i="4"/>
  <c r="AF427" i="4"/>
  <c r="AF428" i="4"/>
  <c r="AF429" i="4"/>
  <c r="AF430" i="4"/>
  <c r="AF431" i="4"/>
  <c r="AF432" i="4"/>
  <c r="AF433" i="4"/>
  <c r="AF434" i="4"/>
  <c r="AF435" i="4"/>
  <c r="AF436" i="4"/>
  <c r="AF437" i="4"/>
  <c r="AF438" i="4"/>
  <c r="AF439" i="4"/>
  <c r="AF440" i="4"/>
  <c r="AF441" i="4"/>
  <c r="AF442" i="4"/>
  <c r="AF443" i="4"/>
  <c r="AF444" i="4"/>
  <c r="AF445" i="4"/>
  <c r="AF446" i="4"/>
  <c r="AF447" i="4"/>
  <c r="AF448" i="4"/>
  <c r="AF449" i="4"/>
  <c r="AF450" i="4"/>
  <c r="AF451" i="4"/>
  <c r="AF452" i="4"/>
  <c r="AF453" i="4"/>
  <c r="AF454" i="4"/>
  <c r="AF455" i="4"/>
  <c r="AF456" i="4"/>
  <c r="AF457" i="4"/>
  <c r="AF458" i="4"/>
  <c r="AF459" i="4"/>
  <c r="AF460" i="4"/>
  <c r="AF461" i="4"/>
  <c r="AF462" i="4"/>
  <c r="AF463" i="4"/>
  <c r="AF464" i="4"/>
  <c r="AF465" i="4"/>
  <c r="AF466" i="4"/>
  <c r="AF467" i="4"/>
  <c r="AF468" i="4"/>
  <c r="AF469" i="4"/>
  <c r="AF470" i="4"/>
  <c r="AF471" i="4"/>
  <c r="AF472" i="4"/>
  <c r="AF473" i="4"/>
  <c r="AF474" i="4"/>
  <c r="AF475" i="4"/>
  <c r="AF476" i="4"/>
  <c r="AF477" i="4"/>
  <c r="AF478" i="4"/>
  <c r="AF479" i="4"/>
  <c r="AF480" i="4"/>
  <c r="AF481" i="4"/>
  <c r="AF482" i="4"/>
  <c r="AF483" i="4"/>
  <c r="AF484" i="4"/>
  <c r="AF485" i="4"/>
  <c r="AF486" i="4"/>
  <c r="AF487" i="4"/>
  <c r="AF488" i="4"/>
  <c r="AF489" i="4"/>
  <c r="AF490" i="4"/>
  <c r="AF2" i="4"/>
  <c r="CK88" i="7"/>
  <c r="CK89" i="7"/>
  <c r="CK90" i="7"/>
  <c r="CK91" i="7"/>
  <c r="CK92" i="7"/>
  <c r="CK93" i="7"/>
  <c r="CK94" i="7"/>
  <c r="CK95" i="7"/>
  <c r="CK96" i="7"/>
  <c r="CK97" i="7"/>
  <c r="CK98" i="7"/>
  <c r="CK99" i="7"/>
  <c r="CK100" i="7"/>
  <c r="CK101" i="7"/>
  <c r="CK102" i="7"/>
  <c r="CK103" i="7"/>
  <c r="CK104" i="7"/>
  <c r="CK105" i="7"/>
  <c r="CK106" i="7"/>
  <c r="CK107" i="7"/>
  <c r="CK108" i="7"/>
  <c r="CK109" i="7"/>
  <c r="CK110" i="7"/>
  <c r="CK111" i="7"/>
  <c r="CK112" i="7"/>
  <c r="CK113" i="7"/>
  <c r="CK114" i="7"/>
  <c r="CK115" i="7"/>
  <c r="CK116" i="7"/>
  <c r="CK117" i="7"/>
  <c r="CK118" i="7"/>
  <c r="CK119" i="7"/>
  <c r="CK120" i="7"/>
  <c r="CK121" i="7"/>
  <c r="CK122" i="7"/>
  <c r="CK123" i="7"/>
  <c r="CK124" i="7"/>
  <c r="CK125" i="7"/>
  <c r="CK126" i="7"/>
  <c r="CK127" i="7"/>
  <c r="CK128" i="7"/>
  <c r="CK129" i="7"/>
  <c r="CK130" i="7"/>
  <c r="CK131" i="7"/>
  <c r="CK132" i="7"/>
  <c r="CK133" i="7"/>
  <c r="CK134" i="7"/>
  <c r="CK135" i="7"/>
  <c r="CK136" i="7"/>
  <c r="CK137" i="7"/>
  <c r="CK138" i="7"/>
  <c r="CK139" i="7"/>
  <c r="CK140" i="7"/>
  <c r="CK141" i="7"/>
  <c r="CK142" i="7"/>
  <c r="CK143" i="7"/>
  <c r="CK144" i="7"/>
  <c r="CK145" i="7"/>
  <c r="CK146" i="7"/>
  <c r="CK147" i="7"/>
  <c r="CK148" i="7"/>
  <c r="CK149" i="7"/>
  <c r="CK150" i="7"/>
  <c r="CK151" i="7"/>
  <c r="CK152" i="7"/>
  <c r="CK153" i="7"/>
  <c r="CK154" i="7"/>
  <c r="CK155" i="7"/>
  <c r="CK156" i="7"/>
  <c r="CK157" i="7"/>
  <c r="CK158" i="7"/>
  <c r="CK159" i="7"/>
  <c r="CK160" i="7"/>
  <c r="CK161" i="7"/>
  <c r="CK162" i="7"/>
  <c r="CK163" i="7"/>
  <c r="CK164" i="7"/>
  <c r="CK165" i="7"/>
  <c r="CK166" i="7"/>
  <c r="CK167" i="7"/>
  <c r="CK168" i="7"/>
  <c r="CK169" i="7"/>
  <c r="CK170" i="7"/>
  <c r="CK171" i="7"/>
  <c r="CK172" i="7"/>
  <c r="CK173" i="7"/>
  <c r="CK174" i="7"/>
  <c r="CK175" i="7"/>
  <c r="CK176" i="7"/>
  <c r="CK177" i="7"/>
  <c r="CK178" i="7"/>
  <c r="CK179" i="7"/>
  <c r="CK180" i="7"/>
  <c r="CK181" i="7"/>
  <c r="CK182" i="7"/>
  <c r="CK183" i="7"/>
  <c r="CK184" i="7"/>
  <c r="CK185" i="7"/>
  <c r="CK186" i="7"/>
  <c r="CK187" i="7"/>
  <c r="CK188" i="7"/>
  <c r="CK189" i="7"/>
  <c r="CK190" i="7"/>
  <c r="CK191" i="7"/>
  <c r="CK192" i="7"/>
  <c r="CK193" i="7"/>
  <c r="CK194" i="7"/>
  <c r="CK195" i="7"/>
  <c r="CK196" i="7"/>
  <c r="CK197" i="7"/>
  <c r="CK198" i="7"/>
  <c r="CK199" i="7"/>
  <c r="CK200" i="7"/>
  <c r="CK201" i="7"/>
  <c r="CK202" i="7"/>
  <c r="CK203" i="7"/>
  <c r="CK204" i="7"/>
  <c r="CK205" i="7"/>
  <c r="CK206" i="7"/>
  <c r="CK207" i="7"/>
  <c r="CK208" i="7"/>
  <c r="CK209" i="7"/>
  <c r="CK210" i="7"/>
  <c r="CK211" i="7"/>
  <c r="CK212" i="7"/>
  <c r="CK213" i="7"/>
  <c r="CK214" i="7"/>
  <c r="CK215" i="7"/>
  <c r="CK216" i="7"/>
  <c r="CK217" i="7"/>
  <c r="CK218" i="7"/>
  <c r="CK219" i="7"/>
  <c r="CK220" i="7"/>
  <c r="CK221" i="7"/>
  <c r="CK222" i="7"/>
  <c r="CK223" i="7"/>
  <c r="CK224" i="7"/>
  <c r="CK225" i="7"/>
  <c r="CK226" i="7"/>
  <c r="CK227" i="7"/>
  <c r="CK228" i="7"/>
  <c r="CK229" i="7"/>
  <c r="CK230" i="7"/>
  <c r="CK231" i="7"/>
  <c r="CK232" i="7"/>
  <c r="CK233" i="7"/>
  <c r="CK234" i="7"/>
  <c r="CK235" i="7"/>
  <c r="CK236" i="7"/>
  <c r="CK237" i="7"/>
  <c r="CK238" i="7"/>
  <c r="CK239" i="7"/>
  <c r="CK240" i="7"/>
  <c r="CK241" i="7"/>
  <c r="CK242" i="7"/>
  <c r="CK243" i="7"/>
  <c r="CK244" i="7"/>
  <c r="CK245" i="7"/>
  <c r="CK246" i="7"/>
  <c r="CK247" i="7"/>
  <c r="CK248" i="7"/>
  <c r="CK249" i="7"/>
  <c r="CK250" i="7"/>
  <c r="CK251" i="7"/>
  <c r="CK252" i="7"/>
  <c r="CK253" i="7"/>
  <c r="CK254" i="7"/>
  <c r="CK255" i="7"/>
  <c r="CK256" i="7"/>
  <c r="CK257" i="7"/>
  <c r="CK258" i="7"/>
  <c r="CK259" i="7"/>
  <c r="CK260" i="7"/>
  <c r="CK261" i="7"/>
  <c r="CK262" i="7"/>
  <c r="CK263" i="7"/>
  <c r="CK264" i="7"/>
  <c r="CK265" i="7"/>
  <c r="CK266" i="7"/>
  <c r="CK267" i="7"/>
  <c r="CK268" i="7"/>
  <c r="CK269" i="7"/>
  <c r="CK270" i="7"/>
  <c r="CK271" i="7"/>
  <c r="CK272" i="7"/>
  <c r="CK273" i="7"/>
  <c r="CK274" i="7"/>
  <c r="CK275" i="7"/>
  <c r="CK276" i="7"/>
  <c r="CK277" i="7"/>
  <c r="CK278" i="7"/>
  <c r="CK279" i="7"/>
  <c r="CK280" i="7"/>
  <c r="CK281" i="7"/>
  <c r="CK282" i="7"/>
  <c r="CK283" i="7"/>
  <c r="CK284" i="7"/>
  <c r="CK285" i="7"/>
  <c r="CK286" i="7"/>
  <c r="CK287" i="7"/>
  <c r="CK288" i="7"/>
  <c r="CK289" i="7"/>
  <c r="CK290" i="7"/>
  <c r="CK291" i="7"/>
  <c r="CK292" i="7"/>
  <c r="CK293" i="7"/>
  <c r="CK294" i="7"/>
  <c r="CK295" i="7"/>
  <c r="CK296" i="7"/>
  <c r="CK297" i="7"/>
  <c r="CK298" i="7"/>
  <c r="CK299" i="7"/>
  <c r="CK300" i="7"/>
  <c r="CK301" i="7"/>
  <c r="CK302" i="7"/>
  <c r="CK303" i="7"/>
  <c r="CK304" i="7"/>
  <c r="CK305" i="7"/>
  <c r="CK306" i="7"/>
  <c r="CK307" i="7"/>
  <c r="CK308" i="7"/>
  <c r="CK309" i="7"/>
  <c r="CK310" i="7"/>
  <c r="CK311" i="7"/>
  <c r="CK312" i="7"/>
  <c r="CK313" i="7"/>
  <c r="CK314" i="7"/>
  <c r="CK315" i="7"/>
  <c r="CK316" i="7"/>
  <c r="CK317" i="7"/>
  <c r="CK318" i="7"/>
  <c r="CK319" i="7"/>
  <c r="CK320" i="7"/>
  <c r="CK321" i="7"/>
  <c r="CK322" i="7"/>
  <c r="CK323" i="7"/>
  <c r="CK324" i="7"/>
  <c r="CK325" i="7"/>
  <c r="CK326" i="7"/>
  <c r="CK327" i="7"/>
  <c r="CK328" i="7"/>
  <c r="CK329" i="7"/>
  <c r="CK330" i="7"/>
  <c r="CK331" i="7"/>
  <c r="CK332" i="7"/>
  <c r="CK333" i="7"/>
  <c r="CK334" i="7"/>
  <c r="CK335" i="7"/>
  <c r="CK336" i="7"/>
  <c r="CK337" i="7"/>
  <c r="CK338" i="7"/>
  <c r="CK339" i="7"/>
  <c r="CK340" i="7"/>
  <c r="CK341" i="7"/>
  <c r="CK342" i="7"/>
  <c r="CK343" i="7"/>
  <c r="CK344" i="7"/>
  <c r="CK345" i="7"/>
  <c r="CK346" i="7"/>
  <c r="CK347" i="7"/>
  <c r="CK348" i="7"/>
  <c r="CK349" i="7"/>
  <c r="CK350" i="7"/>
  <c r="CK351" i="7"/>
  <c r="CK352" i="7"/>
  <c r="CK353" i="7"/>
  <c r="CK354" i="7"/>
  <c r="CK355" i="7"/>
  <c r="CK356" i="7"/>
  <c r="CK357" i="7"/>
  <c r="CK358" i="7"/>
  <c r="CK359" i="7"/>
  <c r="CK360" i="7"/>
  <c r="CK361" i="7"/>
  <c r="CK362" i="7"/>
  <c r="CK363" i="7"/>
  <c r="CK364" i="7"/>
  <c r="CK365" i="7"/>
  <c r="CK366" i="7"/>
  <c r="CK367" i="7"/>
  <c r="CK368" i="7"/>
  <c r="CK369" i="7"/>
  <c r="CK370" i="7"/>
  <c r="CK371" i="7"/>
  <c r="CK372" i="7"/>
  <c r="CK373" i="7"/>
  <c r="CK374" i="7"/>
  <c r="CK375" i="7"/>
  <c r="CK376" i="7"/>
  <c r="CK377" i="7"/>
  <c r="CK378" i="7"/>
  <c r="CK379" i="7"/>
  <c r="CK380" i="7"/>
  <c r="CK381" i="7"/>
  <c r="CK382" i="7"/>
  <c r="CK383" i="7"/>
  <c r="CK384" i="7"/>
  <c r="CK385" i="7"/>
  <c r="CK386" i="7"/>
  <c r="CK387" i="7"/>
  <c r="CK388" i="7"/>
  <c r="CK389" i="7"/>
  <c r="CK390" i="7"/>
  <c r="CK391" i="7"/>
  <c r="CK392" i="7"/>
  <c r="CK393" i="7"/>
  <c r="CK394" i="7"/>
  <c r="CK395" i="7"/>
  <c r="CK396" i="7"/>
  <c r="CK397" i="7"/>
  <c r="CK398" i="7"/>
  <c r="CK399" i="7"/>
  <c r="CK400" i="7"/>
  <c r="CK401" i="7"/>
  <c r="CK402" i="7"/>
  <c r="CK403" i="7"/>
  <c r="CK404" i="7"/>
  <c r="CK405" i="7"/>
  <c r="CK406" i="7"/>
  <c r="CK407" i="7"/>
  <c r="CK408" i="7"/>
  <c r="CK409" i="7"/>
  <c r="CK410" i="7"/>
  <c r="CK411" i="7"/>
  <c r="CK412" i="7"/>
  <c r="CK413" i="7"/>
  <c r="CK414" i="7"/>
  <c r="CK415" i="7"/>
  <c r="CK416" i="7"/>
  <c r="CK417" i="7"/>
  <c r="CK418" i="7"/>
  <c r="CK419" i="7"/>
  <c r="CK420" i="7"/>
  <c r="CK421" i="7"/>
  <c r="CK422" i="7"/>
  <c r="CK423" i="7"/>
  <c r="CK424" i="7"/>
  <c r="CK425" i="7"/>
  <c r="CK426" i="7"/>
  <c r="CK427" i="7"/>
  <c r="CK428" i="7"/>
  <c r="CK429" i="7"/>
  <c r="CK430" i="7"/>
  <c r="CK431" i="7"/>
  <c r="CK432" i="7"/>
  <c r="CK433" i="7"/>
  <c r="CK434" i="7"/>
  <c r="CK435" i="7"/>
  <c r="CK436" i="7"/>
  <c r="CK437" i="7"/>
  <c r="CK438" i="7"/>
  <c r="CK439" i="7"/>
  <c r="CK440" i="7"/>
  <c r="CK441" i="7"/>
  <c r="CK442" i="7"/>
  <c r="CK443" i="7"/>
  <c r="CK444" i="7"/>
  <c r="CK445" i="7"/>
  <c r="CK10" i="7"/>
  <c r="CK11" i="7"/>
  <c r="CK12" i="7"/>
  <c r="CK13" i="7"/>
  <c r="CK14" i="7"/>
  <c r="CK15" i="7"/>
  <c r="CK16" i="7"/>
  <c r="CK17" i="7"/>
  <c r="CK18" i="7"/>
  <c r="CK19" i="7"/>
  <c r="CK20" i="7"/>
  <c r="CK21" i="7"/>
  <c r="CK22" i="7"/>
  <c r="CK23" i="7"/>
  <c r="CK24" i="7"/>
  <c r="CK25" i="7"/>
  <c r="CK26" i="7"/>
  <c r="CK27" i="7"/>
  <c r="CK28" i="7"/>
  <c r="CK29" i="7"/>
  <c r="CK30" i="7"/>
  <c r="CK31" i="7"/>
  <c r="CK32" i="7"/>
  <c r="CK33" i="7"/>
  <c r="CK34" i="7"/>
  <c r="CK35" i="7"/>
  <c r="CK36" i="7"/>
  <c r="CK37" i="7"/>
  <c r="CK38" i="7"/>
  <c r="CK39" i="7"/>
  <c r="CK40" i="7"/>
  <c r="CK41" i="7"/>
  <c r="CK42" i="7"/>
  <c r="CK43" i="7"/>
  <c r="CK44" i="7"/>
  <c r="CK45" i="7"/>
  <c r="CK46" i="7"/>
  <c r="CK47" i="7"/>
  <c r="CK48" i="7"/>
  <c r="CK49" i="7"/>
  <c r="CK50" i="7"/>
  <c r="CK51" i="7"/>
  <c r="CK52" i="7"/>
  <c r="CK53" i="7"/>
  <c r="CK54" i="7"/>
  <c r="CK55" i="7"/>
  <c r="CK56" i="7"/>
  <c r="CK57" i="7"/>
  <c r="CK58" i="7"/>
  <c r="CK59" i="7"/>
  <c r="CK60" i="7"/>
  <c r="CK61" i="7"/>
  <c r="CK62" i="7"/>
  <c r="CK63" i="7"/>
  <c r="CK64" i="7"/>
  <c r="CK65" i="7"/>
  <c r="CK66" i="7"/>
  <c r="CK67" i="7"/>
  <c r="CK68" i="7"/>
  <c r="CK69" i="7"/>
  <c r="CK70" i="7"/>
  <c r="CK71" i="7"/>
  <c r="CK72" i="7"/>
  <c r="CK73" i="7"/>
  <c r="CK74" i="7"/>
  <c r="CK75" i="7"/>
  <c r="CK76" i="7"/>
  <c r="CK77" i="7"/>
  <c r="CK78" i="7"/>
  <c r="CK79" i="7"/>
  <c r="CK80" i="7"/>
  <c r="CK81" i="7"/>
  <c r="CK82" i="7"/>
  <c r="CK83" i="7"/>
  <c r="CK84" i="7"/>
  <c r="CK85" i="7"/>
  <c r="CK86" i="7"/>
  <c r="CK87" i="7"/>
  <c r="CK9" i="7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418" i="4"/>
  <c r="AB419" i="4"/>
  <c r="AB420" i="4"/>
  <c r="AB421" i="4"/>
  <c r="AB422" i="4"/>
  <c r="AB423" i="4"/>
  <c r="AB424" i="4"/>
  <c r="AB425" i="4"/>
  <c r="AB426" i="4"/>
  <c r="AB427" i="4"/>
  <c r="AB428" i="4"/>
  <c r="AB429" i="4"/>
  <c r="AB430" i="4"/>
  <c r="AB431" i="4"/>
  <c r="AB432" i="4"/>
  <c r="AB433" i="4"/>
  <c r="AB434" i="4"/>
  <c r="AB435" i="4"/>
  <c r="AB436" i="4"/>
  <c r="AB437" i="4"/>
  <c r="AB438" i="4"/>
  <c r="AB439" i="4"/>
  <c r="AB440" i="4"/>
  <c r="AB441" i="4"/>
  <c r="AB442" i="4"/>
  <c r="AB443" i="4"/>
  <c r="AB444" i="4"/>
  <c r="AB445" i="4"/>
  <c r="AB446" i="4"/>
  <c r="AB447" i="4"/>
  <c r="AB448" i="4"/>
  <c r="AB449" i="4"/>
  <c r="AB450" i="4"/>
  <c r="AB451" i="4"/>
  <c r="AB452" i="4"/>
  <c r="AB453" i="4"/>
  <c r="AB454" i="4"/>
  <c r="AB455" i="4"/>
  <c r="AB456" i="4"/>
  <c r="AB457" i="4"/>
  <c r="AB458" i="4"/>
  <c r="AB459" i="4"/>
  <c r="AB460" i="4"/>
  <c r="AB461" i="4"/>
  <c r="AB462" i="4"/>
  <c r="AB463" i="4"/>
  <c r="AB464" i="4"/>
  <c r="AB465" i="4"/>
  <c r="AB466" i="4"/>
  <c r="AB467" i="4"/>
  <c r="AB468" i="4"/>
  <c r="AB469" i="4"/>
  <c r="AB470" i="4"/>
  <c r="AB471" i="4"/>
  <c r="AB472" i="4"/>
  <c r="AB473" i="4"/>
  <c r="AB474" i="4"/>
  <c r="AB475" i="4"/>
  <c r="AB476" i="4"/>
  <c r="AB477" i="4"/>
  <c r="AB478" i="4"/>
  <c r="AB479" i="4"/>
  <c r="AB480" i="4"/>
  <c r="AB481" i="4"/>
  <c r="AB482" i="4"/>
  <c r="AB483" i="4"/>
  <c r="AB484" i="4"/>
  <c r="AB485" i="4"/>
  <c r="AB486" i="4"/>
  <c r="AB487" i="4"/>
  <c r="AB488" i="4"/>
  <c r="AB489" i="4"/>
  <c r="AB490" i="4"/>
  <c r="AB2" i="4"/>
  <c r="BU88" i="7"/>
  <c r="BU89" i="7"/>
  <c r="BU90" i="7"/>
  <c r="BU91" i="7"/>
  <c r="BU92" i="7"/>
  <c r="BU93" i="7"/>
  <c r="BU94" i="7"/>
  <c r="BU95" i="7"/>
  <c r="BU96" i="7"/>
  <c r="BU97" i="7"/>
  <c r="BU98" i="7"/>
  <c r="BU99" i="7"/>
  <c r="BU100" i="7"/>
  <c r="BU101" i="7"/>
  <c r="BU102" i="7"/>
  <c r="BU103" i="7"/>
  <c r="BU104" i="7"/>
  <c r="BU105" i="7"/>
  <c r="BU106" i="7"/>
  <c r="BU107" i="7"/>
  <c r="BU108" i="7"/>
  <c r="BU109" i="7"/>
  <c r="BU110" i="7"/>
  <c r="BU111" i="7"/>
  <c r="BU112" i="7"/>
  <c r="BU113" i="7"/>
  <c r="BU114" i="7"/>
  <c r="BU115" i="7"/>
  <c r="BU116" i="7"/>
  <c r="BU117" i="7"/>
  <c r="BU118" i="7"/>
  <c r="BU119" i="7"/>
  <c r="BU120" i="7"/>
  <c r="BU121" i="7"/>
  <c r="BU122" i="7"/>
  <c r="BU123" i="7"/>
  <c r="BU124" i="7"/>
  <c r="BU125" i="7"/>
  <c r="BU126" i="7"/>
  <c r="BU127" i="7"/>
  <c r="BU128" i="7"/>
  <c r="BU129" i="7"/>
  <c r="BU130" i="7"/>
  <c r="BU131" i="7"/>
  <c r="BU132" i="7"/>
  <c r="BU133" i="7"/>
  <c r="BU134" i="7"/>
  <c r="BU135" i="7"/>
  <c r="BU136" i="7"/>
  <c r="BU137" i="7"/>
  <c r="BU138" i="7"/>
  <c r="BU139" i="7"/>
  <c r="BU140" i="7"/>
  <c r="BU141" i="7"/>
  <c r="BU142" i="7"/>
  <c r="BU143" i="7"/>
  <c r="BU144" i="7"/>
  <c r="BU145" i="7"/>
  <c r="BU146" i="7"/>
  <c r="BU147" i="7"/>
  <c r="BU148" i="7"/>
  <c r="BU149" i="7"/>
  <c r="BU150" i="7"/>
  <c r="BU151" i="7"/>
  <c r="BU152" i="7"/>
  <c r="BU153" i="7"/>
  <c r="BU154" i="7"/>
  <c r="BU155" i="7"/>
  <c r="BU156" i="7"/>
  <c r="BU157" i="7"/>
  <c r="BU158" i="7"/>
  <c r="BU159" i="7"/>
  <c r="BU160" i="7"/>
  <c r="BU161" i="7"/>
  <c r="BU162" i="7"/>
  <c r="BU163" i="7"/>
  <c r="BU164" i="7"/>
  <c r="BU165" i="7"/>
  <c r="BU166" i="7"/>
  <c r="BU167" i="7"/>
  <c r="BU168" i="7"/>
  <c r="BU169" i="7"/>
  <c r="BU170" i="7"/>
  <c r="BU171" i="7"/>
  <c r="BU172" i="7"/>
  <c r="BU173" i="7"/>
  <c r="BU174" i="7"/>
  <c r="BU175" i="7"/>
  <c r="BU176" i="7"/>
  <c r="BU177" i="7"/>
  <c r="BU178" i="7"/>
  <c r="BU179" i="7"/>
  <c r="BU180" i="7"/>
  <c r="BU181" i="7"/>
  <c r="BU182" i="7"/>
  <c r="BU183" i="7"/>
  <c r="BU184" i="7"/>
  <c r="BU185" i="7"/>
  <c r="BU186" i="7"/>
  <c r="BU187" i="7"/>
  <c r="BU188" i="7"/>
  <c r="BU189" i="7"/>
  <c r="BU190" i="7"/>
  <c r="BU191" i="7"/>
  <c r="BU192" i="7"/>
  <c r="BU193" i="7"/>
  <c r="BU194" i="7"/>
  <c r="BU195" i="7"/>
  <c r="BU196" i="7"/>
  <c r="BU197" i="7"/>
  <c r="BU198" i="7"/>
  <c r="BU199" i="7"/>
  <c r="BU200" i="7"/>
  <c r="BU201" i="7"/>
  <c r="BU202" i="7"/>
  <c r="BU203" i="7"/>
  <c r="BU204" i="7"/>
  <c r="BU205" i="7"/>
  <c r="BU206" i="7"/>
  <c r="BU207" i="7"/>
  <c r="BU208" i="7"/>
  <c r="BU209" i="7"/>
  <c r="BU210" i="7"/>
  <c r="BU211" i="7"/>
  <c r="BU212" i="7"/>
  <c r="BU213" i="7"/>
  <c r="BU214" i="7"/>
  <c r="BU215" i="7"/>
  <c r="BU216" i="7"/>
  <c r="BU217" i="7"/>
  <c r="BU218" i="7"/>
  <c r="BU219" i="7"/>
  <c r="BU220" i="7"/>
  <c r="BU221" i="7"/>
  <c r="BU222" i="7"/>
  <c r="BU223" i="7"/>
  <c r="BU224" i="7"/>
  <c r="BU225" i="7"/>
  <c r="BU226" i="7"/>
  <c r="BU227" i="7"/>
  <c r="BU228" i="7"/>
  <c r="BU229" i="7"/>
  <c r="BU230" i="7"/>
  <c r="BU231" i="7"/>
  <c r="BU232" i="7"/>
  <c r="BU233" i="7"/>
  <c r="BU234" i="7"/>
  <c r="BU235" i="7"/>
  <c r="BU236" i="7"/>
  <c r="BU237" i="7"/>
  <c r="BU238" i="7"/>
  <c r="BU239" i="7"/>
  <c r="BU240" i="7"/>
  <c r="BU241" i="7"/>
  <c r="BU242" i="7"/>
  <c r="BU243" i="7"/>
  <c r="BU244" i="7"/>
  <c r="BU245" i="7"/>
  <c r="BU246" i="7"/>
  <c r="BU247" i="7"/>
  <c r="BU248" i="7"/>
  <c r="BU249" i="7"/>
  <c r="BU250" i="7"/>
  <c r="BU251" i="7"/>
  <c r="BU252" i="7"/>
  <c r="BU253" i="7"/>
  <c r="BU254" i="7"/>
  <c r="BU255" i="7"/>
  <c r="BU256" i="7"/>
  <c r="BU257" i="7"/>
  <c r="BU258" i="7"/>
  <c r="BU259" i="7"/>
  <c r="BU260" i="7"/>
  <c r="BU261" i="7"/>
  <c r="BU262" i="7"/>
  <c r="BU263" i="7"/>
  <c r="BU264" i="7"/>
  <c r="BU265" i="7"/>
  <c r="BU266" i="7"/>
  <c r="BU267" i="7"/>
  <c r="BU268" i="7"/>
  <c r="BU269" i="7"/>
  <c r="BU270" i="7"/>
  <c r="BU271" i="7"/>
  <c r="BU272" i="7"/>
  <c r="BU273" i="7"/>
  <c r="BU274" i="7"/>
  <c r="BU275" i="7"/>
  <c r="BU276" i="7"/>
  <c r="BU277" i="7"/>
  <c r="BU278" i="7"/>
  <c r="BU279" i="7"/>
  <c r="BU280" i="7"/>
  <c r="BU281" i="7"/>
  <c r="BU282" i="7"/>
  <c r="BU283" i="7"/>
  <c r="BU284" i="7"/>
  <c r="BU285" i="7"/>
  <c r="BU286" i="7"/>
  <c r="BU287" i="7"/>
  <c r="BU288" i="7"/>
  <c r="BU289" i="7"/>
  <c r="BU290" i="7"/>
  <c r="BU291" i="7"/>
  <c r="BU292" i="7"/>
  <c r="BU293" i="7"/>
  <c r="BU294" i="7"/>
  <c r="BU295" i="7"/>
  <c r="BU296" i="7"/>
  <c r="BU297" i="7"/>
  <c r="BU298" i="7"/>
  <c r="BU299" i="7"/>
  <c r="BU300" i="7"/>
  <c r="BU301" i="7"/>
  <c r="BU302" i="7"/>
  <c r="BU303" i="7"/>
  <c r="BU304" i="7"/>
  <c r="BU305" i="7"/>
  <c r="BU306" i="7"/>
  <c r="BU307" i="7"/>
  <c r="BU308" i="7"/>
  <c r="BU309" i="7"/>
  <c r="BU310" i="7"/>
  <c r="BU311" i="7"/>
  <c r="BU312" i="7"/>
  <c r="BU313" i="7"/>
  <c r="BU314" i="7"/>
  <c r="BU315" i="7"/>
  <c r="BU316" i="7"/>
  <c r="BU317" i="7"/>
  <c r="BU318" i="7"/>
  <c r="BU319" i="7"/>
  <c r="BU320" i="7"/>
  <c r="BU321" i="7"/>
  <c r="BU322" i="7"/>
  <c r="BU323" i="7"/>
  <c r="BU324" i="7"/>
  <c r="BU325" i="7"/>
  <c r="BU326" i="7"/>
  <c r="BU327" i="7"/>
  <c r="BU328" i="7"/>
  <c r="BU329" i="7"/>
  <c r="BU330" i="7"/>
  <c r="BU331" i="7"/>
  <c r="BU332" i="7"/>
  <c r="BU333" i="7"/>
  <c r="BU334" i="7"/>
  <c r="BU335" i="7"/>
  <c r="BU336" i="7"/>
  <c r="BU337" i="7"/>
  <c r="BU338" i="7"/>
  <c r="BU339" i="7"/>
  <c r="BU340" i="7"/>
  <c r="BU341" i="7"/>
  <c r="BU342" i="7"/>
  <c r="BU343" i="7"/>
  <c r="BU344" i="7"/>
  <c r="BU345" i="7"/>
  <c r="BU346" i="7"/>
  <c r="BU347" i="7"/>
  <c r="BU348" i="7"/>
  <c r="BU349" i="7"/>
  <c r="BU350" i="7"/>
  <c r="BU351" i="7"/>
  <c r="BU352" i="7"/>
  <c r="BU353" i="7"/>
  <c r="BU354" i="7"/>
  <c r="BU355" i="7"/>
  <c r="BU356" i="7"/>
  <c r="BU357" i="7"/>
  <c r="BU358" i="7"/>
  <c r="BU359" i="7"/>
  <c r="BU360" i="7"/>
  <c r="BU361" i="7"/>
  <c r="BU362" i="7"/>
  <c r="BU363" i="7"/>
  <c r="BU364" i="7"/>
  <c r="BU365" i="7"/>
  <c r="BU366" i="7"/>
  <c r="BU367" i="7"/>
  <c r="BU368" i="7"/>
  <c r="BU369" i="7"/>
  <c r="BU370" i="7"/>
  <c r="BU371" i="7"/>
  <c r="BU372" i="7"/>
  <c r="BU373" i="7"/>
  <c r="BU374" i="7"/>
  <c r="BU375" i="7"/>
  <c r="BU376" i="7"/>
  <c r="BU377" i="7"/>
  <c r="BU378" i="7"/>
  <c r="BU379" i="7"/>
  <c r="BU380" i="7"/>
  <c r="BU381" i="7"/>
  <c r="BU382" i="7"/>
  <c r="BU383" i="7"/>
  <c r="BU384" i="7"/>
  <c r="BU385" i="7"/>
  <c r="BU386" i="7"/>
  <c r="BU387" i="7"/>
  <c r="BU388" i="7"/>
  <c r="BU389" i="7"/>
  <c r="BU390" i="7"/>
  <c r="BU391" i="7"/>
  <c r="BU392" i="7"/>
  <c r="BU393" i="7"/>
  <c r="BU394" i="7"/>
  <c r="BU395" i="7"/>
  <c r="BU396" i="7"/>
  <c r="BU397" i="7"/>
  <c r="BU398" i="7"/>
  <c r="BU399" i="7"/>
  <c r="BU400" i="7"/>
  <c r="BU401" i="7"/>
  <c r="BU402" i="7"/>
  <c r="BU403" i="7"/>
  <c r="BU404" i="7"/>
  <c r="BU405" i="7"/>
  <c r="BU406" i="7"/>
  <c r="BU407" i="7"/>
  <c r="BU408" i="7"/>
  <c r="BU409" i="7"/>
  <c r="BU410" i="7"/>
  <c r="BU411" i="7"/>
  <c r="BU412" i="7"/>
  <c r="BU413" i="7"/>
  <c r="BU414" i="7"/>
  <c r="BU415" i="7"/>
  <c r="BU10" i="7"/>
  <c r="BU11" i="7"/>
  <c r="BU12" i="7"/>
  <c r="BU13" i="7"/>
  <c r="BU14" i="7"/>
  <c r="BU15" i="7"/>
  <c r="BU16" i="7"/>
  <c r="BU17" i="7"/>
  <c r="BU18" i="7"/>
  <c r="BU19" i="7"/>
  <c r="BU20" i="7"/>
  <c r="BU21" i="7"/>
  <c r="BU22" i="7"/>
  <c r="BU23" i="7"/>
  <c r="BU24" i="7"/>
  <c r="BU25" i="7"/>
  <c r="BU26" i="7"/>
  <c r="BU27" i="7"/>
  <c r="BU28" i="7"/>
  <c r="BU29" i="7"/>
  <c r="BU30" i="7"/>
  <c r="BU31" i="7"/>
  <c r="BU32" i="7"/>
  <c r="BU33" i="7"/>
  <c r="BU34" i="7"/>
  <c r="BU35" i="7"/>
  <c r="BU36" i="7"/>
  <c r="BU37" i="7"/>
  <c r="BU38" i="7"/>
  <c r="BU39" i="7"/>
  <c r="BU40" i="7"/>
  <c r="BU41" i="7"/>
  <c r="BU42" i="7"/>
  <c r="BU43" i="7"/>
  <c r="BU44" i="7"/>
  <c r="BU45" i="7"/>
  <c r="BU46" i="7"/>
  <c r="BU47" i="7"/>
  <c r="BU48" i="7"/>
  <c r="BU49" i="7"/>
  <c r="BU50" i="7"/>
  <c r="BU51" i="7"/>
  <c r="BU52" i="7"/>
  <c r="BU53" i="7"/>
  <c r="BU54" i="7"/>
  <c r="BU55" i="7"/>
  <c r="BU56" i="7"/>
  <c r="BU57" i="7"/>
  <c r="BU58" i="7"/>
  <c r="BU59" i="7"/>
  <c r="BU60" i="7"/>
  <c r="BU61" i="7"/>
  <c r="BU62" i="7"/>
  <c r="BU63" i="7"/>
  <c r="BU64" i="7"/>
  <c r="BU65" i="7"/>
  <c r="BU66" i="7"/>
  <c r="BU67" i="7"/>
  <c r="BU68" i="7"/>
  <c r="BU69" i="7"/>
  <c r="BU70" i="7"/>
  <c r="BU71" i="7"/>
  <c r="BU72" i="7"/>
  <c r="BU73" i="7"/>
  <c r="BU74" i="7"/>
  <c r="BU75" i="7"/>
  <c r="BU76" i="7"/>
  <c r="BU77" i="7"/>
  <c r="BU78" i="7"/>
  <c r="BU79" i="7"/>
  <c r="BU80" i="7"/>
  <c r="BU81" i="7"/>
  <c r="BU82" i="7"/>
  <c r="BU83" i="7"/>
  <c r="BU84" i="7"/>
  <c r="BU85" i="7"/>
  <c r="BU86" i="7"/>
  <c r="BU87" i="7"/>
  <c r="BU9" i="7"/>
  <c r="BE88" i="7"/>
  <c r="BE89" i="7"/>
  <c r="BE90" i="7"/>
  <c r="BE91" i="7"/>
  <c r="BE92" i="7"/>
  <c r="BE93" i="7"/>
  <c r="BE94" i="7"/>
  <c r="BE95" i="7"/>
  <c r="BE96" i="7"/>
  <c r="BE97" i="7"/>
  <c r="BE98" i="7"/>
  <c r="BE99" i="7"/>
  <c r="BE100" i="7"/>
  <c r="BE101" i="7"/>
  <c r="BE102" i="7"/>
  <c r="BE103" i="7"/>
  <c r="BE104" i="7"/>
  <c r="BE105" i="7"/>
  <c r="BE106" i="7"/>
  <c r="BE107" i="7"/>
  <c r="BE108" i="7"/>
  <c r="BE109" i="7"/>
  <c r="BE110" i="7"/>
  <c r="BE111" i="7"/>
  <c r="BE112" i="7"/>
  <c r="BE113" i="7"/>
  <c r="BE114" i="7"/>
  <c r="BE115" i="7"/>
  <c r="BE116" i="7"/>
  <c r="BE117" i="7"/>
  <c r="BE118" i="7"/>
  <c r="BE119" i="7"/>
  <c r="BE120" i="7"/>
  <c r="BE121" i="7"/>
  <c r="BE122" i="7"/>
  <c r="BE123" i="7"/>
  <c r="BE124" i="7"/>
  <c r="BE125" i="7"/>
  <c r="BE126" i="7"/>
  <c r="BE127" i="7"/>
  <c r="BE128" i="7"/>
  <c r="BE129" i="7"/>
  <c r="BE130" i="7"/>
  <c r="BE131" i="7"/>
  <c r="BE132" i="7"/>
  <c r="BE133" i="7"/>
  <c r="BE134" i="7"/>
  <c r="BE135" i="7"/>
  <c r="BE136" i="7"/>
  <c r="BE137" i="7"/>
  <c r="BE138" i="7"/>
  <c r="BE139" i="7"/>
  <c r="BE140" i="7"/>
  <c r="BE141" i="7"/>
  <c r="BE142" i="7"/>
  <c r="BE143" i="7"/>
  <c r="BE144" i="7"/>
  <c r="BE145" i="7"/>
  <c r="BE146" i="7"/>
  <c r="BE147" i="7"/>
  <c r="BE148" i="7"/>
  <c r="BE149" i="7"/>
  <c r="BE150" i="7"/>
  <c r="BE151" i="7"/>
  <c r="BE152" i="7"/>
  <c r="BE153" i="7"/>
  <c r="BE154" i="7"/>
  <c r="BE155" i="7"/>
  <c r="BE156" i="7"/>
  <c r="BE157" i="7"/>
  <c r="BE158" i="7"/>
  <c r="BE159" i="7"/>
  <c r="BE160" i="7"/>
  <c r="BE161" i="7"/>
  <c r="BE162" i="7"/>
  <c r="BE163" i="7"/>
  <c r="BE164" i="7"/>
  <c r="BE165" i="7"/>
  <c r="BE166" i="7"/>
  <c r="BE167" i="7"/>
  <c r="BE168" i="7"/>
  <c r="BE169" i="7"/>
  <c r="BE170" i="7"/>
  <c r="BE171" i="7"/>
  <c r="BE172" i="7"/>
  <c r="BE173" i="7"/>
  <c r="BE174" i="7"/>
  <c r="BE175" i="7"/>
  <c r="BE176" i="7"/>
  <c r="BE177" i="7"/>
  <c r="BE178" i="7"/>
  <c r="BE179" i="7"/>
  <c r="BE180" i="7"/>
  <c r="BE181" i="7"/>
  <c r="BE182" i="7"/>
  <c r="BE183" i="7"/>
  <c r="BE184" i="7"/>
  <c r="BE185" i="7"/>
  <c r="BE186" i="7"/>
  <c r="BE187" i="7"/>
  <c r="BE188" i="7"/>
  <c r="BE189" i="7"/>
  <c r="BE190" i="7"/>
  <c r="BE191" i="7"/>
  <c r="BE192" i="7"/>
  <c r="BE193" i="7"/>
  <c r="BE194" i="7"/>
  <c r="BE195" i="7"/>
  <c r="BE196" i="7"/>
  <c r="BE197" i="7"/>
  <c r="BE198" i="7"/>
  <c r="BE199" i="7"/>
  <c r="BE200" i="7"/>
  <c r="BE201" i="7"/>
  <c r="BE202" i="7"/>
  <c r="BE203" i="7"/>
  <c r="BE204" i="7"/>
  <c r="BE205" i="7"/>
  <c r="BE206" i="7"/>
  <c r="BE207" i="7"/>
  <c r="BE208" i="7"/>
  <c r="BE209" i="7"/>
  <c r="BE210" i="7"/>
  <c r="BE211" i="7"/>
  <c r="BE212" i="7"/>
  <c r="BE213" i="7"/>
  <c r="BE214" i="7"/>
  <c r="BE215" i="7"/>
  <c r="BE216" i="7"/>
  <c r="BE217" i="7"/>
  <c r="BE218" i="7"/>
  <c r="BE219" i="7"/>
  <c r="BE220" i="7"/>
  <c r="BE221" i="7"/>
  <c r="BE222" i="7"/>
  <c r="BE223" i="7"/>
  <c r="BE224" i="7"/>
  <c r="BE225" i="7"/>
  <c r="BE226" i="7"/>
  <c r="BE227" i="7"/>
  <c r="BE228" i="7"/>
  <c r="BE229" i="7"/>
  <c r="BE230" i="7"/>
  <c r="BE231" i="7"/>
  <c r="BE232" i="7"/>
  <c r="BE233" i="7"/>
  <c r="BE234" i="7"/>
  <c r="BE235" i="7"/>
  <c r="BE236" i="7"/>
  <c r="BE237" i="7"/>
  <c r="BE238" i="7"/>
  <c r="BE239" i="7"/>
  <c r="BE240" i="7"/>
  <c r="BE241" i="7"/>
  <c r="BE242" i="7"/>
  <c r="BE243" i="7"/>
  <c r="BE244" i="7"/>
  <c r="BE245" i="7"/>
  <c r="BE246" i="7"/>
  <c r="BE247" i="7"/>
  <c r="BE248" i="7"/>
  <c r="BE249" i="7"/>
  <c r="BE250" i="7"/>
  <c r="BE251" i="7"/>
  <c r="BE252" i="7"/>
  <c r="BE253" i="7"/>
  <c r="BE254" i="7"/>
  <c r="BE255" i="7"/>
  <c r="BE256" i="7"/>
  <c r="BE257" i="7"/>
  <c r="BE258" i="7"/>
  <c r="BE259" i="7"/>
  <c r="BE260" i="7"/>
  <c r="BE261" i="7"/>
  <c r="BE262" i="7"/>
  <c r="BE263" i="7"/>
  <c r="BE264" i="7"/>
  <c r="BE265" i="7"/>
  <c r="BE266" i="7"/>
  <c r="BE267" i="7"/>
  <c r="BE268" i="7"/>
  <c r="BE269" i="7"/>
  <c r="BE270" i="7"/>
  <c r="BE271" i="7"/>
  <c r="BE272" i="7"/>
  <c r="BE273" i="7"/>
  <c r="BE274" i="7"/>
  <c r="BE275" i="7"/>
  <c r="BE276" i="7"/>
  <c r="BE277" i="7"/>
  <c r="BE278" i="7"/>
  <c r="BE279" i="7"/>
  <c r="BE280" i="7"/>
  <c r="BE281" i="7"/>
  <c r="BE282" i="7"/>
  <c r="BE283" i="7"/>
  <c r="BE284" i="7"/>
  <c r="BE285" i="7"/>
  <c r="BE286" i="7"/>
  <c r="BE287" i="7"/>
  <c r="BE288" i="7"/>
  <c r="BE289" i="7"/>
  <c r="BE290" i="7"/>
  <c r="BE291" i="7"/>
  <c r="BE292" i="7"/>
  <c r="BE293" i="7"/>
  <c r="BE294" i="7"/>
  <c r="BE295" i="7"/>
  <c r="BE296" i="7"/>
  <c r="BE297" i="7"/>
  <c r="BE298" i="7"/>
  <c r="BE299" i="7"/>
  <c r="BE300" i="7"/>
  <c r="BE301" i="7"/>
  <c r="BE302" i="7"/>
  <c r="BE303" i="7"/>
  <c r="BE304" i="7"/>
  <c r="BE305" i="7"/>
  <c r="BE306" i="7"/>
  <c r="BE307" i="7"/>
  <c r="BE308" i="7"/>
  <c r="BE309" i="7"/>
  <c r="BE310" i="7"/>
  <c r="BE311" i="7"/>
  <c r="BE312" i="7"/>
  <c r="BE313" i="7"/>
  <c r="BE314" i="7"/>
  <c r="BE315" i="7"/>
  <c r="BE316" i="7"/>
  <c r="BE317" i="7"/>
  <c r="BE318" i="7"/>
  <c r="BE319" i="7"/>
  <c r="BE320" i="7"/>
  <c r="BE321" i="7"/>
  <c r="BE322" i="7"/>
  <c r="BE323" i="7"/>
  <c r="BE324" i="7"/>
  <c r="BE325" i="7"/>
  <c r="BE326" i="7"/>
  <c r="BE327" i="7"/>
  <c r="BE328" i="7"/>
  <c r="BE329" i="7"/>
  <c r="BE330" i="7"/>
  <c r="BE331" i="7"/>
  <c r="BE332" i="7"/>
  <c r="BE333" i="7"/>
  <c r="BE334" i="7"/>
  <c r="BE335" i="7"/>
  <c r="BE336" i="7"/>
  <c r="BE337" i="7"/>
  <c r="BE338" i="7"/>
  <c r="BE339" i="7"/>
  <c r="BE340" i="7"/>
  <c r="BE341" i="7"/>
  <c r="BE342" i="7"/>
  <c r="BE343" i="7"/>
  <c r="BE344" i="7"/>
  <c r="BE345" i="7"/>
  <c r="BE346" i="7"/>
  <c r="BE347" i="7"/>
  <c r="BE348" i="7"/>
  <c r="BE349" i="7"/>
  <c r="BE350" i="7"/>
  <c r="BE351" i="7"/>
  <c r="BE352" i="7"/>
  <c r="BE353" i="7"/>
  <c r="BE354" i="7"/>
  <c r="BE355" i="7"/>
  <c r="BE356" i="7"/>
  <c r="BE357" i="7"/>
  <c r="BE358" i="7"/>
  <c r="BE359" i="7"/>
  <c r="BE360" i="7"/>
  <c r="BE361" i="7"/>
  <c r="BE362" i="7"/>
  <c r="BE363" i="7"/>
  <c r="BE364" i="7"/>
  <c r="BE365" i="7"/>
  <c r="BE366" i="7"/>
  <c r="BE367" i="7"/>
  <c r="BE368" i="7"/>
  <c r="BE369" i="7"/>
  <c r="BE370" i="7"/>
  <c r="BE371" i="7"/>
  <c r="BE372" i="7"/>
  <c r="BE373" i="7"/>
  <c r="BE10" i="7"/>
  <c r="BE11" i="7"/>
  <c r="BE12" i="7"/>
  <c r="BE13" i="7"/>
  <c r="BE14" i="7"/>
  <c r="BE15" i="7"/>
  <c r="BE16" i="7"/>
  <c r="BE17" i="7"/>
  <c r="BE18" i="7"/>
  <c r="BE19" i="7"/>
  <c r="BE20" i="7"/>
  <c r="BE21" i="7"/>
  <c r="BE22" i="7"/>
  <c r="BE23" i="7"/>
  <c r="BE24" i="7"/>
  <c r="BE25" i="7"/>
  <c r="BE26" i="7"/>
  <c r="BE27" i="7"/>
  <c r="BE28" i="7"/>
  <c r="BE29" i="7"/>
  <c r="BE30" i="7"/>
  <c r="BE31" i="7"/>
  <c r="BE32" i="7"/>
  <c r="BE33" i="7"/>
  <c r="BE34" i="7"/>
  <c r="BE35" i="7"/>
  <c r="BE36" i="7"/>
  <c r="BE37" i="7"/>
  <c r="BE38" i="7"/>
  <c r="BE39" i="7"/>
  <c r="BE40" i="7"/>
  <c r="BE41" i="7"/>
  <c r="BE42" i="7"/>
  <c r="BE43" i="7"/>
  <c r="BE44" i="7"/>
  <c r="BE45" i="7"/>
  <c r="BE46" i="7"/>
  <c r="BE47" i="7"/>
  <c r="BE48" i="7"/>
  <c r="BE49" i="7"/>
  <c r="BE50" i="7"/>
  <c r="BE51" i="7"/>
  <c r="BE52" i="7"/>
  <c r="BE53" i="7"/>
  <c r="BE54" i="7"/>
  <c r="BE55" i="7"/>
  <c r="BE56" i="7"/>
  <c r="BE57" i="7"/>
  <c r="BE58" i="7"/>
  <c r="BE59" i="7"/>
  <c r="BE60" i="7"/>
  <c r="BE61" i="7"/>
  <c r="BE62" i="7"/>
  <c r="BE63" i="7"/>
  <c r="BE64" i="7"/>
  <c r="BE65" i="7"/>
  <c r="BE66" i="7"/>
  <c r="BE67" i="7"/>
  <c r="BE68" i="7"/>
  <c r="BE69" i="7"/>
  <c r="BE70" i="7"/>
  <c r="BE71" i="7"/>
  <c r="BE72" i="7"/>
  <c r="BE73" i="7"/>
  <c r="BE74" i="7"/>
  <c r="BE75" i="7"/>
  <c r="BE76" i="7"/>
  <c r="BE77" i="7"/>
  <c r="BE78" i="7"/>
  <c r="BE79" i="7"/>
  <c r="BE80" i="7"/>
  <c r="BE81" i="7"/>
  <c r="BE82" i="7"/>
  <c r="BE83" i="7"/>
  <c r="BE84" i="7"/>
  <c r="BE85" i="7"/>
  <c r="BE86" i="7"/>
  <c r="BE87" i="7"/>
  <c r="BE9" i="7"/>
  <c r="T196" i="4"/>
  <c r="T334" i="4"/>
  <c r="P2" i="4"/>
  <c r="AO87" i="7"/>
  <c r="AO88" i="7"/>
  <c r="AO89" i="7"/>
  <c r="AO90" i="7"/>
  <c r="AO91" i="7"/>
  <c r="AO92" i="7"/>
  <c r="AO93" i="7"/>
  <c r="AO94" i="7"/>
  <c r="AO95" i="7"/>
  <c r="AO96" i="7"/>
  <c r="AO97" i="7"/>
  <c r="AO98" i="7"/>
  <c r="AO99" i="7"/>
  <c r="AO100" i="7"/>
  <c r="AO101" i="7"/>
  <c r="AO102" i="7"/>
  <c r="AO103" i="7"/>
  <c r="AO104" i="7"/>
  <c r="AO105" i="7"/>
  <c r="AO106" i="7"/>
  <c r="AO107" i="7"/>
  <c r="AO108" i="7"/>
  <c r="AO109" i="7"/>
  <c r="AO110" i="7"/>
  <c r="AO111" i="7"/>
  <c r="AO112" i="7"/>
  <c r="AO113" i="7"/>
  <c r="AO114" i="7"/>
  <c r="AO115" i="7"/>
  <c r="AO116" i="7"/>
  <c r="AO117" i="7"/>
  <c r="AO118" i="7"/>
  <c r="AO119" i="7"/>
  <c r="AO120" i="7"/>
  <c r="AO121" i="7"/>
  <c r="AO122" i="7"/>
  <c r="AO123" i="7"/>
  <c r="AO124" i="7"/>
  <c r="AO125" i="7"/>
  <c r="AO126" i="7"/>
  <c r="AO127" i="7"/>
  <c r="AO128" i="7"/>
  <c r="AO129" i="7"/>
  <c r="AO130" i="7"/>
  <c r="AO131" i="7"/>
  <c r="AO132" i="7"/>
  <c r="AO133" i="7"/>
  <c r="AO134" i="7"/>
  <c r="AO135" i="7"/>
  <c r="AO136" i="7"/>
  <c r="AO137" i="7"/>
  <c r="AO138" i="7"/>
  <c r="AO139" i="7"/>
  <c r="AO140" i="7"/>
  <c r="AO141" i="7"/>
  <c r="AO142" i="7"/>
  <c r="AO143" i="7"/>
  <c r="AO144" i="7"/>
  <c r="AO145" i="7"/>
  <c r="AO146" i="7"/>
  <c r="AO147" i="7"/>
  <c r="AO148" i="7"/>
  <c r="AO149" i="7"/>
  <c r="AO150" i="7"/>
  <c r="AO151" i="7"/>
  <c r="AO152" i="7"/>
  <c r="AO153" i="7"/>
  <c r="AO154" i="7"/>
  <c r="AO155" i="7"/>
  <c r="AO156" i="7"/>
  <c r="AO157" i="7"/>
  <c r="AO158" i="7"/>
  <c r="AO159" i="7"/>
  <c r="AO160" i="7"/>
  <c r="AO10" i="7"/>
  <c r="T9" i="4" s="1"/>
  <c r="AO11" i="7"/>
  <c r="AO12" i="7"/>
  <c r="AO13" i="7"/>
  <c r="AO14" i="7"/>
  <c r="AO15" i="7"/>
  <c r="AO16" i="7"/>
  <c r="T85" i="4" s="1"/>
  <c r="AO17" i="7"/>
  <c r="T86" i="4" s="1"/>
  <c r="AO18" i="7"/>
  <c r="AO19" i="7"/>
  <c r="AO20" i="7"/>
  <c r="AO21" i="7"/>
  <c r="AO22" i="7"/>
  <c r="AO23" i="7"/>
  <c r="AO24" i="7"/>
  <c r="AO25" i="7"/>
  <c r="AO26" i="7"/>
  <c r="AO27" i="7"/>
  <c r="AO28" i="7"/>
  <c r="AO29" i="7"/>
  <c r="AO30" i="7"/>
  <c r="AO31" i="7"/>
  <c r="AO32" i="7"/>
  <c r="AO33" i="7"/>
  <c r="AO34" i="7"/>
  <c r="AO35" i="7"/>
  <c r="AO36" i="7"/>
  <c r="AO37" i="7"/>
  <c r="AO38" i="7"/>
  <c r="AO39" i="7"/>
  <c r="AO40" i="7"/>
  <c r="AO41" i="7"/>
  <c r="AO42" i="7"/>
  <c r="AO43" i="7"/>
  <c r="AO44" i="7"/>
  <c r="AO45" i="7"/>
  <c r="AO46" i="7"/>
  <c r="AO47" i="7"/>
  <c r="AO48" i="7"/>
  <c r="AO49" i="7"/>
  <c r="AO50" i="7"/>
  <c r="AO51" i="7"/>
  <c r="AO52" i="7"/>
  <c r="AO53" i="7"/>
  <c r="AO54" i="7"/>
  <c r="AO55" i="7"/>
  <c r="AO56" i="7"/>
  <c r="AO57" i="7"/>
  <c r="AO58" i="7"/>
  <c r="AO59" i="7"/>
  <c r="AO60" i="7"/>
  <c r="AO61" i="7"/>
  <c r="AO62" i="7"/>
  <c r="AO63" i="7"/>
  <c r="AO64" i="7"/>
  <c r="AO65" i="7"/>
  <c r="AO66" i="7"/>
  <c r="AO67" i="7"/>
  <c r="AO68" i="7"/>
  <c r="AO69" i="7"/>
  <c r="AO70" i="7"/>
  <c r="AO71" i="7"/>
  <c r="AO72" i="7"/>
  <c r="AO73" i="7"/>
  <c r="AO74" i="7"/>
  <c r="AO75" i="7"/>
  <c r="AO76" i="7"/>
  <c r="AO77" i="7"/>
  <c r="AO78" i="7"/>
  <c r="AO79" i="7"/>
  <c r="AO80" i="7"/>
  <c r="AO81" i="7"/>
  <c r="AO82" i="7"/>
  <c r="AO83" i="7"/>
  <c r="AO84" i="7"/>
  <c r="AO85" i="7"/>
  <c r="AO86" i="7"/>
  <c r="AO9" i="7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2" i="4"/>
  <c r="T461" i="4" l="1"/>
  <c r="T395" i="4"/>
  <c r="T299" i="4"/>
  <c r="T18" i="4"/>
  <c r="T468" i="4"/>
  <c r="T376" i="4"/>
  <c r="T237" i="4"/>
  <c r="T17" i="4"/>
  <c r="T2" i="4"/>
  <c r="T483" i="4"/>
  <c r="T475" i="4"/>
  <c r="T467" i="4"/>
  <c r="T459" i="4"/>
  <c r="T440" i="4"/>
  <c r="T412" i="4"/>
  <c r="T391" i="4"/>
  <c r="T372" i="4"/>
  <c r="T350" i="4"/>
  <c r="T328" i="4"/>
  <c r="T294" i="4"/>
  <c r="T264" i="4"/>
  <c r="T229" i="4"/>
  <c r="T175" i="4"/>
  <c r="T123" i="4"/>
  <c r="T78" i="4"/>
  <c r="T24" i="4"/>
  <c r="T13" i="4"/>
  <c r="T5" i="4"/>
  <c r="T415" i="4"/>
  <c r="T490" i="4"/>
  <c r="T482" i="4"/>
  <c r="T474" i="4"/>
  <c r="T466" i="4"/>
  <c r="T457" i="4"/>
  <c r="T437" i="4"/>
  <c r="T410" i="4"/>
  <c r="T389" i="4"/>
  <c r="T371" i="4"/>
  <c r="T349" i="4"/>
  <c r="T322" i="4"/>
  <c r="T284" i="4"/>
  <c r="T251" i="4"/>
  <c r="T227" i="4"/>
  <c r="T172" i="4"/>
  <c r="T104" i="4"/>
  <c r="T65" i="4"/>
  <c r="T23" i="4"/>
  <c r="T12" i="4"/>
  <c r="T4" i="4"/>
  <c r="T129" i="4"/>
  <c r="T295" i="4"/>
  <c r="T489" i="4"/>
  <c r="T481" i="4"/>
  <c r="T473" i="4"/>
  <c r="T465" i="4"/>
  <c r="T453" i="4"/>
  <c r="T433" i="4"/>
  <c r="T408" i="4"/>
  <c r="T388" i="4"/>
  <c r="T368" i="4"/>
  <c r="T347" i="4"/>
  <c r="T321" i="4"/>
  <c r="T280" i="4"/>
  <c r="T250" i="4"/>
  <c r="T225" i="4"/>
  <c r="T165" i="4"/>
  <c r="T100" i="4"/>
  <c r="T56" i="4"/>
  <c r="T22" i="4"/>
  <c r="T11" i="4"/>
  <c r="T3" i="4"/>
  <c r="T477" i="4"/>
  <c r="T420" i="4"/>
  <c r="T353" i="4"/>
  <c r="T240" i="4"/>
  <c r="T37" i="4"/>
  <c r="T484" i="4"/>
  <c r="T441" i="4"/>
  <c r="T331" i="4"/>
  <c r="T189" i="4"/>
  <c r="T30" i="4"/>
  <c r="T488" i="4"/>
  <c r="T480" i="4"/>
  <c r="T472" i="4"/>
  <c r="T464" i="4"/>
  <c r="T452" i="4"/>
  <c r="T427" i="4"/>
  <c r="T407" i="4"/>
  <c r="T387" i="4"/>
  <c r="T366" i="4"/>
  <c r="T346" i="4"/>
  <c r="T320" i="4"/>
  <c r="T279" i="4"/>
  <c r="T248" i="4"/>
  <c r="T223" i="4"/>
  <c r="T154" i="4"/>
  <c r="T94" i="4"/>
  <c r="T55" i="4"/>
  <c r="T21" i="4"/>
  <c r="T10" i="4"/>
  <c r="T469" i="4"/>
  <c r="T444" i="4"/>
  <c r="T381" i="4"/>
  <c r="T272" i="4"/>
  <c r="T7" i="4"/>
  <c r="T460" i="4"/>
  <c r="T351" i="4"/>
  <c r="T125" i="4"/>
  <c r="T6" i="4"/>
  <c r="T487" i="4"/>
  <c r="T479" i="4"/>
  <c r="T471" i="4"/>
  <c r="T463" i="4"/>
  <c r="T446" i="4"/>
  <c r="T426" i="4"/>
  <c r="T406" i="4"/>
  <c r="T384" i="4"/>
  <c r="T365" i="4"/>
  <c r="T338" i="4"/>
  <c r="T306" i="4"/>
  <c r="T278" i="4"/>
  <c r="T247" i="4"/>
  <c r="T218" i="4"/>
  <c r="T153" i="4"/>
  <c r="T93" i="4"/>
  <c r="T48" i="4"/>
  <c r="T20" i="4"/>
  <c r="T485" i="4"/>
  <c r="T476" i="4"/>
  <c r="T393" i="4"/>
  <c r="T270" i="4"/>
  <c r="T458" i="4"/>
  <c r="T447" i="4"/>
  <c r="T432" i="4"/>
  <c r="T422" i="4"/>
  <c r="T409" i="4"/>
  <c r="T397" i="4"/>
  <c r="T380" i="4"/>
  <c r="T369" i="4"/>
  <c r="T357" i="4"/>
  <c r="T343" i="4"/>
  <c r="T332" i="4"/>
  <c r="T319" i="4"/>
  <c r="T311" i="4"/>
  <c r="T302" i="4"/>
  <c r="T290" i="4"/>
  <c r="T281" i="4"/>
  <c r="T267" i="4"/>
  <c r="T258" i="4"/>
  <c r="T246" i="4"/>
  <c r="T235" i="4"/>
  <c r="T224" i="4"/>
  <c r="T214" i="4"/>
  <c r="T206" i="4"/>
  <c r="T198" i="4"/>
  <c r="T187" i="4"/>
  <c r="T179" i="4"/>
  <c r="T169" i="4"/>
  <c r="T160" i="4"/>
  <c r="T150" i="4"/>
  <c r="T142" i="4"/>
  <c r="T133" i="4"/>
  <c r="T122" i="4"/>
  <c r="T114" i="4"/>
  <c r="T106" i="4"/>
  <c r="T96" i="4"/>
  <c r="T83" i="4"/>
  <c r="T74" i="4"/>
  <c r="T66" i="4"/>
  <c r="T57" i="4"/>
  <c r="T46" i="4"/>
  <c r="T36" i="4"/>
  <c r="T27" i="4"/>
  <c r="T60" i="4"/>
  <c r="T59" i="4"/>
  <c r="T423" i="4"/>
  <c r="T370" i="4"/>
  <c r="T291" i="4"/>
  <c r="T236" i="4"/>
  <c r="T180" i="4"/>
  <c r="T115" i="4"/>
  <c r="T58" i="4"/>
  <c r="T456" i="4"/>
  <c r="T443" i="4"/>
  <c r="T431" i="4"/>
  <c r="T419" i="4"/>
  <c r="T404" i="4"/>
  <c r="T396" i="4"/>
  <c r="T379" i="4"/>
  <c r="T367" i="4"/>
  <c r="T356" i="4"/>
  <c r="T342" i="4"/>
  <c r="T330" i="4"/>
  <c r="T318" i="4"/>
  <c r="T310" i="4"/>
  <c r="T301" i="4"/>
  <c r="T289" i="4"/>
  <c r="T277" i="4"/>
  <c r="T266" i="4"/>
  <c r="T257" i="4"/>
  <c r="T245" i="4"/>
  <c r="T234" i="4"/>
  <c r="T222" i="4"/>
  <c r="T213" i="4"/>
  <c r="T205" i="4"/>
  <c r="T195" i="4"/>
  <c r="T186" i="4"/>
  <c r="T178" i="4"/>
  <c r="T168" i="4"/>
  <c r="T159" i="4"/>
  <c r="T149" i="4"/>
  <c r="T140" i="4"/>
  <c r="T132" i="4"/>
  <c r="T121" i="4"/>
  <c r="T113" i="4"/>
  <c r="T105" i="4"/>
  <c r="T95" i="4"/>
  <c r="T82" i="4"/>
  <c r="T73" i="4"/>
  <c r="T64" i="4"/>
  <c r="T54" i="4"/>
  <c r="T45" i="4"/>
  <c r="T35" i="4"/>
  <c r="T26" i="4"/>
  <c r="T77" i="4"/>
  <c r="T49" i="4"/>
  <c r="T434" i="4"/>
  <c r="T358" i="4"/>
  <c r="T303" i="4"/>
  <c r="T249" i="4"/>
  <c r="T188" i="4"/>
  <c r="T134" i="4"/>
  <c r="T67" i="4"/>
  <c r="T455" i="4"/>
  <c r="T442" i="4"/>
  <c r="T430" i="4"/>
  <c r="T418" i="4"/>
  <c r="T403" i="4"/>
  <c r="T394" i="4"/>
  <c r="T378" i="4"/>
  <c r="T364" i="4"/>
  <c r="T355" i="4"/>
  <c r="T341" i="4"/>
  <c r="T329" i="4"/>
  <c r="T317" i="4"/>
  <c r="T309" i="4"/>
  <c r="T298" i="4"/>
  <c r="T288" i="4"/>
  <c r="T276" i="4"/>
  <c r="T265" i="4"/>
  <c r="T256" i="4"/>
  <c r="T244" i="4"/>
  <c r="T233" i="4"/>
  <c r="T221" i="4"/>
  <c r="T212" i="4"/>
  <c r="T204" i="4"/>
  <c r="T194" i="4"/>
  <c r="T185" i="4"/>
  <c r="T177" i="4"/>
  <c r="T167" i="4"/>
  <c r="T158" i="4"/>
  <c r="T148" i="4"/>
  <c r="T139" i="4"/>
  <c r="T131" i="4"/>
  <c r="T120" i="4"/>
  <c r="T112" i="4"/>
  <c r="T103" i="4"/>
  <c r="T92" i="4"/>
  <c r="T81" i="4"/>
  <c r="T72" i="4"/>
  <c r="T63" i="4"/>
  <c r="T53" i="4"/>
  <c r="T44" i="4"/>
  <c r="T34" i="4"/>
  <c r="T25" i="4"/>
  <c r="T425" i="4"/>
  <c r="T386" i="4"/>
  <c r="T348" i="4"/>
  <c r="T314" i="4"/>
  <c r="T271" i="4"/>
  <c r="T239" i="4"/>
  <c r="T209" i="4"/>
  <c r="T182" i="4"/>
  <c r="T155" i="4"/>
  <c r="T127" i="4"/>
  <c r="T99" i="4"/>
  <c r="T50" i="4"/>
  <c r="T14" i="4"/>
  <c r="T448" i="4"/>
  <c r="T312" i="4"/>
  <c r="T226" i="4"/>
  <c r="T151" i="4"/>
  <c r="T97" i="4"/>
  <c r="T38" i="4"/>
  <c r="T454" i="4"/>
  <c r="T439" i="4"/>
  <c r="T429" i="4"/>
  <c r="T417" i="4"/>
  <c r="T402" i="4"/>
  <c r="T392" i="4"/>
  <c r="T377" i="4"/>
  <c r="T363" i="4"/>
  <c r="T354" i="4"/>
  <c r="T340" i="4"/>
  <c r="T327" i="4"/>
  <c r="T316" i="4"/>
  <c r="T308" i="4"/>
  <c r="T297" i="4"/>
  <c r="T287" i="4"/>
  <c r="T274" i="4"/>
  <c r="T263" i="4"/>
  <c r="T255" i="4"/>
  <c r="T242" i="4"/>
  <c r="T232" i="4"/>
  <c r="T220" i="4"/>
  <c r="T211" i="4"/>
  <c r="T203" i="4"/>
  <c r="T193" i="4"/>
  <c r="T184" i="4"/>
  <c r="T176" i="4"/>
  <c r="T166" i="4"/>
  <c r="T157" i="4"/>
  <c r="T147" i="4"/>
  <c r="T138" i="4"/>
  <c r="T130" i="4"/>
  <c r="T119" i="4"/>
  <c r="T111" i="4"/>
  <c r="T102" i="4"/>
  <c r="T91" i="4"/>
  <c r="T80" i="4"/>
  <c r="T71" i="4"/>
  <c r="T62" i="4"/>
  <c r="T52" i="4"/>
  <c r="T43" i="4"/>
  <c r="T33" i="4"/>
  <c r="T16" i="4"/>
  <c r="T436" i="4"/>
  <c r="T414" i="4"/>
  <c r="T374" i="4"/>
  <c r="T336" i="4"/>
  <c r="T305" i="4"/>
  <c r="T285" i="4"/>
  <c r="T253" i="4"/>
  <c r="T217" i="4"/>
  <c r="T191" i="4"/>
  <c r="T163" i="4"/>
  <c r="T136" i="4"/>
  <c r="T109" i="4"/>
  <c r="T89" i="4"/>
  <c r="T40" i="4"/>
  <c r="T39" i="4"/>
  <c r="T398" i="4"/>
  <c r="T344" i="4"/>
  <c r="T282" i="4"/>
  <c r="T215" i="4"/>
  <c r="T170" i="4"/>
  <c r="T107" i="4"/>
  <c r="T47" i="4"/>
  <c r="T451" i="4"/>
  <c r="T438" i="4"/>
  <c r="T428" i="4"/>
  <c r="T416" i="4"/>
  <c r="T401" i="4"/>
  <c r="T390" i="4"/>
  <c r="T375" i="4"/>
  <c r="T362" i="4"/>
  <c r="T352" i="4"/>
  <c r="T339" i="4"/>
  <c r="T326" i="4"/>
  <c r="T315" i="4"/>
  <c r="T307" i="4"/>
  <c r="T296" i="4"/>
  <c r="T286" i="4"/>
  <c r="T273" i="4"/>
  <c r="T262" i="4"/>
  <c r="T254" i="4"/>
  <c r="T241" i="4"/>
  <c r="T231" i="4"/>
  <c r="T219" i="4"/>
  <c r="T210" i="4"/>
  <c r="T202" i="4"/>
  <c r="T192" i="4"/>
  <c r="T183" i="4"/>
  <c r="T174" i="4"/>
  <c r="T164" i="4"/>
  <c r="T156" i="4"/>
  <c r="T146" i="4"/>
  <c r="T137" i="4"/>
  <c r="T128" i="4"/>
  <c r="T118" i="4"/>
  <c r="T110" i="4"/>
  <c r="T101" i="4"/>
  <c r="T90" i="4"/>
  <c r="T79" i="4"/>
  <c r="T70" i="4"/>
  <c r="T61" i="4"/>
  <c r="T51" i="4"/>
  <c r="T41" i="4"/>
  <c r="T32" i="4"/>
  <c r="T15" i="4"/>
  <c r="T450" i="4"/>
  <c r="T400" i="4"/>
  <c r="T361" i="4"/>
  <c r="T325" i="4"/>
  <c r="T293" i="4"/>
  <c r="T261" i="4"/>
  <c r="T230" i="4"/>
  <c r="T201" i="4"/>
  <c r="T173" i="4"/>
  <c r="T145" i="4"/>
  <c r="T117" i="4"/>
  <c r="T69" i="4"/>
  <c r="T31" i="4"/>
  <c r="T29" i="4"/>
  <c r="T411" i="4"/>
  <c r="T333" i="4"/>
  <c r="T268" i="4"/>
  <c r="T207" i="4"/>
  <c r="T143" i="4"/>
  <c r="T84" i="4"/>
  <c r="T449" i="4"/>
  <c r="T435" i="4"/>
  <c r="T424" i="4"/>
  <c r="T413" i="4"/>
  <c r="T399" i="4"/>
  <c r="T385" i="4"/>
  <c r="T373" i="4"/>
  <c r="T359" i="4"/>
  <c r="T345" i="4"/>
  <c r="T335" i="4"/>
  <c r="T324" i="4"/>
  <c r="T313" i="4"/>
  <c r="T304" i="4"/>
  <c r="T292" i="4"/>
  <c r="T283" i="4"/>
  <c r="T269" i="4"/>
  <c r="T260" i="4"/>
  <c r="T252" i="4"/>
  <c r="T238" i="4"/>
  <c r="T228" i="4"/>
  <c r="T216" i="4"/>
  <c r="T208" i="4"/>
  <c r="T200" i="4"/>
  <c r="T190" i="4"/>
  <c r="T181" i="4"/>
  <c r="T171" i="4"/>
  <c r="T162" i="4"/>
  <c r="T152" i="4"/>
  <c r="T144" i="4"/>
  <c r="T135" i="4"/>
  <c r="T126" i="4"/>
  <c r="T116" i="4"/>
  <c r="T108" i="4"/>
  <c r="T98" i="4"/>
  <c r="T88" i="4"/>
  <c r="T76" i="4"/>
  <c r="T68" i="4"/>
  <c r="T382" i="4"/>
  <c r="T323" i="4"/>
  <c r="T259" i="4"/>
  <c r="T199" i="4"/>
  <c r="T161" i="4"/>
  <c r="T124" i="4"/>
  <c r="T75" i="4"/>
  <c r="T28" i="4"/>
  <c r="T486" i="4"/>
  <c r="T478" i="4"/>
  <c r="T470" i="4"/>
  <c r="T462" i="4"/>
  <c r="T445" i="4"/>
  <c r="T421" i="4"/>
  <c r="T405" i="4"/>
  <c r="T383" i="4"/>
  <c r="T360" i="4"/>
  <c r="T337" i="4"/>
  <c r="T300" i="4"/>
  <c r="T275" i="4"/>
  <c r="T243" i="4"/>
  <c r="T197" i="4"/>
  <c r="T141" i="4"/>
  <c r="T87" i="4"/>
  <c r="T42" i="4"/>
  <c r="T19" i="4"/>
  <c r="T8" i="4"/>
  <c r="I45" i="4"/>
  <c r="J45" i="4" s="1"/>
  <c r="AG45" i="4" s="1"/>
  <c r="AH45" i="4" s="1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9" i="7"/>
  <c r="I3" i="4"/>
  <c r="J3" i="4" s="1"/>
  <c r="AG3" i="4" s="1"/>
  <c r="AH3" i="4" s="1"/>
  <c r="I4" i="4"/>
  <c r="J4" i="4" s="1"/>
  <c r="AG4" i="4" s="1"/>
  <c r="AH4" i="4" s="1"/>
  <c r="I5" i="4"/>
  <c r="J5" i="4" s="1"/>
  <c r="AG5" i="4" s="1"/>
  <c r="AH5" i="4" s="1"/>
  <c r="I6" i="4"/>
  <c r="J6" i="4" s="1"/>
  <c r="AG6" i="4" s="1"/>
  <c r="AH6" i="4" s="1"/>
  <c r="I7" i="4"/>
  <c r="J7" i="4" s="1"/>
  <c r="AG7" i="4" s="1"/>
  <c r="AH7" i="4" s="1"/>
  <c r="I8" i="4"/>
  <c r="J8" i="4" s="1"/>
  <c r="AG8" i="4" s="1"/>
  <c r="AH8" i="4" s="1"/>
  <c r="I9" i="4"/>
  <c r="J9" i="4" s="1"/>
  <c r="AG9" i="4" s="1"/>
  <c r="AH9" i="4" s="1"/>
  <c r="I10" i="4"/>
  <c r="J10" i="4" s="1"/>
  <c r="I11" i="4"/>
  <c r="J11" i="4" s="1"/>
  <c r="AG11" i="4" s="1"/>
  <c r="AH11" i="4" s="1"/>
  <c r="I12" i="4"/>
  <c r="J12" i="4" s="1"/>
  <c r="AG12" i="4" s="1"/>
  <c r="AH12" i="4" s="1"/>
  <c r="I13" i="4"/>
  <c r="J13" i="4" s="1"/>
  <c r="AG13" i="4" s="1"/>
  <c r="AH13" i="4" s="1"/>
  <c r="I14" i="4"/>
  <c r="J14" i="4" s="1"/>
  <c r="AG14" i="4" s="1"/>
  <c r="AH14" i="4" s="1"/>
  <c r="I15" i="4"/>
  <c r="J15" i="4" s="1"/>
  <c r="AG15" i="4" s="1"/>
  <c r="AH15" i="4" s="1"/>
  <c r="I16" i="4"/>
  <c r="J16" i="4" s="1"/>
  <c r="AG16" i="4" s="1"/>
  <c r="AH16" i="4" s="1"/>
  <c r="I17" i="4"/>
  <c r="J17" i="4" s="1"/>
  <c r="AG17" i="4" s="1"/>
  <c r="AH17" i="4" s="1"/>
  <c r="I18" i="4"/>
  <c r="J18" i="4" s="1"/>
  <c r="I19" i="4"/>
  <c r="J19" i="4" s="1"/>
  <c r="AG19" i="4" s="1"/>
  <c r="AH19" i="4" s="1"/>
  <c r="I20" i="4"/>
  <c r="J20" i="4" s="1"/>
  <c r="AG20" i="4" s="1"/>
  <c r="AH20" i="4" s="1"/>
  <c r="I21" i="4"/>
  <c r="J21" i="4" s="1"/>
  <c r="AG21" i="4" s="1"/>
  <c r="AH21" i="4" s="1"/>
  <c r="I22" i="4"/>
  <c r="J22" i="4" s="1"/>
  <c r="AG22" i="4" s="1"/>
  <c r="AH22" i="4" s="1"/>
  <c r="I23" i="4"/>
  <c r="J23" i="4" s="1"/>
  <c r="AG23" i="4" s="1"/>
  <c r="AH23" i="4" s="1"/>
  <c r="I24" i="4"/>
  <c r="J24" i="4" s="1"/>
  <c r="AG24" i="4" s="1"/>
  <c r="AH24" i="4" s="1"/>
  <c r="I25" i="4"/>
  <c r="J25" i="4" s="1"/>
  <c r="AG25" i="4" s="1"/>
  <c r="AH25" i="4" s="1"/>
  <c r="I26" i="4"/>
  <c r="J26" i="4" s="1"/>
  <c r="I27" i="4"/>
  <c r="J27" i="4" s="1"/>
  <c r="AG27" i="4" s="1"/>
  <c r="AH27" i="4" s="1"/>
  <c r="I28" i="4"/>
  <c r="J28" i="4" s="1"/>
  <c r="AG28" i="4" s="1"/>
  <c r="AH28" i="4" s="1"/>
  <c r="I29" i="4"/>
  <c r="J29" i="4" s="1"/>
  <c r="AG29" i="4" s="1"/>
  <c r="AH29" i="4" s="1"/>
  <c r="I30" i="4"/>
  <c r="J30" i="4" s="1"/>
  <c r="AG30" i="4" s="1"/>
  <c r="AH30" i="4" s="1"/>
  <c r="I31" i="4"/>
  <c r="J31" i="4" s="1"/>
  <c r="AG31" i="4" s="1"/>
  <c r="AH31" i="4" s="1"/>
  <c r="I32" i="4"/>
  <c r="J32" i="4" s="1"/>
  <c r="AG32" i="4" s="1"/>
  <c r="AH32" i="4" s="1"/>
  <c r="I33" i="4"/>
  <c r="J33" i="4" s="1"/>
  <c r="AG33" i="4" s="1"/>
  <c r="AH33" i="4" s="1"/>
  <c r="I34" i="4"/>
  <c r="J34" i="4" s="1"/>
  <c r="I35" i="4"/>
  <c r="J35" i="4" s="1"/>
  <c r="AG35" i="4" s="1"/>
  <c r="AH35" i="4" s="1"/>
  <c r="I36" i="4"/>
  <c r="J36" i="4" s="1"/>
  <c r="AG36" i="4" s="1"/>
  <c r="AH36" i="4" s="1"/>
  <c r="I37" i="4"/>
  <c r="J37" i="4" s="1"/>
  <c r="AG37" i="4" s="1"/>
  <c r="AH37" i="4" s="1"/>
  <c r="I38" i="4"/>
  <c r="J38" i="4" s="1"/>
  <c r="AG38" i="4" s="1"/>
  <c r="AH38" i="4" s="1"/>
  <c r="I39" i="4"/>
  <c r="J39" i="4" s="1"/>
  <c r="AG39" i="4" s="1"/>
  <c r="AH39" i="4" s="1"/>
  <c r="I40" i="4"/>
  <c r="J40" i="4" s="1"/>
  <c r="AG40" i="4" s="1"/>
  <c r="AH40" i="4" s="1"/>
  <c r="I41" i="4"/>
  <c r="J41" i="4" s="1"/>
  <c r="AG41" i="4" s="1"/>
  <c r="AH41" i="4" s="1"/>
  <c r="I42" i="4"/>
  <c r="J42" i="4" s="1"/>
  <c r="I43" i="4"/>
  <c r="J43" i="4" s="1"/>
  <c r="AG43" i="4" s="1"/>
  <c r="AH43" i="4" s="1"/>
  <c r="I44" i="4"/>
  <c r="J44" i="4" s="1"/>
  <c r="AG44" i="4" s="1"/>
  <c r="AH44" i="4" s="1"/>
  <c r="I46" i="4"/>
  <c r="J46" i="4" s="1"/>
  <c r="AG46" i="4" s="1"/>
  <c r="AH46" i="4" s="1"/>
  <c r="I47" i="4"/>
  <c r="J47" i="4" s="1"/>
  <c r="AG47" i="4" s="1"/>
  <c r="AH47" i="4" s="1"/>
  <c r="I48" i="4"/>
  <c r="J48" i="4" s="1"/>
  <c r="AG48" i="4" s="1"/>
  <c r="AH48" i="4" s="1"/>
  <c r="I49" i="4"/>
  <c r="J49" i="4" s="1"/>
  <c r="AG49" i="4" s="1"/>
  <c r="AH49" i="4" s="1"/>
  <c r="I50" i="4"/>
  <c r="J50" i="4" s="1"/>
  <c r="I51" i="4"/>
  <c r="J51" i="4" s="1"/>
  <c r="AG51" i="4" s="1"/>
  <c r="AH51" i="4" s="1"/>
  <c r="I52" i="4"/>
  <c r="J52" i="4" s="1"/>
  <c r="AG52" i="4" s="1"/>
  <c r="AH52" i="4" s="1"/>
  <c r="I53" i="4"/>
  <c r="J53" i="4" s="1"/>
  <c r="AG53" i="4" s="1"/>
  <c r="AH53" i="4" s="1"/>
  <c r="I54" i="4"/>
  <c r="J54" i="4" s="1"/>
  <c r="AG54" i="4" s="1"/>
  <c r="AH54" i="4" s="1"/>
  <c r="I55" i="4"/>
  <c r="J55" i="4" s="1"/>
  <c r="AG55" i="4" s="1"/>
  <c r="AH55" i="4" s="1"/>
  <c r="I56" i="4"/>
  <c r="J56" i="4" s="1"/>
  <c r="AG56" i="4" s="1"/>
  <c r="AH56" i="4" s="1"/>
  <c r="I57" i="4"/>
  <c r="J57" i="4" s="1"/>
  <c r="AG57" i="4" s="1"/>
  <c r="AH57" i="4" s="1"/>
  <c r="I58" i="4"/>
  <c r="J58" i="4" s="1"/>
  <c r="I59" i="4"/>
  <c r="J59" i="4" s="1"/>
  <c r="AG59" i="4" s="1"/>
  <c r="AH59" i="4" s="1"/>
  <c r="I60" i="4"/>
  <c r="J60" i="4" s="1"/>
  <c r="AG60" i="4" s="1"/>
  <c r="AH60" i="4" s="1"/>
  <c r="I61" i="4"/>
  <c r="J61" i="4" s="1"/>
  <c r="AG61" i="4" s="1"/>
  <c r="AH61" i="4" s="1"/>
  <c r="I62" i="4"/>
  <c r="J62" i="4" s="1"/>
  <c r="AG62" i="4" s="1"/>
  <c r="AH62" i="4" s="1"/>
  <c r="I63" i="4"/>
  <c r="J63" i="4" s="1"/>
  <c r="AG63" i="4" s="1"/>
  <c r="AH63" i="4" s="1"/>
  <c r="I64" i="4"/>
  <c r="J64" i="4" s="1"/>
  <c r="AG64" i="4" s="1"/>
  <c r="AH64" i="4" s="1"/>
  <c r="I65" i="4"/>
  <c r="J65" i="4" s="1"/>
  <c r="AG65" i="4" s="1"/>
  <c r="AH65" i="4" s="1"/>
  <c r="I66" i="4"/>
  <c r="J66" i="4" s="1"/>
  <c r="I67" i="4"/>
  <c r="J67" i="4" s="1"/>
  <c r="AG67" i="4" s="1"/>
  <c r="AH67" i="4" s="1"/>
  <c r="I68" i="4"/>
  <c r="J68" i="4" s="1"/>
  <c r="AG68" i="4" s="1"/>
  <c r="AH68" i="4" s="1"/>
  <c r="I69" i="4"/>
  <c r="J69" i="4" s="1"/>
  <c r="AG69" i="4" s="1"/>
  <c r="AH69" i="4" s="1"/>
  <c r="I70" i="4"/>
  <c r="J70" i="4" s="1"/>
  <c r="AG70" i="4" s="1"/>
  <c r="AH70" i="4" s="1"/>
  <c r="I71" i="4"/>
  <c r="J71" i="4" s="1"/>
  <c r="AG71" i="4" s="1"/>
  <c r="AH71" i="4" s="1"/>
  <c r="I72" i="4"/>
  <c r="J72" i="4" s="1"/>
  <c r="AG72" i="4" s="1"/>
  <c r="AH72" i="4" s="1"/>
  <c r="I73" i="4"/>
  <c r="J73" i="4" s="1"/>
  <c r="AG73" i="4" s="1"/>
  <c r="AH73" i="4" s="1"/>
  <c r="I74" i="4"/>
  <c r="J74" i="4" s="1"/>
  <c r="I75" i="4"/>
  <c r="J75" i="4" s="1"/>
  <c r="AG75" i="4" s="1"/>
  <c r="AH75" i="4" s="1"/>
  <c r="I76" i="4"/>
  <c r="J76" i="4" s="1"/>
  <c r="AG76" i="4" s="1"/>
  <c r="AH76" i="4" s="1"/>
  <c r="I77" i="4"/>
  <c r="J77" i="4" s="1"/>
  <c r="AG77" i="4" s="1"/>
  <c r="AH77" i="4" s="1"/>
  <c r="I78" i="4"/>
  <c r="J78" i="4" s="1"/>
  <c r="AG78" i="4" s="1"/>
  <c r="AH78" i="4" s="1"/>
  <c r="I79" i="4"/>
  <c r="J79" i="4" s="1"/>
  <c r="AG79" i="4" s="1"/>
  <c r="AH79" i="4" s="1"/>
  <c r="I80" i="4"/>
  <c r="J80" i="4" s="1"/>
  <c r="AG80" i="4" s="1"/>
  <c r="AH80" i="4" s="1"/>
  <c r="I81" i="4"/>
  <c r="J81" i="4" s="1"/>
  <c r="AG81" i="4" s="1"/>
  <c r="AH81" i="4" s="1"/>
  <c r="I82" i="4"/>
  <c r="J82" i="4" s="1"/>
  <c r="I83" i="4"/>
  <c r="J83" i="4" s="1"/>
  <c r="AG83" i="4" s="1"/>
  <c r="AH83" i="4" s="1"/>
  <c r="I84" i="4"/>
  <c r="J84" i="4" s="1"/>
  <c r="AG84" i="4" s="1"/>
  <c r="AH84" i="4" s="1"/>
  <c r="I85" i="4"/>
  <c r="J85" i="4" s="1"/>
  <c r="AG85" i="4" s="1"/>
  <c r="AH85" i="4" s="1"/>
  <c r="I86" i="4"/>
  <c r="J86" i="4" s="1"/>
  <c r="AG86" i="4" s="1"/>
  <c r="AH86" i="4" s="1"/>
  <c r="I87" i="4"/>
  <c r="J87" i="4" s="1"/>
  <c r="AG87" i="4" s="1"/>
  <c r="AH87" i="4" s="1"/>
  <c r="I88" i="4"/>
  <c r="J88" i="4" s="1"/>
  <c r="AG88" i="4" s="1"/>
  <c r="AH88" i="4" s="1"/>
  <c r="I89" i="4"/>
  <c r="J89" i="4" s="1"/>
  <c r="AG89" i="4" s="1"/>
  <c r="AH89" i="4" s="1"/>
  <c r="I90" i="4"/>
  <c r="J90" i="4" s="1"/>
  <c r="I91" i="4"/>
  <c r="J91" i="4" s="1"/>
  <c r="AG91" i="4" s="1"/>
  <c r="AH91" i="4" s="1"/>
  <c r="I92" i="4"/>
  <c r="J92" i="4" s="1"/>
  <c r="AG92" i="4" s="1"/>
  <c r="AH92" i="4" s="1"/>
  <c r="I93" i="4"/>
  <c r="J93" i="4" s="1"/>
  <c r="AG93" i="4" s="1"/>
  <c r="AH93" i="4" s="1"/>
  <c r="I94" i="4"/>
  <c r="J94" i="4" s="1"/>
  <c r="AG94" i="4" s="1"/>
  <c r="AH94" i="4" s="1"/>
  <c r="I95" i="4"/>
  <c r="J95" i="4" s="1"/>
  <c r="AG95" i="4" s="1"/>
  <c r="AH95" i="4" s="1"/>
  <c r="I96" i="4"/>
  <c r="J96" i="4" s="1"/>
  <c r="AG96" i="4" s="1"/>
  <c r="AH96" i="4" s="1"/>
  <c r="I97" i="4"/>
  <c r="J97" i="4" s="1"/>
  <c r="AG97" i="4" s="1"/>
  <c r="AH97" i="4" s="1"/>
  <c r="I98" i="4"/>
  <c r="J98" i="4" s="1"/>
  <c r="I99" i="4"/>
  <c r="J99" i="4" s="1"/>
  <c r="AG99" i="4" s="1"/>
  <c r="AH99" i="4" s="1"/>
  <c r="I100" i="4"/>
  <c r="J100" i="4" s="1"/>
  <c r="AG100" i="4" s="1"/>
  <c r="AH100" i="4" s="1"/>
  <c r="I101" i="4"/>
  <c r="J101" i="4" s="1"/>
  <c r="AG101" i="4" s="1"/>
  <c r="AH101" i="4" s="1"/>
  <c r="I102" i="4"/>
  <c r="J102" i="4" s="1"/>
  <c r="AG102" i="4" s="1"/>
  <c r="AH102" i="4" s="1"/>
  <c r="I103" i="4"/>
  <c r="J103" i="4" s="1"/>
  <c r="AG103" i="4" s="1"/>
  <c r="AH103" i="4" s="1"/>
  <c r="I104" i="4"/>
  <c r="J104" i="4" s="1"/>
  <c r="AG104" i="4" s="1"/>
  <c r="AH104" i="4" s="1"/>
  <c r="I105" i="4"/>
  <c r="J105" i="4" s="1"/>
  <c r="AG105" i="4" s="1"/>
  <c r="AH105" i="4" s="1"/>
  <c r="I106" i="4"/>
  <c r="J106" i="4" s="1"/>
  <c r="I107" i="4"/>
  <c r="J107" i="4" s="1"/>
  <c r="AG107" i="4" s="1"/>
  <c r="AH107" i="4" s="1"/>
  <c r="I108" i="4"/>
  <c r="J108" i="4" s="1"/>
  <c r="AG108" i="4" s="1"/>
  <c r="AH108" i="4" s="1"/>
  <c r="I109" i="4"/>
  <c r="J109" i="4" s="1"/>
  <c r="AG109" i="4" s="1"/>
  <c r="AH109" i="4" s="1"/>
  <c r="I110" i="4"/>
  <c r="J110" i="4" s="1"/>
  <c r="AG110" i="4" s="1"/>
  <c r="AH110" i="4" s="1"/>
  <c r="I111" i="4"/>
  <c r="J111" i="4" s="1"/>
  <c r="AG111" i="4" s="1"/>
  <c r="AH111" i="4" s="1"/>
  <c r="I112" i="4"/>
  <c r="J112" i="4" s="1"/>
  <c r="AG112" i="4" s="1"/>
  <c r="AH112" i="4" s="1"/>
  <c r="I113" i="4"/>
  <c r="J113" i="4" s="1"/>
  <c r="AG113" i="4" s="1"/>
  <c r="AH113" i="4" s="1"/>
  <c r="I114" i="4"/>
  <c r="J114" i="4" s="1"/>
  <c r="I115" i="4"/>
  <c r="J115" i="4" s="1"/>
  <c r="AG115" i="4" s="1"/>
  <c r="AH115" i="4" s="1"/>
  <c r="I116" i="4"/>
  <c r="J116" i="4" s="1"/>
  <c r="AG116" i="4" s="1"/>
  <c r="AH116" i="4" s="1"/>
  <c r="I117" i="4"/>
  <c r="J117" i="4" s="1"/>
  <c r="AG117" i="4" s="1"/>
  <c r="AH117" i="4" s="1"/>
  <c r="I118" i="4"/>
  <c r="J118" i="4" s="1"/>
  <c r="AG118" i="4" s="1"/>
  <c r="AH118" i="4" s="1"/>
  <c r="I119" i="4"/>
  <c r="J119" i="4" s="1"/>
  <c r="AG119" i="4" s="1"/>
  <c r="AH119" i="4" s="1"/>
  <c r="I120" i="4"/>
  <c r="J120" i="4" s="1"/>
  <c r="AG120" i="4" s="1"/>
  <c r="AH120" i="4" s="1"/>
  <c r="I121" i="4"/>
  <c r="J121" i="4" s="1"/>
  <c r="AG121" i="4" s="1"/>
  <c r="AH121" i="4" s="1"/>
  <c r="I122" i="4"/>
  <c r="J122" i="4" s="1"/>
  <c r="I123" i="4"/>
  <c r="J123" i="4" s="1"/>
  <c r="AG123" i="4" s="1"/>
  <c r="AH123" i="4" s="1"/>
  <c r="I124" i="4"/>
  <c r="J124" i="4" s="1"/>
  <c r="AG124" i="4" s="1"/>
  <c r="AH124" i="4" s="1"/>
  <c r="I125" i="4"/>
  <c r="J125" i="4" s="1"/>
  <c r="AG125" i="4" s="1"/>
  <c r="AH125" i="4" s="1"/>
  <c r="I126" i="4"/>
  <c r="J126" i="4" s="1"/>
  <c r="AG126" i="4" s="1"/>
  <c r="AH126" i="4" s="1"/>
  <c r="I127" i="4"/>
  <c r="J127" i="4" s="1"/>
  <c r="AG127" i="4" s="1"/>
  <c r="AH127" i="4" s="1"/>
  <c r="I128" i="4"/>
  <c r="J128" i="4" s="1"/>
  <c r="AG128" i="4" s="1"/>
  <c r="AH128" i="4" s="1"/>
  <c r="I129" i="4"/>
  <c r="J129" i="4" s="1"/>
  <c r="AG129" i="4" s="1"/>
  <c r="AH129" i="4" s="1"/>
  <c r="I130" i="4"/>
  <c r="J130" i="4" s="1"/>
  <c r="I131" i="4"/>
  <c r="J131" i="4" s="1"/>
  <c r="AG131" i="4" s="1"/>
  <c r="AH131" i="4" s="1"/>
  <c r="I132" i="4"/>
  <c r="J132" i="4" s="1"/>
  <c r="AG132" i="4" s="1"/>
  <c r="AH132" i="4" s="1"/>
  <c r="I133" i="4"/>
  <c r="J133" i="4" s="1"/>
  <c r="AG133" i="4" s="1"/>
  <c r="AH133" i="4" s="1"/>
  <c r="I134" i="4"/>
  <c r="J134" i="4" s="1"/>
  <c r="AG134" i="4" s="1"/>
  <c r="AH134" i="4" s="1"/>
  <c r="I135" i="4"/>
  <c r="J135" i="4" s="1"/>
  <c r="AG135" i="4" s="1"/>
  <c r="AH135" i="4" s="1"/>
  <c r="I136" i="4"/>
  <c r="J136" i="4" s="1"/>
  <c r="AG136" i="4" s="1"/>
  <c r="AH136" i="4" s="1"/>
  <c r="I137" i="4"/>
  <c r="J137" i="4" s="1"/>
  <c r="AG137" i="4" s="1"/>
  <c r="AH137" i="4" s="1"/>
  <c r="I138" i="4"/>
  <c r="J138" i="4" s="1"/>
  <c r="I139" i="4"/>
  <c r="J139" i="4" s="1"/>
  <c r="AG139" i="4" s="1"/>
  <c r="AH139" i="4" s="1"/>
  <c r="I140" i="4"/>
  <c r="J140" i="4" s="1"/>
  <c r="AG140" i="4" s="1"/>
  <c r="AH140" i="4" s="1"/>
  <c r="I141" i="4"/>
  <c r="J141" i="4" s="1"/>
  <c r="AG141" i="4" s="1"/>
  <c r="AH141" i="4" s="1"/>
  <c r="I142" i="4"/>
  <c r="J142" i="4" s="1"/>
  <c r="AG142" i="4" s="1"/>
  <c r="AH142" i="4" s="1"/>
  <c r="I143" i="4"/>
  <c r="J143" i="4" s="1"/>
  <c r="AG143" i="4" s="1"/>
  <c r="AH143" i="4" s="1"/>
  <c r="I144" i="4"/>
  <c r="J144" i="4" s="1"/>
  <c r="AG144" i="4" s="1"/>
  <c r="AH144" i="4" s="1"/>
  <c r="I145" i="4"/>
  <c r="J145" i="4" s="1"/>
  <c r="AG145" i="4" s="1"/>
  <c r="AH145" i="4" s="1"/>
  <c r="I146" i="4"/>
  <c r="J146" i="4" s="1"/>
  <c r="I147" i="4"/>
  <c r="J147" i="4" s="1"/>
  <c r="AG147" i="4" s="1"/>
  <c r="AH147" i="4" s="1"/>
  <c r="I148" i="4"/>
  <c r="J148" i="4" s="1"/>
  <c r="AG148" i="4" s="1"/>
  <c r="AH148" i="4" s="1"/>
  <c r="I149" i="4"/>
  <c r="J149" i="4" s="1"/>
  <c r="AG149" i="4" s="1"/>
  <c r="AH149" i="4" s="1"/>
  <c r="I150" i="4"/>
  <c r="J150" i="4" s="1"/>
  <c r="AG150" i="4" s="1"/>
  <c r="AH150" i="4" s="1"/>
  <c r="I151" i="4"/>
  <c r="J151" i="4" s="1"/>
  <c r="AG151" i="4" s="1"/>
  <c r="AH151" i="4" s="1"/>
  <c r="I152" i="4"/>
  <c r="J152" i="4" s="1"/>
  <c r="AG152" i="4" s="1"/>
  <c r="AH152" i="4" s="1"/>
  <c r="I153" i="4"/>
  <c r="J153" i="4" s="1"/>
  <c r="AG153" i="4" s="1"/>
  <c r="AH153" i="4" s="1"/>
  <c r="I154" i="4"/>
  <c r="J154" i="4" s="1"/>
  <c r="I155" i="4"/>
  <c r="J155" i="4" s="1"/>
  <c r="AG155" i="4" s="1"/>
  <c r="AH155" i="4" s="1"/>
  <c r="I156" i="4"/>
  <c r="J156" i="4" s="1"/>
  <c r="AG156" i="4" s="1"/>
  <c r="AH156" i="4" s="1"/>
  <c r="I157" i="4"/>
  <c r="J157" i="4" s="1"/>
  <c r="AG157" i="4" s="1"/>
  <c r="AH157" i="4" s="1"/>
  <c r="I158" i="4"/>
  <c r="J158" i="4" s="1"/>
  <c r="AG158" i="4" s="1"/>
  <c r="AH158" i="4" s="1"/>
  <c r="I159" i="4"/>
  <c r="J159" i="4" s="1"/>
  <c r="AG159" i="4" s="1"/>
  <c r="AH159" i="4" s="1"/>
  <c r="I160" i="4"/>
  <c r="J160" i="4" s="1"/>
  <c r="AG160" i="4" s="1"/>
  <c r="AH160" i="4" s="1"/>
  <c r="I161" i="4"/>
  <c r="J161" i="4" s="1"/>
  <c r="AG161" i="4" s="1"/>
  <c r="AH161" i="4" s="1"/>
  <c r="I162" i="4"/>
  <c r="J162" i="4" s="1"/>
  <c r="I163" i="4"/>
  <c r="J163" i="4" s="1"/>
  <c r="AG163" i="4" s="1"/>
  <c r="AH163" i="4" s="1"/>
  <c r="I164" i="4"/>
  <c r="J164" i="4" s="1"/>
  <c r="AG164" i="4" s="1"/>
  <c r="AH164" i="4" s="1"/>
  <c r="I165" i="4"/>
  <c r="J165" i="4" s="1"/>
  <c r="AG165" i="4" s="1"/>
  <c r="AH165" i="4" s="1"/>
  <c r="I166" i="4"/>
  <c r="J166" i="4" s="1"/>
  <c r="AG166" i="4" s="1"/>
  <c r="AH166" i="4" s="1"/>
  <c r="I167" i="4"/>
  <c r="J167" i="4" s="1"/>
  <c r="AG167" i="4" s="1"/>
  <c r="AH167" i="4" s="1"/>
  <c r="I168" i="4"/>
  <c r="J168" i="4" s="1"/>
  <c r="AG168" i="4" s="1"/>
  <c r="AH168" i="4" s="1"/>
  <c r="I169" i="4"/>
  <c r="J169" i="4" s="1"/>
  <c r="AG169" i="4" s="1"/>
  <c r="AH169" i="4" s="1"/>
  <c r="I170" i="4"/>
  <c r="J170" i="4" s="1"/>
  <c r="I171" i="4"/>
  <c r="J171" i="4" s="1"/>
  <c r="AG171" i="4" s="1"/>
  <c r="AH171" i="4" s="1"/>
  <c r="I172" i="4"/>
  <c r="J172" i="4" s="1"/>
  <c r="AG172" i="4" s="1"/>
  <c r="AH172" i="4" s="1"/>
  <c r="I173" i="4"/>
  <c r="J173" i="4" s="1"/>
  <c r="AG173" i="4" s="1"/>
  <c r="AH173" i="4" s="1"/>
  <c r="I174" i="4"/>
  <c r="J174" i="4" s="1"/>
  <c r="AG174" i="4" s="1"/>
  <c r="AH174" i="4" s="1"/>
  <c r="I175" i="4"/>
  <c r="J175" i="4" s="1"/>
  <c r="AG175" i="4" s="1"/>
  <c r="AH175" i="4" s="1"/>
  <c r="I176" i="4"/>
  <c r="J176" i="4" s="1"/>
  <c r="AG176" i="4" s="1"/>
  <c r="AH176" i="4" s="1"/>
  <c r="I177" i="4"/>
  <c r="J177" i="4" s="1"/>
  <c r="AG177" i="4" s="1"/>
  <c r="AH177" i="4" s="1"/>
  <c r="I178" i="4"/>
  <c r="J178" i="4" s="1"/>
  <c r="I179" i="4"/>
  <c r="J179" i="4" s="1"/>
  <c r="AG179" i="4" s="1"/>
  <c r="AH179" i="4" s="1"/>
  <c r="I180" i="4"/>
  <c r="J180" i="4" s="1"/>
  <c r="AG180" i="4" s="1"/>
  <c r="AH180" i="4" s="1"/>
  <c r="I181" i="4"/>
  <c r="J181" i="4" s="1"/>
  <c r="AG181" i="4" s="1"/>
  <c r="AH181" i="4" s="1"/>
  <c r="I182" i="4"/>
  <c r="J182" i="4" s="1"/>
  <c r="AG182" i="4" s="1"/>
  <c r="AH182" i="4" s="1"/>
  <c r="I183" i="4"/>
  <c r="J183" i="4" s="1"/>
  <c r="AG183" i="4" s="1"/>
  <c r="AH183" i="4" s="1"/>
  <c r="I184" i="4"/>
  <c r="J184" i="4" s="1"/>
  <c r="AG184" i="4" s="1"/>
  <c r="AH184" i="4" s="1"/>
  <c r="I185" i="4"/>
  <c r="J185" i="4" s="1"/>
  <c r="AG185" i="4" s="1"/>
  <c r="AH185" i="4" s="1"/>
  <c r="I186" i="4"/>
  <c r="J186" i="4" s="1"/>
  <c r="I187" i="4"/>
  <c r="J187" i="4" s="1"/>
  <c r="AG187" i="4" s="1"/>
  <c r="AH187" i="4" s="1"/>
  <c r="I188" i="4"/>
  <c r="J188" i="4" s="1"/>
  <c r="AG188" i="4" s="1"/>
  <c r="AH188" i="4" s="1"/>
  <c r="I189" i="4"/>
  <c r="J189" i="4" s="1"/>
  <c r="AG189" i="4" s="1"/>
  <c r="AH189" i="4" s="1"/>
  <c r="I190" i="4"/>
  <c r="J190" i="4" s="1"/>
  <c r="AG190" i="4" s="1"/>
  <c r="AH190" i="4" s="1"/>
  <c r="I191" i="4"/>
  <c r="J191" i="4" s="1"/>
  <c r="AG191" i="4" s="1"/>
  <c r="AH191" i="4" s="1"/>
  <c r="I192" i="4"/>
  <c r="J192" i="4" s="1"/>
  <c r="AG192" i="4" s="1"/>
  <c r="AH192" i="4" s="1"/>
  <c r="I193" i="4"/>
  <c r="J193" i="4" s="1"/>
  <c r="AG193" i="4" s="1"/>
  <c r="AH193" i="4" s="1"/>
  <c r="I194" i="4"/>
  <c r="J194" i="4" s="1"/>
  <c r="I195" i="4"/>
  <c r="J195" i="4" s="1"/>
  <c r="AG195" i="4" s="1"/>
  <c r="AH195" i="4" s="1"/>
  <c r="I196" i="4"/>
  <c r="J196" i="4" s="1"/>
  <c r="AG196" i="4" s="1"/>
  <c r="AH196" i="4" s="1"/>
  <c r="I197" i="4"/>
  <c r="J197" i="4" s="1"/>
  <c r="AG197" i="4" s="1"/>
  <c r="AH197" i="4" s="1"/>
  <c r="I198" i="4"/>
  <c r="J198" i="4" s="1"/>
  <c r="AG198" i="4" s="1"/>
  <c r="AH198" i="4" s="1"/>
  <c r="I199" i="4"/>
  <c r="J199" i="4" s="1"/>
  <c r="AG199" i="4" s="1"/>
  <c r="AH199" i="4" s="1"/>
  <c r="I200" i="4"/>
  <c r="J200" i="4" s="1"/>
  <c r="AG200" i="4" s="1"/>
  <c r="AH200" i="4" s="1"/>
  <c r="I201" i="4"/>
  <c r="J201" i="4" s="1"/>
  <c r="AG201" i="4" s="1"/>
  <c r="AH201" i="4" s="1"/>
  <c r="I202" i="4"/>
  <c r="J202" i="4" s="1"/>
  <c r="I203" i="4"/>
  <c r="J203" i="4" s="1"/>
  <c r="AG203" i="4" s="1"/>
  <c r="AH203" i="4" s="1"/>
  <c r="I204" i="4"/>
  <c r="J204" i="4" s="1"/>
  <c r="AG204" i="4" s="1"/>
  <c r="AH204" i="4" s="1"/>
  <c r="I205" i="4"/>
  <c r="J205" i="4" s="1"/>
  <c r="AG205" i="4" s="1"/>
  <c r="AH205" i="4" s="1"/>
  <c r="I206" i="4"/>
  <c r="J206" i="4" s="1"/>
  <c r="AG206" i="4" s="1"/>
  <c r="AH206" i="4" s="1"/>
  <c r="I207" i="4"/>
  <c r="J207" i="4" s="1"/>
  <c r="AG207" i="4" s="1"/>
  <c r="AH207" i="4" s="1"/>
  <c r="I208" i="4"/>
  <c r="J208" i="4" s="1"/>
  <c r="AG208" i="4" s="1"/>
  <c r="AH208" i="4" s="1"/>
  <c r="I209" i="4"/>
  <c r="J209" i="4" s="1"/>
  <c r="AG209" i="4" s="1"/>
  <c r="AH209" i="4" s="1"/>
  <c r="I210" i="4"/>
  <c r="J210" i="4" s="1"/>
  <c r="I211" i="4"/>
  <c r="J211" i="4" s="1"/>
  <c r="AG211" i="4" s="1"/>
  <c r="AH211" i="4" s="1"/>
  <c r="I212" i="4"/>
  <c r="J212" i="4" s="1"/>
  <c r="AG212" i="4" s="1"/>
  <c r="AH212" i="4" s="1"/>
  <c r="I213" i="4"/>
  <c r="J213" i="4" s="1"/>
  <c r="AG213" i="4" s="1"/>
  <c r="AH213" i="4" s="1"/>
  <c r="I214" i="4"/>
  <c r="J214" i="4" s="1"/>
  <c r="AG214" i="4" s="1"/>
  <c r="AH214" i="4" s="1"/>
  <c r="I215" i="4"/>
  <c r="J215" i="4" s="1"/>
  <c r="AG215" i="4" s="1"/>
  <c r="AH215" i="4" s="1"/>
  <c r="I216" i="4"/>
  <c r="J216" i="4" s="1"/>
  <c r="AG216" i="4" s="1"/>
  <c r="AH216" i="4" s="1"/>
  <c r="I217" i="4"/>
  <c r="J217" i="4" s="1"/>
  <c r="AG217" i="4" s="1"/>
  <c r="AH217" i="4" s="1"/>
  <c r="I218" i="4"/>
  <c r="J218" i="4" s="1"/>
  <c r="I219" i="4"/>
  <c r="J219" i="4" s="1"/>
  <c r="AG219" i="4" s="1"/>
  <c r="AH219" i="4" s="1"/>
  <c r="I220" i="4"/>
  <c r="J220" i="4" s="1"/>
  <c r="AG220" i="4" s="1"/>
  <c r="AH220" i="4" s="1"/>
  <c r="I221" i="4"/>
  <c r="J221" i="4" s="1"/>
  <c r="AG221" i="4" s="1"/>
  <c r="AH221" i="4" s="1"/>
  <c r="I222" i="4"/>
  <c r="J222" i="4" s="1"/>
  <c r="AG222" i="4" s="1"/>
  <c r="AH222" i="4" s="1"/>
  <c r="I223" i="4"/>
  <c r="J223" i="4" s="1"/>
  <c r="AG223" i="4" s="1"/>
  <c r="AH223" i="4" s="1"/>
  <c r="I224" i="4"/>
  <c r="J224" i="4" s="1"/>
  <c r="AG224" i="4" s="1"/>
  <c r="AH224" i="4" s="1"/>
  <c r="I225" i="4"/>
  <c r="J225" i="4" s="1"/>
  <c r="AG225" i="4" s="1"/>
  <c r="AH225" i="4" s="1"/>
  <c r="I226" i="4"/>
  <c r="J226" i="4" s="1"/>
  <c r="I227" i="4"/>
  <c r="J227" i="4" s="1"/>
  <c r="AG227" i="4" s="1"/>
  <c r="AH227" i="4" s="1"/>
  <c r="I228" i="4"/>
  <c r="J228" i="4" s="1"/>
  <c r="AG228" i="4" s="1"/>
  <c r="AH228" i="4" s="1"/>
  <c r="I229" i="4"/>
  <c r="J229" i="4" s="1"/>
  <c r="AG229" i="4" s="1"/>
  <c r="AH229" i="4" s="1"/>
  <c r="I230" i="4"/>
  <c r="J230" i="4" s="1"/>
  <c r="AG230" i="4" s="1"/>
  <c r="AH230" i="4" s="1"/>
  <c r="I231" i="4"/>
  <c r="J231" i="4" s="1"/>
  <c r="AG231" i="4" s="1"/>
  <c r="AH231" i="4" s="1"/>
  <c r="I232" i="4"/>
  <c r="J232" i="4" s="1"/>
  <c r="AG232" i="4" s="1"/>
  <c r="AH232" i="4" s="1"/>
  <c r="I233" i="4"/>
  <c r="J233" i="4" s="1"/>
  <c r="AG233" i="4" s="1"/>
  <c r="AH233" i="4" s="1"/>
  <c r="I234" i="4"/>
  <c r="J234" i="4" s="1"/>
  <c r="I235" i="4"/>
  <c r="J235" i="4" s="1"/>
  <c r="AG235" i="4" s="1"/>
  <c r="AH235" i="4" s="1"/>
  <c r="I236" i="4"/>
  <c r="J236" i="4" s="1"/>
  <c r="AG236" i="4" s="1"/>
  <c r="AH236" i="4" s="1"/>
  <c r="I237" i="4"/>
  <c r="J237" i="4" s="1"/>
  <c r="AG237" i="4" s="1"/>
  <c r="AH237" i="4" s="1"/>
  <c r="I238" i="4"/>
  <c r="J238" i="4" s="1"/>
  <c r="AG238" i="4" s="1"/>
  <c r="AH238" i="4" s="1"/>
  <c r="I239" i="4"/>
  <c r="J239" i="4" s="1"/>
  <c r="AG239" i="4" s="1"/>
  <c r="AH239" i="4" s="1"/>
  <c r="I240" i="4"/>
  <c r="J240" i="4" s="1"/>
  <c r="AG240" i="4" s="1"/>
  <c r="AH240" i="4" s="1"/>
  <c r="I241" i="4"/>
  <c r="J241" i="4" s="1"/>
  <c r="AG241" i="4" s="1"/>
  <c r="AH241" i="4" s="1"/>
  <c r="I242" i="4"/>
  <c r="J242" i="4" s="1"/>
  <c r="I243" i="4"/>
  <c r="J243" i="4" s="1"/>
  <c r="AG243" i="4" s="1"/>
  <c r="AH243" i="4" s="1"/>
  <c r="I244" i="4"/>
  <c r="J244" i="4" s="1"/>
  <c r="AG244" i="4" s="1"/>
  <c r="AH244" i="4" s="1"/>
  <c r="I245" i="4"/>
  <c r="J245" i="4" s="1"/>
  <c r="AG245" i="4" s="1"/>
  <c r="AH245" i="4" s="1"/>
  <c r="I246" i="4"/>
  <c r="J246" i="4" s="1"/>
  <c r="AG246" i="4" s="1"/>
  <c r="AH246" i="4" s="1"/>
  <c r="I247" i="4"/>
  <c r="J247" i="4" s="1"/>
  <c r="AG247" i="4" s="1"/>
  <c r="AH247" i="4" s="1"/>
  <c r="I248" i="4"/>
  <c r="J248" i="4" s="1"/>
  <c r="AG248" i="4" s="1"/>
  <c r="AH248" i="4" s="1"/>
  <c r="I249" i="4"/>
  <c r="J249" i="4" s="1"/>
  <c r="AG249" i="4" s="1"/>
  <c r="AH249" i="4" s="1"/>
  <c r="I250" i="4"/>
  <c r="J250" i="4" s="1"/>
  <c r="I251" i="4"/>
  <c r="J251" i="4" s="1"/>
  <c r="AG251" i="4" s="1"/>
  <c r="AH251" i="4" s="1"/>
  <c r="I252" i="4"/>
  <c r="J252" i="4" s="1"/>
  <c r="AG252" i="4" s="1"/>
  <c r="AH252" i="4" s="1"/>
  <c r="I253" i="4"/>
  <c r="J253" i="4" s="1"/>
  <c r="AG253" i="4" s="1"/>
  <c r="AH253" i="4" s="1"/>
  <c r="I254" i="4"/>
  <c r="J254" i="4" s="1"/>
  <c r="AG254" i="4" s="1"/>
  <c r="AH254" i="4" s="1"/>
  <c r="I255" i="4"/>
  <c r="J255" i="4" s="1"/>
  <c r="AG255" i="4" s="1"/>
  <c r="AH255" i="4" s="1"/>
  <c r="I256" i="4"/>
  <c r="J256" i="4" s="1"/>
  <c r="AG256" i="4" s="1"/>
  <c r="AH256" i="4" s="1"/>
  <c r="I257" i="4"/>
  <c r="J257" i="4" s="1"/>
  <c r="AG257" i="4" s="1"/>
  <c r="AH257" i="4" s="1"/>
  <c r="I258" i="4"/>
  <c r="J258" i="4" s="1"/>
  <c r="I259" i="4"/>
  <c r="J259" i="4" s="1"/>
  <c r="AG259" i="4" s="1"/>
  <c r="AH259" i="4" s="1"/>
  <c r="I260" i="4"/>
  <c r="J260" i="4" s="1"/>
  <c r="AG260" i="4" s="1"/>
  <c r="AH260" i="4" s="1"/>
  <c r="I261" i="4"/>
  <c r="J261" i="4" s="1"/>
  <c r="AG261" i="4" s="1"/>
  <c r="AH261" i="4" s="1"/>
  <c r="I262" i="4"/>
  <c r="J262" i="4" s="1"/>
  <c r="AG262" i="4" s="1"/>
  <c r="AH262" i="4" s="1"/>
  <c r="I263" i="4"/>
  <c r="J263" i="4" s="1"/>
  <c r="AG263" i="4" s="1"/>
  <c r="AH263" i="4" s="1"/>
  <c r="I264" i="4"/>
  <c r="J264" i="4" s="1"/>
  <c r="AG264" i="4" s="1"/>
  <c r="AH264" i="4" s="1"/>
  <c r="I265" i="4"/>
  <c r="J265" i="4" s="1"/>
  <c r="AG265" i="4" s="1"/>
  <c r="AH265" i="4" s="1"/>
  <c r="I266" i="4"/>
  <c r="J266" i="4" s="1"/>
  <c r="I267" i="4"/>
  <c r="J267" i="4" s="1"/>
  <c r="AG267" i="4" s="1"/>
  <c r="AH267" i="4" s="1"/>
  <c r="I268" i="4"/>
  <c r="J268" i="4" s="1"/>
  <c r="AG268" i="4" s="1"/>
  <c r="AH268" i="4" s="1"/>
  <c r="I269" i="4"/>
  <c r="J269" i="4" s="1"/>
  <c r="AG269" i="4" s="1"/>
  <c r="AH269" i="4" s="1"/>
  <c r="I270" i="4"/>
  <c r="J270" i="4" s="1"/>
  <c r="AG270" i="4" s="1"/>
  <c r="AH270" i="4" s="1"/>
  <c r="I271" i="4"/>
  <c r="J271" i="4" s="1"/>
  <c r="AG271" i="4" s="1"/>
  <c r="AH271" i="4" s="1"/>
  <c r="I272" i="4"/>
  <c r="J272" i="4" s="1"/>
  <c r="AG272" i="4" s="1"/>
  <c r="AH272" i="4" s="1"/>
  <c r="I273" i="4"/>
  <c r="J273" i="4" s="1"/>
  <c r="AG273" i="4" s="1"/>
  <c r="AH273" i="4" s="1"/>
  <c r="I274" i="4"/>
  <c r="J274" i="4" s="1"/>
  <c r="I275" i="4"/>
  <c r="J275" i="4" s="1"/>
  <c r="AG275" i="4" s="1"/>
  <c r="AH275" i="4" s="1"/>
  <c r="I276" i="4"/>
  <c r="J276" i="4" s="1"/>
  <c r="AG276" i="4" s="1"/>
  <c r="AH276" i="4" s="1"/>
  <c r="I277" i="4"/>
  <c r="J277" i="4" s="1"/>
  <c r="AG277" i="4" s="1"/>
  <c r="AH277" i="4" s="1"/>
  <c r="I278" i="4"/>
  <c r="J278" i="4" s="1"/>
  <c r="AG278" i="4" s="1"/>
  <c r="AH278" i="4" s="1"/>
  <c r="I279" i="4"/>
  <c r="J279" i="4" s="1"/>
  <c r="AG279" i="4" s="1"/>
  <c r="AH279" i="4" s="1"/>
  <c r="I280" i="4"/>
  <c r="J280" i="4" s="1"/>
  <c r="AG280" i="4" s="1"/>
  <c r="AH280" i="4" s="1"/>
  <c r="I281" i="4"/>
  <c r="J281" i="4" s="1"/>
  <c r="AG281" i="4" s="1"/>
  <c r="AH281" i="4" s="1"/>
  <c r="I282" i="4"/>
  <c r="J282" i="4" s="1"/>
  <c r="I283" i="4"/>
  <c r="J283" i="4" s="1"/>
  <c r="AG283" i="4" s="1"/>
  <c r="AH283" i="4" s="1"/>
  <c r="I284" i="4"/>
  <c r="J284" i="4" s="1"/>
  <c r="AG284" i="4" s="1"/>
  <c r="AH284" i="4" s="1"/>
  <c r="I285" i="4"/>
  <c r="J285" i="4" s="1"/>
  <c r="AG285" i="4" s="1"/>
  <c r="AH285" i="4" s="1"/>
  <c r="I286" i="4"/>
  <c r="J286" i="4" s="1"/>
  <c r="AG286" i="4" s="1"/>
  <c r="AH286" i="4" s="1"/>
  <c r="I287" i="4"/>
  <c r="J287" i="4" s="1"/>
  <c r="AG287" i="4" s="1"/>
  <c r="AH287" i="4" s="1"/>
  <c r="I288" i="4"/>
  <c r="J288" i="4" s="1"/>
  <c r="AG288" i="4" s="1"/>
  <c r="AH288" i="4" s="1"/>
  <c r="I289" i="4"/>
  <c r="J289" i="4" s="1"/>
  <c r="AG289" i="4" s="1"/>
  <c r="AH289" i="4" s="1"/>
  <c r="I290" i="4"/>
  <c r="J290" i="4" s="1"/>
  <c r="I291" i="4"/>
  <c r="J291" i="4" s="1"/>
  <c r="AG291" i="4" s="1"/>
  <c r="AH291" i="4" s="1"/>
  <c r="I292" i="4"/>
  <c r="J292" i="4" s="1"/>
  <c r="AG292" i="4" s="1"/>
  <c r="AH292" i="4" s="1"/>
  <c r="I293" i="4"/>
  <c r="J293" i="4" s="1"/>
  <c r="AG293" i="4" s="1"/>
  <c r="AH293" i="4" s="1"/>
  <c r="I294" i="4"/>
  <c r="J294" i="4" s="1"/>
  <c r="AG294" i="4" s="1"/>
  <c r="AH294" i="4" s="1"/>
  <c r="I295" i="4"/>
  <c r="J295" i="4" s="1"/>
  <c r="AG295" i="4" s="1"/>
  <c r="AH295" i="4" s="1"/>
  <c r="I296" i="4"/>
  <c r="J296" i="4" s="1"/>
  <c r="AG296" i="4" s="1"/>
  <c r="AH296" i="4" s="1"/>
  <c r="I297" i="4"/>
  <c r="J297" i="4" s="1"/>
  <c r="AG297" i="4" s="1"/>
  <c r="AH297" i="4" s="1"/>
  <c r="I298" i="4"/>
  <c r="J298" i="4" s="1"/>
  <c r="I299" i="4"/>
  <c r="J299" i="4" s="1"/>
  <c r="AG299" i="4" s="1"/>
  <c r="AH299" i="4" s="1"/>
  <c r="I300" i="4"/>
  <c r="J300" i="4" s="1"/>
  <c r="AG300" i="4" s="1"/>
  <c r="AH300" i="4" s="1"/>
  <c r="I301" i="4"/>
  <c r="J301" i="4" s="1"/>
  <c r="AG301" i="4" s="1"/>
  <c r="AH301" i="4" s="1"/>
  <c r="I302" i="4"/>
  <c r="J302" i="4" s="1"/>
  <c r="AG302" i="4" s="1"/>
  <c r="AH302" i="4" s="1"/>
  <c r="I303" i="4"/>
  <c r="J303" i="4" s="1"/>
  <c r="AG303" i="4" s="1"/>
  <c r="AH303" i="4" s="1"/>
  <c r="I304" i="4"/>
  <c r="J304" i="4" s="1"/>
  <c r="AG304" i="4" s="1"/>
  <c r="AH304" i="4" s="1"/>
  <c r="I305" i="4"/>
  <c r="J305" i="4" s="1"/>
  <c r="AG305" i="4" s="1"/>
  <c r="AH305" i="4" s="1"/>
  <c r="I306" i="4"/>
  <c r="J306" i="4" s="1"/>
  <c r="I307" i="4"/>
  <c r="J307" i="4" s="1"/>
  <c r="AG307" i="4" s="1"/>
  <c r="AH307" i="4" s="1"/>
  <c r="I308" i="4"/>
  <c r="J308" i="4" s="1"/>
  <c r="AG308" i="4" s="1"/>
  <c r="AH308" i="4" s="1"/>
  <c r="I309" i="4"/>
  <c r="J309" i="4" s="1"/>
  <c r="AG309" i="4" s="1"/>
  <c r="AH309" i="4" s="1"/>
  <c r="I310" i="4"/>
  <c r="J310" i="4" s="1"/>
  <c r="AG310" i="4" s="1"/>
  <c r="AH310" i="4" s="1"/>
  <c r="I311" i="4"/>
  <c r="J311" i="4" s="1"/>
  <c r="AG311" i="4" s="1"/>
  <c r="AH311" i="4" s="1"/>
  <c r="I312" i="4"/>
  <c r="J312" i="4" s="1"/>
  <c r="AG312" i="4" s="1"/>
  <c r="AH312" i="4" s="1"/>
  <c r="I313" i="4"/>
  <c r="J313" i="4" s="1"/>
  <c r="AG313" i="4" s="1"/>
  <c r="AH313" i="4" s="1"/>
  <c r="I314" i="4"/>
  <c r="J314" i="4" s="1"/>
  <c r="I315" i="4"/>
  <c r="J315" i="4" s="1"/>
  <c r="AG315" i="4" s="1"/>
  <c r="AH315" i="4" s="1"/>
  <c r="I316" i="4"/>
  <c r="J316" i="4" s="1"/>
  <c r="AG316" i="4" s="1"/>
  <c r="AH316" i="4" s="1"/>
  <c r="I317" i="4"/>
  <c r="J317" i="4" s="1"/>
  <c r="AG317" i="4" s="1"/>
  <c r="AH317" i="4" s="1"/>
  <c r="I318" i="4"/>
  <c r="J318" i="4" s="1"/>
  <c r="AG318" i="4" s="1"/>
  <c r="AH318" i="4" s="1"/>
  <c r="I319" i="4"/>
  <c r="J319" i="4" s="1"/>
  <c r="AG319" i="4" s="1"/>
  <c r="AH319" i="4" s="1"/>
  <c r="I320" i="4"/>
  <c r="J320" i="4" s="1"/>
  <c r="AG320" i="4" s="1"/>
  <c r="AH320" i="4" s="1"/>
  <c r="I321" i="4"/>
  <c r="J321" i="4" s="1"/>
  <c r="AG321" i="4" s="1"/>
  <c r="AH321" i="4" s="1"/>
  <c r="I322" i="4"/>
  <c r="J322" i="4" s="1"/>
  <c r="I323" i="4"/>
  <c r="J323" i="4" s="1"/>
  <c r="AG323" i="4" s="1"/>
  <c r="AH323" i="4" s="1"/>
  <c r="I324" i="4"/>
  <c r="J324" i="4" s="1"/>
  <c r="AG324" i="4" s="1"/>
  <c r="AH324" i="4" s="1"/>
  <c r="I325" i="4"/>
  <c r="J325" i="4" s="1"/>
  <c r="AG325" i="4" s="1"/>
  <c r="AH325" i="4" s="1"/>
  <c r="I326" i="4"/>
  <c r="J326" i="4" s="1"/>
  <c r="AG326" i="4" s="1"/>
  <c r="AH326" i="4" s="1"/>
  <c r="I327" i="4"/>
  <c r="J327" i="4" s="1"/>
  <c r="AG327" i="4" s="1"/>
  <c r="AH327" i="4" s="1"/>
  <c r="I328" i="4"/>
  <c r="J328" i="4" s="1"/>
  <c r="AG328" i="4" s="1"/>
  <c r="AH328" i="4" s="1"/>
  <c r="I329" i="4"/>
  <c r="J329" i="4" s="1"/>
  <c r="AG329" i="4" s="1"/>
  <c r="AH329" i="4" s="1"/>
  <c r="I330" i="4"/>
  <c r="J330" i="4" s="1"/>
  <c r="I331" i="4"/>
  <c r="J331" i="4" s="1"/>
  <c r="AG331" i="4" s="1"/>
  <c r="AH331" i="4" s="1"/>
  <c r="I332" i="4"/>
  <c r="J332" i="4" s="1"/>
  <c r="AG332" i="4" s="1"/>
  <c r="AH332" i="4" s="1"/>
  <c r="I333" i="4"/>
  <c r="J333" i="4" s="1"/>
  <c r="AG333" i="4" s="1"/>
  <c r="AH333" i="4" s="1"/>
  <c r="I334" i="4"/>
  <c r="J334" i="4" s="1"/>
  <c r="AG334" i="4" s="1"/>
  <c r="AH334" i="4" s="1"/>
  <c r="I335" i="4"/>
  <c r="J335" i="4" s="1"/>
  <c r="AG335" i="4" s="1"/>
  <c r="AH335" i="4" s="1"/>
  <c r="I336" i="4"/>
  <c r="J336" i="4" s="1"/>
  <c r="AG336" i="4" s="1"/>
  <c r="AH336" i="4" s="1"/>
  <c r="I337" i="4"/>
  <c r="J337" i="4" s="1"/>
  <c r="AG337" i="4" s="1"/>
  <c r="AH337" i="4" s="1"/>
  <c r="I338" i="4"/>
  <c r="J338" i="4" s="1"/>
  <c r="I339" i="4"/>
  <c r="J339" i="4" s="1"/>
  <c r="AG339" i="4" s="1"/>
  <c r="AH339" i="4" s="1"/>
  <c r="I340" i="4"/>
  <c r="J340" i="4" s="1"/>
  <c r="AG340" i="4" s="1"/>
  <c r="AH340" i="4" s="1"/>
  <c r="I341" i="4"/>
  <c r="J341" i="4" s="1"/>
  <c r="AG341" i="4" s="1"/>
  <c r="AH341" i="4" s="1"/>
  <c r="I342" i="4"/>
  <c r="J342" i="4" s="1"/>
  <c r="AG342" i="4" s="1"/>
  <c r="AH342" i="4" s="1"/>
  <c r="I343" i="4"/>
  <c r="J343" i="4" s="1"/>
  <c r="AG343" i="4" s="1"/>
  <c r="AH343" i="4" s="1"/>
  <c r="I344" i="4"/>
  <c r="J344" i="4" s="1"/>
  <c r="AG344" i="4" s="1"/>
  <c r="AH344" i="4" s="1"/>
  <c r="I345" i="4"/>
  <c r="J345" i="4" s="1"/>
  <c r="AG345" i="4" s="1"/>
  <c r="AH345" i="4" s="1"/>
  <c r="I346" i="4"/>
  <c r="J346" i="4" s="1"/>
  <c r="I347" i="4"/>
  <c r="J347" i="4" s="1"/>
  <c r="AG347" i="4" s="1"/>
  <c r="AH347" i="4" s="1"/>
  <c r="I348" i="4"/>
  <c r="J348" i="4" s="1"/>
  <c r="AG348" i="4" s="1"/>
  <c r="AH348" i="4" s="1"/>
  <c r="I349" i="4"/>
  <c r="J349" i="4" s="1"/>
  <c r="AG349" i="4" s="1"/>
  <c r="AH349" i="4" s="1"/>
  <c r="I350" i="4"/>
  <c r="J350" i="4" s="1"/>
  <c r="AG350" i="4" s="1"/>
  <c r="AH350" i="4" s="1"/>
  <c r="I351" i="4"/>
  <c r="J351" i="4" s="1"/>
  <c r="AG351" i="4" s="1"/>
  <c r="AH351" i="4" s="1"/>
  <c r="I352" i="4"/>
  <c r="J352" i="4" s="1"/>
  <c r="AG352" i="4" s="1"/>
  <c r="AH352" i="4" s="1"/>
  <c r="I353" i="4"/>
  <c r="J353" i="4" s="1"/>
  <c r="AG353" i="4" s="1"/>
  <c r="AH353" i="4" s="1"/>
  <c r="I354" i="4"/>
  <c r="J354" i="4" s="1"/>
  <c r="I355" i="4"/>
  <c r="J355" i="4" s="1"/>
  <c r="AG355" i="4" s="1"/>
  <c r="AH355" i="4" s="1"/>
  <c r="I356" i="4"/>
  <c r="J356" i="4" s="1"/>
  <c r="AG356" i="4" s="1"/>
  <c r="AH356" i="4" s="1"/>
  <c r="I357" i="4"/>
  <c r="J357" i="4" s="1"/>
  <c r="AG357" i="4" s="1"/>
  <c r="AH357" i="4" s="1"/>
  <c r="I358" i="4"/>
  <c r="J358" i="4" s="1"/>
  <c r="AG358" i="4" s="1"/>
  <c r="AH358" i="4" s="1"/>
  <c r="I359" i="4"/>
  <c r="J359" i="4" s="1"/>
  <c r="AG359" i="4" s="1"/>
  <c r="AH359" i="4" s="1"/>
  <c r="I360" i="4"/>
  <c r="J360" i="4" s="1"/>
  <c r="AG360" i="4" s="1"/>
  <c r="AH360" i="4" s="1"/>
  <c r="I361" i="4"/>
  <c r="J361" i="4" s="1"/>
  <c r="AG361" i="4" s="1"/>
  <c r="AH361" i="4" s="1"/>
  <c r="I362" i="4"/>
  <c r="J362" i="4" s="1"/>
  <c r="I363" i="4"/>
  <c r="J363" i="4" s="1"/>
  <c r="AG363" i="4" s="1"/>
  <c r="AH363" i="4" s="1"/>
  <c r="I364" i="4"/>
  <c r="J364" i="4" s="1"/>
  <c r="AG364" i="4" s="1"/>
  <c r="AH364" i="4" s="1"/>
  <c r="I365" i="4"/>
  <c r="J365" i="4" s="1"/>
  <c r="AG365" i="4" s="1"/>
  <c r="AH365" i="4" s="1"/>
  <c r="I366" i="4"/>
  <c r="J366" i="4" s="1"/>
  <c r="AG366" i="4" s="1"/>
  <c r="AH366" i="4" s="1"/>
  <c r="I367" i="4"/>
  <c r="J367" i="4" s="1"/>
  <c r="AG367" i="4" s="1"/>
  <c r="AH367" i="4" s="1"/>
  <c r="I368" i="4"/>
  <c r="J368" i="4" s="1"/>
  <c r="AG368" i="4" s="1"/>
  <c r="AH368" i="4" s="1"/>
  <c r="I369" i="4"/>
  <c r="J369" i="4" s="1"/>
  <c r="AG369" i="4" s="1"/>
  <c r="AH369" i="4" s="1"/>
  <c r="I370" i="4"/>
  <c r="J370" i="4" s="1"/>
  <c r="I371" i="4"/>
  <c r="J371" i="4" s="1"/>
  <c r="AG371" i="4" s="1"/>
  <c r="AH371" i="4" s="1"/>
  <c r="I372" i="4"/>
  <c r="J372" i="4" s="1"/>
  <c r="AG372" i="4" s="1"/>
  <c r="AH372" i="4" s="1"/>
  <c r="I373" i="4"/>
  <c r="J373" i="4" s="1"/>
  <c r="AG373" i="4" s="1"/>
  <c r="AH373" i="4" s="1"/>
  <c r="I374" i="4"/>
  <c r="J374" i="4" s="1"/>
  <c r="AG374" i="4" s="1"/>
  <c r="AH374" i="4" s="1"/>
  <c r="I375" i="4"/>
  <c r="J375" i="4" s="1"/>
  <c r="AG375" i="4" s="1"/>
  <c r="AH375" i="4" s="1"/>
  <c r="I376" i="4"/>
  <c r="J376" i="4" s="1"/>
  <c r="AG376" i="4" s="1"/>
  <c r="AH376" i="4" s="1"/>
  <c r="I377" i="4"/>
  <c r="J377" i="4" s="1"/>
  <c r="AG377" i="4" s="1"/>
  <c r="AH377" i="4" s="1"/>
  <c r="I378" i="4"/>
  <c r="J378" i="4" s="1"/>
  <c r="I379" i="4"/>
  <c r="J379" i="4" s="1"/>
  <c r="AG379" i="4" s="1"/>
  <c r="AH379" i="4" s="1"/>
  <c r="I380" i="4"/>
  <c r="J380" i="4" s="1"/>
  <c r="AG380" i="4" s="1"/>
  <c r="AH380" i="4" s="1"/>
  <c r="I381" i="4"/>
  <c r="J381" i="4" s="1"/>
  <c r="AG381" i="4" s="1"/>
  <c r="AH381" i="4" s="1"/>
  <c r="I382" i="4"/>
  <c r="J382" i="4" s="1"/>
  <c r="AG382" i="4" s="1"/>
  <c r="AH382" i="4" s="1"/>
  <c r="I383" i="4"/>
  <c r="J383" i="4" s="1"/>
  <c r="AG383" i="4" s="1"/>
  <c r="AH383" i="4" s="1"/>
  <c r="I384" i="4"/>
  <c r="J384" i="4" s="1"/>
  <c r="AG384" i="4" s="1"/>
  <c r="AH384" i="4" s="1"/>
  <c r="I385" i="4"/>
  <c r="J385" i="4" s="1"/>
  <c r="AG385" i="4" s="1"/>
  <c r="AH385" i="4" s="1"/>
  <c r="I386" i="4"/>
  <c r="J386" i="4" s="1"/>
  <c r="I387" i="4"/>
  <c r="J387" i="4" s="1"/>
  <c r="AG387" i="4" s="1"/>
  <c r="AH387" i="4" s="1"/>
  <c r="I388" i="4"/>
  <c r="J388" i="4" s="1"/>
  <c r="AG388" i="4" s="1"/>
  <c r="AH388" i="4" s="1"/>
  <c r="I389" i="4"/>
  <c r="J389" i="4" s="1"/>
  <c r="AG389" i="4" s="1"/>
  <c r="AH389" i="4" s="1"/>
  <c r="I390" i="4"/>
  <c r="J390" i="4" s="1"/>
  <c r="AG390" i="4" s="1"/>
  <c r="AH390" i="4" s="1"/>
  <c r="I391" i="4"/>
  <c r="J391" i="4" s="1"/>
  <c r="AG391" i="4" s="1"/>
  <c r="AH391" i="4" s="1"/>
  <c r="I392" i="4"/>
  <c r="J392" i="4" s="1"/>
  <c r="AG392" i="4" s="1"/>
  <c r="AH392" i="4" s="1"/>
  <c r="I393" i="4"/>
  <c r="J393" i="4" s="1"/>
  <c r="AG393" i="4" s="1"/>
  <c r="AH393" i="4" s="1"/>
  <c r="I394" i="4"/>
  <c r="J394" i="4" s="1"/>
  <c r="I395" i="4"/>
  <c r="J395" i="4" s="1"/>
  <c r="AG395" i="4" s="1"/>
  <c r="AH395" i="4" s="1"/>
  <c r="I396" i="4"/>
  <c r="J396" i="4" s="1"/>
  <c r="AG396" i="4" s="1"/>
  <c r="AH396" i="4" s="1"/>
  <c r="I397" i="4"/>
  <c r="J397" i="4" s="1"/>
  <c r="AG397" i="4" s="1"/>
  <c r="AH397" i="4" s="1"/>
  <c r="I398" i="4"/>
  <c r="J398" i="4" s="1"/>
  <c r="AG398" i="4" s="1"/>
  <c r="AH398" i="4" s="1"/>
  <c r="I399" i="4"/>
  <c r="J399" i="4" s="1"/>
  <c r="AG399" i="4" s="1"/>
  <c r="AH399" i="4" s="1"/>
  <c r="I400" i="4"/>
  <c r="J400" i="4" s="1"/>
  <c r="AG400" i="4" s="1"/>
  <c r="AH400" i="4" s="1"/>
  <c r="I401" i="4"/>
  <c r="J401" i="4" s="1"/>
  <c r="AG401" i="4" s="1"/>
  <c r="AH401" i="4" s="1"/>
  <c r="I402" i="4"/>
  <c r="J402" i="4" s="1"/>
  <c r="I403" i="4"/>
  <c r="J403" i="4" s="1"/>
  <c r="AG403" i="4" s="1"/>
  <c r="AH403" i="4" s="1"/>
  <c r="I404" i="4"/>
  <c r="J404" i="4" s="1"/>
  <c r="AG404" i="4" s="1"/>
  <c r="AH404" i="4" s="1"/>
  <c r="I405" i="4"/>
  <c r="J405" i="4" s="1"/>
  <c r="AG405" i="4" s="1"/>
  <c r="AH405" i="4" s="1"/>
  <c r="I406" i="4"/>
  <c r="J406" i="4" s="1"/>
  <c r="AG406" i="4" s="1"/>
  <c r="AH406" i="4" s="1"/>
  <c r="I407" i="4"/>
  <c r="J407" i="4" s="1"/>
  <c r="AG407" i="4" s="1"/>
  <c r="AH407" i="4" s="1"/>
  <c r="I408" i="4"/>
  <c r="J408" i="4" s="1"/>
  <c r="AG408" i="4" s="1"/>
  <c r="AH408" i="4" s="1"/>
  <c r="I409" i="4"/>
  <c r="J409" i="4" s="1"/>
  <c r="AG409" i="4" s="1"/>
  <c r="AH409" i="4" s="1"/>
  <c r="I410" i="4"/>
  <c r="J410" i="4" s="1"/>
  <c r="I411" i="4"/>
  <c r="J411" i="4" s="1"/>
  <c r="AG411" i="4" s="1"/>
  <c r="AH411" i="4" s="1"/>
  <c r="I412" i="4"/>
  <c r="J412" i="4" s="1"/>
  <c r="AG412" i="4" s="1"/>
  <c r="AH412" i="4" s="1"/>
  <c r="I413" i="4"/>
  <c r="J413" i="4" s="1"/>
  <c r="AG413" i="4" s="1"/>
  <c r="AH413" i="4" s="1"/>
  <c r="I414" i="4"/>
  <c r="J414" i="4" s="1"/>
  <c r="AG414" i="4" s="1"/>
  <c r="AH414" i="4" s="1"/>
  <c r="I415" i="4"/>
  <c r="J415" i="4" s="1"/>
  <c r="AG415" i="4" s="1"/>
  <c r="AH415" i="4" s="1"/>
  <c r="I416" i="4"/>
  <c r="J416" i="4" s="1"/>
  <c r="AG416" i="4" s="1"/>
  <c r="AH416" i="4" s="1"/>
  <c r="I417" i="4"/>
  <c r="J417" i="4" s="1"/>
  <c r="AG417" i="4" s="1"/>
  <c r="AH417" i="4" s="1"/>
  <c r="I418" i="4"/>
  <c r="J418" i="4" s="1"/>
  <c r="I419" i="4"/>
  <c r="J419" i="4" s="1"/>
  <c r="AG419" i="4" s="1"/>
  <c r="AH419" i="4" s="1"/>
  <c r="I420" i="4"/>
  <c r="J420" i="4" s="1"/>
  <c r="AG420" i="4" s="1"/>
  <c r="AH420" i="4" s="1"/>
  <c r="I421" i="4"/>
  <c r="J421" i="4" s="1"/>
  <c r="AG421" i="4" s="1"/>
  <c r="AH421" i="4" s="1"/>
  <c r="I422" i="4"/>
  <c r="J422" i="4" s="1"/>
  <c r="AG422" i="4" s="1"/>
  <c r="AH422" i="4" s="1"/>
  <c r="I423" i="4"/>
  <c r="J423" i="4" s="1"/>
  <c r="AG423" i="4" s="1"/>
  <c r="AH423" i="4" s="1"/>
  <c r="I424" i="4"/>
  <c r="J424" i="4" s="1"/>
  <c r="AG424" i="4" s="1"/>
  <c r="AH424" i="4" s="1"/>
  <c r="I425" i="4"/>
  <c r="J425" i="4" s="1"/>
  <c r="AG425" i="4" s="1"/>
  <c r="AH425" i="4" s="1"/>
  <c r="I426" i="4"/>
  <c r="J426" i="4" s="1"/>
  <c r="I427" i="4"/>
  <c r="J427" i="4" s="1"/>
  <c r="AG427" i="4" s="1"/>
  <c r="AH427" i="4" s="1"/>
  <c r="I428" i="4"/>
  <c r="J428" i="4" s="1"/>
  <c r="AG428" i="4" s="1"/>
  <c r="AH428" i="4" s="1"/>
  <c r="I429" i="4"/>
  <c r="J429" i="4" s="1"/>
  <c r="AG429" i="4" s="1"/>
  <c r="AH429" i="4" s="1"/>
  <c r="I430" i="4"/>
  <c r="J430" i="4" s="1"/>
  <c r="AG430" i="4" s="1"/>
  <c r="AH430" i="4" s="1"/>
  <c r="I431" i="4"/>
  <c r="J431" i="4" s="1"/>
  <c r="AG431" i="4" s="1"/>
  <c r="AH431" i="4" s="1"/>
  <c r="I432" i="4"/>
  <c r="J432" i="4" s="1"/>
  <c r="AG432" i="4" s="1"/>
  <c r="AH432" i="4" s="1"/>
  <c r="I433" i="4"/>
  <c r="J433" i="4" s="1"/>
  <c r="AG433" i="4" s="1"/>
  <c r="AH433" i="4" s="1"/>
  <c r="I434" i="4"/>
  <c r="J434" i="4" s="1"/>
  <c r="I435" i="4"/>
  <c r="J435" i="4" s="1"/>
  <c r="AG435" i="4" s="1"/>
  <c r="AH435" i="4" s="1"/>
  <c r="I436" i="4"/>
  <c r="J436" i="4" s="1"/>
  <c r="AG436" i="4" s="1"/>
  <c r="AH436" i="4" s="1"/>
  <c r="I437" i="4"/>
  <c r="J437" i="4" s="1"/>
  <c r="AG437" i="4" s="1"/>
  <c r="AH437" i="4" s="1"/>
  <c r="I438" i="4"/>
  <c r="J438" i="4" s="1"/>
  <c r="AG438" i="4" s="1"/>
  <c r="AH438" i="4" s="1"/>
  <c r="I439" i="4"/>
  <c r="J439" i="4" s="1"/>
  <c r="AG439" i="4" s="1"/>
  <c r="AH439" i="4" s="1"/>
  <c r="I440" i="4"/>
  <c r="J440" i="4" s="1"/>
  <c r="I441" i="4"/>
  <c r="J441" i="4" s="1"/>
  <c r="AG441" i="4" s="1"/>
  <c r="AH441" i="4" s="1"/>
  <c r="I442" i="4"/>
  <c r="J442" i="4" s="1"/>
  <c r="I443" i="4"/>
  <c r="J443" i="4" s="1"/>
  <c r="I444" i="4"/>
  <c r="J444" i="4" s="1"/>
  <c r="AG444" i="4" s="1"/>
  <c r="AH444" i="4" s="1"/>
  <c r="I445" i="4"/>
  <c r="J445" i="4" s="1"/>
  <c r="AG445" i="4" s="1"/>
  <c r="AH445" i="4" s="1"/>
  <c r="I446" i="4"/>
  <c r="J446" i="4" s="1"/>
  <c r="AG446" i="4" s="1"/>
  <c r="AH446" i="4" s="1"/>
  <c r="I447" i="4"/>
  <c r="J447" i="4" s="1"/>
  <c r="AG447" i="4" s="1"/>
  <c r="AH447" i="4" s="1"/>
  <c r="I448" i="4"/>
  <c r="J448" i="4" s="1"/>
  <c r="I449" i="4"/>
  <c r="J449" i="4" s="1"/>
  <c r="AG449" i="4" s="1"/>
  <c r="AH449" i="4" s="1"/>
  <c r="I450" i="4"/>
  <c r="J450" i="4" s="1"/>
  <c r="I451" i="4"/>
  <c r="J451" i="4" s="1"/>
  <c r="I452" i="4"/>
  <c r="J452" i="4" s="1"/>
  <c r="AG452" i="4" s="1"/>
  <c r="AH452" i="4" s="1"/>
  <c r="I453" i="4"/>
  <c r="J453" i="4" s="1"/>
  <c r="AG453" i="4" s="1"/>
  <c r="AH453" i="4" s="1"/>
  <c r="I454" i="4"/>
  <c r="J454" i="4" s="1"/>
  <c r="AG454" i="4" s="1"/>
  <c r="AH454" i="4" s="1"/>
  <c r="I455" i="4"/>
  <c r="J455" i="4" s="1"/>
  <c r="AG455" i="4" s="1"/>
  <c r="AH455" i="4" s="1"/>
  <c r="I456" i="4"/>
  <c r="J456" i="4" s="1"/>
  <c r="I457" i="4"/>
  <c r="J457" i="4" s="1"/>
  <c r="AG457" i="4" s="1"/>
  <c r="AH457" i="4" s="1"/>
  <c r="I458" i="4"/>
  <c r="J458" i="4" s="1"/>
  <c r="I459" i="4"/>
  <c r="J459" i="4" s="1"/>
  <c r="I460" i="4"/>
  <c r="J460" i="4" s="1"/>
  <c r="AG460" i="4" s="1"/>
  <c r="AH460" i="4" s="1"/>
  <c r="I461" i="4"/>
  <c r="J461" i="4" s="1"/>
  <c r="AG461" i="4" s="1"/>
  <c r="AH461" i="4" s="1"/>
  <c r="I462" i="4"/>
  <c r="J462" i="4" s="1"/>
  <c r="AG462" i="4" s="1"/>
  <c r="AH462" i="4" s="1"/>
  <c r="I463" i="4"/>
  <c r="J463" i="4" s="1"/>
  <c r="AG463" i="4" s="1"/>
  <c r="AH463" i="4" s="1"/>
  <c r="I464" i="4"/>
  <c r="J464" i="4" s="1"/>
  <c r="I465" i="4"/>
  <c r="J465" i="4" s="1"/>
  <c r="AG465" i="4" s="1"/>
  <c r="AH465" i="4" s="1"/>
  <c r="I466" i="4"/>
  <c r="J466" i="4" s="1"/>
  <c r="I467" i="4"/>
  <c r="J467" i="4" s="1"/>
  <c r="I468" i="4"/>
  <c r="J468" i="4" s="1"/>
  <c r="AG468" i="4" s="1"/>
  <c r="AH468" i="4" s="1"/>
  <c r="I469" i="4"/>
  <c r="J469" i="4" s="1"/>
  <c r="AG469" i="4" s="1"/>
  <c r="AH469" i="4" s="1"/>
  <c r="I470" i="4"/>
  <c r="J470" i="4" s="1"/>
  <c r="AG470" i="4" s="1"/>
  <c r="AH470" i="4" s="1"/>
  <c r="I471" i="4"/>
  <c r="J471" i="4" s="1"/>
  <c r="AG471" i="4" s="1"/>
  <c r="AH471" i="4" s="1"/>
  <c r="I472" i="4"/>
  <c r="J472" i="4" s="1"/>
  <c r="I473" i="4"/>
  <c r="J473" i="4" s="1"/>
  <c r="AG473" i="4" s="1"/>
  <c r="AH473" i="4" s="1"/>
  <c r="I474" i="4"/>
  <c r="J474" i="4" s="1"/>
  <c r="I475" i="4"/>
  <c r="J475" i="4" s="1"/>
  <c r="I476" i="4"/>
  <c r="J476" i="4" s="1"/>
  <c r="AG476" i="4" s="1"/>
  <c r="AH476" i="4" s="1"/>
  <c r="I477" i="4"/>
  <c r="J477" i="4" s="1"/>
  <c r="AG477" i="4" s="1"/>
  <c r="AH477" i="4" s="1"/>
  <c r="I478" i="4"/>
  <c r="J478" i="4" s="1"/>
  <c r="I479" i="4"/>
  <c r="J479" i="4" s="1"/>
  <c r="AG479" i="4" s="1"/>
  <c r="AH479" i="4" s="1"/>
  <c r="I480" i="4"/>
  <c r="J480" i="4" s="1"/>
  <c r="I481" i="4"/>
  <c r="J481" i="4" s="1"/>
  <c r="AG481" i="4" s="1"/>
  <c r="AH481" i="4" s="1"/>
  <c r="I482" i="4"/>
  <c r="J482" i="4" s="1"/>
  <c r="I483" i="4"/>
  <c r="J483" i="4" s="1"/>
  <c r="I484" i="4"/>
  <c r="J484" i="4" s="1"/>
  <c r="AG484" i="4" s="1"/>
  <c r="AH484" i="4" s="1"/>
  <c r="I485" i="4"/>
  <c r="J485" i="4" s="1"/>
  <c r="AG485" i="4" s="1"/>
  <c r="AH485" i="4" s="1"/>
  <c r="I486" i="4"/>
  <c r="J486" i="4" s="1"/>
  <c r="I487" i="4"/>
  <c r="J487" i="4" s="1"/>
  <c r="AG487" i="4" s="1"/>
  <c r="AH487" i="4" s="1"/>
  <c r="I488" i="4"/>
  <c r="J488" i="4" s="1"/>
  <c r="I489" i="4"/>
  <c r="J489" i="4" s="1"/>
  <c r="AG489" i="4" s="1"/>
  <c r="AH489" i="4" s="1"/>
  <c r="I490" i="4"/>
  <c r="J490" i="4" s="1"/>
  <c r="I2" i="4"/>
  <c r="J2" i="4" s="1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2" i="4"/>
  <c r="F8" i="5"/>
  <c r="F7" i="5"/>
  <c r="Y486" i="4" l="1"/>
  <c r="AG486" i="4"/>
  <c r="AH486" i="4" s="1"/>
  <c r="Y478" i="4"/>
  <c r="AG478" i="4"/>
  <c r="AH478" i="4" s="1"/>
  <c r="Y2" i="4"/>
  <c r="Z2" i="4" s="1"/>
  <c r="AG2" i="4"/>
  <c r="Y483" i="4"/>
  <c r="AG483" i="4"/>
  <c r="AH483" i="4" s="1"/>
  <c r="Y475" i="4"/>
  <c r="AG475" i="4"/>
  <c r="AH475" i="4" s="1"/>
  <c r="Y467" i="4"/>
  <c r="AG467" i="4"/>
  <c r="AH467" i="4" s="1"/>
  <c r="Y459" i="4"/>
  <c r="AG459" i="4"/>
  <c r="AH459" i="4" s="1"/>
  <c r="Y451" i="4"/>
  <c r="AG451" i="4"/>
  <c r="AH451" i="4" s="1"/>
  <c r="Y443" i="4"/>
  <c r="AG443" i="4"/>
  <c r="AH443" i="4" s="1"/>
  <c r="Y42" i="4"/>
  <c r="AG42" i="4"/>
  <c r="AH42" i="4" s="1"/>
  <c r="Y34" i="4"/>
  <c r="AG34" i="4"/>
  <c r="AH34" i="4" s="1"/>
  <c r="Y26" i="4"/>
  <c r="AG26" i="4"/>
  <c r="AH26" i="4" s="1"/>
  <c r="Y18" i="4"/>
  <c r="AG18" i="4"/>
  <c r="AH18" i="4" s="1"/>
  <c r="Y10" i="4"/>
  <c r="AG10" i="4"/>
  <c r="AH10" i="4" s="1"/>
  <c r="Y490" i="4"/>
  <c r="AG490" i="4"/>
  <c r="AH490" i="4" s="1"/>
  <c r="Y482" i="4"/>
  <c r="AG482" i="4"/>
  <c r="AH482" i="4" s="1"/>
  <c r="Y474" i="4"/>
  <c r="AG474" i="4"/>
  <c r="AH474" i="4" s="1"/>
  <c r="Y466" i="4"/>
  <c r="AG466" i="4"/>
  <c r="AH466" i="4" s="1"/>
  <c r="Y458" i="4"/>
  <c r="AG458" i="4"/>
  <c r="AH458" i="4" s="1"/>
  <c r="Y450" i="4"/>
  <c r="AG450" i="4"/>
  <c r="AH450" i="4" s="1"/>
  <c r="Y442" i="4"/>
  <c r="AG442" i="4"/>
  <c r="AH442" i="4" s="1"/>
  <c r="Y434" i="4"/>
  <c r="AG434" i="4"/>
  <c r="AH434" i="4" s="1"/>
  <c r="Y426" i="4"/>
  <c r="AG426" i="4"/>
  <c r="AH426" i="4" s="1"/>
  <c r="Y418" i="4"/>
  <c r="AG418" i="4"/>
  <c r="AH418" i="4" s="1"/>
  <c r="Y410" i="4"/>
  <c r="AG410" i="4"/>
  <c r="AH410" i="4" s="1"/>
  <c r="Y402" i="4"/>
  <c r="AG402" i="4"/>
  <c r="AH402" i="4" s="1"/>
  <c r="Y394" i="4"/>
  <c r="AG394" i="4"/>
  <c r="AH394" i="4" s="1"/>
  <c r="Y386" i="4"/>
  <c r="AG386" i="4"/>
  <c r="AH386" i="4" s="1"/>
  <c r="Y378" i="4"/>
  <c r="AG378" i="4"/>
  <c r="AH378" i="4" s="1"/>
  <c r="Y370" i="4"/>
  <c r="AG370" i="4"/>
  <c r="AH370" i="4" s="1"/>
  <c r="Y362" i="4"/>
  <c r="AG362" i="4"/>
  <c r="AH362" i="4" s="1"/>
  <c r="Y354" i="4"/>
  <c r="AG354" i="4"/>
  <c r="AH354" i="4" s="1"/>
  <c r="Y346" i="4"/>
  <c r="AG346" i="4"/>
  <c r="AH346" i="4" s="1"/>
  <c r="Y338" i="4"/>
  <c r="AG338" i="4"/>
  <c r="AH338" i="4" s="1"/>
  <c r="Y330" i="4"/>
  <c r="AG330" i="4"/>
  <c r="AH330" i="4" s="1"/>
  <c r="Y322" i="4"/>
  <c r="AG322" i="4"/>
  <c r="AH322" i="4" s="1"/>
  <c r="Y314" i="4"/>
  <c r="AG314" i="4"/>
  <c r="AH314" i="4" s="1"/>
  <c r="Y306" i="4"/>
  <c r="AG306" i="4"/>
  <c r="AH306" i="4" s="1"/>
  <c r="Y298" i="4"/>
  <c r="AG298" i="4"/>
  <c r="AH298" i="4" s="1"/>
  <c r="Y290" i="4"/>
  <c r="AG290" i="4"/>
  <c r="AH290" i="4" s="1"/>
  <c r="Y282" i="4"/>
  <c r="AG282" i="4"/>
  <c r="AH282" i="4" s="1"/>
  <c r="Y274" i="4"/>
  <c r="AG274" i="4"/>
  <c r="AH274" i="4" s="1"/>
  <c r="Y266" i="4"/>
  <c r="AG266" i="4"/>
  <c r="AH266" i="4" s="1"/>
  <c r="Y258" i="4"/>
  <c r="AG258" i="4"/>
  <c r="AH258" i="4" s="1"/>
  <c r="Y250" i="4"/>
  <c r="AG250" i="4"/>
  <c r="AH250" i="4" s="1"/>
  <c r="Y242" i="4"/>
  <c r="AG242" i="4"/>
  <c r="AH242" i="4" s="1"/>
  <c r="Y234" i="4"/>
  <c r="AG234" i="4"/>
  <c r="AH234" i="4" s="1"/>
  <c r="Y226" i="4"/>
  <c r="AG226" i="4"/>
  <c r="AH226" i="4" s="1"/>
  <c r="Y218" i="4"/>
  <c r="AG218" i="4"/>
  <c r="AH218" i="4" s="1"/>
  <c r="Y210" i="4"/>
  <c r="AG210" i="4"/>
  <c r="AH210" i="4" s="1"/>
  <c r="Y202" i="4"/>
  <c r="AG202" i="4"/>
  <c r="AH202" i="4" s="1"/>
  <c r="Y194" i="4"/>
  <c r="AG194" i="4"/>
  <c r="AH194" i="4" s="1"/>
  <c r="Y186" i="4"/>
  <c r="AG186" i="4"/>
  <c r="AH186" i="4" s="1"/>
  <c r="Y178" i="4"/>
  <c r="AG178" i="4"/>
  <c r="AH178" i="4" s="1"/>
  <c r="Y170" i="4"/>
  <c r="AG170" i="4"/>
  <c r="AH170" i="4" s="1"/>
  <c r="Y162" i="4"/>
  <c r="AG162" i="4"/>
  <c r="AH162" i="4" s="1"/>
  <c r="Y154" i="4"/>
  <c r="AG154" i="4"/>
  <c r="AH154" i="4" s="1"/>
  <c r="Y146" i="4"/>
  <c r="AG146" i="4"/>
  <c r="AH146" i="4" s="1"/>
  <c r="Y138" i="4"/>
  <c r="AG138" i="4"/>
  <c r="AH138" i="4" s="1"/>
  <c r="Y130" i="4"/>
  <c r="AG130" i="4"/>
  <c r="AH130" i="4" s="1"/>
  <c r="Y122" i="4"/>
  <c r="AG122" i="4"/>
  <c r="AH122" i="4" s="1"/>
  <c r="Y114" i="4"/>
  <c r="AG114" i="4"/>
  <c r="AH114" i="4" s="1"/>
  <c r="Y106" i="4"/>
  <c r="AG106" i="4"/>
  <c r="AH106" i="4" s="1"/>
  <c r="Y98" i="4"/>
  <c r="AG98" i="4"/>
  <c r="AH98" i="4" s="1"/>
  <c r="Y90" i="4"/>
  <c r="AG90" i="4"/>
  <c r="AH90" i="4" s="1"/>
  <c r="Y82" i="4"/>
  <c r="AG82" i="4"/>
  <c r="AH82" i="4" s="1"/>
  <c r="Y74" i="4"/>
  <c r="AG74" i="4"/>
  <c r="AH74" i="4" s="1"/>
  <c r="Y66" i="4"/>
  <c r="AG66" i="4"/>
  <c r="AH66" i="4" s="1"/>
  <c r="Y58" i="4"/>
  <c r="AG58" i="4"/>
  <c r="AH58" i="4" s="1"/>
  <c r="Y50" i="4"/>
  <c r="AG50" i="4"/>
  <c r="AH50" i="4" s="1"/>
  <c r="Y488" i="4"/>
  <c r="AG488" i="4"/>
  <c r="AH488" i="4" s="1"/>
  <c r="Y480" i="4"/>
  <c r="AG480" i="4"/>
  <c r="AH480" i="4" s="1"/>
  <c r="Y472" i="4"/>
  <c r="AG472" i="4"/>
  <c r="AH472" i="4" s="1"/>
  <c r="Y464" i="4"/>
  <c r="AG464" i="4"/>
  <c r="AH464" i="4" s="1"/>
  <c r="Y456" i="4"/>
  <c r="AG456" i="4"/>
  <c r="AH456" i="4" s="1"/>
  <c r="Y448" i="4"/>
  <c r="AG448" i="4"/>
  <c r="AH448" i="4" s="1"/>
  <c r="Y440" i="4"/>
  <c r="AG440" i="4"/>
  <c r="AH440" i="4" s="1"/>
  <c r="AC66" i="4"/>
  <c r="AD66" i="4" s="1"/>
  <c r="AC130" i="4"/>
  <c r="AD130" i="4" s="1"/>
  <c r="AC478" i="4"/>
  <c r="AD478" i="4" s="1"/>
  <c r="AC466" i="4"/>
  <c r="AD466" i="4" s="1"/>
  <c r="AC394" i="4"/>
  <c r="AD394" i="4" s="1"/>
  <c r="AC202" i="4"/>
  <c r="AD202" i="4" s="1"/>
  <c r="AC266" i="4"/>
  <c r="AD266" i="4" s="1"/>
  <c r="AC58" i="4"/>
  <c r="AD58" i="4" s="1"/>
  <c r="AC475" i="4"/>
  <c r="AD475" i="4" s="1"/>
  <c r="Y41" i="4"/>
  <c r="AC41" i="4"/>
  <c r="AD41" i="4" s="1"/>
  <c r="Y33" i="4"/>
  <c r="AC33" i="4"/>
  <c r="AD33" i="4" s="1"/>
  <c r="Y25" i="4"/>
  <c r="AC25" i="4"/>
  <c r="AD25" i="4" s="1"/>
  <c r="Y17" i="4"/>
  <c r="AC17" i="4"/>
  <c r="AD17" i="4" s="1"/>
  <c r="Y9" i="4"/>
  <c r="Z9" i="4" s="1"/>
  <c r="AC9" i="4"/>
  <c r="AD9" i="4" s="1"/>
  <c r="AC50" i="4"/>
  <c r="AD50" i="4" s="1"/>
  <c r="AC114" i="4"/>
  <c r="AD114" i="4" s="1"/>
  <c r="AC178" i="4"/>
  <c r="AD178" i="4" s="1"/>
  <c r="AC426" i="4"/>
  <c r="AD426" i="4" s="1"/>
  <c r="AC474" i="4"/>
  <c r="AD474" i="4" s="1"/>
  <c r="AC330" i="4"/>
  <c r="AD330" i="4" s="1"/>
  <c r="AC450" i="4"/>
  <c r="AD450" i="4" s="1"/>
  <c r="AC250" i="4"/>
  <c r="AD250" i="4" s="1"/>
  <c r="AC459" i="4"/>
  <c r="AD459" i="4" s="1"/>
  <c r="Y489" i="4"/>
  <c r="AC489" i="4"/>
  <c r="AD489" i="4" s="1"/>
  <c r="Y481" i="4"/>
  <c r="AC481" i="4"/>
  <c r="AD481" i="4" s="1"/>
  <c r="Y473" i="4"/>
  <c r="AC473" i="4"/>
  <c r="AD473" i="4" s="1"/>
  <c r="Y465" i="4"/>
  <c r="AC465" i="4"/>
  <c r="AD465" i="4" s="1"/>
  <c r="Y457" i="4"/>
  <c r="AC457" i="4"/>
  <c r="AD457" i="4" s="1"/>
  <c r="Y449" i="4"/>
  <c r="AC449" i="4"/>
  <c r="AD449" i="4" s="1"/>
  <c r="Y441" i="4"/>
  <c r="AC441" i="4"/>
  <c r="AD441" i="4" s="1"/>
  <c r="Y433" i="4"/>
  <c r="AC433" i="4"/>
  <c r="AD433" i="4" s="1"/>
  <c r="Y425" i="4"/>
  <c r="AC425" i="4"/>
  <c r="AD425" i="4" s="1"/>
  <c r="Y417" i="4"/>
  <c r="AC417" i="4"/>
  <c r="AD417" i="4" s="1"/>
  <c r="Y409" i="4"/>
  <c r="AC409" i="4"/>
  <c r="AD409" i="4" s="1"/>
  <c r="Y401" i="4"/>
  <c r="AC401" i="4"/>
  <c r="AD401" i="4" s="1"/>
  <c r="Y393" i="4"/>
  <c r="AC393" i="4"/>
  <c r="AD393" i="4" s="1"/>
  <c r="Y385" i="4"/>
  <c r="AC385" i="4"/>
  <c r="AD385" i="4" s="1"/>
  <c r="Y377" i="4"/>
  <c r="AC377" i="4"/>
  <c r="AD377" i="4" s="1"/>
  <c r="Y369" i="4"/>
  <c r="AC369" i="4"/>
  <c r="AD369" i="4" s="1"/>
  <c r="Y361" i="4"/>
  <c r="AC361" i="4"/>
  <c r="AD361" i="4" s="1"/>
  <c r="Y353" i="4"/>
  <c r="AC353" i="4"/>
  <c r="AD353" i="4" s="1"/>
  <c r="Y345" i="4"/>
  <c r="AC345" i="4"/>
  <c r="AD345" i="4" s="1"/>
  <c r="Y337" i="4"/>
  <c r="AC337" i="4"/>
  <c r="AD337" i="4" s="1"/>
  <c r="Y329" i="4"/>
  <c r="AC329" i="4"/>
  <c r="AD329" i="4" s="1"/>
  <c r="Y321" i="4"/>
  <c r="AC321" i="4"/>
  <c r="AD321" i="4" s="1"/>
  <c r="Y313" i="4"/>
  <c r="AC313" i="4"/>
  <c r="AD313" i="4" s="1"/>
  <c r="Y305" i="4"/>
  <c r="AC305" i="4"/>
  <c r="AD305" i="4" s="1"/>
  <c r="Y297" i="4"/>
  <c r="AC297" i="4"/>
  <c r="AD297" i="4" s="1"/>
  <c r="Y289" i="4"/>
  <c r="AC289" i="4"/>
  <c r="AD289" i="4" s="1"/>
  <c r="Y281" i="4"/>
  <c r="AC281" i="4"/>
  <c r="AD281" i="4" s="1"/>
  <c r="Y273" i="4"/>
  <c r="AC273" i="4"/>
  <c r="AD273" i="4" s="1"/>
  <c r="Y265" i="4"/>
  <c r="AC265" i="4"/>
  <c r="AD265" i="4" s="1"/>
  <c r="Y257" i="4"/>
  <c r="AC257" i="4"/>
  <c r="AD257" i="4" s="1"/>
  <c r="Y249" i="4"/>
  <c r="AC249" i="4"/>
  <c r="AD249" i="4" s="1"/>
  <c r="Y241" i="4"/>
  <c r="AC241" i="4"/>
  <c r="AD241" i="4" s="1"/>
  <c r="Y233" i="4"/>
  <c r="AC233" i="4"/>
  <c r="AD233" i="4" s="1"/>
  <c r="Y225" i="4"/>
  <c r="AC225" i="4"/>
  <c r="AD225" i="4" s="1"/>
  <c r="Y217" i="4"/>
  <c r="AC217" i="4"/>
  <c r="AD217" i="4" s="1"/>
  <c r="Y209" i="4"/>
  <c r="AC209" i="4"/>
  <c r="AD209" i="4" s="1"/>
  <c r="Y201" i="4"/>
  <c r="AC201" i="4"/>
  <c r="AD201" i="4" s="1"/>
  <c r="Y193" i="4"/>
  <c r="AC193" i="4"/>
  <c r="AD193" i="4" s="1"/>
  <c r="Y185" i="4"/>
  <c r="AC185" i="4"/>
  <c r="AD185" i="4" s="1"/>
  <c r="Y177" i="4"/>
  <c r="AC177" i="4"/>
  <c r="AD177" i="4" s="1"/>
  <c r="Y169" i="4"/>
  <c r="AC169" i="4"/>
  <c r="AD169" i="4" s="1"/>
  <c r="Y161" i="4"/>
  <c r="AC161" i="4"/>
  <c r="AD161" i="4" s="1"/>
  <c r="Y153" i="4"/>
  <c r="AC153" i="4"/>
  <c r="AD153" i="4" s="1"/>
  <c r="Y145" i="4"/>
  <c r="AC145" i="4"/>
  <c r="AD145" i="4" s="1"/>
  <c r="Y137" i="4"/>
  <c r="AC137" i="4"/>
  <c r="AD137" i="4" s="1"/>
  <c r="Y129" i="4"/>
  <c r="AC129" i="4"/>
  <c r="AD129" i="4" s="1"/>
  <c r="Y121" i="4"/>
  <c r="AC121" i="4"/>
  <c r="AD121" i="4" s="1"/>
  <c r="Y113" i="4"/>
  <c r="AC113" i="4"/>
  <c r="AD113" i="4" s="1"/>
  <c r="Y105" i="4"/>
  <c r="AC105" i="4"/>
  <c r="AD105" i="4" s="1"/>
  <c r="Y97" i="4"/>
  <c r="AC97" i="4"/>
  <c r="AD97" i="4" s="1"/>
  <c r="Y89" i="4"/>
  <c r="AC89" i="4"/>
  <c r="AD89" i="4" s="1"/>
  <c r="Y81" i="4"/>
  <c r="AC81" i="4"/>
  <c r="AD81" i="4" s="1"/>
  <c r="Y73" i="4"/>
  <c r="AC73" i="4"/>
  <c r="AD73" i="4" s="1"/>
  <c r="Y65" i="4"/>
  <c r="AC65" i="4"/>
  <c r="AD65" i="4" s="1"/>
  <c r="Y57" i="4"/>
  <c r="AC57" i="4"/>
  <c r="AD57" i="4" s="1"/>
  <c r="Y49" i="4"/>
  <c r="AC49" i="4"/>
  <c r="AD49" i="4" s="1"/>
  <c r="Y40" i="4"/>
  <c r="AC40" i="4"/>
  <c r="AD40" i="4" s="1"/>
  <c r="Y32" i="4"/>
  <c r="AC32" i="4"/>
  <c r="AD32" i="4" s="1"/>
  <c r="Y24" i="4"/>
  <c r="AC24" i="4"/>
  <c r="AD24" i="4" s="1"/>
  <c r="Y16" i="4"/>
  <c r="AC16" i="4"/>
  <c r="AD16" i="4" s="1"/>
  <c r="Y8" i="4"/>
  <c r="AC8" i="4"/>
  <c r="AD8" i="4" s="1"/>
  <c r="AC122" i="4"/>
  <c r="AD122" i="4" s="1"/>
  <c r="AC186" i="4"/>
  <c r="AD186" i="4" s="1"/>
  <c r="AC434" i="4"/>
  <c r="AD434" i="4" s="1"/>
  <c r="AC440" i="4"/>
  <c r="AD440" i="4" s="1"/>
  <c r="AC362" i="4"/>
  <c r="AD362" i="4" s="1"/>
  <c r="AC194" i="4"/>
  <c r="AD194" i="4" s="1"/>
  <c r="AC258" i="4"/>
  <c r="AD258" i="4" s="1"/>
  <c r="AC467" i="4"/>
  <c r="AD467" i="4" s="1"/>
  <c r="Y408" i="4"/>
  <c r="AC408" i="4"/>
  <c r="AD408" i="4" s="1"/>
  <c r="Y352" i="4"/>
  <c r="AC352" i="4"/>
  <c r="AD352" i="4" s="1"/>
  <c r="Y320" i="4"/>
  <c r="AC320" i="4"/>
  <c r="AD320" i="4" s="1"/>
  <c r="Y296" i="4"/>
  <c r="AC296" i="4"/>
  <c r="AD296" i="4" s="1"/>
  <c r="Y264" i="4"/>
  <c r="AC264" i="4"/>
  <c r="AD264" i="4" s="1"/>
  <c r="Y224" i="4"/>
  <c r="AC224" i="4"/>
  <c r="AD224" i="4" s="1"/>
  <c r="Y200" i="4"/>
  <c r="AC200" i="4"/>
  <c r="AD200" i="4" s="1"/>
  <c r="Y176" i="4"/>
  <c r="AC176" i="4"/>
  <c r="AD176" i="4" s="1"/>
  <c r="Y160" i="4"/>
  <c r="AC160" i="4"/>
  <c r="AD160" i="4" s="1"/>
  <c r="Y128" i="4"/>
  <c r="AC128" i="4"/>
  <c r="AD128" i="4" s="1"/>
  <c r="Y104" i="4"/>
  <c r="AC104" i="4"/>
  <c r="AD104" i="4" s="1"/>
  <c r="Y88" i="4"/>
  <c r="AC88" i="4"/>
  <c r="AD88" i="4" s="1"/>
  <c r="Y80" i="4"/>
  <c r="AC80" i="4"/>
  <c r="AD80" i="4" s="1"/>
  <c r="Y56" i="4"/>
  <c r="AC56" i="4"/>
  <c r="AD56" i="4" s="1"/>
  <c r="Y39" i="4"/>
  <c r="AC39" i="4"/>
  <c r="AD39" i="4" s="1"/>
  <c r="Y23" i="4"/>
  <c r="AC23" i="4"/>
  <c r="AD23" i="4" s="1"/>
  <c r="Y7" i="4"/>
  <c r="AC7" i="4"/>
  <c r="AD7" i="4" s="1"/>
  <c r="Y487" i="4"/>
  <c r="AC487" i="4"/>
  <c r="AD487" i="4" s="1"/>
  <c r="Y479" i="4"/>
  <c r="AC479" i="4"/>
  <c r="AD479" i="4" s="1"/>
  <c r="Y471" i="4"/>
  <c r="AC471" i="4"/>
  <c r="AD471" i="4" s="1"/>
  <c r="Y463" i="4"/>
  <c r="AC463" i="4"/>
  <c r="AD463" i="4" s="1"/>
  <c r="Y455" i="4"/>
  <c r="AC455" i="4"/>
  <c r="AD455" i="4" s="1"/>
  <c r="Y447" i="4"/>
  <c r="AC447" i="4"/>
  <c r="AD447" i="4" s="1"/>
  <c r="Y439" i="4"/>
  <c r="AC439" i="4"/>
  <c r="AD439" i="4" s="1"/>
  <c r="Y431" i="4"/>
  <c r="AC431" i="4"/>
  <c r="AD431" i="4" s="1"/>
  <c r="Y423" i="4"/>
  <c r="AC423" i="4"/>
  <c r="AD423" i="4" s="1"/>
  <c r="Y415" i="4"/>
  <c r="AC415" i="4"/>
  <c r="AD415" i="4" s="1"/>
  <c r="Y407" i="4"/>
  <c r="AC407" i="4"/>
  <c r="AD407" i="4" s="1"/>
  <c r="Y399" i="4"/>
  <c r="AC399" i="4"/>
  <c r="AD399" i="4" s="1"/>
  <c r="Y391" i="4"/>
  <c r="AC391" i="4"/>
  <c r="AD391" i="4" s="1"/>
  <c r="Y383" i="4"/>
  <c r="AC383" i="4"/>
  <c r="AD383" i="4" s="1"/>
  <c r="Y375" i="4"/>
  <c r="AC375" i="4"/>
  <c r="AD375" i="4" s="1"/>
  <c r="Y367" i="4"/>
  <c r="AC367" i="4"/>
  <c r="AD367" i="4" s="1"/>
  <c r="Y359" i="4"/>
  <c r="AC359" i="4"/>
  <c r="AD359" i="4" s="1"/>
  <c r="Y351" i="4"/>
  <c r="AC351" i="4"/>
  <c r="AD351" i="4" s="1"/>
  <c r="Y343" i="4"/>
  <c r="AC343" i="4"/>
  <c r="AD343" i="4" s="1"/>
  <c r="Y335" i="4"/>
  <c r="AC335" i="4"/>
  <c r="AD335" i="4" s="1"/>
  <c r="Y327" i="4"/>
  <c r="AC327" i="4"/>
  <c r="AD327" i="4" s="1"/>
  <c r="Y319" i="4"/>
  <c r="AC319" i="4"/>
  <c r="AD319" i="4" s="1"/>
  <c r="Y311" i="4"/>
  <c r="AC311" i="4"/>
  <c r="AD311" i="4" s="1"/>
  <c r="Y303" i="4"/>
  <c r="AC303" i="4"/>
  <c r="AD303" i="4" s="1"/>
  <c r="Y295" i="4"/>
  <c r="AC295" i="4"/>
  <c r="AD295" i="4" s="1"/>
  <c r="Y287" i="4"/>
  <c r="AC287" i="4"/>
  <c r="AD287" i="4" s="1"/>
  <c r="Y279" i="4"/>
  <c r="AC279" i="4"/>
  <c r="AD279" i="4" s="1"/>
  <c r="Y271" i="4"/>
  <c r="AC271" i="4"/>
  <c r="AD271" i="4" s="1"/>
  <c r="Y263" i="4"/>
  <c r="AC263" i="4"/>
  <c r="AD263" i="4" s="1"/>
  <c r="Y255" i="4"/>
  <c r="AC255" i="4"/>
  <c r="AD255" i="4" s="1"/>
  <c r="Y247" i="4"/>
  <c r="AC247" i="4"/>
  <c r="AD247" i="4" s="1"/>
  <c r="Y239" i="4"/>
  <c r="AC239" i="4"/>
  <c r="AD239" i="4" s="1"/>
  <c r="Y231" i="4"/>
  <c r="AC231" i="4"/>
  <c r="AD231" i="4" s="1"/>
  <c r="Y223" i="4"/>
  <c r="AC223" i="4"/>
  <c r="AD223" i="4" s="1"/>
  <c r="Y215" i="4"/>
  <c r="AC215" i="4"/>
  <c r="AD215" i="4" s="1"/>
  <c r="Y207" i="4"/>
  <c r="AC207" i="4"/>
  <c r="AD207" i="4" s="1"/>
  <c r="Y199" i="4"/>
  <c r="AC199" i="4"/>
  <c r="AD199" i="4" s="1"/>
  <c r="Y191" i="4"/>
  <c r="AC191" i="4"/>
  <c r="AD191" i="4" s="1"/>
  <c r="Y183" i="4"/>
  <c r="AC183" i="4"/>
  <c r="AD183" i="4" s="1"/>
  <c r="Y175" i="4"/>
  <c r="AC175" i="4"/>
  <c r="AD175" i="4" s="1"/>
  <c r="Y167" i="4"/>
  <c r="AC167" i="4"/>
  <c r="AD167" i="4" s="1"/>
  <c r="Y159" i="4"/>
  <c r="AC159" i="4"/>
  <c r="AD159" i="4" s="1"/>
  <c r="Y151" i="4"/>
  <c r="AC151" i="4"/>
  <c r="AD151" i="4" s="1"/>
  <c r="Y143" i="4"/>
  <c r="AC143" i="4"/>
  <c r="AD143" i="4" s="1"/>
  <c r="Y135" i="4"/>
  <c r="AC135" i="4"/>
  <c r="AD135" i="4" s="1"/>
  <c r="Y127" i="4"/>
  <c r="AC127" i="4"/>
  <c r="AD127" i="4" s="1"/>
  <c r="Y119" i="4"/>
  <c r="AC119" i="4"/>
  <c r="AD119" i="4" s="1"/>
  <c r="Y111" i="4"/>
  <c r="AC111" i="4"/>
  <c r="AD111" i="4" s="1"/>
  <c r="Y103" i="4"/>
  <c r="AC103" i="4"/>
  <c r="AD103" i="4" s="1"/>
  <c r="Y95" i="4"/>
  <c r="AC95" i="4"/>
  <c r="AD95" i="4" s="1"/>
  <c r="Y87" i="4"/>
  <c r="AC87" i="4"/>
  <c r="AD87" i="4" s="1"/>
  <c r="Y79" i="4"/>
  <c r="AC79" i="4"/>
  <c r="AD79" i="4" s="1"/>
  <c r="Y71" i="4"/>
  <c r="AC71" i="4"/>
  <c r="AD71" i="4" s="1"/>
  <c r="Y63" i="4"/>
  <c r="AC63" i="4"/>
  <c r="AD63" i="4" s="1"/>
  <c r="Y55" i="4"/>
  <c r="AC55" i="4"/>
  <c r="AD55" i="4" s="1"/>
  <c r="Y47" i="4"/>
  <c r="AC47" i="4"/>
  <c r="AD47" i="4" s="1"/>
  <c r="Y38" i="4"/>
  <c r="AC38" i="4"/>
  <c r="AD38" i="4" s="1"/>
  <c r="Y30" i="4"/>
  <c r="AC30" i="4"/>
  <c r="AD30" i="4" s="1"/>
  <c r="Y22" i="4"/>
  <c r="AC22" i="4"/>
  <c r="AD22" i="4" s="1"/>
  <c r="Y14" i="4"/>
  <c r="AC14" i="4"/>
  <c r="AD14" i="4" s="1"/>
  <c r="Y6" i="4"/>
  <c r="AC6" i="4"/>
  <c r="AD6" i="4" s="1"/>
  <c r="AC10" i="4"/>
  <c r="AD10" i="4" s="1"/>
  <c r="AC74" i="4"/>
  <c r="AD74" i="4" s="1"/>
  <c r="AC138" i="4"/>
  <c r="AD138" i="4" s="1"/>
  <c r="AC486" i="4"/>
  <c r="AD486" i="4" s="1"/>
  <c r="AC314" i="4"/>
  <c r="AD314" i="4" s="1"/>
  <c r="AC456" i="4"/>
  <c r="AD456" i="4" s="1"/>
  <c r="AC442" i="4"/>
  <c r="AD442" i="4" s="1"/>
  <c r="AC210" i="4"/>
  <c r="AD210" i="4" s="1"/>
  <c r="AC274" i="4"/>
  <c r="AD274" i="4" s="1"/>
  <c r="AC483" i="4"/>
  <c r="AD483" i="4" s="1"/>
  <c r="Y384" i="4"/>
  <c r="AC384" i="4"/>
  <c r="AD384" i="4" s="1"/>
  <c r="Y312" i="4"/>
  <c r="AC312" i="4"/>
  <c r="AD312" i="4" s="1"/>
  <c r="Y248" i="4"/>
  <c r="AC248" i="4"/>
  <c r="AD248" i="4" s="1"/>
  <c r="Y136" i="4"/>
  <c r="AC136" i="4"/>
  <c r="AD136" i="4" s="1"/>
  <c r="Y470" i="4"/>
  <c r="AC470" i="4"/>
  <c r="AD470" i="4" s="1"/>
  <c r="Y462" i="4"/>
  <c r="AC462" i="4"/>
  <c r="AD462" i="4" s="1"/>
  <c r="Y454" i="4"/>
  <c r="AC454" i="4"/>
  <c r="AD454" i="4" s="1"/>
  <c r="Y446" i="4"/>
  <c r="AC446" i="4"/>
  <c r="AD446" i="4" s="1"/>
  <c r="Y438" i="4"/>
  <c r="AC438" i="4"/>
  <c r="AD438" i="4" s="1"/>
  <c r="Y430" i="4"/>
  <c r="AC430" i="4"/>
  <c r="AD430" i="4" s="1"/>
  <c r="Y422" i="4"/>
  <c r="AC422" i="4"/>
  <c r="AD422" i="4" s="1"/>
  <c r="Y414" i="4"/>
  <c r="AC414" i="4"/>
  <c r="AD414" i="4" s="1"/>
  <c r="Y406" i="4"/>
  <c r="AC406" i="4"/>
  <c r="AD406" i="4" s="1"/>
  <c r="Y398" i="4"/>
  <c r="AC398" i="4"/>
  <c r="AD398" i="4" s="1"/>
  <c r="Y390" i="4"/>
  <c r="AC390" i="4"/>
  <c r="AD390" i="4" s="1"/>
  <c r="Y382" i="4"/>
  <c r="AC382" i="4"/>
  <c r="AD382" i="4" s="1"/>
  <c r="Y374" i="4"/>
  <c r="AC374" i="4"/>
  <c r="AD374" i="4" s="1"/>
  <c r="Y366" i="4"/>
  <c r="AC366" i="4"/>
  <c r="AD366" i="4" s="1"/>
  <c r="Y358" i="4"/>
  <c r="AC358" i="4"/>
  <c r="AD358" i="4" s="1"/>
  <c r="Y350" i="4"/>
  <c r="AC350" i="4"/>
  <c r="AD350" i="4" s="1"/>
  <c r="Y342" i="4"/>
  <c r="AC342" i="4"/>
  <c r="AD342" i="4" s="1"/>
  <c r="Y334" i="4"/>
  <c r="AC334" i="4"/>
  <c r="AD334" i="4" s="1"/>
  <c r="Y326" i="4"/>
  <c r="AC326" i="4"/>
  <c r="AD326" i="4" s="1"/>
  <c r="Y318" i="4"/>
  <c r="AC318" i="4"/>
  <c r="AD318" i="4" s="1"/>
  <c r="Y310" i="4"/>
  <c r="AC310" i="4"/>
  <c r="AD310" i="4" s="1"/>
  <c r="Y302" i="4"/>
  <c r="AC302" i="4"/>
  <c r="AD302" i="4" s="1"/>
  <c r="Y294" i="4"/>
  <c r="AC294" i="4"/>
  <c r="AD294" i="4" s="1"/>
  <c r="Y286" i="4"/>
  <c r="AC286" i="4"/>
  <c r="AD286" i="4" s="1"/>
  <c r="Y278" i="4"/>
  <c r="AC278" i="4"/>
  <c r="AD278" i="4" s="1"/>
  <c r="Y270" i="4"/>
  <c r="AC270" i="4"/>
  <c r="AD270" i="4" s="1"/>
  <c r="Y262" i="4"/>
  <c r="AC262" i="4"/>
  <c r="AD262" i="4" s="1"/>
  <c r="Y254" i="4"/>
  <c r="AC254" i="4"/>
  <c r="AD254" i="4" s="1"/>
  <c r="Y246" i="4"/>
  <c r="AC246" i="4"/>
  <c r="AD246" i="4" s="1"/>
  <c r="Y238" i="4"/>
  <c r="AC238" i="4"/>
  <c r="AD238" i="4" s="1"/>
  <c r="Y230" i="4"/>
  <c r="AC230" i="4"/>
  <c r="AD230" i="4" s="1"/>
  <c r="Y222" i="4"/>
  <c r="AC222" i="4"/>
  <c r="AD222" i="4" s="1"/>
  <c r="Y214" i="4"/>
  <c r="AC214" i="4"/>
  <c r="AD214" i="4" s="1"/>
  <c r="Y206" i="4"/>
  <c r="AC206" i="4"/>
  <c r="AD206" i="4" s="1"/>
  <c r="Y198" i="4"/>
  <c r="AC198" i="4"/>
  <c r="AD198" i="4" s="1"/>
  <c r="Y190" i="4"/>
  <c r="AC190" i="4"/>
  <c r="AD190" i="4" s="1"/>
  <c r="Y182" i="4"/>
  <c r="AC182" i="4"/>
  <c r="AD182" i="4" s="1"/>
  <c r="Y174" i="4"/>
  <c r="AC174" i="4"/>
  <c r="AD174" i="4" s="1"/>
  <c r="Y166" i="4"/>
  <c r="AC166" i="4"/>
  <c r="AD166" i="4" s="1"/>
  <c r="Y158" i="4"/>
  <c r="AC158" i="4"/>
  <c r="AD158" i="4" s="1"/>
  <c r="Y150" i="4"/>
  <c r="AC150" i="4"/>
  <c r="AD150" i="4" s="1"/>
  <c r="Y142" i="4"/>
  <c r="AC142" i="4"/>
  <c r="AD142" i="4" s="1"/>
  <c r="Y134" i="4"/>
  <c r="AC134" i="4"/>
  <c r="AD134" i="4" s="1"/>
  <c r="Y126" i="4"/>
  <c r="AC126" i="4"/>
  <c r="AD126" i="4" s="1"/>
  <c r="Y118" i="4"/>
  <c r="AC118" i="4"/>
  <c r="AD118" i="4" s="1"/>
  <c r="Y110" i="4"/>
  <c r="AC110" i="4"/>
  <c r="AD110" i="4" s="1"/>
  <c r="Y102" i="4"/>
  <c r="AC102" i="4"/>
  <c r="AD102" i="4" s="1"/>
  <c r="Y94" i="4"/>
  <c r="AC94" i="4"/>
  <c r="AD94" i="4" s="1"/>
  <c r="Y86" i="4"/>
  <c r="AC86" i="4"/>
  <c r="AD86" i="4" s="1"/>
  <c r="Y78" i="4"/>
  <c r="AC78" i="4"/>
  <c r="AD78" i="4" s="1"/>
  <c r="Y70" i="4"/>
  <c r="AC70" i="4"/>
  <c r="AD70" i="4" s="1"/>
  <c r="Y62" i="4"/>
  <c r="AC62" i="4"/>
  <c r="AD62" i="4" s="1"/>
  <c r="Y54" i="4"/>
  <c r="AC54" i="4"/>
  <c r="AD54" i="4" s="1"/>
  <c r="Y46" i="4"/>
  <c r="AC46" i="4"/>
  <c r="AD46" i="4" s="1"/>
  <c r="Y37" i="4"/>
  <c r="AC37" i="4"/>
  <c r="AD37" i="4" s="1"/>
  <c r="Y29" i="4"/>
  <c r="AC29" i="4"/>
  <c r="AD29" i="4" s="1"/>
  <c r="Y21" i="4"/>
  <c r="AC21" i="4"/>
  <c r="AD21" i="4" s="1"/>
  <c r="Y13" i="4"/>
  <c r="AC13" i="4"/>
  <c r="AD13" i="4" s="1"/>
  <c r="Y5" i="4"/>
  <c r="AC5" i="4"/>
  <c r="AD5" i="4" s="1"/>
  <c r="AC18" i="4"/>
  <c r="AD18" i="4" s="1"/>
  <c r="AC82" i="4"/>
  <c r="AD82" i="4" s="1"/>
  <c r="AC146" i="4"/>
  <c r="AD146" i="4" s="1"/>
  <c r="AC306" i="4"/>
  <c r="AD306" i="4" s="1"/>
  <c r="AC354" i="4"/>
  <c r="AD354" i="4" s="1"/>
  <c r="AC464" i="4"/>
  <c r="AD464" i="4" s="1"/>
  <c r="AC322" i="4"/>
  <c r="AD322" i="4" s="1"/>
  <c r="AC218" i="4"/>
  <c r="AD218" i="4" s="1"/>
  <c r="AC282" i="4"/>
  <c r="AD282" i="4" s="1"/>
  <c r="AC2" i="4"/>
  <c r="AD2" i="4" s="1"/>
  <c r="Y424" i="4"/>
  <c r="AC424" i="4"/>
  <c r="AD424" i="4" s="1"/>
  <c r="Y400" i="4"/>
  <c r="AC400" i="4"/>
  <c r="AD400" i="4" s="1"/>
  <c r="Y368" i="4"/>
  <c r="AC368" i="4"/>
  <c r="AD368" i="4" s="1"/>
  <c r="Y328" i="4"/>
  <c r="AC328" i="4"/>
  <c r="AD328" i="4" s="1"/>
  <c r="Y272" i="4"/>
  <c r="AC272" i="4"/>
  <c r="AD272" i="4" s="1"/>
  <c r="Y216" i="4"/>
  <c r="AC216" i="4"/>
  <c r="AD216" i="4" s="1"/>
  <c r="Y152" i="4"/>
  <c r="AC152" i="4"/>
  <c r="AD152" i="4" s="1"/>
  <c r="Y64" i="4"/>
  <c r="AC64" i="4"/>
  <c r="AD64" i="4" s="1"/>
  <c r="Y485" i="4"/>
  <c r="AC485" i="4"/>
  <c r="AD485" i="4" s="1"/>
  <c r="Y477" i="4"/>
  <c r="AC477" i="4"/>
  <c r="AD477" i="4" s="1"/>
  <c r="Y469" i="4"/>
  <c r="AC469" i="4"/>
  <c r="AD469" i="4" s="1"/>
  <c r="Y461" i="4"/>
  <c r="AC461" i="4"/>
  <c r="AD461" i="4" s="1"/>
  <c r="Y453" i="4"/>
  <c r="AC453" i="4"/>
  <c r="AD453" i="4" s="1"/>
  <c r="Y445" i="4"/>
  <c r="AC445" i="4"/>
  <c r="AD445" i="4" s="1"/>
  <c r="Y437" i="4"/>
  <c r="AC437" i="4"/>
  <c r="AD437" i="4" s="1"/>
  <c r="Y429" i="4"/>
  <c r="AC429" i="4"/>
  <c r="AD429" i="4" s="1"/>
  <c r="Y421" i="4"/>
  <c r="AC421" i="4"/>
  <c r="AD421" i="4" s="1"/>
  <c r="Y413" i="4"/>
  <c r="AC413" i="4"/>
  <c r="AD413" i="4" s="1"/>
  <c r="Y405" i="4"/>
  <c r="AC405" i="4"/>
  <c r="AD405" i="4" s="1"/>
  <c r="Y397" i="4"/>
  <c r="AC397" i="4"/>
  <c r="AD397" i="4" s="1"/>
  <c r="Y389" i="4"/>
  <c r="AC389" i="4"/>
  <c r="AD389" i="4" s="1"/>
  <c r="Y381" i="4"/>
  <c r="AC381" i="4"/>
  <c r="AD381" i="4" s="1"/>
  <c r="Y373" i="4"/>
  <c r="AC373" i="4"/>
  <c r="AD373" i="4" s="1"/>
  <c r="Y365" i="4"/>
  <c r="AC365" i="4"/>
  <c r="AD365" i="4" s="1"/>
  <c r="Y357" i="4"/>
  <c r="AC357" i="4"/>
  <c r="AD357" i="4" s="1"/>
  <c r="Y349" i="4"/>
  <c r="AC349" i="4"/>
  <c r="AD349" i="4" s="1"/>
  <c r="Y341" i="4"/>
  <c r="AC341" i="4"/>
  <c r="AD341" i="4" s="1"/>
  <c r="Y333" i="4"/>
  <c r="AC333" i="4"/>
  <c r="AD333" i="4" s="1"/>
  <c r="Y325" i="4"/>
  <c r="AC325" i="4"/>
  <c r="AD325" i="4" s="1"/>
  <c r="Y317" i="4"/>
  <c r="AC317" i="4"/>
  <c r="AD317" i="4" s="1"/>
  <c r="Y309" i="4"/>
  <c r="AC309" i="4"/>
  <c r="AD309" i="4" s="1"/>
  <c r="Y301" i="4"/>
  <c r="AC301" i="4"/>
  <c r="AD301" i="4" s="1"/>
  <c r="Y293" i="4"/>
  <c r="AC293" i="4"/>
  <c r="AD293" i="4" s="1"/>
  <c r="Y285" i="4"/>
  <c r="AC285" i="4"/>
  <c r="AD285" i="4" s="1"/>
  <c r="Y277" i="4"/>
  <c r="AC277" i="4"/>
  <c r="AD277" i="4" s="1"/>
  <c r="Y269" i="4"/>
  <c r="AC269" i="4"/>
  <c r="AD269" i="4" s="1"/>
  <c r="Y261" i="4"/>
  <c r="AC261" i="4"/>
  <c r="AD261" i="4" s="1"/>
  <c r="Y253" i="4"/>
  <c r="AC253" i="4"/>
  <c r="AD253" i="4" s="1"/>
  <c r="Y245" i="4"/>
  <c r="AC245" i="4"/>
  <c r="AD245" i="4" s="1"/>
  <c r="Y237" i="4"/>
  <c r="AC237" i="4"/>
  <c r="AD237" i="4" s="1"/>
  <c r="Y229" i="4"/>
  <c r="AC229" i="4"/>
  <c r="AD229" i="4" s="1"/>
  <c r="Y221" i="4"/>
  <c r="AC221" i="4"/>
  <c r="AD221" i="4" s="1"/>
  <c r="Y213" i="4"/>
  <c r="AC213" i="4"/>
  <c r="AD213" i="4" s="1"/>
  <c r="Y205" i="4"/>
  <c r="AC205" i="4"/>
  <c r="AD205" i="4" s="1"/>
  <c r="Y197" i="4"/>
  <c r="AC197" i="4"/>
  <c r="AD197" i="4" s="1"/>
  <c r="Y189" i="4"/>
  <c r="AC189" i="4"/>
  <c r="AD189" i="4" s="1"/>
  <c r="Y181" i="4"/>
  <c r="AC181" i="4"/>
  <c r="AD181" i="4" s="1"/>
  <c r="Y173" i="4"/>
  <c r="AC173" i="4"/>
  <c r="AD173" i="4" s="1"/>
  <c r="Y165" i="4"/>
  <c r="AC165" i="4"/>
  <c r="AD165" i="4" s="1"/>
  <c r="Y157" i="4"/>
  <c r="AC157" i="4"/>
  <c r="AD157" i="4" s="1"/>
  <c r="Y149" i="4"/>
  <c r="AC149" i="4"/>
  <c r="AD149" i="4" s="1"/>
  <c r="Y141" i="4"/>
  <c r="AC141" i="4"/>
  <c r="AD141" i="4" s="1"/>
  <c r="Y133" i="4"/>
  <c r="AC133" i="4"/>
  <c r="AD133" i="4" s="1"/>
  <c r="Y125" i="4"/>
  <c r="AC125" i="4"/>
  <c r="AD125" i="4" s="1"/>
  <c r="Y117" i="4"/>
  <c r="AC117" i="4"/>
  <c r="AD117" i="4" s="1"/>
  <c r="Y109" i="4"/>
  <c r="AC109" i="4"/>
  <c r="AD109" i="4" s="1"/>
  <c r="Y101" i="4"/>
  <c r="AC101" i="4"/>
  <c r="AD101" i="4" s="1"/>
  <c r="Y93" i="4"/>
  <c r="AC93" i="4"/>
  <c r="AD93" i="4" s="1"/>
  <c r="Y85" i="4"/>
  <c r="AC85" i="4"/>
  <c r="AD85" i="4" s="1"/>
  <c r="Y77" i="4"/>
  <c r="AC77" i="4"/>
  <c r="AD77" i="4" s="1"/>
  <c r="Y69" i="4"/>
  <c r="AC69" i="4"/>
  <c r="AD69" i="4" s="1"/>
  <c r="Y61" i="4"/>
  <c r="AC61" i="4"/>
  <c r="AD61" i="4" s="1"/>
  <c r="Y53" i="4"/>
  <c r="AC53" i="4"/>
  <c r="AD53" i="4" s="1"/>
  <c r="Y44" i="4"/>
  <c r="AC44" i="4"/>
  <c r="AD44" i="4" s="1"/>
  <c r="Y36" i="4"/>
  <c r="AC36" i="4"/>
  <c r="AD36" i="4" s="1"/>
  <c r="Y28" i="4"/>
  <c r="AC28" i="4"/>
  <c r="AD28" i="4" s="1"/>
  <c r="Y20" i="4"/>
  <c r="AC20" i="4"/>
  <c r="AD20" i="4" s="1"/>
  <c r="Y12" i="4"/>
  <c r="AC12" i="4"/>
  <c r="AD12" i="4" s="1"/>
  <c r="Y4" i="4"/>
  <c r="AC4" i="4"/>
  <c r="AD4" i="4" s="1"/>
  <c r="AC26" i="4"/>
  <c r="AD26" i="4" s="1"/>
  <c r="AC90" i="4"/>
  <c r="AD90" i="4" s="1"/>
  <c r="AC154" i="4"/>
  <c r="AD154" i="4" s="1"/>
  <c r="AC346" i="4"/>
  <c r="AD346" i="4" s="1"/>
  <c r="AC386" i="4"/>
  <c r="AD386" i="4" s="1"/>
  <c r="AC472" i="4"/>
  <c r="AD472" i="4" s="1"/>
  <c r="AC338" i="4"/>
  <c r="AD338" i="4" s="1"/>
  <c r="AC226" i="4"/>
  <c r="AD226" i="4" s="1"/>
  <c r="AC290" i="4"/>
  <c r="AD290" i="4" s="1"/>
  <c r="AC298" i="4"/>
  <c r="AD298" i="4" s="1"/>
  <c r="Y432" i="4"/>
  <c r="AC432" i="4"/>
  <c r="AD432" i="4" s="1"/>
  <c r="Y376" i="4"/>
  <c r="AC376" i="4"/>
  <c r="AD376" i="4" s="1"/>
  <c r="Y344" i="4"/>
  <c r="AC344" i="4"/>
  <c r="AD344" i="4" s="1"/>
  <c r="Y304" i="4"/>
  <c r="AC304" i="4"/>
  <c r="AD304" i="4" s="1"/>
  <c r="Y280" i="4"/>
  <c r="AC280" i="4"/>
  <c r="AD280" i="4" s="1"/>
  <c r="Y256" i="4"/>
  <c r="AC256" i="4"/>
  <c r="AD256" i="4" s="1"/>
  <c r="Y240" i="4"/>
  <c r="AC240" i="4"/>
  <c r="AD240" i="4" s="1"/>
  <c r="Y208" i="4"/>
  <c r="AC208" i="4"/>
  <c r="AD208" i="4" s="1"/>
  <c r="Y192" i="4"/>
  <c r="AC192" i="4"/>
  <c r="AD192" i="4" s="1"/>
  <c r="Y168" i="4"/>
  <c r="AC168" i="4"/>
  <c r="AD168" i="4" s="1"/>
  <c r="Y144" i="4"/>
  <c r="AC144" i="4"/>
  <c r="AD144" i="4" s="1"/>
  <c r="Y120" i="4"/>
  <c r="AC120" i="4"/>
  <c r="AD120" i="4" s="1"/>
  <c r="Y96" i="4"/>
  <c r="AC96" i="4"/>
  <c r="AD96" i="4" s="1"/>
  <c r="Y72" i="4"/>
  <c r="AC72" i="4"/>
  <c r="AD72" i="4" s="1"/>
  <c r="Y48" i="4"/>
  <c r="AC48" i="4"/>
  <c r="AD48" i="4" s="1"/>
  <c r="Y31" i="4"/>
  <c r="AC31" i="4"/>
  <c r="AD31" i="4" s="1"/>
  <c r="Y15" i="4"/>
  <c r="AC15" i="4"/>
  <c r="AD15" i="4" s="1"/>
  <c r="AC448" i="4"/>
  <c r="AD448" i="4" s="1"/>
  <c r="Y484" i="4"/>
  <c r="AC484" i="4"/>
  <c r="AD484" i="4" s="1"/>
  <c r="Y476" i="4"/>
  <c r="AC476" i="4"/>
  <c r="AD476" i="4" s="1"/>
  <c r="Y468" i="4"/>
  <c r="AC468" i="4"/>
  <c r="AD468" i="4" s="1"/>
  <c r="Y460" i="4"/>
  <c r="AC460" i="4"/>
  <c r="AD460" i="4" s="1"/>
  <c r="Y452" i="4"/>
  <c r="AC452" i="4"/>
  <c r="AD452" i="4" s="1"/>
  <c r="Y444" i="4"/>
  <c r="AC444" i="4"/>
  <c r="AD444" i="4" s="1"/>
  <c r="Y436" i="4"/>
  <c r="AC436" i="4"/>
  <c r="AD436" i="4" s="1"/>
  <c r="Y428" i="4"/>
  <c r="AC428" i="4"/>
  <c r="AD428" i="4" s="1"/>
  <c r="Y420" i="4"/>
  <c r="AC420" i="4"/>
  <c r="AD420" i="4" s="1"/>
  <c r="Y412" i="4"/>
  <c r="AC412" i="4"/>
  <c r="AD412" i="4" s="1"/>
  <c r="Y404" i="4"/>
  <c r="AC404" i="4"/>
  <c r="AD404" i="4" s="1"/>
  <c r="Y396" i="4"/>
  <c r="AC396" i="4"/>
  <c r="AD396" i="4" s="1"/>
  <c r="Y388" i="4"/>
  <c r="AC388" i="4"/>
  <c r="AD388" i="4" s="1"/>
  <c r="Y380" i="4"/>
  <c r="AC380" i="4"/>
  <c r="AD380" i="4" s="1"/>
  <c r="Y372" i="4"/>
  <c r="AC372" i="4"/>
  <c r="AD372" i="4" s="1"/>
  <c r="Y364" i="4"/>
  <c r="AC364" i="4"/>
  <c r="AD364" i="4" s="1"/>
  <c r="Y356" i="4"/>
  <c r="AC356" i="4"/>
  <c r="AD356" i="4" s="1"/>
  <c r="Y348" i="4"/>
  <c r="AC348" i="4"/>
  <c r="AD348" i="4" s="1"/>
  <c r="Y340" i="4"/>
  <c r="AC340" i="4"/>
  <c r="AD340" i="4" s="1"/>
  <c r="Y332" i="4"/>
  <c r="AC332" i="4"/>
  <c r="AD332" i="4" s="1"/>
  <c r="Y324" i="4"/>
  <c r="AC324" i="4"/>
  <c r="AD324" i="4" s="1"/>
  <c r="Y316" i="4"/>
  <c r="AC316" i="4"/>
  <c r="AD316" i="4" s="1"/>
  <c r="Y308" i="4"/>
  <c r="AC308" i="4"/>
  <c r="AD308" i="4" s="1"/>
  <c r="Y300" i="4"/>
  <c r="AC300" i="4"/>
  <c r="AD300" i="4" s="1"/>
  <c r="Y292" i="4"/>
  <c r="AC292" i="4"/>
  <c r="AD292" i="4" s="1"/>
  <c r="Y284" i="4"/>
  <c r="AC284" i="4"/>
  <c r="AD284" i="4" s="1"/>
  <c r="Y276" i="4"/>
  <c r="AC276" i="4"/>
  <c r="AD276" i="4" s="1"/>
  <c r="Y268" i="4"/>
  <c r="AC268" i="4"/>
  <c r="AD268" i="4" s="1"/>
  <c r="Y260" i="4"/>
  <c r="AC260" i="4"/>
  <c r="AD260" i="4" s="1"/>
  <c r="Y252" i="4"/>
  <c r="AC252" i="4"/>
  <c r="AD252" i="4" s="1"/>
  <c r="Y244" i="4"/>
  <c r="AC244" i="4"/>
  <c r="AD244" i="4" s="1"/>
  <c r="Y236" i="4"/>
  <c r="AC236" i="4"/>
  <c r="AD236" i="4" s="1"/>
  <c r="Y228" i="4"/>
  <c r="AC228" i="4"/>
  <c r="AD228" i="4" s="1"/>
  <c r="Y220" i="4"/>
  <c r="AC220" i="4"/>
  <c r="AD220" i="4" s="1"/>
  <c r="Y212" i="4"/>
  <c r="AC212" i="4"/>
  <c r="AD212" i="4" s="1"/>
  <c r="Y204" i="4"/>
  <c r="AC204" i="4"/>
  <c r="AD204" i="4" s="1"/>
  <c r="Y196" i="4"/>
  <c r="AC196" i="4"/>
  <c r="AD196" i="4" s="1"/>
  <c r="Y188" i="4"/>
  <c r="AC188" i="4"/>
  <c r="AD188" i="4" s="1"/>
  <c r="Y180" i="4"/>
  <c r="AC180" i="4"/>
  <c r="AD180" i="4" s="1"/>
  <c r="Y172" i="4"/>
  <c r="AC172" i="4"/>
  <c r="AD172" i="4" s="1"/>
  <c r="Y164" i="4"/>
  <c r="AC164" i="4"/>
  <c r="AD164" i="4" s="1"/>
  <c r="Y156" i="4"/>
  <c r="AC156" i="4"/>
  <c r="AD156" i="4" s="1"/>
  <c r="Y148" i="4"/>
  <c r="AC148" i="4"/>
  <c r="AD148" i="4" s="1"/>
  <c r="Y140" i="4"/>
  <c r="AC140" i="4"/>
  <c r="AD140" i="4" s="1"/>
  <c r="Y132" i="4"/>
  <c r="AC132" i="4"/>
  <c r="AD132" i="4" s="1"/>
  <c r="Y124" i="4"/>
  <c r="AC124" i="4"/>
  <c r="AD124" i="4" s="1"/>
  <c r="Y116" i="4"/>
  <c r="AC116" i="4"/>
  <c r="AD116" i="4" s="1"/>
  <c r="Y108" i="4"/>
  <c r="AC108" i="4"/>
  <c r="AD108" i="4" s="1"/>
  <c r="Y100" i="4"/>
  <c r="AC100" i="4"/>
  <c r="AD100" i="4" s="1"/>
  <c r="Y92" i="4"/>
  <c r="AC92" i="4"/>
  <c r="AD92" i="4" s="1"/>
  <c r="Y84" i="4"/>
  <c r="AC84" i="4"/>
  <c r="AD84" i="4" s="1"/>
  <c r="Y76" i="4"/>
  <c r="AC76" i="4"/>
  <c r="AD76" i="4" s="1"/>
  <c r="Y68" i="4"/>
  <c r="AC68" i="4"/>
  <c r="AD68" i="4" s="1"/>
  <c r="Y60" i="4"/>
  <c r="AC60" i="4"/>
  <c r="AD60" i="4" s="1"/>
  <c r="Y52" i="4"/>
  <c r="AC52" i="4"/>
  <c r="AD52" i="4" s="1"/>
  <c r="Y43" i="4"/>
  <c r="AC43" i="4"/>
  <c r="AD43" i="4" s="1"/>
  <c r="Y35" i="4"/>
  <c r="AC35" i="4"/>
  <c r="AD35" i="4" s="1"/>
  <c r="Y27" i="4"/>
  <c r="AC27" i="4"/>
  <c r="AD27" i="4" s="1"/>
  <c r="Y19" i="4"/>
  <c r="AC19" i="4"/>
  <c r="AD19" i="4" s="1"/>
  <c r="Y11" i="4"/>
  <c r="AC11" i="4"/>
  <c r="AD11" i="4" s="1"/>
  <c r="Y3" i="4"/>
  <c r="AC3" i="4"/>
  <c r="AD3" i="4" s="1"/>
  <c r="AC34" i="4"/>
  <c r="AD34" i="4" s="1"/>
  <c r="AC98" i="4"/>
  <c r="AD98" i="4" s="1"/>
  <c r="AC162" i="4"/>
  <c r="AD162" i="4" s="1"/>
  <c r="AC378" i="4"/>
  <c r="AD378" i="4" s="1"/>
  <c r="AC418" i="4"/>
  <c r="AD418" i="4" s="1"/>
  <c r="AC480" i="4"/>
  <c r="AD480" i="4" s="1"/>
  <c r="AC370" i="4"/>
  <c r="AD370" i="4" s="1"/>
  <c r="AC234" i="4"/>
  <c r="AD234" i="4" s="1"/>
  <c r="AC443" i="4"/>
  <c r="AD443" i="4" s="1"/>
  <c r="AC482" i="4"/>
  <c r="AD482" i="4" s="1"/>
  <c r="Y416" i="4"/>
  <c r="AC416" i="4"/>
  <c r="AD416" i="4" s="1"/>
  <c r="Y392" i="4"/>
  <c r="AC392" i="4"/>
  <c r="AD392" i="4" s="1"/>
  <c r="Y360" i="4"/>
  <c r="AC360" i="4"/>
  <c r="AD360" i="4" s="1"/>
  <c r="Y336" i="4"/>
  <c r="AC336" i="4"/>
  <c r="AD336" i="4" s="1"/>
  <c r="Y288" i="4"/>
  <c r="AC288" i="4"/>
  <c r="AD288" i="4" s="1"/>
  <c r="Y232" i="4"/>
  <c r="AC232" i="4"/>
  <c r="AD232" i="4" s="1"/>
  <c r="Y184" i="4"/>
  <c r="AC184" i="4"/>
  <c r="AD184" i="4" s="1"/>
  <c r="Y112" i="4"/>
  <c r="AC112" i="4"/>
  <c r="AD112" i="4" s="1"/>
  <c r="Y45" i="4"/>
  <c r="AC45" i="4"/>
  <c r="AD45" i="4" s="1"/>
  <c r="Y435" i="4"/>
  <c r="AC435" i="4"/>
  <c r="AD435" i="4" s="1"/>
  <c r="Y427" i="4"/>
  <c r="AC427" i="4"/>
  <c r="AD427" i="4" s="1"/>
  <c r="Y419" i="4"/>
  <c r="AC419" i="4"/>
  <c r="AD419" i="4" s="1"/>
  <c r="Y411" i="4"/>
  <c r="AC411" i="4"/>
  <c r="AD411" i="4" s="1"/>
  <c r="Y403" i="4"/>
  <c r="AC403" i="4"/>
  <c r="AD403" i="4" s="1"/>
  <c r="Y395" i="4"/>
  <c r="AC395" i="4"/>
  <c r="AD395" i="4" s="1"/>
  <c r="Y387" i="4"/>
  <c r="AC387" i="4"/>
  <c r="AD387" i="4" s="1"/>
  <c r="Y379" i="4"/>
  <c r="AC379" i="4"/>
  <c r="AD379" i="4" s="1"/>
  <c r="Y371" i="4"/>
  <c r="AC371" i="4"/>
  <c r="AD371" i="4" s="1"/>
  <c r="Y363" i="4"/>
  <c r="AC363" i="4"/>
  <c r="AD363" i="4" s="1"/>
  <c r="Y355" i="4"/>
  <c r="AC355" i="4"/>
  <c r="AD355" i="4" s="1"/>
  <c r="Y347" i="4"/>
  <c r="AC347" i="4"/>
  <c r="AD347" i="4" s="1"/>
  <c r="Y339" i="4"/>
  <c r="AC339" i="4"/>
  <c r="AD339" i="4" s="1"/>
  <c r="Y331" i="4"/>
  <c r="AC331" i="4"/>
  <c r="AD331" i="4" s="1"/>
  <c r="Y323" i="4"/>
  <c r="AC323" i="4"/>
  <c r="AD323" i="4" s="1"/>
  <c r="Y315" i="4"/>
  <c r="AC315" i="4"/>
  <c r="AD315" i="4" s="1"/>
  <c r="Y307" i="4"/>
  <c r="AC307" i="4"/>
  <c r="AD307" i="4" s="1"/>
  <c r="Y299" i="4"/>
  <c r="AC299" i="4"/>
  <c r="AD299" i="4" s="1"/>
  <c r="Y291" i="4"/>
  <c r="AC291" i="4"/>
  <c r="AD291" i="4" s="1"/>
  <c r="Y283" i="4"/>
  <c r="AC283" i="4"/>
  <c r="AD283" i="4" s="1"/>
  <c r="Y275" i="4"/>
  <c r="AC275" i="4"/>
  <c r="AD275" i="4" s="1"/>
  <c r="Y267" i="4"/>
  <c r="AC267" i="4"/>
  <c r="AD267" i="4" s="1"/>
  <c r="Y259" i="4"/>
  <c r="AC259" i="4"/>
  <c r="AD259" i="4" s="1"/>
  <c r="Y251" i="4"/>
  <c r="AC251" i="4"/>
  <c r="AD251" i="4" s="1"/>
  <c r="Y243" i="4"/>
  <c r="AC243" i="4"/>
  <c r="AD243" i="4" s="1"/>
  <c r="Y235" i="4"/>
  <c r="AC235" i="4"/>
  <c r="AD235" i="4" s="1"/>
  <c r="Y227" i="4"/>
  <c r="AC227" i="4"/>
  <c r="AD227" i="4" s="1"/>
  <c r="Y219" i="4"/>
  <c r="AC219" i="4"/>
  <c r="AD219" i="4" s="1"/>
  <c r="Y211" i="4"/>
  <c r="AC211" i="4"/>
  <c r="AD211" i="4" s="1"/>
  <c r="Y203" i="4"/>
  <c r="AC203" i="4"/>
  <c r="AD203" i="4" s="1"/>
  <c r="Y195" i="4"/>
  <c r="AC195" i="4"/>
  <c r="AD195" i="4" s="1"/>
  <c r="Y187" i="4"/>
  <c r="AC187" i="4"/>
  <c r="AD187" i="4" s="1"/>
  <c r="Y179" i="4"/>
  <c r="AC179" i="4"/>
  <c r="AD179" i="4" s="1"/>
  <c r="Y171" i="4"/>
  <c r="AC171" i="4"/>
  <c r="AD171" i="4" s="1"/>
  <c r="Y163" i="4"/>
  <c r="AC163" i="4"/>
  <c r="AD163" i="4" s="1"/>
  <c r="Y155" i="4"/>
  <c r="AC155" i="4"/>
  <c r="AD155" i="4" s="1"/>
  <c r="Y147" i="4"/>
  <c r="AC147" i="4"/>
  <c r="AD147" i="4" s="1"/>
  <c r="Y139" i="4"/>
  <c r="AC139" i="4"/>
  <c r="AD139" i="4" s="1"/>
  <c r="Y131" i="4"/>
  <c r="AC131" i="4"/>
  <c r="AD131" i="4" s="1"/>
  <c r="Y123" i="4"/>
  <c r="AC123" i="4"/>
  <c r="AD123" i="4" s="1"/>
  <c r="Y115" i="4"/>
  <c r="AC115" i="4"/>
  <c r="AD115" i="4" s="1"/>
  <c r="Y107" i="4"/>
  <c r="AC107" i="4"/>
  <c r="AD107" i="4" s="1"/>
  <c r="Y99" i="4"/>
  <c r="AC99" i="4"/>
  <c r="AD99" i="4" s="1"/>
  <c r="Y91" i="4"/>
  <c r="AC91" i="4"/>
  <c r="AD91" i="4" s="1"/>
  <c r="Y83" i="4"/>
  <c r="AC83" i="4"/>
  <c r="AD83" i="4" s="1"/>
  <c r="Y75" i="4"/>
  <c r="AC75" i="4"/>
  <c r="AD75" i="4" s="1"/>
  <c r="Y67" i="4"/>
  <c r="AC67" i="4"/>
  <c r="AD67" i="4" s="1"/>
  <c r="Y59" i="4"/>
  <c r="AC59" i="4"/>
  <c r="AD59" i="4" s="1"/>
  <c r="Y51" i="4"/>
  <c r="AC51" i="4"/>
  <c r="AD51" i="4" s="1"/>
  <c r="AC42" i="4"/>
  <c r="AD42" i="4" s="1"/>
  <c r="AC106" i="4"/>
  <c r="AD106" i="4" s="1"/>
  <c r="AC170" i="4"/>
  <c r="AD170" i="4" s="1"/>
  <c r="AC410" i="4"/>
  <c r="AD410" i="4" s="1"/>
  <c r="AC458" i="4"/>
  <c r="AD458" i="4" s="1"/>
  <c r="AC488" i="4"/>
  <c r="AD488" i="4" s="1"/>
  <c r="AC402" i="4"/>
  <c r="AD402" i="4" s="1"/>
  <c r="AC242" i="4"/>
  <c r="AD242" i="4" s="1"/>
  <c r="AC451" i="4"/>
  <c r="AD451" i="4" s="1"/>
  <c r="AC490" i="4"/>
  <c r="AD490" i="4" s="1"/>
  <c r="U424" i="4"/>
  <c r="U487" i="4"/>
  <c r="U463" i="4"/>
  <c r="U439" i="4"/>
  <c r="U407" i="4"/>
  <c r="U375" i="4"/>
  <c r="U351" i="4"/>
  <c r="U319" i="4"/>
  <c r="U295" i="4"/>
  <c r="U271" i="4"/>
  <c r="U255" i="4"/>
  <c r="U231" i="4"/>
  <c r="U199" i="4"/>
  <c r="U175" i="4"/>
  <c r="U151" i="4"/>
  <c r="U119" i="4"/>
  <c r="U95" i="4"/>
  <c r="U71" i="4"/>
  <c r="U47" i="4"/>
  <c r="U30" i="4"/>
  <c r="U6" i="4"/>
  <c r="U486" i="4"/>
  <c r="U478" i="4"/>
  <c r="U470" i="4"/>
  <c r="U462" i="4"/>
  <c r="U446" i="4"/>
  <c r="U438" i="4"/>
  <c r="U430" i="4"/>
  <c r="U422" i="4"/>
  <c r="U414" i="4"/>
  <c r="U406" i="4"/>
  <c r="U398" i="4"/>
  <c r="U390" i="4"/>
  <c r="U382" i="4"/>
  <c r="U374" i="4"/>
  <c r="U366" i="4"/>
  <c r="U358" i="4"/>
  <c r="U350" i="4"/>
  <c r="U342" i="4"/>
  <c r="U334" i="4"/>
  <c r="U326" i="4"/>
  <c r="U318" i="4"/>
  <c r="U310" i="4"/>
  <c r="U302" i="4"/>
  <c r="U294" i="4"/>
  <c r="U286" i="4"/>
  <c r="U278" i="4"/>
  <c r="U270" i="4"/>
  <c r="U262" i="4"/>
  <c r="U254" i="4"/>
  <c r="U246" i="4"/>
  <c r="U238" i="4"/>
  <c r="U230" i="4"/>
  <c r="U222" i="4"/>
  <c r="U214" i="4"/>
  <c r="U206" i="4"/>
  <c r="U198" i="4"/>
  <c r="U190" i="4"/>
  <c r="U182" i="4"/>
  <c r="U174" i="4"/>
  <c r="U166" i="4"/>
  <c r="U158" i="4"/>
  <c r="U150" i="4"/>
  <c r="U142" i="4"/>
  <c r="U134" i="4"/>
  <c r="U126" i="4"/>
  <c r="U118" i="4"/>
  <c r="U110" i="4"/>
  <c r="U102" i="4"/>
  <c r="U94" i="4"/>
  <c r="U86" i="4"/>
  <c r="U78" i="4"/>
  <c r="U70" i="4"/>
  <c r="U62" i="4"/>
  <c r="U54" i="4"/>
  <c r="U46" i="4"/>
  <c r="U37" i="4"/>
  <c r="U29" i="4"/>
  <c r="U21" i="4"/>
  <c r="U13" i="4"/>
  <c r="U416" i="4"/>
  <c r="U471" i="4"/>
  <c r="U447" i="4"/>
  <c r="U431" i="4"/>
  <c r="U423" i="4"/>
  <c r="U399" i="4"/>
  <c r="U383" i="4"/>
  <c r="U359" i="4"/>
  <c r="U335" i="4"/>
  <c r="U311" i="4"/>
  <c r="U287" i="4"/>
  <c r="U263" i="4"/>
  <c r="U239" i="4"/>
  <c r="U223" i="4"/>
  <c r="U207" i="4"/>
  <c r="U183" i="4"/>
  <c r="U159" i="4"/>
  <c r="U127" i="4"/>
  <c r="U103" i="4"/>
  <c r="U79" i="4"/>
  <c r="U63" i="4"/>
  <c r="U38" i="4"/>
  <c r="U14" i="4"/>
  <c r="U454" i="4"/>
  <c r="U485" i="4"/>
  <c r="U477" i="4"/>
  <c r="U469" i="4"/>
  <c r="U461" i="4"/>
  <c r="U453" i="4"/>
  <c r="U445" i="4"/>
  <c r="U437" i="4"/>
  <c r="U429" i="4"/>
  <c r="U421" i="4"/>
  <c r="U413" i="4"/>
  <c r="U405" i="4"/>
  <c r="U397" i="4"/>
  <c r="U389" i="4"/>
  <c r="U381" i="4"/>
  <c r="U373" i="4"/>
  <c r="U365" i="4"/>
  <c r="U357" i="4"/>
  <c r="U349" i="4"/>
  <c r="U341" i="4"/>
  <c r="U333" i="4"/>
  <c r="U325" i="4"/>
  <c r="U317" i="4"/>
  <c r="U309" i="4"/>
  <c r="U301" i="4"/>
  <c r="U293" i="4"/>
  <c r="U285" i="4"/>
  <c r="U277" i="4"/>
  <c r="U269" i="4"/>
  <c r="U261" i="4"/>
  <c r="U253" i="4"/>
  <c r="U245" i="4"/>
  <c r="U237" i="4"/>
  <c r="U229" i="4"/>
  <c r="U221" i="4"/>
  <c r="U213" i="4"/>
  <c r="U205" i="4"/>
  <c r="U197" i="4"/>
  <c r="U189" i="4"/>
  <c r="U181" i="4"/>
  <c r="U173" i="4"/>
  <c r="U165" i="4"/>
  <c r="U157" i="4"/>
  <c r="U149" i="4"/>
  <c r="U141" i="4"/>
  <c r="U133" i="4"/>
  <c r="U125" i="4"/>
  <c r="U117" i="4"/>
  <c r="U109" i="4"/>
  <c r="U101" i="4"/>
  <c r="U93" i="4"/>
  <c r="U85" i="4"/>
  <c r="U77" i="4"/>
  <c r="U69" i="4"/>
  <c r="U61" i="4"/>
  <c r="U53" i="4"/>
  <c r="U44" i="4"/>
  <c r="U36" i="4"/>
  <c r="U28" i="4"/>
  <c r="U20" i="4"/>
  <c r="U12" i="4"/>
  <c r="U4" i="4"/>
  <c r="U391" i="4"/>
  <c r="U143" i="4"/>
  <c r="U484" i="4"/>
  <c r="U476" i="4"/>
  <c r="U468" i="4"/>
  <c r="U460" i="4"/>
  <c r="U452" i="4"/>
  <c r="U444" i="4"/>
  <c r="U436" i="4"/>
  <c r="U428" i="4"/>
  <c r="U420" i="4"/>
  <c r="U412" i="4"/>
  <c r="U404" i="4"/>
  <c r="U396" i="4"/>
  <c r="U388" i="4"/>
  <c r="U380" i="4"/>
  <c r="U372" i="4"/>
  <c r="U364" i="4"/>
  <c r="U356" i="4"/>
  <c r="U348" i="4"/>
  <c r="U340" i="4"/>
  <c r="U332" i="4"/>
  <c r="U324" i="4"/>
  <c r="U316" i="4"/>
  <c r="U308" i="4"/>
  <c r="U300" i="4"/>
  <c r="U292" i="4"/>
  <c r="U284" i="4"/>
  <c r="U276" i="4"/>
  <c r="U268" i="4"/>
  <c r="U260" i="4"/>
  <c r="U252" i="4"/>
  <c r="U244" i="4"/>
  <c r="U236" i="4"/>
  <c r="U228" i="4"/>
  <c r="U220" i="4"/>
  <c r="U212" i="4"/>
  <c r="U204" i="4"/>
  <c r="U196" i="4"/>
  <c r="U188" i="4"/>
  <c r="U180" i="4"/>
  <c r="U172" i="4"/>
  <c r="U164" i="4"/>
  <c r="U156" i="4"/>
  <c r="U148" i="4"/>
  <c r="U140" i="4"/>
  <c r="U132" i="4"/>
  <c r="U124" i="4"/>
  <c r="U116" i="4"/>
  <c r="U108" i="4"/>
  <c r="U92" i="4"/>
  <c r="U84" i="4"/>
  <c r="U76" i="4"/>
  <c r="U68" i="4"/>
  <c r="U60" i="4"/>
  <c r="U52" i="4"/>
  <c r="U43" i="4"/>
  <c r="U35" i="4"/>
  <c r="U27" i="4"/>
  <c r="U19" i="4"/>
  <c r="U11" i="4"/>
  <c r="U3" i="4"/>
  <c r="U408" i="4"/>
  <c r="U479" i="4"/>
  <c r="U455" i="4"/>
  <c r="U415" i="4"/>
  <c r="U367" i="4"/>
  <c r="U343" i="4"/>
  <c r="U327" i="4"/>
  <c r="U303" i="4"/>
  <c r="U279" i="4"/>
  <c r="U247" i="4"/>
  <c r="U215" i="4"/>
  <c r="U191" i="4"/>
  <c r="U167" i="4"/>
  <c r="U135" i="4"/>
  <c r="U111" i="4"/>
  <c r="U87" i="4"/>
  <c r="U55" i="4"/>
  <c r="U22" i="4"/>
  <c r="U483" i="4"/>
  <c r="U475" i="4"/>
  <c r="U467" i="4"/>
  <c r="U459" i="4"/>
  <c r="U451" i="4"/>
  <c r="U443" i="4"/>
  <c r="U435" i="4"/>
  <c r="U427" i="4"/>
  <c r="U419" i="4"/>
  <c r="U411" i="4"/>
  <c r="U403" i="4"/>
  <c r="U395" i="4"/>
  <c r="U387" i="4"/>
  <c r="U379" i="4"/>
  <c r="U371" i="4"/>
  <c r="U363" i="4"/>
  <c r="U355" i="4"/>
  <c r="U347" i="4"/>
  <c r="U339" i="4"/>
  <c r="U331" i="4"/>
  <c r="U323" i="4"/>
  <c r="U315" i="4"/>
  <c r="U307" i="4"/>
  <c r="U299" i="4"/>
  <c r="U291" i="4"/>
  <c r="U283" i="4"/>
  <c r="U275" i="4"/>
  <c r="U267" i="4"/>
  <c r="U259" i="4"/>
  <c r="U251" i="4"/>
  <c r="U243" i="4"/>
  <c r="U235" i="4"/>
  <c r="U227" i="4"/>
  <c r="U219" i="4"/>
  <c r="U211" i="4"/>
  <c r="U203" i="4"/>
  <c r="U195" i="4"/>
  <c r="U187" i="4"/>
  <c r="U179" i="4"/>
  <c r="U171" i="4"/>
  <c r="U163" i="4"/>
  <c r="U155" i="4"/>
  <c r="U147" i="4"/>
  <c r="U139" i="4"/>
  <c r="U131" i="4"/>
  <c r="U123" i="4"/>
  <c r="U115" i="4"/>
  <c r="U107" i="4"/>
  <c r="U99" i="4"/>
  <c r="U91" i="4"/>
  <c r="U83" i="4"/>
  <c r="U75" i="4"/>
  <c r="U67" i="4"/>
  <c r="U59" i="4"/>
  <c r="U51" i="4"/>
  <c r="U42" i="4"/>
  <c r="U34" i="4"/>
  <c r="U26" i="4"/>
  <c r="U18" i="4"/>
  <c r="U10" i="4"/>
  <c r="U464" i="4"/>
  <c r="U490" i="4"/>
  <c r="U466" i="4"/>
  <c r="U450" i="4"/>
  <c r="U426" i="4"/>
  <c r="U410" i="4"/>
  <c r="U386" i="4"/>
  <c r="U354" i="4"/>
  <c r="U330" i="4"/>
  <c r="U306" i="4"/>
  <c r="U282" i="4"/>
  <c r="U258" i="4"/>
  <c r="U234" i="4"/>
  <c r="U210" i="4"/>
  <c r="U186" i="4"/>
  <c r="U162" i="4"/>
  <c r="U138" i="4"/>
  <c r="U122" i="4"/>
  <c r="U98" i="4"/>
  <c r="U74" i="4"/>
  <c r="U50" i="4"/>
  <c r="U17" i="4"/>
  <c r="U440" i="4"/>
  <c r="U482" i="4"/>
  <c r="U474" i="4"/>
  <c r="U458" i="4"/>
  <c r="U442" i="4"/>
  <c r="U434" i="4"/>
  <c r="U418" i="4"/>
  <c r="U402" i="4"/>
  <c r="U394" i="4"/>
  <c r="U378" i="4"/>
  <c r="U370" i="4"/>
  <c r="U362" i="4"/>
  <c r="U346" i="4"/>
  <c r="U338" i="4"/>
  <c r="U322" i="4"/>
  <c r="U314" i="4"/>
  <c r="U298" i="4"/>
  <c r="U290" i="4"/>
  <c r="U274" i="4"/>
  <c r="U266" i="4"/>
  <c r="U250" i="4"/>
  <c r="U242" i="4"/>
  <c r="U226" i="4"/>
  <c r="U218" i="4"/>
  <c r="U202" i="4"/>
  <c r="U194" i="4"/>
  <c r="U178" i="4"/>
  <c r="U170" i="4"/>
  <c r="U154" i="4"/>
  <c r="U146" i="4"/>
  <c r="U130" i="4"/>
  <c r="U114" i="4"/>
  <c r="U106" i="4"/>
  <c r="U90" i="4"/>
  <c r="U82" i="4"/>
  <c r="U66" i="4"/>
  <c r="U58" i="4"/>
  <c r="U41" i="4"/>
  <c r="U33" i="4"/>
  <c r="U25" i="4"/>
  <c r="U9" i="4"/>
  <c r="U489" i="4"/>
  <c r="U481" i="4"/>
  <c r="U473" i="4"/>
  <c r="U465" i="4"/>
  <c r="U457" i="4"/>
  <c r="U449" i="4"/>
  <c r="U441" i="4"/>
  <c r="U433" i="4"/>
  <c r="U425" i="4"/>
  <c r="U417" i="4"/>
  <c r="U409" i="4"/>
  <c r="U401" i="4"/>
  <c r="U393" i="4"/>
  <c r="U385" i="4"/>
  <c r="U377" i="4"/>
  <c r="U369" i="4"/>
  <c r="U361" i="4"/>
  <c r="U353" i="4"/>
  <c r="U345" i="4"/>
  <c r="U337" i="4"/>
  <c r="U329" i="4"/>
  <c r="U321" i="4"/>
  <c r="U313" i="4"/>
  <c r="U305" i="4"/>
  <c r="U297" i="4"/>
  <c r="U289" i="4"/>
  <c r="U281" i="4"/>
  <c r="U273" i="4"/>
  <c r="U265" i="4"/>
  <c r="U257" i="4"/>
  <c r="U249" i="4"/>
  <c r="U241" i="4"/>
  <c r="U233" i="4"/>
  <c r="U225" i="4"/>
  <c r="U217" i="4"/>
  <c r="U209" i="4"/>
  <c r="U201" i="4"/>
  <c r="U193" i="4"/>
  <c r="U185" i="4"/>
  <c r="U177" i="4"/>
  <c r="U169" i="4"/>
  <c r="U161" i="4"/>
  <c r="U153" i="4"/>
  <c r="U145" i="4"/>
  <c r="U137" i="4"/>
  <c r="U129" i="4"/>
  <c r="U121" i="4"/>
  <c r="U113" i="4"/>
  <c r="U105" i="4"/>
  <c r="U97" i="4"/>
  <c r="U89" i="4"/>
  <c r="U81" i="4"/>
  <c r="U73" i="4"/>
  <c r="U65" i="4"/>
  <c r="U57" i="4"/>
  <c r="U49" i="4"/>
  <c r="U40" i="4"/>
  <c r="U32" i="4"/>
  <c r="U24" i="4"/>
  <c r="U16" i="4"/>
  <c r="U8" i="4"/>
  <c r="U488" i="4"/>
  <c r="U480" i="4"/>
  <c r="U472" i="4"/>
  <c r="U456" i="4"/>
  <c r="U448" i="4"/>
  <c r="U432" i="4"/>
  <c r="U400" i="4"/>
  <c r="U392" i="4"/>
  <c r="U384" i="4"/>
  <c r="U376" i="4"/>
  <c r="U368" i="4"/>
  <c r="U360" i="4"/>
  <c r="U352" i="4"/>
  <c r="U344" i="4"/>
  <c r="U336" i="4"/>
  <c r="U328" i="4"/>
  <c r="U320" i="4"/>
  <c r="U312" i="4"/>
  <c r="U304" i="4"/>
  <c r="U296" i="4"/>
  <c r="U288" i="4"/>
  <c r="U280" i="4"/>
  <c r="U272" i="4"/>
  <c r="U264" i="4"/>
  <c r="U256" i="4"/>
  <c r="U248" i="4"/>
  <c r="U240" i="4"/>
  <c r="U232" i="4"/>
  <c r="U224" i="4"/>
  <c r="U216" i="4"/>
  <c r="U208" i="4"/>
  <c r="U200" i="4"/>
  <c r="U192" i="4"/>
  <c r="U184" i="4"/>
  <c r="U176" i="4"/>
  <c r="U168" i="4"/>
  <c r="U160" i="4"/>
  <c r="U152" i="4"/>
  <c r="U144" i="4"/>
  <c r="U136" i="4"/>
  <c r="U128" i="4"/>
  <c r="U120" i="4"/>
  <c r="U112" i="4"/>
  <c r="U104" i="4"/>
  <c r="U96" i="4"/>
  <c r="U88" i="4"/>
  <c r="U80" i="4"/>
  <c r="U72" i="4"/>
  <c r="U64" i="4"/>
  <c r="U56" i="4"/>
  <c r="U48" i="4"/>
  <c r="U39" i="4"/>
  <c r="U31" i="4"/>
  <c r="U23" i="4"/>
  <c r="U15" i="4"/>
  <c r="U7" i="4"/>
  <c r="U45" i="4"/>
  <c r="U5" i="4"/>
  <c r="Q5" i="4"/>
  <c r="U100" i="4"/>
  <c r="Q2" i="4"/>
  <c r="R2" i="4" s="1"/>
  <c r="S2" i="4" s="1"/>
  <c r="U2" i="4"/>
  <c r="V2" i="4" s="1"/>
  <c r="M2" i="4"/>
  <c r="N2" i="4" s="1"/>
  <c r="Q489" i="4"/>
  <c r="R489" i="4" s="1"/>
  <c r="Q401" i="4"/>
  <c r="R401" i="4" s="1"/>
  <c r="Q305" i="4"/>
  <c r="R305" i="4" s="1"/>
  <c r="Q241" i="4"/>
  <c r="R241" i="4" s="1"/>
  <c r="Q145" i="4"/>
  <c r="R145" i="4" s="1"/>
  <c r="Q105" i="4"/>
  <c r="R105" i="4" s="1"/>
  <c r="Q57" i="4"/>
  <c r="R57" i="4" s="1"/>
  <c r="Q40" i="4"/>
  <c r="R40" i="4" s="1"/>
  <c r="Q488" i="4"/>
  <c r="R488" i="4" s="1"/>
  <c r="Q448" i="4"/>
  <c r="R448" i="4" s="1"/>
  <c r="Q408" i="4"/>
  <c r="R408" i="4" s="1"/>
  <c r="Q344" i="4"/>
  <c r="R344" i="4" s="1"/>
  <c r="Q280" i="4"/>
  <c r="R280" i="4" s="1"/>
  <c r="Q184" i="4"/>
  <c r="R184" i="4" s="1"/>
  <c r="Q48" i="4"/>
  <c r="R48" i="4" s="1"/>
  <c r="Q483" i="4"/>
  <c r="R483" i="4" s="1"/>
  <c r="Q475" i="4"/>
  <c r="R475" i="4" s="1"/>
  <c r="Q467" i="4"/>
  <c r="R467" i="4" s="1"/>
  <c r="Q459" i="4"/>
  <c r="R459" i="4" s="1"/>
  <c r="Q451" i="4"/>
  <c r="R451" i="4" s="1"/>
  <c r="Q443" i="4"/>
  <c r="R443" i="4" s="1"/>
  <c r="Q435" i="4"/>
  <c r="R435" i="4" s="1"/>
  <c r="Q427" i="4"/>
  <c r="R427" i="4" s="1"/>
  <c r="Q419" i="4"/>
  <c r="R419" i="4" s="1"/>
  <c r="Q411" i="4"/>
  <c r="R411" i="4" s="1"/>
  <c r="Q403" i="4"/>
  <c r="R403" i="4" s="1"/>
  <c r="Q395" i="4"/>
  <c r="R395" i="4" s="1"/>
  <c r="Q387" i="4"/>
  <c r="R387" i="4" s="1"/>
  <c r="Q379" i="4"/>
  <c r="R379" i="4" s="1"/>
  <c r="Q371" i="4"/>
  <c r="R371" i="4" s="1"/>
  <c r="Q363" i="4"/>
  <c r="R363" i="4" s="1"/>
  <c r="Q355" i="4"/>
  <c r="R355" i="4" s="1"/>
  <c r="Q347" i="4"/>
  <c r="R347" i="4" s="1"/>
  <c r="Q339" i="4"/>
  <c r="R339" i="4" s="1"/>
  <c r="Q331" i="4"/>
  <c r="R331" i="4" s="1"/>
  <c r="Q323" i="4"/>
  <c r="R323" i="4" s="1"/>
  <c r="Q315" i="4"/>
  <c r="R315" i="4" s="1"/>
  <c r="Q307" i="4"/>
  <c r="R307" i="4" s="1"/>
  <c r="Q299" i="4"/>
  <c r="R299" i="4" s="1"/>
  <c r="Q291" i="4"/>
  <c r="R291" i="4" s="1"/>
  <c r="Q283" i="4"/>
  <c r="R283" i="4" s="1"/>
  <c r="Q275" i="4"/>
  <c r="R275" i="4" s="1"/>
  <c r="Q267" i="4"/>
  <c r="R267" i="4" s="1"/>
  <c r="Q259" i="4"/>
  <c r="R259" i="4" s="1"/>
  <c r="Q251" i="4"/>
  <c r="R251" i="4" s="1"/>
  <c r="Q243" i="4"/>
  <c r="R243" i="4" s="1"/>
  <c r="Q235" i="4"/>
  <c r="R235" i="4" s="1"/>
  <c r="Q227" i="4"/>
  <c r="R227" i="4" s="1"/>
  <c r="Q219" i="4"/>
  <c r="R219" i="4" s="1"/>
  <c r="Q211" i="4"/>
  <c r="R211" i="4" s="1"/>
  <c r="Q203" i="4"/>
  <c r="R203" i="4" s="1"/>
  <c r="Q195" i="4"/>
  <c r="R195" i="4" s="1"/>
  <c r="Q187" i="4"/>
  <c r="R187" i="4" s="1"/>
  <c r="Q179" i="4"/>
  <c r="R179" i="4" s="1"/>
  <c r="Q171" i="4"/>
  <c r="R171" i="4" s="1"/>
  <c r="Q163" i="4"/>
  <c r="R163" i="4" s="1"/>
  <c r="Q155" i="4"/>
  <c r="R155" i="4" s="1"/>
  <c r="Q147" i="4"/>
  <c r="R147" i="4" s="1"/>
  <c r="Q139" i="4"/>
  <c r="R139" i="4" s="1"/>
  <c r="Q131" i="4"/>
  <c r="R131" i="4" s="1"/>
  <c r="Q123" i="4"/>
  <c r="R123" i="4" s="1"/>
  <c r="Q115" i="4"/>
  <c r="R115" i="4" s="1"/>
  <c r="Q107" i="4"/>
  <c r="R107" i="4" s="1"/>
  <c r="Q99" i="4"/>
  <c r="R99" i="4" s="1"/>
  <c r="Q91" i="4"/>
  <c r="R91" i="4" s="1"/>
  <c r="Q83" i="4"/>
  <c r="R83" i="4" s="1"/>
  <c r="Q75" i="4"/>
  <c r="R75" i="4" s="1"/>
  <c r="Q67" i="4"/>
  <c r="R67" i="4" s="1"/>
  <c r="Q59" i="4"/>
  <c r="R59" i="4" s="1"/>
  <c r="Q51" i="4"/>
  <c r="R51" i="4" s="1"/>
  <c r="Q42" i="4"/>
  <c r="R42" i="4" s="1"/>
  <c r="Q34" i="4"/>
  <c r="R34" i="4" s="1"/>
  <c r="Q26" i="4"/>
  <c r="R26" i="4" s="1"/>
  <c r="Q18" i="4"/>
  <c r="R18" i="4" s="1"/>
  <c r="Q10" i="4"/>
  <c r="R10" i="4" s="1"/>
  <c r="Q481" i="4"/>
  <c r="R481" i="4" s="1"/>
  <c r="Q425" i="4"/>
  <c r="R425" i="4" s="1"/>
  <c r="Q353" i="4"/>
  <c r="R353" i="4" s="1"/>
  <c r="Q321" i="4"/>
  <c r="R321" i="4" s="1"/>
  <c r="Q249" i="4"/>
  <c r="R249" i="4" s="1"/>
  <c r="Q209" i="4"/>
  <c r="R209" i="4" s="1"/>
  <c r="Q177" i="4"/>
  <c r="R177" i="4" s="1"/>
  <c r="Q129" i="4"/>
  <c r="R129" i="4" s="1"/>
  <c r="Q89" i="4"/>
  <c r="R89" i="4" s="1"/>
  <c r="Q8" i="4"/>
  <c r="R8" i="4" s="1"/>
  <c r="Q480" i="4"/>
  <c r="R480" i="4" s="1"/>
  <c r="Q432" i="4"/>
  <c r="R432" i="4" s="1"/>
  <c r="Q392" i="4"/>
  <c r="R392" i="4" s="1"/>
  <c r="Q360" i="4"/>
  <c r="R360" i="4" s="1"/>
  <c r="Q312" i="4"/>
  <c r="R312" i="4" s="1"/>
  <c r="Q272" i="4"/>
  <c r="R272" i="4" s="1"/>
  <c r="Q216" i="4"/>
  <c r="R216" i="4" s="1"/>
  <c r="Q176" i="4"/>
  <c r="R176" i="4" s="1"/>
  <c r="Q128" i="4"/>
  <c r="R128" i="4" s="1"/>
  <c r="Q64" i="4"/>
  <c r="R64" i="4" s="1"/>
  <c r="Q7" i="4"/>
  <c r="R7" i="4" s="1"/>
  <c r="Q490" i="4"/>
  <c r="R490" i="4" s="1"/>
  <c r="Q482" i="4"/>
  <c r="R482" i="4" s="1"/>
  <c r="Q474" i="4"/>
  <c r="R474" i="4" s="1"/>
  <c r="Q466" i="4"/>
  <c r="R466" i="4" s="1"/>
  <c r="Q458" i="4"/>
  <c r="R458" i="4" s="1"/>
  <c r="Q450" i="4"/>
  <c r="R450" i="4" s="1"/>
  <c r="Q442" i="4"/>
  <c r="R442" i="4" s="1"/>
  <c r="Q434" i="4"/>
  <c r="R434" i="4" s="1"/>
  <c r="Q426" i="4"/>
  <c r="R426" i="4" s="1"/>
  <c r="Q418" i="4"/>
  <c r="R418" i="4" s="1"/>
  <c r="Q410" i="4"/>
  <c r="R410" i="4" s="1"/>
  <c r="Q402" i="4"/>
  <c r="R402" i="4" s="1"/>
  <c r="Q394" i="4"/>
  <c r="R394" i="4" s="1"/>
  <c r="Q386" i="4"/>
  <c r="R386" i="4" s="1"/>
  <c r="Q378" i="4"/>
  <c r="R378" i="4" s="1"/>
  <c r="Q370" i="4"/>
  <c r="R370" i="4" s="1"/>
  <c r="Q362" i="4"/>
  <c r="R362" i="4" s="1"/>
  <c r="Q354" i="4"/>
  <c r="R354" i="4" s="1"/>
  <c r="Q346" i="4"/>
  <c r="R346" i="4" s="1"/>
  <c r="Q338" i="4"/>
  <c r="R338" i="4" s="1"/>
  <c r="Q330" i="4"/>
  <c r="R330" i="4" s="1"/>
  <c r="Q322" i="4"/>
  <c r="R322" i="4" s="1"/>
  <c r="Q314" i="4"/>
  <c r="R314" i="4" s="1"/>
  <c r="Q306" i="4"/>
  <c r="R306" i="4" s="1"/>
  <c r="Q298" i="4"/>
  <c r="R298" i="4" s="1"/>
  <c r="Q290" i="4"/>
  <c r="R290" i="4" s="1"/>
  <c r="Q282" i="4"/>
  <c r="R282" i="4" s="1"/>
  <c r="Q274" i="4"/>
  <c r="R274" i="4" s="1"/>
  <c r="Q266" i="4"/>
  <c r="R266" i="4" s="1"/>
  <c r="Q258" i="4"/>
  <c r="R258" i="4" s="1"/>
  <c r="Q250" i="4"/>
  <c r="R250" i="4" s="1"/>
  <c r="Q242" i="4"/>
  <c r="R242" i="4" s="1"/>
  <c r="Q234" i="4"/>
  <c r="R234" i="4" s="1"/>
  <c r="Q226" i="4"/>
  <c r="R226" i="4" s="1"/>
  <c r="Q218" i="4"/>
  <c r="R218" i="4" s="1"/>
  <c r="Q210" i="4"/>
  <c r="R210" i="4" s="1"/>
  <c r="Q202" i="4"/>
  <c r="R202" i="4" s="1"/>
  <c r="Q194" i="4"/>
  <c r="R194" i="4" s="1"/>
  <c r="Q186" i="4"/>
  <c r="R186" i="4" s="1"/>
  <c r="Q178" i="4"/>
  <c r="R178" i="4" s="1"/>
  <c r="Q170" i="4"/>
  <c r="R170" i="4" s="1"/>
  <c r="Q162" i="4"/>
  <c r="R162" i="4" s="1"/>
  <c r="Q154" i="4"/>
  <c r="R154" i="4" s="1"/>
  <c r="Q146" i="4"/>
  <c r="R146" i="4" s="1"/>
  <c r="Q138" i="4"/>
  <c r="R138" i="4" s="1"/>
  <c r="Q130" i="4"/>
  <c r="R130" i="4" s="1"/>
  <c r="Q122" i="4"/>
  <c r="R122" i="4" s="1"/>
  <c r="Q114" i="4"/>
  <c r="R114" i="4" s="1"/>
  <c r="Q106" i="4"/>
  <c r="R106" i="4" s="1"/>
  <c r="Q98" i="4"/>
  <c r="R98" i="4" s="1"/>
  <c r="Q90" i="4"/>
  <c r="R90" i="4" s="1"/>
  <c r="Q82" i="4"/>
  <c r="R82" i="4" s="1"/>
  <c r="Q74" i="4"/>
  <c r="R74" i="4" s="1"/>
  <c r="Q66" i="4"/>
  <c r="R66" i="4" s="1"/>
  <c r="Q58" i="4"/>
  <c r="R58" i="4" s="1"/>
  <c r="Q50" i="4"/>
  <c r="R50" i="4" s="1"/>
  <c r="Q41" i="4"/>
  <c r="R41" i="4" s="1"/>
  <c r="Q33" i="4"/>
  <c r="R33" i="4" s="1"/>
  <c r="Q25" i="4"/>
  <c r="R25" i="4" s="1"/>
  <c r="Q17" i="4"/>
  <c r="R17" i="4" s="1"/>
  <c r="Q9" i="4"/>
  <c r="R9" i="4" s="1"/>
  <c r="Q449" i="4"/>
  <c r="R449" i="4" s="1"/>
  <c r="Q385" i="4"/>
  <c r="R385" i="4" s="1"/>
  <c r="Q297" i="4"/>
  <c r="R297" i="4" s="1"/>
  <c r="Q153" i="4"/>
  <c r="R153" i="4" s="1"/>
  <c r="Q65" i="4"/>
  <c r="R65" i="4" s="1"/>
  <c r="Q456" i="4"/>
  <c r="R456" i="4" s="1"/>
  <c r="Q400" i="4"/>
  <c r="R400" i="4" s="1"/>
  <c r="Q336" i="4"/>
  <c r="R336" i="4" s="1"/>
  <c r="Q264" i="4"/>
  <c r="R264" i="4" s="1"/>
  <c r="Q200" i="4"/>
  <c r="R200" i="4" s="1"/>
  <c r="Q136" i="4"/>
  <c r="R136" i="4" s="1"/>
  <c r="Q39" i="4"/>
  <c r="R39" i="4" s="1"/>
  <c r="Q487" i="4"/>
  <c r="R487" i="4" s="1"/>
  <c r="Q479" i="4"/>
  <c r="R479" i="4" s="1"/>
  <c r="Q471" i="4"/>
  <c r="R471" i="4" s="1"/>
  <c r="Q463" i="4"/>
  <c r="R463" i="4" s="1"/>
  <c r="Q455" i="4"/>
  <c r="R455" i="4" s="1"/>
  <c r="Q447" i="4"/>
  <c r="R447" i="4" s="1"/>
  <c r="Q439" i="4"/>
  <c r="R439" i="4" s="1"/>
  <c r="Q431" i="4"/>
  <c r="R431" i="4" s="1"/>
  <c r="Q423" i="4"/>
  <c r="R423" i="4" s="1"/>
  <c r="Q415" i="4"/>
  <c r="R415" i="4" s="1"/>
  <c r="Q407" i="4"/>
  <c r="R407" i="4" s="1"/>
  <c r="Q399" i="4"/>
  <c r="R399" i="4" s="1"/>
  <c r="Q391" i="4"/>
  <c r="R391" i="4" s="1"/>
  <c r="Q383" i="4"/>
  <c r="R383" i="4" s="1"/>
  <c r="Q375" i="4"/>
  <c r="R375" i="4" s="1"/>
  <c r="Q367" i="4"/>
  <c r="R367" i="4" s="1"/>
  <c r="Q359" i="4"/>
  <c r="R359" i="4" s="1"/>
  <c r="Q351" i="4"/>
  <c r="R351" i="4" s="1"/>
  <c r="Q343" i="4"/>
  <c r="R343" i="4" s="1"/>
  <c r="Q335" i="4"/>
  <c r="R335" i="4" s="1"/>
  <c r="Q327" i="4"/>
  <c r="R327" i="4" s="1"/>
  <c r="Q319" i="4"/>
  <c r="R319" i="4" s="1"/>
  <c r="Q311" i="4"/>
  <c r="R311" i="4" s="1"/>
  <c r="Q303" i="4"/>
  <c r="R303" i="4" s="1"/>
  <c r="Q295" i="4"/>
  <c r="R295" i="4" s="1"/>
  <c r="Q287" i="4"/>
  <c r="R287" i="4" s="1"/>
  <c r="Q279" i="4"/>
  <c r="R279" i="4" s="1"/>
  <c r="Q271" i="4"/>
  <c r="R271" i="4" s="1"/>
  <c r="Q263" i="4"/>
  <c r="R263" i="4" s="1"/>
  <c r="Q255" i="4"/>
  <c r="R255" i="4" s="1"/>
  <c r="Q247" i="4"/>
  <c r="R247" i="4" s="1"/>
  <c r="Q239" i="4"/>
  <c r="R239" i="4" s="1"/>
  <c r="Q231" i="4"/>
  <c r="R231" i="4" s="1"/>
  <c r="Q223" i="4"/>
  <c r="R223" i="4" s="1"/>
  <c r="Q215" i="4"/>
  <c r="R215" i="4" s="1"/>
  <c r="Q207" i="4"/>
  <c r="R207" i="4" s="1"/>
  <c r="Q199" i="4"/>
  <c r="R199" i="4" s="1"/>
  <c r="Q191" i="4"/>
  <c r="R191" i="4" s="1"/>
  <c r="Q183" i="4"/>
  <c r="R183" i="4" s="1"/>
  <c r="Q175" i="4"/>
  <c r="R175" i="4" s="1"/>
  <c r="Q167" i="4"/>
  <c r="R167" i="4" s="1"/>
  <c r="Q159" i="4"/>
  <c r="R159" i="4" s="1"/>
  <c r="Q151" i="4"/>
  <c r="R151" i="4" s="1"/>
  <c r="Q143" i="4"/>
  <c r="R143" i="4" s="1"/>
  <c r="Q135" i="4"/>
  <c r="R135" i="4" s="1"/>
  <c r="Q127" i="4"/>
  <c r="R127" i="4" s="1"/>
  <c r="Q119" i="4"/>
  <c r="R119" i="4" s="1"/>
  <c r="Q111" i="4"/>
  <c r="R111" i="4" s="1"/>
  <c r="Q103" i="4"/>
  <c r="R103" i="4" s="1"/>
  <c r="Q95" i="4"/>
  <c r="R95" i="4" s="1"/>
  <c r="Q87" i="4"/>
  <c r="R87" i="4" s="1"/>
  <c r="Q79" i="4"/>
  <c r="R79" i="4" s="1"/>
  <c r="Q71" i="4"/>
  <c r="R71" i="4" s="1"/>
  <c r="Q63" i="4"/>
  <c r="R63" i="4" s="1"/>
  <c r="Q55" i="4"/>
  <c r="R55" i="4" s="1"/>
  <c r="Q47" i="4"/>
  <c r="R47" i="4" s="1"/>
  <c r="Q38" i="4"/>
  <c r="R38" i="4" s="1"/>
  <c r="Q30" i="4"/>
  <c r="R30" i="4" s="1"/>
  <c r="Q22" i="4"/>
  <c r="R22" i="4" s="1"/>
  <c r="Q14" i="4"/>
  <c r="R14" i="4" s="1"/>
  <c r="Q6" i="4"/>
  <c r="R6" i="4" s="1"/>
  <c r="Q457" i="4"/>
  <c r="R457" i="4" s="1"/>
  <c r="Q433" i="4"/>
  <c r="R433" i="4" s="1"/>
  <c r="Q393" i="4"/>
  <c r="R393" i="4" s="1"/>
  <c r="Q361" i="4"/>
  <c r="R361" i="4" s="1"/>
  <c r="Q345" i="4"/>
  <c r="R345" i="4" s="1"/>
  <c r="Q313" i="4"/>
  <c r="R313" i="4" s="1"/>
  <c r="Q289" i="4"/>
  <c r="R289" i="4" s="1"/>
  <c r="Q265" i="4"/>
  <c r="R265" i="4" s="1"/>
  <c r="Q225" i="4"/>
  <c r="R225" i="4" s="1"/>
  <c r="Q193" i="4"/>
  <c r="R193" i="4" s="1"/>
  <c r="Q161" i="4"/>
  <c r="R161" i="4" s="1"/>
  <c r="Q137" i="4"/>
  <c r="R137" i="4" s="1"/>
  <c r="Q97" i="4"/>
  <c r="R97" i="4" s="1"/>
  <c r="Q24" i="4"/>
  <c r="R24" i="4" s="1"/>
  <c r="Q424" i="4"/>
  <c r="R424" i="4" s="1"/>
  <c r="Q352" i="4"/>
  <c r="R352" i="4" s="1"/>
  <c r="Q304" i="4"/>
  <c r="R304" i="4" s="1"/>
  <c r="Q256" i="4"/>
  <c r="R256" i="4" s="1"/>
  <c r="Q208" i="4"/>
  <c r="R208" i="4" s="1"/>
  <c r="Q168" i="4"/>
  <c r="R168" i="4" s="1"/>
  <c r="Q144" i="4"/>
  <c r="R144" i="4" s="1"/>
  <c r="Q104" i="4"/>
  <c r="R104" i="4" s="1"/>
  <c r="Q96" i="4"/>
  <c r="R96" i="4" s="1"/>
  <c r="Q80" i="4"/>
  <c r="R80" i="4" s="1"/>
  <c r="Q15" i="4"/>
  <c r="R15" i="4" s="1"/>
  <c r="Q486" i="4"/>
  <c r="R486" i="4" s="1"/>
  <c r="Q478" i="4"/>
  <c r="R478" i="4" s="1"/>
  <c r="Q470" i="4"/>
  <c r="R470" i="4" s="1"/>
  <c r="Q462" i="4"/>
  <c r="R462" i="4" s="1"/>
  <c r="Q454" i="4"/>
  <c r="R454" i="4" s="1"/>
  <c r="Q446" i="4"/>
  <c r="R446" i="4" s="1"/>
  <c r="Q438" i="4"/>
  <c r="R438" i="4" s="1"/>
  <c r="Q430" i="4"/>
  <c r="R430" i="4" s="1"/>
  <c r="Q422" i="4"/>
  <c r="R422" i="4" s="1"/>
  <c r="Q414" i="4"/>
  <c r="R414" i="4" s="1"/>
  <c r="Q406" i="4"/>
  <c r="R406" i="4" s="1"/>
  <c r="Q398" i="4"/>
  <c r="R398" i="4" s="1"/>
  <c r="Q390" i="4"/>
  <c r="R390" i="4" s="1"/>
  <c r="Q382" i="4"/>
  <c r="R382" i="4" s="1"/>
  <c r="Q374" i="4"/>
  <c r="R374" i="4" s="1"/>
  <c r="Q366" i="4"/>
  <c r="R366" i="4" s="1"/>
  <c r="Q358" i="4"/>
  <c r="R358" i="4" s="1"/>
  <c r="Q350" i="4"/>
  <c r="R350" i="4" s="1"/>
  <c r="Q342" i="4"/>
  <c r="R342" i="4" s="1"/>
  <c r="Q334" i="4"/>
  <c r="R334" i="4" s="1"/>
  <c r="Q326" i="4"/>
  <c r="R326" i="4" s="1"/>
  <c r="Q318" i="4"/>
  <c r="R318" i="4" s="1"/>
  <c r="Q310" i="4"/>
  <c r="R310" i="4" s="1"/>
  <c r="Q302" i="4"/>
  <c r="R302" i="4" s="1"/>
  <c r="Q294" i="4"/>
  <c r="R294" i="4" s="1"/>
  <c r="Q286" i="4"/>
  <c r="R286" i="4" s="1"/>
  <c r="Q278" i="4"/>
  <c r="R278" i="4" s="1"/>
  <c r="Q270" i="4"/>
  <c r="R270" i="4" s="1"/>
  <c r="Q262" i="4"/>
  <c r="R262" i="4" s="1"/>
  <c r="Q254" i="4"/>
  <c r="R254" i="4" s="1"/>
  <c r="Q246" i="4"/>
  <c r="R246" i="4" s="1"/>
  <c r="Q238" i="4"/>
  <c r="R238" i="4" s="1"/>
  <c r="Q230" i="4"/>
  <c r="R230" i="4" s="1"/>
  <c r="Q222" i="4"/>
  <c r="R222" i="4" s="1"/>
  <c r="Q214" i="4"/>
  <c r="R214" i="4" s="1"/>
  <c r="Q206" i="4"/>
  <c r="R206" i="4" s="1"/>
  <c r="Q198" i="4"/>
  <c r="R198" i="4" s="1"/>
  <c r="Q190" i="4"/>
  <c r="R190" i="4" s="1"/>
  <c r="Q182" i="4"/>
  <c r="R182" i="4" s="1"/>
  <c r="Q174" i="4"/>
  <c r="R174" i="4" s="1"/>
  <c r="Q166" i="4"/>
  <c r="R166" i="4" s="1"/>
  <c r="Q158" i="4"/>
  <c r="R158" i="4" s="1"/>
  <c r="Q150" i="4"/>
  <c r="R150" i="4" s="1"/>
  <c r="Q142" i="4"/>
  <c r="R142" i="4" s="1"/>
  <c r="Q134" i="4"/>
  <c r="R134" i="4" s="1"/>
  <c r="Q126" i="4"/>
  <c r="R126" i="4" s="1"/>
  <c r="Q118" i="4"/>
  <c r="R118" i="4" s="1"/>
  <c r="Q110" i="4"/>
  <c r="R110" i="4" s="1"/>
  <c r="Q102" i="4"/>
  <c r="R102" i="4" s="1"/>
  <c r="Q94" i="4"/>
  <c r="R94" i="4" s="1"/>
  <c r="Q86" i="4"/>
  <c r="R86" i="4" s="1"/>
  <c r="Q78" i="4"/>
  <c r="R78" i="4" s="1"/>
  <c r="Q70" i="4"/>
  <c r="R70" i="4" s="1"/>
  <c r="Q62" i="4"/>
  <c r="R62" i="4" s="1"/>
  <c r="Q54" i="4"/>
  <c r="R54" i="4" s="1"/>
  <c r="Q46" i="4"/>
  <c r="R46" i="4" s="1"/>
  <c r="Q37" i="4"/>
  <c r="R37" i="4" s="1"/>
  <c r="Q29" i="4"/>
  <c r="R29" i="4" s="1"/>
  <c r="Q21" i="4"/>
  <c r="R21" i="4" s="1"/>
  <c r="Q13" i="4"/>
  <c r="R13" i="4" s="1"/>
  <c r="Q465" i="4"/>
  <c r="R465" i="4" s="1"/>
  <c r="Q441" i="4"/>
  <c r="R441" i="4" s="1"/>
  <c r="Q409" i="4"/>
  <c r="R409" i="4" s="1"/>
  <c r="Q369" i="4"/>
  <c r="R369" i="4" s="1"/>
  <c r="Q337" i="4"/>
  <c r="R337" i="4" s="1"/>
  <c r="Q281" i="4"/>
  <c r="R281" i="4" s="1"/>
  <c r="Q257" i="4"/>
  <c r="R257" i="4" s="1"/>
  <c r="Q217" i="4"/>
  <c r="R217" i="4" s="1"/>
  <c r="Q185" i="4"/>
  <c r="R185" i="4" s="1"/>
  <c r="Q121" i="4"/>
  <c r="R121" i="4" s="1"/>
  <c r="Q81" i="4"/>
  <c r="R81" i="4" s="1"/>
  <c r="Q49" i="4"/>
  <c r="R49" i="4" s="1"/>
  <c r="Q32" i="4"/>
  <c r="R32" i="4" s="1"/>
  <c r="Q472" i="4"/>
  <c r="R472" i="4" s="1"/>
  <c r="Q440" i="4"/>
  <c r="R440" i="4" s="1"/>
  <c r="Q384" i="4"/>
  <c r="R384" i="4" s="1"/>
  <c r="Q368" i="4"/>
  <c r="R368" i="4" s="1"/>
  <c r="Q328" i="4"/>
  <c r="R328" i="4" s="1"/>
  <c r="Q296" i="4"/>
  <c r="R296" i="4" s="1"/>
  <c r="Q248" i="4"/>
  <c r="R248" i="4" s="1"/>
  <c r="Q224" i="4"/>
  <c r="R224" i="4" s="1"/>
  <c r="Q152" i="4"/>
  <c r="R152" i="4" s="1"/>
  <c r="Q112" i="4"/>
  <c r="R112" i="4" s="1"/>
  <c r="Q72" i="4"/>
  <c r="R72" i="4" s="1"/>
  <c r="Q31" i="4"/>
  <c r="R31" i="4" s="1"/>
  <c r="Q45" i="4"/>
  <c r="R45" i="4" s="1"/>
  <c r="Q485" i="4"/>
  <c r="R485" i="4" s="1"/>
  <c r="Q477" i="4"/>
  <c r="R477" i="4" s="1"/>
  <c r="Q469" i="4"/>
  <c r="R469" i="4" s="1"/>
  <c r="Q461" i="4"/>
  <c r="R461" i="4" s="1"/>
  <c r="Q453" i="4"/>
  <c r="R453" i="4" s="1"/>
  <c r="Q445" i="4"/>
  <c r="R445" i="4" s="1"/>
  <c r="Q437" i="4"/>
  <c r="R437" i="4" s="1"/>
  <c r="Q429" i="4"/>
  <c r="R429" i="4" s="1"/>
  <c r="Q421" i="4"/>
  <c r="R421" i="4" s="1"/>
  <c r="Q413" i="4"/>
  <c r="R413" i="4" s="1"/>
  <c r="Q405" i="4"/>
  <c r="R405" i="4" s="1"/>
  <c r="Q397" i="4"/>
  <c r="R397" i="4" s="1"/>
  <c r="Q389" i="4"/>
  <c r="R389" i="4" s="1"/>
  <c r="Q381" i="4"/>
  <c r="R381" i="4" s="1"/>
  <c r="Q373" i="4"/>
  <c r="R373" i="4" s="1"/>
  <c r="Q365" i="4"/>
  <c r="R365" i="4" s="1"/>
  <c r="Q357" i="4"/>
  <c r="R357" i="4" s="1"/>
  <c r="Q349" i="4"/>
  <c r="R349" i="4" s="1"/>
  <c r="Q341" i="4"/>
  <c r="R341" i="4" s="1"/>
  <c r="Q333" i="4"/>
  <c r="R333" i="4" s="1"/>
  <c r="Q325" i="4"/>
  <c r="R325" i="4" s="1"/>
  <c r="Q317" i="4"/>
  <c r="R317" i="4" s="1"/>
  <c r="Q309" i="4"/>
  <c r="R309" i="4" s="1"/>
  <c r="Q301" i="4"/>
  <c r="R301" i="4" s="1"/>
  <c r="Q293" i="4"/>
  <c r="R293" i="4" s="1"/>
  <c r="Q285" i="4"/>
  <c r="R285" i="4" s="1"/>
  <c r="Q277" i="4"/>
  <c r="R277" i="4" s="1"/>
  <c r="Q269" i="4"/>
  <c r="R269" i="4" s="1"/>
  <c r="Q261" i="4"/>
  <c r="R261" i="4" s="1"/>
  <c r="Q253" i="4"/>
  <c r="R253" i="4" s="1"/>
  <c r="Q245" i="4"/>
  <c r="R245" i="4" s="1"/>
  <c r="Q237" i="4"/>
  <c r="R237" i="4" s="1"/>
  <c r="Q229" i="4"/>
  <c r="R229" i="4" s="1"/>
  <c r="Q221" i="4"/>
  <c r="R221" i="4" s="1"/>
  <c r="Q213" i="4"/>
  <c r="R213" i="4" s="1"/>
  <c r="Q205" i="4"/>
  <c r="R205" i="4" s="1"/>
  <c r="Q197" i="4"/>
  <c r="R197" i="4" s="1"/>
  <c r="Q189" i="4"/>
  <c r="R189" i="4" s="1"/>
  <c r="Q181" i="4"/>
  <c r="R181" i="4" s="1"/>
  <c r="Q173" i="4"/>
  <c r="R173" i="4" s="1"/>
  <c r="Q165" i="4"/>
  <c r="R165" i="4" s="1"/>
  <c r="Q157" i="4"/>
  <c r="R157" i="4" s="1"/>
  <c r="Q149" i="4"/>
  <c r="R149" i="4" s="1"/>
  <c r="Q141" i="4"/>
  <c r="R141" i="4" s="1"/>
  <c r="Q133" i="4"/>
  <c r="R133" i="4" s="1"/>
  <c r="Q125" i="4"/>
  <c r="R125" i="4" s="1"/>
  <c r="Q117" i="4"/>
  <c r="R117" i="4" s="1"/>
  <c r="Q109" i="4"/>
  <c r="R109" i="4" s="1"/>
  <c r="Q101" i="4"/>
  <c r="R101" i="4" s="1"/>
  <c r="Q93" i="4"/>
  <c r="R93" i="4" s="1"/>
  <c r="Q85" i="4"/>
  <c r="R85" i="4" s="1"/>
  <c r="Q77" i="4"/>
  <c r="R77" i="4" s="1"/>
  <c r="Q69" i="4"/>
  <c r="R69" i="4" s="1"/>
  <c r="Q61" i="4"/>
  <c r="R61" i="4" s="1"/>
  <c r="Q53" i="4"/>
  <c r="R53" i="4" s="1"/>
  <c r="Q44" i="4"/>
  <c r="R44" i="4" s="1"/>
  <c r="Q36" i="4"/>
  <c r="R36" i="4" s="1"/>
  <c r="Q28" i="4"/>
  <c r="R28" i="4" s="1"/>
  <c r="Q20" i="4"/>
  <c r="R20" i="4" s="1"/>
  <c r="Q12" i="4"/>
  <c r="R12" i="4" s="1"/>
  <c r="Q4" i="4"/>
  <c r="R4" i="4" s="1"/>
  <c r="Q473" i="4"/>
  <c r="R473" i="4" s="1"/>
  <c r="Q417" i="4"/>
  <c r="R417" i="4" s="1"/>
  <c r="Q377" i="4"/>
  <c r="R377" i="4" s="1"/>
  <c r="Q329" i="4"/>
  <c r="R329" i="4" s="1"/>
  <c r="Q273" i="4"/>
  <c r="R273" i="4" s="1"/>
  <c r="Q233" i="4"/>
  <c r="R233" i="4" s="1"/>
  <c r="Q201" i="4"/>
  <c r="R201" i="4" s="1"/>
  <c r="Q169" i="4"/>
  <c r="R169" i="4" s="1"/>
  <c r="Q113" i="4"/>
  <c r="R113" i="4" s="1"/>
  <c r="Q73" i="4"/>
  <c r="R73" i="4" s="1"/>
  <c r="Q16" i="4"/>
  <c r="R16" i="4" s="1"/>
  <c r="Q464" i="4"/>
  <c r="R464" i="4" s="1"/>
  <c r="Q416" i="4"/>
  <c r="R416" i="4" s="1"/>
  <c r="Q376" i="4"/>
  <c r="R376" i="4" s="1"/>
  <c r="Q320" i="4"/>
  <c r="R320" i="4" s="1"/>
  <c r="Q288" i="4"/>
  <c r="R288" i="4" s="1"/>
  <c r="Q240" i="4"/>
  <c r="R240" i="4" s="1"/>
  <c r="Q232" i="4"/>
  <c r="R232" i="4" s="1"/>
  <c r="Q192" i="4"/>
  <c r="R192" i="4" s="1"/>
  <c r="Q160" i="4"/>
  <c r="R160" i="4" s="1"/>
  <c r="Q120" i="4"/>
  <c r="R120" i="4" s="1"/>
  <c r="Q88" i="4"/>
  <c r="R88" i="4" s="1"/>
  <c r="Q56" i="4"/>
  <c r="R56" i="4" s="1"/>
  <c r="Q23" i="4"/>
  <c r="R23" i="4" s="1"/>
  <c r="Q484" i="4"/>
  <c r="R484" i="4" s="1"/>
  <c r="Q476" i="4"/>
  <c r="R476" i="4" s="1"/>
  <c r="Q468" i="4"/>
  <c r="R468" i="4" s="1"/>
  <c r="Q460" i="4"/>
  <c r="R460" i="4" s="1"/>
  <c r="Q452" i="4"/>
  <c r="R452" i="4" s="1"/>
  <c r="Q444" i="4"/>
  <c r="R444" i="4" s="1"/>
  <c r="Q436" i="4"/>
  <c r="R436" i="4" s="1"/>
  <c r="Q428" i="4"/>
  <c r="R428" i="4" s="1"/>
  <c r="Q420" i="4"/>
  <c r="R420" i="4" s="1"/>
  <c r="Q412" i="4"/>
  <c r="R412" i="4" s="1"/>
  <c r="Q404" i="4"/>
  <c r="R404" i="4" s="1"/>
  <c r="Q396" i="4"/>
  <c r="R396" i="4" s="1"/>
  <c r="Q388" i="4"/>
  <c r="R388" i="4" s="1"/>
  <c r="Q380" i="4"/>
  <c r="R380" i="4" s="1"/>
  <c r="Q372" i="4"/>
  <c r="R372" i="4" s="1"/>
  <c r="Q364" i="4"/>
  <c r="R364" i="4" s="1"/>
  <c r="Q356" i="4"/>
  <c r="R356" i="4" s="1"/>
  <c r="Q348" i="4"/>
  <c r="R348" i="4" s="1"/>
  <c r="Q340" i="4"/>
  <c r="R340" i="4" s="1"/>
  <c r="Q332" i="4"/>
  <c r="R332" i="4" s="1"/>
  <c r="Q324" i="4"/>
  <c r="R324" i="4" s="1"/>
  <c r="Q316" i="4"/>
  <c r="R316" i="4" s="1"/>
  <c r="Q308" i="4"/>
  <c r="R308" i="4" s="1"/>
  <c r="Q300" i="4"/>
  <c r="R300" i="4" s="1"/>
  <c r="Q292" i="4"/>
  <c r="R292" i="4" s="1"/>
  <c r="Q284" i="4"/>
  <c r="R284" i="4" s="1"/>
  <c r="Q276" i="4"/>
  <c r="R276" i="4" s="1"/>
  <c r="Q268" i="4"/>
  <c r="R268" i="4" s="1"/>
  <c r="Q260" i="4"/>
  <c r="R260" i="4" s="1"/>
  <c r="Q252" i="4"/>
  <c r="R252" i="4" s="1"/>
  <c r="Q244" i="4"/>
  <c r="R244" i="4" s="1"/>
  <c r="Q236" i="4"/>
  <c r="R236" i="4" s="1"/>
  <c r="Q228" i="4"/>
  <c r="R228" i="4" s="1"/>
  <c r="Q220" i="4"/>
  <c r="R220" i="4" s="1"/>
  <c r="Q212" i="4"/>
  <c r="R212" i="4" s="1"/>
  <c r="Q204" i="4"/>
  <c r="R204" i="4" s="1"/>
  <c r="Q196" i="4"/>
  <c r="R196" i="4" s="1"/>
  <c r="Q188" i="4"/>
  <c r="R188" i="4" s="1"/>
  <c r="Q180" i="4"/>
  <c r="R180" i="4" s="1"/>
  <c r="Q172" i="4"/>
  <c r="R172" i="4" s="1"/>
  <c r="Q164" i="4"/>
  <c r="R164" i="4" s="1"/>
  <c r="Q156" i="4"/>
  <c r="R156" i="4" s="1"/>
  <c r="Q148" i="4"/>
  <c r="R148" i="4" s="1"/>
  <c r="Q140" i="4"/>
  <c r="R140" i="4" s="1"/>
  <c r="Q132" i="4"/>
  <c r="R132" i="4" s="1"/>
  <c r="Q124" i="4"/>
  <c r="R124" i="4" s="1"/>
  <c r="Q116" i="4"/>
  <c r="R116" i="4" s="1"/>
  <c r="Q108" i="4"/>
  <c r="R108" i="4" s="1"/>
  <c r="Q100" i="4"/>
  <c r="R100" i="4" s="1"/>
  <c r="Q92" i="4"/>
  <c r="R92" i="4" s="1"/>
  <c r="Q84" i="4"/>
  <c r="R84" i="4" s="1"/>
  <c r="Q76" i="4"/>
  <c r="R76" i="4" s="1"/>
  <c r="Q68" i="4"/>
  <c r="R68" i="4" s="1"/>
  <c r="Q60" i="4"/>
  <c r="R60" i="4" s="1"/>
  <c r="Q52" i="4"/>
  <c r="R52" i="4" s="1"/>
  <c r="Q43" i="4"/>
  <c r="R43" i="4" s="1"/>
  <c r="Q35" i="4"/>
  <c r="R35" i="4" s="1"/>
  <c r="Q27" i="4"/>
  <c r="R27" i="4" s="1"/>
  <c r="Q19" i="4"/>
  <c r="R19" i="4" s="1"/>
  <c r="Q11" i="4"/>
  <c r="R11" i="4" s="1"/>
  <c r="Q3" i="4"/>
  <c r="R3" i="4" s="1"/>
  <c r="M383" i="4"/>
  <c r="N383" i="4" s="1"/>
  <c r="M127" i="4"/>
  <c r="N127" i="4" s="1"/>
  <c r="M441" i="4"/>
  <c r="N441" i="4" s="1"/>
  <c r="M10" i="4"/>
  <c r="N10" i="4" s="1"/>
  <c r="M471" i="4"/>
  <c r="N471" i="4" s="1"/>
  <c r="M439" i="4"/>
  <c r="N439" i="4" s="1"/>
  <c r="M247" i="4"/>
  <c r="N247" i="4" s="1"/>
  <c r="M183" i="4"/>
  <c r="N183" i="4" s="1"/>
  <c r="M151" i="4"/>
  <c r="N151" i="4" s="1"/>
  <c r="M377" i="4"/>
  <c r="N377" i="4" s="1"/>
  <c r="M281" i="4"/>
  <c r="N281" i="4" s="1"/>
  <c r="M89" i="4"/>
  <c r="N89" i="4" s="1"/>
  <c r="M337" i="4"/>
  <c r="N337" i="4" s="1"/>
  <c r="M273" i="4"/>
  <c r="N273" i="4" s="1"/>
  <c r="M241" i="4"/>
  <c r="N241" i="4" s="1"/>
  <c r="M81" i="4"/>
  <c r="N81" i="4" s="1"/>
  <c r="M49" i="4"/>
  <c r="N49" i="4" s="1"/>
  <c r="M17" i="4"/>
  <c r="N17" i="4" s="1"/>
  <c r="M473" i="4"/>
  <c r="N473" i="4" s="1"/>
  <c r="M25" i="4"/>
  <c r="N25" i="4" s="1"/>
  <c r="M463" i="4"/>
  <c r="N463" i="4" s="1"/>
  <c r="M431" i="4"/>
  <c r="N431" i="4" s="1"/>
  <c r="M399" i="4"/>
  <c r="N399" i="4" s="1"/>
  <c r="M367" i="4"/>
  <c r="N367" i="4" s="1"/>
  <c r="M207" i="4"/>
  <c r="N207" i="4" s="1"/>
  <c r="M175" i="4"/>
  <c r="N175" i="4" s="1"/>
  <c r="M143" i="4"/>
  <c r="N143" i="4" s="1"/>
  <c r="M111" i="4"/>
  <c r="N111" i="4" s="1"/>
  <c r="M15" i="4"/>
  <c r="N15" i="4" s="1"/>
  <c r="M425" i="4"/>
  <c r="N425" i="4" s="1"/>
  <c r="M361" i="4"/>
  <c r="N361" i="4" s="1"/>
  <c r="M265" i="4"/>
  <c r="N265" i="4" s="1"/>
  <c r="M73" i="4"/>
  <c r="N73" i="4" s="1"/>
  <c r="M329" i="4"/>
  <c r="N329" i="4" s="1"/>
  <c r="M201" i="4"/>
  <c r="N201" i="4" s="1"/>
  <c r="M169" i="4"/>
  <c r="N169" i="4" s="1"/>
  <c r="M9" i="4"/>
  <c r="N9" i="4" s="1"/>
  <c r="M487" i="4"/>
  <c r="N487" i="4" s="1"/>
  <c r="M455" i="4"/>
  <c r="N455" i="4" s="1"/>
  <c r="M423" i="4"/>
  <c r="N423" i="4" s="1"/>
  <c r="M391" i="4"/>
  <c r="N391" i="4" s="1"/>
  <c r="M263" i="4"/>
  <c r="N263" i="4" s="1"/>
  <c r="M199" i="4"/>
  <c r="N199" i="4" s="1"/>
  <c r="M167" i="4"/>
  <c r="N167" i="4" s="1"/>
  <c r="M135" i="4"/>
  <c r="N135" i="4" s="1"/>
  <c r="M7" i="4"/>
  <c r="N7" i="4" s="1"/>
  <c r="M481" i="4"/>
  <c r="N481" i="4" s="1"/>
  <c r="M449" i="4"/>
  <c r="N449" i="4" s="1"/>
  <c r="M417" i="4"/>
  <c r="N417" i="4" s="1"/>
  <c r="M385" i="4"/>
  <c r="N385" i="4" s="1"/>
  <c r="M257" i="4"/>
  <c r="N257" i="4" s="1"/>
  <c r="M193" i="4"/>
  <c r="N193" i="4" s="1"/>
  <c r="M161" i="4"/>
  <c r="N161" i="4" s="1"/>
  <c r="M129" i="4"/>
  <c r="N129" i="4" s="1"/>
  <c r="M488" i="4"/>
  <c r="N488" i="4" s="1"/>
  <c r="M480" i="4"/>
  <c r="N480" i="4" s="1"/>
  <c r="M472" i="4"/>
  <c r="N472" i="4" s="1"/>
  <c r="M464" i="4"/>
  <c r="N464" i="4" s="1"/>
  <c r="M456" i="4"/>
  <c r="N456" i="4" s="1"/>
  <c r="M448" i="4"/>
  <c r="N448" i="4" s="1"/>
  <c r="M440" i="4"/>
  <c r="N440" i="4" s="1"/>
  <c r="M432" i="4"/>
  <c r="N432" i="4" s="1"/>
  <c r="M424" i="4"/>
  <c r="N424" i="4" s="1"/>
  <c r="M416" i="4"/>
  <c r="N416" i="4" s="1"/>
  <c r="M408" i="4"/>
  <c r="N408" i="4" s="1"/>
  <c r="M400" i="4"/>
  <c r="N400" i="4" s="1"/>
  <c r="M392" i="4"/>
  <c r="N392" i="4" s="1"/>
  <c r="M384" i="4"/>
  <c r="N384" i="4" s="1"/>
  <c r="M376" i="4"/>
  <c r="N376" i="4" s="1"/>
  <c r="M368" i="4"/>
  <c r="N368" i="4" s="1"/>
  <c r="M360" i="4"/>
  <c r="N360" i="4" s="1"/>
  <c r="M352" i="4"/>
  <c r="N352" i="4" s="1"/>
  <c r="M344" i="4"/>
  <c r="N344" i="4" s="1"/>
  <c r="M336" i="4"/>
  <c r="N336" i="4" s="1"/>
  <c r="M328" i="4"/>
  <c r="N328" i="4" s="1"/>
  <c r="M320" i="4"/>
  <c r="N320" i="4" s="1"/>
  <c r="M312" i="4"/>
  <c r="N312" i="4" s="1"/>
  <c r="M304" i="4"/>
  <c r="N304" i="4" s="1"/>
  <c r="M296" i="4"/>
  <c r="N296" i="4" s="1"/>
  <c r="M288" i="4"/>
  <c r="N288" i="4" s="1"/>
  <c r="M280" i="4"/>
  <c r="N280" i="4" s="1"/>
  <c r="M272" i="4"/>
  <c r="N272" i="4" s="1"/>
  <c r="M264" i="4"/>
  <c r="N264" i="4" s="1"/>
  <c r="M256" i="4"/>
  <c r="N256" i="4" s="1"/>
  <c r="M248" i="4"/>
  <c r="N248" i="4" s="1"/>
  <c r="M240" i="4"/>
  <c r="N240" i="4" s="1"/>
  <c r="M224" i="4"/>
  <c r="N224" i="4" s="1"/>
  <c r="M216" i="4"/>
  <c r="N216" i="4" s="1"/>
  <c r="M208" i="4"/>
  <c r="N208" i="4" s="1"/>
  <c r="M192" i="4"/>
  <c r="N192" i="4" s="1"/>
  <c r="M160" i="4"/>
  <c r="N160" i="4" s="1"/>
  <c r="M152" i="4"/>
  <c r="N152" i="4" s="1"/>
  <c r="M144" i="4"/>
  <c r="N144" i="4" s="1"/>
  <c r="M136" i="4"/>
  <c r="N136" i="4" s="1"/>
  <c r="M128" i="4"/>
  <c r="N128" i="4" s="1"/>
  <c r="M96" i="4"/>
  <c r="N96" i="4" s="1"/>
  <c r="M88" i="4"/>
  <c r="N88" i="4" s="1"/>
  <c r="M80" i="4"/>
  <c r="N80" i="4" s="1"/>
  <c r="M64" i="4"/>
  <c r="N64" i="4" s="1"/>
  <c r="M32" i="4"/>
  <c r="N32" i="4" s="1"/>
  <c r="M24" i="4"/>
  <c r="N24" i="4" s="1"/>
  <c r="M16" i="4"/>
  <c r="N16" i="4" s="1"/>
  <c r="M486" i="4"/>
  <c r="N486" i="4" s="1"/>
  <c r="M462" i="4"/>
  <c r="N462" i="4" s="1"/>
  <c r="M454" i="4"/>
  <c r="N454" i="4" s="1"/>
  <c r="M446" i="4"/>
  <c r="N446" i="4" s="1"/>
  <c r="M430" i="4"/>
  <c r="N430" i="4" s="1"/>
  <c r="M422" i="4"/>
  <c r="N422" i="4" s="1"/>
  <c r="M390" i="4"/>
  <c r="N390" i="4" s="1"/>
  <c r="M382" i="4"/>
  <c r="N382" i="4" s="1"/>
  <c r="M374" i="4"/>
  <c r="N374" i="4" s="1"/>
  <c r="M358" i="4"/>
  <c r="N358" i="4" s="1"/>
  <c r="M334" i="4"/>
  <c r="N334" i="4" s="1"/>
  <c r="M326" i="4"/>
  <c r="N326" i="4" s="1"/>
  <c r="M318" i="4"/>
  <c r="N318" i="4" s="1"/>
  <c r="M310" i="4"/>
  <c r="N310" i="4" s="1"/>
  <c r="M294" i="4"/>
  <c r="N294" i="4" s="1"/>
  <c r="M270" i="4"/>
  <c r="N270" i="4" s="1"/>
  <c r="M254" i="4"/>
  <c r="N254" i="4" s="1"/>
  <c r="M246" i="4"/>
  <c r="N246" i="4" s="1"/>
  <c r="M238" i="4"/>
  <c r="N238" i="4" s="1"/>
  <c r="M230" i="4"/>
  <c r="N230" i="4" s="1"/>
  <c r="M206" i="4"/>
  <c r="N206" i="4" s="1"/>
  <c r="M198" i="4"/>
  <c r="N198" i="4" s="1"/>
  <c r="M190" i="4"/>
  <c r="N190" i="4" s="1"/>
  <c r="M182" i="4"/>
  <c r="N182" i="4" s="1"/>
  <c r="M174" i="4"/>
  <c r="N174" i="4" s="1"/>
  <c r="M166" i="4"/>
  <c r="N166" i="4" s="1"/>
  <c r="M142" i="4"/>
  <c r="N142" i="4" s="1"/>
  <c r="M134" i="4"/>
  <c r="N134" i="4" s="1"/>
  <c r="M126" i="4"/>
  <c r="N126" i="4" s="1"/>
  <c r="M118" i="4"/>
  <c r="N118" i="4" s="1"/>
  <c r="M110" i="4"/>
  <c r="N110" i="4" s="1"/>
  <c r="M102" i="4"/>
  <c r="N102" i="4" s="1"/>
  <c r="M78" i="4"/>
  <c r="N78" i="4" s="1"/>
  <c r="M70" i="4"/>
  <c r="N70" i="4" s="1"/>
  <c r="M62" i="4"/>
  <c r="N62" i="4" s="1"/>
  <c r="M46" i="4"/>
  <c r="N46" i="4" s="1"/>
  <c r="M38" i="4"/>
  <c r="N38" i="4" s="1"/>
  <c r="M14" i="4"/>
  <c r="N14" i="4" s="1"/>
  <c r="M6" i="4"/>
  <c r="N6" i="4" s="1"/>
  <c r="M485" i="4"/>
  <c r="N485" i="4" s="1"/>
  <c r="M477" i="4"/>
  <c r="N477" i="4" s="1"/>
  <c r="M461" i="4"/>
  <c r="N461" i="4" s="1"/>
  <c r="M437" i="4"/>
  <c r="N437" i="4" s="1"/>
  <c r="M429" i="4"/>
  <c r="N429" i="4" s="1"/>
  <c r="M421" i="4"/>
  <c r="N421" i="4" s="1"/>
  <c r="M413" i="4"/>
  <c r="N413" i="4" s="1"/>
  <c r="M405" i="4"/>
  <c r="N405" i="4" s="1"/>
  <c r="M397" i="4"/>
  <c r="N397" i="4" s="1"/>
  <c r="M373" i="4"/>
  <c r="N373" i="4" s="1"/>
  <c r="M365" i="4"/>
  <c r="N365" i="4" s="1"/>
  <c r="M349" i="4"/>
  <c r="N349" i="4" s="1"/>
  <c r="M341" i="4"/>
  <c r="N341" i="4" s="1"/>
  <c r="M333" i="4"/>
  <c r="N333" i="4" s="1"/>
  <c r="M301" i="4"/>
  <c r="N301" i="4" s="1"/>
  <c r="M293" i="4"/>
  <c r="N293" i="4" s="1"/>
  <c r="M285" i="4"/>
  <c r="N285" i="4" s="1"/>
  <c r="M277" i="4"/>
  <c r="N277" i="4" s="1"/>
  <c r="M269" i="4"/>
  <c r="N269" i="4" s="1"/>
  <c r="M245" i="4"/>
  <c r="N245" i="4" s="1"/>
  <c r="M237" i="4"/>
  <c r="N237" i="4" s="1"/>
  <c r="M229" i="4"/>
  <c r="N229" i="4" s="1"/>
  <c r="M221" i="4"/>
  <c r="N221" i="4" s="1"/>
  <c r="M213" i="4"/>
  <c r="N213" i="4" s="1"/>
  <c r="M205" i="4"/>
  <c r="N205" i="4" s="1"/>
  <c r="M181" i="4"/>
  <c r="N181" i="4" s="1"/>
  <c r="M173" i="4"/>
  <c r="N173" i="4" s="1"/>
  <c r="M165" i="4"/>
  <c r="N165" i="4" s="1"/>
  <c r="M157" i="4"/>
  <c r="N157" i="4" s="1"/>
  <c r="M149" i="4"/>
  <c r="N149" i="4" s="1"/>
  <c r="M141" i="4"/>
  <c r="N141" i="4" s="1"/>
  <c r="M117" i="4"/>
  <c r="N117" i="4" s="1"/>
  <c r="M109" i="4"/>
  <c r="N109" i="4" s="1"/>
  <c r="M93" i="4"/>
  <c r="N93" i="4" s="1"/>
  <c r="M85" i="4"/>
  <c r="N85" i="4" s="1"/>
  <c r="M77" i="4"/>
  <c r="N77" i="4" s="1"/>
  <c r="M53" i="4"/>
  <c r="N53" i="4" s="1"/>
  <c r="M45" i="4"/>
  <c r="N45" i="4" s="1"/>
  <c r="M37" i="4"/>
  <c r="N37" i="4" s="1"/>
  <c r="M29" i="4"/>
  <c r="N29" i="4" s="1"/>
  <c r="M13" i="4"/>
  <c r="N13" i="4" s="1"/>
  <c r="M476" i="4"/>
  <c r="N476" i="4" s="1"/>
  <c r="M468" i="4"/>
  <c r="N468" i="4" s="1"/>
  <c r="M460" i="4"/>
  <c r="N460" i="4" s="1"/>
  <c r="M452" i="4"/>
  <c r="N452" i="4" s="1"/>
  <c r="M444" i="4"/>
  <c r="N444" i="4" s="1"/>
  <c r="M436" i="4"/>
  <c r="N436" i="4" s="1"/>
  <c r="M412" i="4"/>
  <c r="N412" i="4" s="1"/>
  <c r="M404" i="4"/>
  <c r="N404" i="4" s="1"/>
  <c r="M396" i="4"/>
  <c r="N396" i="4" s="1"/>
  <c r="M388" i="4"/>
  <c r="N388" i="4" s="1"/>
  <c r="M380" i="4"/>
  <c r="N380" i="4" s="1"/>
  <c r="M372" i="4"/>
  <c r="N372" i="4" s="1"/>
  <c r="M348" i="4"/>
  <c r="N348" i="4" s="1"/>
  <c r="M340" i="4"/>
  <c r="N340" i="4" s="1"/>
  <c r="M332" i="4"/>
  <c r="N332" i="4" s="1"/>
  <c r="M324" i="4"/>
  <c r="N324" i="4" s="1"/>
  <c r="M308" i="4"/>
  <c r="N308" i="4" s="1"/>
  <c r="M284" i="4"/>
  <c r="N284" i="4" s="1"/>
  <c r="M276" i="4"/>
  <c r="N276" i="4" s="1"/>
  <c r="M268" i="4"/>
  <c r="N268" i="4" s="1"/>
  <c r="M260" i="4"/>
  <c r="N260" i="4" s="1"/>
  <c r="M252" i="4"/>
  <c r="N252" i="4" s="1"/>
  <c r="M244" i="4"/>
  <c r="N244" i="4" s="1"/>
  <c r="M212" i="4"/>
  <c r="N212" i="4" s="1"/>
  <c r="M204" i="4"/>
  <c r="N204" i="4" s="1"/>
  <c r="M196" i="4"/>
  <c r="N196" i="4" s="1"/>
  <c r="M180" i="4"/>
  <c r="N180" i="4" s="1"/>
  <c r="M156" i="4"/>
  <c r="N156" i="4" s="1"/>
  <c r="M148" i="4"/>
  <c r="N148" i="4" s="1"/>
  <c r="M140" i="4"/>
  <c r="N140" i="4" s="1"/>
  <c r="M132" i="4"/>
  <c r="N132" i="4" s="1"/>
  <c r="M124" i="4"/>
  <c r="N124" i="4" s="1"/>
  <c r="M116" i="4"/>
  <c r="N116" i="4" s="1"/>
  <c r="M92" i="4"/>
  <c r="N92" i="4" s="1"/>
  <c r="M84" i="4"/>
  <c r="N84" i="4" s="1"/>
  <c r="M76" i="4"/>
  <c r="N76" i="4" s="1"/>
  <c r="M68" i="4"/>
  <c r="N68" i="4" s="1"/>
  <c r="M60" i="4"/>
  <c r="N60" i="4" s="1"/>
  <c r="M52" i="4"/>
  <c r="N52" i="4" s="1"/>
  <c r="M28" i="4"/>
  <c r="N28" i="4" s="1"/>
  <c r="M20" i="4"/>
  <c r="N20" i="4" s="1"/>
  <c r="M12" i="4"/>
  <c r="N12" i="4" s="1"/>
  <c r="M4" i="4"/>
  <c r="N4" i="4" s="1"/>
  <c r="M232" i="4"/>
  <c r="N232" i="4" s="1"/>
  <c r="M200" i="4"/>
  <c r="N200" i="4" s="1"/>
  <c r="M184" i="4"/>
  <c r="N184" i="4" s="1"/>
  <c r="M176" i="4"/>
  <c r="N176" i="4" s="1"/>
  <c r="M168" i="4"/>
  <c r="N168" i="4" s="1"/>
  <c r="M120" i="4"/>
  <c r="N120" i="4" s="1"/>
  <c r="M112" i="4"/>
  <c r="N112" i="4" s="1"/>
  <c r="M104" i="4"/>
  <c r="N104" i="4" s="1"/>
  <c r="M72" i="4"/>
  <c r="N72" i="4" s="1"/>
  <c r="M56" i="4"/>
  <c r="N56" i="4" s="1"/>
  <c r="M48" i="4"/>
  <c r="N48" i="4" s="1"/>
  <c r="M483" i="4"/>
  <c r="N483" i="4" s="1"/>
  <c r="M475" i="4"/>
  <c r="N475" i="4" s="1"/>
  <c r="M467" i="4"/>
  <c r="N467" i="4" s="1"/>
  <c r="M459" i="4"/>
  <c r="N459" i="4" s="1"/>
  <c r="M451" i="4"/>
  <c r="N451" i="4" s="1"/>
  <c r="M443" i="4"/>
  <c r="N443" i="4" s="1"/>
  <c r="M435" i="4"/>
  <c r="N435" i="4" s="1"/>
  <c r="M427" i="4"/>
  <c r="N427" i="4" s="1"/>
  <c r="M419" i="4"/>
  <c r="N419" i="4" s="1"/>
  <c r="M411" i="4"/>
  <c r="N411" i="4" s="1"/>
  <c r="M403" i="4"/>
  <c r="N403" i="4" s="1"/>
  <c r="M395" i="4"/>
  <c r="N395" i="4" s="1"/>
  <c r="M387" i="4"/>
  <c r="N387" i="4" s="1"/>
  <c r="M379" i="4"/>
  <c r="N379" i="4" s="1"/>
  <c r="M371" i="4"/>
  <c r="N371" i="4" s="1"/>
  <c r="M363" i="4"/>
  <c r="N363" i="4" s="1"/>
  <c r="M355" i="4"/>
  <c r="N355" i="4" s="1"/>
  <c r="M347" i="4"/>
  <c r="N347" i="4" s="1"/>
  <c r="M339" i="4"/>
  <c r="N339" i="4" s="1"/>
  <c r="M331" i="4"/>
  <c r="N331" i="4" s="1"/>
  <c r="M323" i="4"/>
  <c r="N323" i="4" s="1"/>
  <c r="M315" i="4"/>
  <c r="N315" i="4" s="1"/>
  <c r="M307" i="4"/>
  <c r="N307" i="4" s="1"/>
  <c r="M299" i="4"/>
  <c r="N299" i="4" s="1"/>
  <c r="M291" i="4"/>
  <c r="N291" i="4" s="1"/>
  <c r="M283" i="4"/>
  <c r="N283" i="4" s="1"/>
  <c r="M275" i="4"/>
  <c r="N275" i="4" s="1"/>
  <c r="M267" i="4"/>
  <c r="N267" i="4" s="1"/>
  <c r="M259" i="4"/>
  <c r="N259" i="4" s="1"/>
  <c r="M251" i="4"/>
  <c r="N251" i="4" s="1"/>
  <c r="M243" i="4"/>
  <c r="N243" i="4" s="1"/>
  <c r="M235" i="4"/>
  <c r="N235" i="4" s="1"/>
  <c r="M227" i="4"/>
  <c r="N227" i="4" s="1"/>
  <c r="M219" i="4"/>
  <c r="N219" i="4" s="1"/>
  <c r="M211" i="4"/>
  <c r="N211" i="4" s="1"/>
  <c r="M203" i="4"/>
  <c r="N203" i="4" s="1"/>
  <c r="M195" i="4"/>
  <c r="N195" i="4" s="1"/>
  <c r="M187" i="4"/>
  <c r="N187" i="4" s="1"/>
  <c r="M179" i="4"/>
  <c r="N179" i="4" s="1"/>
  <c r="M171" i="4"/>
  <c r="N171" i="4" s="1"/>
  <c r="M163" i="4"/>
  <c r="N163" i="4" s="1"/>
  <c r="M155" i="4"/>
  <c r="N155" i="4" s="1"/>
  <c r="M147" i="4"/>
  <c r="N147" i="4" s="1"/>
  <c r="M139" i="4"/>
  <c r="N139" i="4" s="1"/>
  <c r="M131" i="4"/>
  <c r="N131" i="4" s="1"/>
  <c r="M123" i="4"/>
  <c r="N123" i="4" s="1"/>
  <c r="M115" i="4"/>
  <c r="N115" i="4" s="1"/>
  <c r="M107" i="4"/>
  <c r="N107" i="4" s="1"/>
  <c r="M99" i="4"/>
  <c r="N99" i="4" s="1"/>
  <c r="M91" i="4"/>
  <c r="N91" i="4" s="1"/>
  <c r="M83" i="4"/>
  <c r="N83" i="4" s="1"/>
  <c r="M75" i="4"/>
  <c r="N75" i="4" s="1"/>
  <c r="M67" i="4"/>
  <c r="N67" i="4" s="1"/>
  <c r="M59" i="4"/>
  <c r="N59" i="4" s="1"/>
  <c r="M51" i="4"/>
  <c r="N51" i="4" s="1"/>
  <c r="M43" i="4"/>
  <c r="N43" i="4" s="1"/>
  <c r="M35" i="4"/>
  <c r="N35" i="4" s="1"/>
  <c r="M27" i="4"/>
  <c r="N27" i="4" s="1"/>
  <c r="M19" i="4"/>
  <c r="N19" i="4" s="1"/>
  <c r="M11" i="4"/>
  <c r="N11" i="4" s="1"/>
  <c r="M3" i="4"/>
  <c r="N3" i="4" s="1"/>
  <c r="M30" i="4"/>
  <c r="N30" i="4" s="1"/>
  <c r="M22" i="4"/>
  <c r="N22" i="4" s="1"/>
  <c r="M490" i="4"/>
  <c r="N490" i="4" s="1"/>
  <c r="M482" i="4"/>
  <c r="N482" i="4" s="1"/>
  <c r="M474" i="4"/>
  <c r="N474" i="4" s="1"/>
  <c r="M466" i="4"/>
  <c r="N466" i="4" s="1"/>
  <c r="M458" i="4"/>
  <c r="N458" i="4" s="1"/>
  <c r="M450" i="4"/>
  <c r="N450" i="4" s="1"/>
  <c r="M442" i="4"/>
  <c r="N442" i="4" s="1"/>
  <c r="M434" i="4"/>
  <c r="N434" i="4" s="1"/>
  <c r="M426" i="4"/>
  <c r="N426" i="4" s="1"/>
  <c r="M418" i="4"/>
  <c r="N418" i="4" s="1"/>
  <c r="M410" i="4"/>
  <c r="N410" i="4" s="1"/>
  <c r="M402" i="4"/>
  <c r="N402" i="4" s="1"/>
  <c r="M394" i="4"/>
  <c r="N394" i="4" s="1"/>
  <c r="M386" i="4"/>
  <c r="N386" i="4" s="1"/>
  <c r="M378" i="4"/>
  <c r="N378" i="4" s="1"/>
  <c r="M370" i="4"/>
  <c r="N370" i="4" s="1"/>
  <c r="M362" i="4"/>
  <c r="N362" i="4" s="1"/>
  <c r="M354" i="4"/>
  <c r="N354" i="4" s="1"/>
  <c r="M346" i="4"/>
  <c r="N346" i="4" s="1"/>
  <c r="M338" i="4"/>
  <c r="N338" i="4" s="1"/>
  <c r="M330" i="4"/>
  <c r="N330" i="4" s="1"/>
  <c r="M322" i="4"/>
  <c r="N322" i="4" s="1"/>
  <c r="M314" i="4"/>
  <c r="N314" i="4" s="1"/>
  <c r="M306" i="4"/>
  <c r="N306" i="4" s="1"/>
  <c r="M298" i="4"/>
  <c r="N298" i="4" s="1"/>
  <c r="M290" i="4"/>
  <c r="N290" i="4" s="1"/>
  <c r="M282" i="4"/>
  <c r="N282" i="4" s="1"/>
  <c r="M274" i="4"/>
  <c r="N274" i="4" s="1"/>
  <c r="M266" i="4"/>
  <c r="N266" i="4" s="1"/>
  <c r="M258" i="4"/>
  <c r="N258" i="4" s="1"/>
  <c r="M250" i="4"/>
  <c r="N250" i="4" s="1"/>
  <c r="M242" i="4"/>
  <c r="N242" i="4" s="1"/>
  <c r="M234" i="4"/>
  <c r="N234" i="4" s="1"/>
  <c r="M226" i="4"/>
  <c r="N226" i="4" s="1"/>
  <c r="M218" i="4"/>
  <c r="N218" i="4" s="1"/>
  <c r="M210" i="4"/>
  <c r="N210" i="4" s="1"/>
  <c r="M202" i="4"/>
  <c r="N202" i="4" s="1"/>
  <c r="M194" i="4"/>
  <c r="N194" i="4" s="1"/>
  <c r="M186" i="4"/>
  <c r="N186" i="4" s="1"/>
  <c r="M178" i="4"/>
  <c r="N178" i="4" s="1"/>
  <c r="M170" i="4"/>
  <c r="N170" i="4" s="1"/>
  <c r="M162" i="4"/>
  <c r="N162" i="4" s="1"/>
  <c r="M154" i="4"/>
  <c r="N154" i="4" s="1"/>
  <c r="M146" i="4"/>
  <c r="N146" i="4" s="1"/>
  <c r="M138" i="4"/>
  <c r="N138" i="4" s="1"/>
  <c r="M130" i="4"/>
  <c r="N130" i="4" s="1"/>
  <c r="M122" i="4"/>
  <c r="N122" i="4" s="1"/>
  <c r="M114" i="4"/>
  <c r="N114" i="4" s="1"/>
  <c r="M106" i="4"/>
  <c r="N106" i="4" s="1"/>
  <c r="M98" i="4"/>
  <c r="N98" i="4" s="1"/>
  <c r="M90" i="4"/>
  <c r="N90" i="4" s="1"/>
  <c r="M82" i="4"/>
  <c r="N82" i="4" s="1"/>
  <c r="M74" i="4"/>
  <c r="N74" i="4" s="1"/>
  <c r="M66" i="4"/>
  <c r="N66" i="4" s="1"/>
  <c r="M58" i="4"/>
  <c r="N58" i="4" s="1"/>
  <c r="M50" i="4"/>
  <c r="N50" i="4" s="1"/>
  <c r="M42" i="4"/>
  <c r="N42" i="4" s="1"/>
  <c r="M34" i="4"/>
  <c r="N34" i="4" s="1"/>
  <c r="M26" i="4"/>
  <c r="N26" i="4" s="1"/>
  <c r="M18" i="4"/>
  <c r="N18" i="4" s="1"/>
  <c r="M31" i="4"/>
  <c r="N31" i="4" s="1"/>
  <c r="M23" i="4"/>
  <c r="N23" i="4" s="1"/>
  <c r="M479" i="4"/>
  <c r="N479" i="4" s="1"/>
  <c r="M447" i="4"/>
  <c r="N447" i="4" s="1"/>
  <c r="M415" i="4"/>
  <c r="N415" i="4" s="1"/>
  <c r="M407" i="4"/>
  <c r="N407" i="4" s="1"/>
  <c r="M375" i="4"/>
  <c r="N375" i="4" s="1"/>
  <c r="M359" i="4"/>
  <c r="N359" i="4" s="1"/>
  <c r="M351" i="4"/>
  <c r="N351" i="4" s="1"/>
  <c r="M343" i="4"/>
  <c r="N343" i="4" s="1"/>
  <c r="M335" i="4"/>
  <c r="N335" i="4" s="1"/>
  <c r="M327" i="4"/>
  <c r="N327" i="4" s="1"/>
  <c r="M319" i="4"/>
  <c r="N319" i="4" s="1"/>
  <c r="M311" i="4"/>
  <c r="N311" i="4" s="1"/>
  <c r="M303" i="4"/>
  <c r="N303" i="4" s="1"/>
  <c r="M295" i="4"/>
  <c r="N295" i="4" s="1"/>
  <c r="M287" i="4"/>
  <c r="N287" i="4" s="1"/>
  <c r="M279" i="4"/>
  <c r="N279" i="4" s="1"/>
  <c r="M271" i="4"/>
  <c r="N271" i="4" s="1"/>
  <c r="M255" i="4"/>
  <c r="N255" i="4" s="1"/>
  <c r="M231" i="4"/>
  <c r="N231" i="4" s="1"/>
  <c r="M223" i="4"/>
  <c r="N223" i="4" s="1"/>
  <c r="M215" i="4"/>
  <c r="N215" i="4" s="1"/>
  <c r="M191" i="4"/>
  <c r="N191" i="4" s="1"/>
  <c r="M159" i="4"/>
  <c r="N159" i="4" s="1"/>
  <c r="M119" i="4"/>
  <c r="N119" i="4" s="1"/>
  <c r="M103" i="4"/>
  <c r="N103" i="4" s="1"/>
  <c r="M95" i="4"/>
  <c r="N95" i="4" s="1"/>
  <c r="M87" i="4"/>
  <c r="N87" i="4" s="1"/>
  <c r="M79" i="4"/>
  <c r="N79" i="4" s="1"/>
  <c r="M71" i="4"/>
  <c r="N71" i="4" s="1"/>
  <c r="M63" i="4"/>
  <c r="N63" i="4" s="1"/>
  <c r="M55" i="4"/>
  <c r="N55" i="4" s="1"/>
  <c r="M47" i="4"/>
  <c r="N47" i="4" s="1"/>
  <c r="M470" i="4"/>
  <c r="N470" i="4" s="1"/>
  <c r="M406" i="4"/>
  <c r="N406" i="4" s="1"/>
  <c r="M366" i="4"/>
  <c r="N366" i="4" s="1"/>
  <c r="M478" i="4"/>
  <c r="N478" i="4" s="1"/>
  <c r="M438" i="4"/>
  <c r="N438" i="4" s="1"/>
  <c r="M398" i="4"/>
  <c r="N398" i="4" s="1"/>
  <c r="M350" i="4"/>
  <c r="N350" i="4" s="1"/>
  <c r="M286" i="4"/>
  <c r="N286" i="4" s="1"/>
  <c r="M262" i="4"/>
  <c r="N262" i="4" s="1"/>
  <c r="M222" i="4"/>
  <c r="N222" i="4" s="1"/>
  <c r="M150" i="4"/>
  <c r="N150" i="4" s="1"/>
  <c r="M94" i="4"/>
  <c r="N94" i="4" s="1"/>
  <c r="M414" i="4"/>
  <c r="N414" i="4" s="1"/>
  <c r="M342" i="4"/>
  <c r="N342" i="4" s="1"/>
  <c r="M302" i="4"/>
  <c r="N302" i="4" s="1"/>
  <c r="M278" i="4"/>
  <c r="N278" i="4" s="1"/>
  <c r="M214" i="4"/>
  <c r="N214" i="4" s="1"/>
  <c r="M158" i="4"/>
  <c r="N158" i="4" s="1"/>
  <c r="M86" i="4"/>
  <c r="N86" i="4" s="1"/>
  <c r="M54" i="4"/>
  <c r="N54" i="4" s="1"/>
  <c r="M465" i="4"/>
  <c r="N465" i="4" s="1"/>
  <c r="M409" i="4"/>
  <c r="N409" i="4" s="1"/>
  <c r="M369" i="4"/>
  <c r="N369" i="4" s="1"/>
  <c r="M313" i="4"/>
  <c r="N313" i="4" s="1"/>
  <c r="M217" i="4"/>
  <c r="N217" i="4" s="1"/>
  <c r="M97" i="4"/>
  <c r="N97" i="4" s="1"/>
  <c r="M8" i="4"/>
  <c r="N8" i="4" s="1"/>
  <c r="M484" i="4"/>
  <c r="N484" i="4" s="1"/>
  <c r="M353" i="4"/>
  <c r="N353" i="4" s="1"/>
  <c r="M249" i="4"/>
  <c r="N249" i="4" s="1"/>
  <c r="M121" i="4"/>
  <c r="N121" i="4" s="1"/>
  <c r="M41" i="4"/>
  <c r="N41" i="4" s="1"/>
  <c r="M33" i="4"/>
  <c r="N33" i="4" s="1"/>
  <c r="M393" i="4"/>
  <c r="N393" i="4" s="1"/>
  <c r="M305" i="4"/>
  <c r="N305" i="4" s="1"/>
  <c r="M297" i="4"/>
  <c r="N297" i="4" s="1"/>
  <c r="M225" i="4"/>
  <c r="N225" i="4" s="1"/>
  <c r="M177" i="4"/>
  <c r="N177" i="4" s="1"/>
  <c r="M145" i="4"/>
  <c r="N145" i="4" s="1"/>
  <c r="M137" i="4"/>
  <c r="N137" i="4" s="1"/>
  <c r="M105" i="4"/>
  <c r="N105" i="4" s="1"/>
  <c r="M57" i="4"/>
  <c r="N57" i="4" s="1"/>
  <c r="M40" i="4"/>
  <c r="N40" i="4" s="1"/>
  <c r="M489" i="4"/>
  <c r="N489" i="4" s="1"/>
  <c r="M345" i="4"/>
  <c r="N345" i="4" s="1"/>
  <c r="M321" i="4"/>
  <c r="N321" i="4" s="1"/>
  <c r="M233" i="4"/>
  <c r="N233" i="4" s="1"/>
  <c r="M209" i="4"/>
  <c r="N209" i="4" s="1"/>
  <c r="M153" i="4"/>
  <c r="N153" i="4" s="1"/>
  <c r="M113" i="4"/>
  <c r="N113" i="4" s="1"/>
  <c r="M65" i="4"/>
  <c r="N65" i="4" s="1"/>
  <c r="M401" i="4"/>
  <c r="N401" i="4" s="1"/>
  <c r="M457" i="4"/>
  <c r="N457" i="4" s="1"/>
  <c r="M433" i="4"/>
  <c r="N433" i="4" s="1"/>
  <c r="M289" i="4"/>
  <c r="N289" i="4" s="1"/>
  <c r="M469" i="4"/>
  <c r="N469" i="4" s="1"/>
  <c r="M453" i="4"/>
  <c r="N453" i="4" s="1"/>
  <c r="M445" i="4"/>
  <c r="N445" i="4" s="1"/>
  <c r="M185" i="4"/>
  <c r="N185" i="4" s="1"/>
  <c r="M428" i="4"/>
  <c r="N428" i="4" s="1"/>
  <c r="M420" i="4"/>
  <c r="N420" i="4" s="1"/>
  <c r="M364" i="4"/>
  <c r="N364" i="4" s="1"/>
  <c r="M356" i="4"/>
  <c r="N356" i="4" s="1"/>
  <c r="M316" i="4"/>
  <c r="N316" i="4" s="1"/>
  <c r="M300" i="4"/>
  <c r="N300" i="4" s="1"/>
  <c r="M292" i="4"/>
  <c r="N292" i="4" s="1"/>
  <c r="M236" i="4"/>
  <c r="N236" i="4" s="1"/>
  <c r="M228" i="4"/>
  <c r="N228" i="4" s="1"/>
  <c r="M220" i="4"/>
  <c r="N220" i="4" s="1"/>
  <c r="M21" i="4"/>
  <c r="N21" i="4" s="1"/>
  <c r="M5" i="4"/>
  <c r="N5" i="4" s="1"/>
  <c r="M39" i="4"/>
  <c r="N39" i="4" s="1"/>
  <c r="M189" i="4"/>
  <c r="N189" i="4" s="1"/>
  <c r="M133" i="4"/>
  <c r="N133" i="4" s="1"/>
  <c r="M125" i="4"/>
  <c r="N125" i="4" s="1"/>
  <c r="M101" i="4"/>
  <c r="N101" i="4" s="1"/>
  <c r="M69" i="4"/>
  <c r="N69" i="4" s="1"/>
  <c r="M61" i="4"/>
  <c r="N61" i="4" s="1"/>
  <c r="M44" i="4"/>
  <c r="N44" i="4" s="1"/>
  <c r="M36" i="4"/>
  <c r="N36" i="4" s="1"/>
  <c r="M239" i="4"/>
  <c r="N239" i="4" s="1"/>
  <c r="M172" i="4"/>
  <c r="N172" i="4" s="1"/>
  <c r="M164" i="4"/>
  <c r="N164" i="4" s="1"/>
  <c r="M108" i="4"/>
  <c r="N108" i="4" s="1"/>
  <c r="M100" i="4"/>
  <c r="N100" i="4" s="1"/>
  <c r="M188" i="4"/>
  <c r="N188" i="4" s="1"/>
  <c r="M389" i="4"/>
  <c r="N389" i="4" s="1"/>
  <c r="M381" i="4"/>
  <c r="N381" i="4" s="1"/>
  <c r="M357" i="4"/>
  <c r="N357" i="4" s="1"/>
  <c r="M325" i="4"/>
  <c r="N325" i="4" s="1"/>
  <c r="M317" i="4"/>
  <c r="N317" i="4" s="1"/>
  <c r="M309" i="4"/>
  <c r="N309" i="4" s="1"/>
  <c r="M261" i="4"/>
  <c r="N261" i="4" s="1"/>
  <c r="M253" i="4"/>
  <c r="N253" i="4" s="1"/>
  <c r="M197" i="4"/>
  <c r="N197" i="4" s="1"/>
  <c r="F9" i="5"/>
  <c r="F10" i="5" s="1"/>
  <c r="F11" i="5" s="1"/>
  <c r="V120" i="4" l="1"/>
  <c r="W120" i="4" s="1"/>
  <c r="V121" i="4"/>
  <c r="W121" i="4" s="1"/>
  <c r="V441" i="4"/>
  <c r="W441" i="4" s="1"/>
  <c r="V17" i="4"/>
  <c r="W17" i="4" s="1"/>
  <c r="V347" i="4"/>
  <c r="W347" i="4" s="1"/>
  <c r="V172" i="4"/>
  <c r="W172" i="4" s="1"/>
  <c r="V53" i="4"/>
  <c r="W53" i="4" s="1"/>
  <c r="V437" i="4"/>
  <c r="W437" i="4" s="1"/>
  <c r="V150" i="4"/>
  <c r="W150" i="4" s="1"/>
  <c r="V478" i="4"/>
  <c r="W478" i="4" s="1"/>
  <c r="Z107" i="4"/>
  <c r="AA107" i="4" s="1"/>
  <c r="Z427" i="4"/>
  <c r="AA427" i="4" s="1"/>
  <c r="Z196" i="4"/>
  <c r="AA196" i="4" s="1"/>
  <c r="V45" i="4"/>
  <c r="W45" i="4" s="1"/>
  <c r="V320" i="4"/>
  <c r="W320" i="4" s="1"/>
  <c r="V321" i="4"/>
  <c r="W321" i="4" s="1"/>
  <c r="V50" i="4"/>
  <c r="W50" i="4" s="1"/>
  <c r="V227" i="4"/>
  <c r="W227" i="4" s="1"/>
  <c r="V43" i="4"/>
  <c r="W43" i="4" s="1"/>
  <c r="V391" i="4"/>
  <c r="W391" i="4" s="1"/>
  <c r="V381" i="4"/>
  <c r="W381" i="4" s="1"/>
  <c r="V158" i="4"/>
  <c r="W158" i="4" s="1"/>
  <c r="V414" i="4"/>
  <c r="W414" i="4" s="1"/>
  <c r="Z136" i="4"/>
  <c r="AA136" i="4" s="1"/>
  <c r="V100" i="4"/>
  <c r="W100" i="4" s="1"/>
  <c r="V39" i="4"/>
  <c r="W39" i="4" s="1"/>
  <c r="V104" i="4"/>
  <c r="W104" i="4" s="1"/>
  <c r="V168" i="4"/>
  <c r="W168" i="4" s="1"/>
  <c r="V232" i="4"/>
  <c r="W232" i="4" s="1"/>
  <c r="V296" i="4"/>
  <c r="W296" i="4" s="1"/>
  <c r="V360" i="4"/>
  <c r="W360" i="4" s="1"/>
  <c r="V456" i="4"/>
  <c r="W456" i="4" s="1"/>
  <c r="V40" i="4"/>
  <c r="W40" i="4" s="1"/>
  <c r="V105" i="4"/>
  <c r="W105" i="4" s="1"/>
  <c r="V169" i="4"/>
  <c r="W169" i="4" s="1"/>
  <c r="V233" i="4"/>
  <c r="W233" i="4" s="1"/>
  <c r="V297" i="4"/>
  <c r="W297" i="4" s="1"/>
  <c r="V361" i="4"/>
  <c r="W361" i="4" s="1"/>
  <c r="V425" i="4"/>
  <c r="W425" i="4" s="1"/>
  <c r="V489" i="4"/>
  <c r="W489" i="4" s="1"/>
  <c r="V90" i="4"/>
  <c r="W90" i="4" s="1"/>
  <c r="V194" i="4"/>
  <c r="W194" i="4" s="1"/>
  <c r="V290" i="4"/>
  <c r="W290" i="4" s="1"/>
  <c r="V378" i="4"/>
  <c r="W378" i="4" s="1"/>
  <c r="V482" i="4"/>
  <c r="W482" i="4" s="1"/>
  <c r="V162" i="4"/>
  <c r="W162" i="4" s="1"/>
  <c r="V354" i="4"/>
  <c r="W354" i="4" s="1"/>
  <c r="V10" i="4"/>
  <c r="W10" i="4" s="1"/>
  <c r="V75" i="4"/>
  <c r="W75" i="4" s="1"/>
  <c r="V139" i="4"/>
  <c r="W139" i="4" s="1"/>
  <c r="V203" i="4"/>
  <c r="W203" i="4" s="1"/>
  <c r="V267" i="4"/>
  <c r="W267" i="4" s="1"/>
  <c r="V331" i="4"/>
  <c r="W331" i="4" s="1"/>
  <c r="V395" i="4"/>
  <c r="W395" i="4" s="1"/>
  <c r="V459" i="4"/>
  <c r="W459" i="4" s="1"/>
  <c r="V135" i="4"/>
  <c r="W135" i="4" s="1"/>
  <c r="V343" i="4"/>
  <c r="W343" i="4" s="1"/>
  <c r="V19" i="4"/>
  <c r="W19" i="4" s="1"/>
  <c r="V84" i="4"/>
  <c r="W84" i="4" s="1"/>
  <c r="V156" i="4"/>
  <c r="W156" i="4" s="1"/>
  <c r="V220" i="4"/>
  <c r="W220" i="4" s="1"/>
  <c r="V284" i="4"/>
  <c r="W284" i="4" s="1"/>
  <c r="V348" i="4"/>
  <c r="W348" i="4" s="1"/>
  <c r="V412" i="4"/>
  <c r="W412" i="4" s="1"/>
  <c r="V476" i="4"/>
  <c r="W476" i="4" s="1"/>
  <c r="V36" i="4"/>
  <c r="W36" i="4" s="1"/>
  <c r="V101" i="4"/>
  <c r="W101" i="4" s="1"/>
  <c r="V165" i="4"/>
  <c r="W165" i="4" s="1"/>
  <c r="V229" i="4"/>
  <c r="W229" i="4" s="1"/>
  <c r="V293" i="4"/>
  <c r="W293" i="4" s="1"/>
  <c r="V357" i="4"/>
  <c r="W357" i="4" s="1"/>
  <c r="V421" i="4"/>
  <c r="W421" i="4" s="1"/>
  <c r="V485" i="4"/>
  <c r="W485" i="4" s="1"/>
  <c r="V159" i="4"/>
  <c r="W159" i="4" s="1"/>
  <c r="V335" i="4"/>
  <c r="W335" i="4" s="1"/>
  <c r="V416" i="4"/>
  <c r="W416" i="4" s="1"/>
  <c r="V70" i="4"/>
  <c r="W70" i="4" s="1"/>
  <c r="V134" i="4"/>
  <c r="W134" i="4" s="1"/>
  <c r="V198" i="4"/>
  <c r="W198" i="4" s="1"/>
  <c r="V262" i="4"/>
  <c r="W262" i="4" s="1"/>
  <c r="V326" i="4"/>
  <c r="W326" i="4" s="1"/>
  <c r="V390" i="4"/>
  <c r="W390" i="4" s="1"/>
  <c r="V462" i="4"/>
  <c r="W462" i="4" s="1"/>
  <c r="V95" i="4"/>
  <c r="W95" i="4" s="1"/>
  <c r="V295" i="4"/>
  <c r="W295" i="4" s="1"/>
  <c r="V424" i="4"/>
  <c r="W424" i="4" s="1"/>
  <c r="Z67" i="4"/>
  <c r="AA67" i="4" s="1"/>
  <c r="Z99" i="4"/>
  <c r="AA99" i="4" s="1"/>
  <c r="Z131" i="4"/>
  <c r="AA131" i="4" s="1"/>
  <c r="Z163" i="4"/>
  <c r="AA163" i="4" s="1"/>
  <c r="Z195" i="4"/>
  <c r="AA195" i="4" s="1"/>
  <c r="Z227" i="4"/>
  <c r="AA227" i="4" s="1"/>
  <c r="Z259" i="4"/>
  <c r="AA259" i="4" s="1"/>
  <c r="Z291" i="4"/>
  <c r="AA291" i="4" s="1"/>
  <c r="Z323" i="4"/>
  <c r="AA323" i="4" s="1"/>
  <c r="Z355" i="4"/>
  <c r="AA355" i="4" s="1"/>
  <c r="Z387" i="4"/>
  <c r="AA387" i="4" s="1"/>
  <c r="Z419" i="4"/>
  <c r="AA419" i="4" s="1"/>
  <c r="Z112" i="4"/>
  <c r="AA112" i="4" s="1"/>
  <c r="Z336" i="4"/>
  <c r="AA336" i="4" s="1"/>
  <c r="Z27" i="4"/>
  <c r="AA27" i="4" s="1"/>
  <c r="Z60" i="4"/>
  <c r="AA60" i="4" s="1"/>
  <c r="Z92" i="4"/>
  <c r="AA92" i="4" s="1"/>
  <c r="Z124" i="4"/>
  <c r="AA124" i="4" s="1"/>
  <c r="Z156" i="4"/>
  <c r="AA156" i="4" s="1"/>
  <c r="Z188" i="4"/>
  <c r="AA188" i="4" s="1"/>
  <c r="Z220" i="4"/>
  <c r="AA220" i="4" s="1"/>
  <c r="Z252" i="4"/>
  <c r="AA252" i="4" s="1"/>
  <c r="Z284" i="4"/>
  <c r="AA284" i="4" s="1"/>
  <c r="Z316" i="4"/>
  <c r="AA316" i="4" s="1"/>
  <c r="Z348" i="4"/>
  <c r="AA348" i="4" s="1"/>
  <c r="Z380" i="4"/>
  <c r="AA380" i="4" s="1"/>
  <c r="Z412" i="4"/>
  <c r="AA412" i="4" s="1"/>
  <c r="Z444" i="4"/>
  <c r="AA444" i="4" s="1"/>
  <c r="Z476" i="4"/>
  <c r="AA476" i="4" s="1"/>
  <c r="Z25" i="4"/>
  <c r="AA25" i="4" s="1"/>
  <c r="V312" i="4"/>
  <c r="W312" i="4" s="1"/>
  <c r="V185" i="4"/>
  <c r="W185" i="4" s="1"/>
  <c r="V114" i="4"/>
  <c r="W114" i="4" s="1"/>
  <c r="V210" i="4"/>
  <c r="W210" i="4" s="1"/>
  <c r="V219" i="4"/>
  <c r="W219" i="4" s="1"/>
  <c r="V35" i="4"/>
  <c r="W35" i="4" s="1"/>
  <c r="V300" i="4"/>
  <c r="W300" i="4" s="1"/>
  <c r="V117" i="4"/>
  <c r="W117" i="4" s="1"/>
  <c r="V14" i="4"/>
  <c r="W14" i="4" s="1"/>
  <c r="V342" i="4"/>
  <c r="W342" i="4" s="1"/>
  <c r="Z100" i="4"/>
  <c r="AA100" i="4" s="1"/>
  <c r="Z260" i="4"/>
  <c r="AA260" i="4" s="1"/>
  <c r="Z388" i="4"/>
  <c r="AA388" i="4" s="1"/>
  <c r="V64" i="4"/>
  <c r="W64" i="4" s="1"/>
  <c r="V384" i="4"/>
  <c r="W384" i="4" s="1"/>
  <c r="V257" i="4"/>
  <c r="W257" i="4" s="1"/>
  <c r="V226" i="4"/>
  <c r="W226" i="4" s="1"/>
  <c r="V426" i="4"/>
  <c r="W426" i="4" s="1"/>
  <c r="V355" i="4"/>
  <c r="W355" i="4" s="1"/>
  <c r="V116" i="4"/>
  <c r="W116" i="4" s="1"/>
  <c r="V436" i="4"/>
  <c r="W436" i="4" s="1"/>
  <c r="V253" i="4"/>
  <c r="W253" i="4" s="1"/>
  <c r="V445" i="4"/>
  <c r="W445" i="4" s="1"/>
  <c r="V94" i="4"/>
  <c r="W94" i="4" s="1"/>
  <c r="V286" i="4"/>
  <c r="W286" i="4" s="1"/>
  <c r="V350" i="4"/>
  <c r="W350" i="4" s="1"/>
  <c r="V486" i="4"/>
  <c r="W486" i="4" s="1"/>
  <c r="V375" i="4"/>
  <c r="W375" i="4" s="1"/>
  <c r="Z127" i="4"/>
  <c r="AA127" i="4" s="1"/>
  <c r="R5" i="4"/>
  <c r="S5" i="4" s="1"/>
  <c r="V48" i="4"/>
  <c r="W48" i="4" s="1"/>
  <c r="V112" i="4"/>
  <c r="W112" i="4" s="1"/>
  <c r="V176" i="4"/>
  <c r="W176" i="4" s="1"/>
  <c r="V240" i="4"/>
  <c r="W240" i="4" s="1"/>
  <c r="V304" i="4"/>
  <c r="W304" i="4" s="1"/>
  <c r="V368" i="4"/>
  <c r="W368" i="4" s="1"/>
  <c r="V472" i="4"/>
  <c r="W472" i="4" s="1"/>
  <c r="V49" i="4"/>
  <c r="W49" i="4" s="1"/>
  <c r="V113" i="4"/>
  <c r="W113" i="4" s="1"/>
  <c r="V177" i="4"/>
  <c r="W177" i="4" s="1"/>
  <c r="V241" i="4"/>
  <c r="W241" i="4" s="1"/>
  <c r="V305" i="4"/>
  <c r="W305" i="4" s="1"/>
  <c r="V369" i="4"/>
  <c r="W369" i="4" s="1"/>
  <c r="V433" i="4"/>
  <c r="W433" i="4" s="1"/>
  <c r="V9" i="4"/>
  <c r="W9" i="4" s="1"/>
  <c r="V106" i="4"/>
  <c r="W106" i="4" s="1"/>
  <c r="V202" i="4"/>
  <c r="W202" i="4" s="1"/>
  <c r="V298" i="4"/>
  <c r="W298" i="4" s="1"/>
  <c r="V394" i="4"/>
  <c r="W394" i="4" s="1"/>
  <c r="V440" i="4"/>
  <c r="W440" i="4" s="1"/>
  <c r="V186" i="4"/>
  <c r="W186" i="4" s="1"/>
  <c r="V386" i="4"/>
  <c r="W386" i="4" s="1"/>
  <c r="V18" i="4"/>
  <c r="W18" i="4" s="1"/>
  <c r="V83" i="4"/>
  <c r="W83" i="4" s="1"/>
  <c r="V147" i="4"/>
  <c r="W147" i="4" s="1"/>
  <c r="V211" i="4"/>
  <c r="W211" i="4" s="1"/>
  <c r="V275" i="4"/>
  <c r="W275" i="4" s="1"/>
  <c r="V339" i="4"/>
  <c r="W339" i="4" s="1"/>
  <c r="V403" i="4"/>
  <c r="W403" i="4" s="1"/>
  <c r="V467" i="4"/>
  <c r="W467" i="4" s="1"/>
  <c r="V167" i="4"/>
  <c r="W167" i="4" s="1"/>
  <c r="V367" i="4"/>
  <c r="W367" i="4" s="1"/>
  <c r="V27" i="4"/>
  <c r="W27" i="4" s="1"/>
  <c r="V92" i="4"/>
  <c r="W92" i="4" s="1"/>
  <c r="V164" i="4"/>
  <c r="W164" i="4" s="1"/>
  <c r="V228" i="4"/>
  <c r="W228" i="4" s="1"/>
  <c r="V292" i="4"/>
  <c r="W292" i="4" s="1"/>
  <c r="V356" i="4"/>
  <c r="W356" i="4" s="1"/>
  <c r="V420" i="4"/>
  <c r="W420" i="4" s="1"/>
  <c r="V484" i="4"/>
  <c r="W484" i="4" s="1"/>
  <c r="V44" i="4"/>
  <c r="W44" i="4" s="1"/>
  <c r="V109" i="4"/>
  <c r="W109" i="4" s="1"/>
  <c r="V173" i="4"/>
  <c r="W173" i="4" s="1"/>
  <c r="V237" i="4"/>
  <c r="W237" i="4" s="1"/>
  <c r="V301" i="4"/>
  <c r="W301" i="4" s="1"/>
  <c r="V365" i="4"/>
  <c r="W365" i="4" s="1"/>
  <c r="V429" i="4"/>
  <c r="W429" i="4" s="1"/>
  <c r="V454" i="4"/>
  <c r="W454" i="4" s="1"/>
  <c r="V183" i="4"/>
  <c r="W183" i="4" s="1"/>
  <c r="V359" i="4"/>
  <c r="W359" i="4" s="1"/>
  <c r="V13" i="4"/>
  <c r="W13" i="4" s="1"/>
  <c r="V78" i="4"/>
  <c r="W78" i="4" s="1"/>
  <c r="V142" i="4"/>
  <c r="W142" i="4" s="1"/>
  <c r="V206" i="4"/>
  <c r="W206" i="4" s="1"/>
  <c r="V270" i="4"/>
  <c r="W270" i="4" s="1"/>
  <c r="V334" i="4"/>
  <c r="W334" i="4" s="1"/>
  <c r="V398" i="4"/>
  <c r="W398" i="4" s="1"/>
  <c r="V470" i="4"/>
  <c r="W470" i="4" s="1"/>
  <c r="V119" i="4"/>
  <c r="W119" i="4" s="1"/>
  <c r="V319" i="4"/>
  <c r="W319" i="4" s="1"/>
  <c r="Z48" i="4"/>
  <c r="AA48" i="4" s="1"/>
  <c r="Z144" i="4"/>
  <c r="AA144" i="4" s="1"/>
  <c r="Z240" i="4"/>
  <c r="AA240" i="4" s="1"/>
  <c r="Z344" i="4"/>
  <c r="AA344" i="4" s="1"/>
  <c r="Z4" i="4"/>
  <c r="AA4" i="4" s="1"/>
  <c r="Z36" i="4"/>
  <c r="AA36" i="4" s="1"/>
  <c r="Z69" i="4"/>
  <c r="AA69" i="4" s="1"/>
  <c r="Z101" i="4"/>
  <c r="AA101" i="4" s="1"/>
  <c r="Z133" i="4"/>
  <c r="AA133" i="4" s="1"/>
  <c r="Z165" i="4"/>
  <c r="AA165" i="4" s="1"/>
  <c r="Z197" i="4"/>
  <c r="AA197" i="4" s="1"/>
  <c r="Z229" i="4"/>
  <c r="AA229" i="4" s="1"/>
  <c r="Z261" i="4"/>
  <c r="AA261" i="4" s="1"/>
  <c r="Z293" i="4"/>
  <c r="AA293" i="4" s="1"/>
  <c r="Z325" i="4"/>
  <c r="AA325" i="4" s="1"/>
  <c r="Z357" i="4"/>
  <c r="AA357" i="4" s="1"/>
  <c r="Z389" i="4"/>
  <c r="AA389" i="4" s="1"/>
  <c r="Z421" i="4"/>
  <c r="AA421" i="4" s="1"/>
  <c r="Z453" i="4"/>
  <c r="AA453" i="4" s="1"/>
  <c r="Z485" i="4"/>
  <c r="AA485" i="4" s="1"/>
  <c r="Z272" i="4"/>
  <c r="AA272" i="4" s="1"/>
  <c r="Z424" i="4"/>
  <c r="AA424" i="4" s="1"/>
  <c r="Z21" i="4"/>
  <c r="AA21" i="4" s="1"/>
  <c r="Z54" i="4"/>
  <c r="AA54" i="4" s="1"/>
  <c r="Z86" i="4"/>
  <c r="AA86" i="4" s="1"/>
  <c r="Z118" i="4"/>
  <c r="AA118" i="4" s="1"/>
  <c r="Z150" i="4"/>
  <c r="AA150" i="4" s="1"/>
  <c r="Z182" i="4"/>
  <c r="AA182" i="4" s="1"/>
  <c r="Z214" i="4"/>
  <c r="AA214" i="4" s="1"/>
  <c r="Z246" i="4"/>
  <c r="AA246" i="4" s="1"/>
  <c r="Z278" i="4"/>
  <c r="AA278" i="4" s="1"/>
  <c r="Z310" i="4"/>
  <c r="AA310" i="4" s="1"/>
  <c r="Z342" i="4"/>
  <c r="AA342" i="4" s="1"/>
  <c r="Z374" i="4"/>
  <c r="AA374" i="4" s="1"/>
  <c r="Z406" i="4"/>
  <c r="AA406" i="4" s="1"/>
  <c r="Z438" i="4"/>
  <c r="AA438" i="4" s="1"/>
  <c r="Z470" i="4"/>
  <c r="AA470" i="4" s="1"/>
  <c r="Z384" i="4"/>
  <c r="AA384" i="4" s="1"/>
  <c r="Z22" i="4"/>
  <c r="AA22" i="4" s="1"/>
  <c r="Z55" i="4"/>
  <c r="AA55" i="4" s="1"/>
  <c r="Z87" i="4"/>
  <c r="AA87" i="4" s="1"/>
  <c r="Z119" i="4"/>
  <c r="AA119" i="4" s="1"/>
  <c r="Z151" i="4"/>
  <c r="AA151" i="4" s="1"/>
  <c r="Z183" i="4"/>
  <c r="AA183" i="4" s="1"/>
  <c r="Z215" i="4"/>
  <c r="AA215" i="4" s="1"/>
  <c r="Z247" i="4"/>
  <c r="AA247" i="4" s="1"/>
  <c r="Z279" i="4"/>
  <c r="AA279" i="4" s="1"/>
  <c r="Z311" i="4"/>
  <c r="AA311" i="4" s="1"/>
  <c r="Z343" i="4"/>
  <c r="AA343" i="4" s="1"/>
  <c r="Z375" i="4"/>
  <c r="AA375" i="4" s="1"/>
  <c r="Z407" i="4"/>
  <c r="AA407" i="4" s="1"/>
  <c r="Z439" i="4"/>
  <c r="AA439" i="4" s="1"/>
  <c r="Z471" i="4"/>
  <c r="AA471" i="4" s="1"/>
  <c r="Z23" i="4"/>
  <c r="AA23" i="4" s="1"/>
  <c r="Z88" i="4"/>
  <c r="AA88" i="4" s="1"/>
  <c r="Z176" i="4"/>
  <c r="AA176" i="4" s="1"/>
  <c r="Z296" i="4"/>
  <c r="AA296" i="4" s="1"/>
  <c r="Z8" i="4"/>
  <c r="AA8" i="4" s="1"/>
  <c r="Z40" i="4"/>
  <c r="AA40" i="4" s="1"/>
  <c r="Z73" i="4"/>
  <c r="AA73" i="4" s="1"/>
  <c r="Z105" i="4"/>
  <c r="AA105" i="4" s="1"/>
  <c r="Z137" i="4"/>
  <c r="AA137" i="4" s="1"/>
  <c r="Z169" i="4"/>
  <c r="AA169" i="4" s="1"/>
  <c r="Z201" i="4"/>
  <c r="AA201" i="4" s="1"/>
  <c r="Z233" i="4"/>
  <c r="AA233" i="4" s="1"/>
  <c r="Z265" i="4"/>
  <c r="AA265" i="4" s="1"/>
  <c r="Z297" i="4"/>
  <c r="AA297" i="4" s="1"/>
  <c r="Z329" i="4"/>
  <c r="AA329" i="4" s="1"/>
  <c r="Z361" i="4"/>
  <c r="AA361" i="4" s="1"/>
  <c r="Z393" i="4"/>
  <c r="AA393" i="4" s="1"/>
  <c r="Z425" i="4"/>
  <c r="AA425" i="4" s="1"/>
  <c r="Z457" i="4"/>
  <c r="AA457" i="4" s="1"/>
  <c r="Z489" i="4"/>
  <c r="AA489" i="4" s="1"/>
  <c r="Z448" i="4"/>
  <c r="AA448" i="4" s="1"/>
  <c r="Z480" i="4"/>
  <c r="AA480" i="4" s="1"/>
  <c r="Z66" i="4"/>
  <c r="AA66" i="4" s="1"/>
  <c r="Z98" i="4"/>
  <c r="AA98" i="4" s="1"/>
  <c r="Z130" i="4"/>
  <c r="AA130" i="4" s="1"/>
  <c r="Z162" i="4"/>
  <c r="AA162" i="4" s="1"/>
  <c r="Z194" i="4"/>
  <c r="AA194" i="4" s="1"/>
  <c r="Z226" i="4"/>
  <c r="AA226" i="4" s="1"/>
  <c r="Z258" i="4"/>
  <c r="AA258" i="4" s="1"/>
  <c r="Z290" i="4"/>
  <c r="AA290" i="4" s="1"/>
  <c r="Z322" i="4"/>
  <c r="AA322" i="4" s="1"/>
  <c r="Z354" i="4"/>
  <c r="AA354" i="4" s="1"/>
  <c r="Z386" i="4"/>
  <c r="AA386" i="4" s="1"/>
  <c r="Z418" i="4"/>
  <c r="AA418" i="4" s="1"/>
  <c r="Z450" i="4"/>
  <c r="AA450" i="4" s="1"/>
  <c r="Z482" i="4"/>
  <c r="AA482" i="4" s="1"/>
  <c r="Z26" i="4"/>
  <c r="AA26" i="4" s="1"/>
  <c r="Z451" i="4"/>
  <c r="AA451" i="4" s="1"/>
  <c r="Z483" i="4"/>
  <c r="AA483" i="4" s="1"/>
  <c r="V56" i="4"/>
  <c r="W56" i="4" s="1"/>
  <c r="V57" i="4"/>
  <c r="W57" i="4" s="1"/>
  <c r="V377" i="4"/>
  <c r="W377" i="4" s="1"/>
  <c r="V314" i="4"/>
  <c r="W314" i="4" s="1"/>
  <c r="V91" i="4"/>
  <c r="W91" i="4" s="1"/>
  <c r="V411" i="4"/>
  <c r="W411" i="4" s="1"/>
  <c r="V108" i="4"/>
  <c r="W108" i="4" s="1"/>
  <c r="V143" i="4"/>
  <c r="W143" i="4" s="1"/>
  <c r="V207" i="4"/>
  <c r="W207" i="4" s="1"/>
  <c r="Z139" i="4"/>
  <c r="AA139" i="4" s="1"/>
  <c r="Z203" i="4"/>
  <c r="AA203" i="4" s="1"/>
  <c r="Z299" i="4"/>
  <c r="AA299" i="4" s="1"/>
  <c r="Z184" i="4"/>
  <c r="AA184" i="4" s="1"/>
  <c r="Z35" i="4"/>
  <c r="AA35" i="4" s="1"/>
  <c r="Z228" i="4"/>
  <c r="AA228" i="4" s="1"/>
  <c r="Z324" i="4"/>
  <c r="AA324" i="4" s="1"/>
  <c r="Z356" i="4"/>
  <c r="AA356" i="4" s="1"/>
  <c r="Z420" i="4"/>
  <c r="AA420" i="4" s="1"/>
  <c r="Z452" i="4"/>
  <c r="AA452" i="4" s="1"/>
  <c r="Z484" i="4"/>
  <c r="AA484" i="4" s="1"/>
  <c r="V256" i="4"/>
  <c r="W256" i="4" s="1"/>
  <c r="V193" i="4"/>
  <c r="W193" i="4" s="1"/>
  <c r="V130" i="4"/>
  <c r="W130" i="4" s="1"/>
  <c r="V34" i="4"/>
  <c r="W34" i="4" s="1"/>
  <c r="V419" i="4"/>
  <c r="W419" i="4" s="1"/>
  <c r="V180" i="4"/>
  <c r="W180" i="4" s="1"/>
  <c r="V61" i="4"/>
  <c r="W61" i="4" s="1"/>
  <c r="V38" i="4"/>
  <c r="W38" i="4" s="1"/>
  <c r="Z72" i="4"/>
  <c r="AA72" i="4" s="1"/>
  <c r="Z256" i="4"/>
  <c r="AA256" i="4" s="1"/>
  <c r="Z12" i="4"/>
  <c r="AA12" i="4" s="1"/>
  <c r="Z77" i="4"/>
  <c r="AA77" i="4" s="1"/>
  <c r="Z141" i="4"/>
  <c r="AA141" i="4" s="1"/>
  <c r="Z205" i="4"/>
  <c r="AA205" i="4" s="1"/>
  <c r="Z269" i="4"/>
  <c r="AA269" i="4" s="1"/>
  <c r="Z365" i="4"/>
  <c r="AA365" i="4" s="1"/>
  <c r="Z429" i="4"/>
  <c r="AA429" i="4" s="1"/>
  <c r="Z64" i="4"/>
  <c r="AA64" i="4" s="1"/>
  <c r="Z29" i="4"/>
  <c r="AA29" i="4" s="1"/>
  <c r="Z94" i="4"/>
  <c r="AA94" i="4" s="1"/>
  <c r="Z190" i="4"/>
  <c r="AA190" i="4" s="1"/>
  <c r="Z286" i="4"/>
  <c r="AA286" i="4" s="1"/>
  <c r="Z63" i="4"/>
  <c r="AA63" i="4" s="1"/>
  <c r="Z95" i="4"/>
  <c r="AA95" i="4" s="1"/>
  <c r="Z191" i="4"/>
  <c r="AA191" i="4" s="1"/>
  <c r="Z223" i="4"/>
  <c r="AA223" i="4" s="1"/>
  <c r="Z287" i="4"/>
  <c r="AA287" i="4" s="1"/>
  <c r="Z319" i="4"/>
  <c r="AA319" i="4" s="1"/>
  <c r="Z351" i="4"/>
  <c r="AA351" i="4" s="1"/>
  <c r="Z415" i="4"/>
  <c r="AA415" i="4" s="1"/>
  <c r="Z447" i="4"/>
  <c r="AA447" i="4" s="1"/>
  <c r="Z479" i="4"/>
  <c r="AA479" i="4" s="1"/>
  <c r="Z39" i="4"/>
  <c r="AA39" i="4" s="1"/>
  <c r="Z104" i="4"/>
  <c r="AA104" i="4" s="1"/>
  <c r="Z200" i="4"/>
  <c r="AA200" i="4" s="1"/>
  <c r="Z320" i="4"/>
  <c r="AA320" i="4" s="1"/>
  <c r="Z16" i="4"/>
  <c r="AA16" i="4" s="1"/>
  <c r="Z81" i="4"/>
  <c r="AA81" i="4" s="1"/>
  <c r="Z113" i="4"/>
  <c r="AA113" i="4" s="1"/>
  <c r="Z177" i="4"/>
  <c r="AA177" i="4" s="1"/>
  <c r="Z209" i="4"/>
  <c r="AA209" i="4" s="1"/>
  <c r="Z273" i="4"/>
  <c r="AA273" i="4" s="1"/>
  <c r="Z305" i="4"/>
  <c r="AA305" i="4" s="1"/>
  <c r="Z337" i="4"/>
  <c r="AA337" i="4" s="1"/>
  <c r="Z401" i="4"/>
  <c r="AA401" i="4" s="1"/>
  <c r="Z433" i="4"/>
  <c r="AA433" i="4" s="1"/>
  <c r="Z465" i="4"/>
  <c r="AA465" i="4" s="1"/>
  <c r="Z456" i="4"/>
  <c r="AA456" i="4" s="1"/>
  <c r="Z74" i="4"/>
  <c r="AA74" i="4" s="1"/>
  <c r="Z138" i="4"/>
  <c r="AA138" i="4" s="1"/>
  <c r="Z234" i="4"/>
  <c r="AA234" i="4" s="1"/>
  <c r="Z298" i="4"/>
  <c r="AA298" i="4" s="1"/>
  <c r="Z362" i="4"/>
  <c r="AA362" i="4" s="1"/>
  <c r="Z426" i="4"/>
  <c r="AA426" i="4" s="1"/>
  <c r="Z34" i="4"/>
  <c r="AA34" i="4" s="1"/>
  <c r="AA2" i="4"/>
  <c r="V7" i="4"/>
  <c r="W7" i="4" s="1"/>
  <c r="V72" i="4"/>
  <c r="W72" i="4" s="1"/>
  <c r="V136" i="4"/>
  <c r="W136" i="4" s="1"/>
  <c r="V200" i="4"/>
  <c r="W200" i="4" s="1"/>
  <c r="V264" i="4"/>
  <c r="W264" i="4" s="1"/>
  <c r="V328" i="4"/>
  <c r="W328" i="4" s="1"/>
  <c r="V392" i="4"/>
  <c r="W392" i="4" s="1"/>
  <c r="V8" i="4"/>
  <c r="W8" i="4" s="1"/>
  <c r="V73" i="4"/>
  <c r="W73" i="4" s="1"/>
  <c r="V137" i="4"/>
  <c r="W137" i="4" s="1"/>
  <c r="V201" i="4"/>
  <c r="W201" i="4" s="1"/>
  <c r="V265" i="4"/>
  <c r="W265" i="4" s="1"/>
  <c r="V329" i="4"/>
  <c r="W329" i="4" s="1"/>
  <c r="V393" i="4"/>
  <c r="W393" i="4" s="1"/>
  <c r="V457" i="4"/>
  <c r="W457" i="4" s="1"/>
  <c r="V41" i="4"/>
  <c r="W41" i="4" s="1"/>
  <c r="V146" i="4"/>
  <c r="W146" i="4" s="1"/>
  <c r="V242" i="4"/>
  <c r="W242" i="4" s="1"/>
  <c r="V338" i="4"/>
  <c r="W338" i="4" s="1"/>
  <c r="V434" i="4"/>
  <c r="W434" i="4" s="1"/>
  <c r="V74" i="4"/>
  <c r="W74" i="4" s="1"/>
  <c r="V258" i="4"/>
  <c r="W258" i="4" s="1"/>
  <c r="V450" i="4"/>
  <c r="W450" i="4" s="1"/>
  <c r="V42" i="4"/>
  <c r="W42" i="4" s="1"/>
  <c r="V107" i="4"/>
  <c r="W107" i="4" s="1"/>
  <c r="V171" i="4"/>
  <c r="W171" i="4" s="1"/>
  <c r="V235" i="4"/>
  <c r="W235" i="4" s="1"/>
  <c r="V299" i="4"/>
  <c r="W299" i="4" s="1"/>
  <c r="V363" i="4"/>
  <c r="W363" i="4" s="1"/>
  <c r="V427" i="4"/>
  <c r="W427" i="4" s="1"/>
  <c r="V22" i="4"/>
  <c r="W22" i="4" s="1"/>
  <c r="V247" i="4"/>
  <c r="W247" i="4" s="1"/>
  <c r="V479" i="4"/>
  <c r="W479" i="4" s="1"/>
  <c r="V52" i="4"/>
  <c r="W52" i="4" s="1"/>
  <c r="V124" i="4"/>
  <c r="W124" i="4" s="1"/>
  <c r="V188" i="4"/>
  <c r="W188" i="4" s="1"/>
  <c r="V252" i="4"/>
  <c r="W252" i="4" s="1"/>
  <c r="V316" i="4"/>
  <c r="W316" i="4" s="1"/>
  <c r="V380" i="4"/>
  <c r="W380" i="4" s="1"/>
  <c r="V444" i="4"/>
  <c r="W444" i="4" s="1"/>
  <c r="V4" i="4"/>
  <c r="W4" i="4" s="1"/>
  <c r="V69" i="4"/>
  <c r="W69" i="4" s="1"/>
  <c r="V133" i="4"/>
  <c r="W133" i="4" s="1"/>
  <c r="V197" i="4"/>
  <c r="W197" i="4" s="1"/>
  <c r="V261" i="4"/>
  <c r="W261" i="4" s="1"/>
  <c r="V325" i="4"/>
  <c r="W325" i="4" s="1"/>
  <c r="V389" i="4"/>
  <c r="W389" i="4" s="1"/>
  <c r="V453" i="4"/>
  <c r="W453" i="4" s="1"/>
  <c r="V63" i="4"/>
  <c r="W63" i="4" s="1"/>
  <c r="V239" i="4"/>
  <c r="W239" i="4" s="1"/>
  <c r="V423" i="4"/>
  <c r="W423" i="4" s="1"/>
  <c r="V37" i="4"/>
  <c r="W37" i="4" s="1"/>
  <c r="V102" i="4"/>
  <c r="W102" i="4" s="1"/>
  <c r="V166" i="4"/>
  <c r="W166" i="4" s="1"/>
  <c r="V230" i="4"/>
  <c r="W230" i="4" s="1"/>
  <c r="V294" i="4"/>
  <c r="W294" i="4" s="1"/>
  <c r="V358" i="4"/>
  <c r="W358" i="4" s="1"/>
  <c r="V422" i="4"/>
  <c r="W422" i="4" s="1"/>
  <c r="V6" i="4"/>
  <c r="W6" i="4" s="1"/>
  <c r="V199" i="4"/>
  <c r="W199" i="4" s="1"/>
  <c r="V407" i="4"/>
  <c r="W407" i="4" s="1"/>
  <c r="Z51" i="4"/>
  <c r="AA51" i="4" s="1"/>
  <c r="Z83" i="4"/>
  <c r="AA83" i="4" s="1"/>
  <c r="Z115" i="4"/>
  <c r="AA115" i="4" s="1"/>
  <c r="Z147" i="4"/>
  <c r="AA147" i="4" s="1"/>
  <c r="Z179" i="4"/>
  <c r="AA179" i="4" s="1"/>
  <c r="Z211" i="4"/>
  <c r="AA211" i="4" s="1"/>
  <c r="Z243" i="4"/>
  <c r="AA243" i="4" s="1"/>
  <c r="Z275" i="4"/>
  <c r="AA275" i="4" s="1"/>
  <c r="Z307" i="4"/>
  <c r="AA307" i="4" s="1"/>
  <c r="Z339" i="4"/>
  <c r="AA339" i="4" s="1"/>
  <c r="Z371" i="4"/>
  <c r="AA371" i="4" s="1"/>
  <c r="Z403" i="4"/>
  <c r="AA403" i="4" s="1"/>
  <c r="Z435" i="4"/>
  <c r="AA435" i="4" s="1"/>
  <c r="Z232" i="4"/>
  <c r="AA232" i="4" s="1"/>
  <c r="Z392" i="4"/>
  <c r="AA392" i="4" s="1"/>
  <c r="Z11" i="4"/>
  <c r="AA11" i="4" s="1"/>
  <c r="Z43" i="4"/>
  <c r="AA43" i="4" s="1"/>
  <c r="Z76" i="4"/>
  <c r="AA76" i="4" s="1"/>
  <c r="Z108" i="4"/>
  <c r="AA108" i="4" s="1"/>
  <c r="Z140" i="4"/>
  <c r="AA140" i="4" s="1"/>
  <c r="Z172" i="4"/>
  <c r="AA172" i="4" s="1"/>
  <c r="Z204" i="4"/>
  <c r="AA204" i="4" s="1"/>
  <c r="Z236" i="4"/>
  <c r="AA236" i="4" s="1"/>
  <c r="Z268" i="4"/>
  <c r="AA268" i="4" s="1"/>
  <c r="Z300" i="4"/>
  <c r="AA300" i="4" s="1"/>
  <c r="Z332" i="4"/>
  <c r="AA332" i="4" s="1"/>
  <c r="Z364" i="4"/>
  <c r="AA364" i="4" s="1"/>
  <c r="Z396" i="4"/>
  <c r="AA396" i="4" s="1"/>
  <c r="Z428" i="4"/>
  <c r="AA428" i="4" s="1"/>
  <c r="Z460" i="4"/>
  <c r="AA460" i="4" s="1"/>
  <c r="AA9" i="4"/>
  <c r="Z41" i="4"/>
  <c r="AA41" i="4" s="1"/>
  <c r="V5" i="4"/>
  <c r="W5" i="4" s="1"/>
  <c r="V376" i="4"/>
  <c r="W376" i="4" s="1"/>
  <c r="V249" i="4"/>
  <c r="W249" i="4" s="1"/>
  <c r="V218" i="4"/>
  <c r="W218" i="4" s="1"/>
  <c r="V410" i="4"/>
  <c r="W410" i="4" s="1"/>
  <c r="V283" i="4"/>
  <c r="W283" i="4" s="1"/>
  <c r="V415" i="4"/>
  <c r="W415" i="4" s="1"/>
  <c r="V364" i="4"/>
  <c r="W364" i="4" s="1"/>
  <c r="V181" i="4"/>
  <c r="W181" i="4" s="1"/>
  <c r="V373" i="4"/>
  <c r="W373" i="4" s="1"/>
  <c r="V21" i="4"/>
  <c r="W21" i="4" s="1"/>
  <c r="V214" i="4"/>
  <c r="W214" i="4" s="1"/>
  <c r="V406" i="4"/>
  <c r="W406" i="4" s="1"/>
  <c r="V151" i="4"/>
  <c r="W151" i="4" s="1"/>
  <c r="Z75" i="4"/>
  <c r="AA75" i="4" s="1"/>
  <c r="Z267" i="4"/>
  <c r="AA267" i="4" s="1"/>
  <c r="Z395" i="4"/>
  <c r="AA395" i="4" s="1"/>
  <c r="Z3" i="4"/>
  <c r="AA3" i="4" s="1"/>
  <c r="Z132" i="4"/>
  <c r="AA132" i="4" s="1"/>
  <c r="Z292" i="4"/>
  <c r="AA292" i="4" s="1"/>
  <c r="Z33" i="4"/>
  <c r="AA33" i="4" s="1"/>
  <c r="V192" i="4"/>
  <c r="W192" i="4" s="1"/>
  <c r="V129" i="4"/>
  <c r="W129" i="4" s="1"/>
  <c r="V33" i="4"/>
  <c r="W33" i="4" s="1"/>
  <c r="V234" i="4"/>
  <c r="W234" i="4" s="1"/>
  <c r="V291" i="4"/>
  <c r="W291" i="4" s="1"/>
  <c r="V455" i="4"/>
  <c r="W455" i="4" s="1"/>
  <c r="V372" i="4"/>
  <c r="W372" i="4" s="1"/>
  <c r="V317" i="4"/>
  <c r="W317" i="4" s="1"/>
  <c r="V29" i="4"/>
  <c r="W29" i="4" s="1"/>
  <c r="Z168" i="4"/>
  <c r="AA168" i="4" s="1"/>
  <c r="Z376" i="4"/>
  <c r="AA376" i="4" s="1"/>
  <c r="Z44" i="4"/>
  <c r="AA44" i="4" s="1"/>
  <c r="Z109" i="4"/>
  <c r="AA109" i="4" s="1"/>
  <c r="Z173" i="4"/>
  <c r="AA173" i="4" s="1"/>
  <c r="Z237" i="4"/>
  <c r="AA237" i="4" s="1"/>
  <c r="Z301" i="4"/>
  <c r="AA301" i="4" s="1"/>
  <c r="Z333" i="4"/>
  <c r="AA333" i="4" s="1"/>
  <c r="Z397" i="4"/>
  <c r="AA397" i="4" s="1"/>
  <c r="Z461" i="4"/>
  <c r="AA461" i="4" s="1"/>
  <c r="Z328" i="4"/>
  <c r="AA328" i="4" s="1"/>
  <c r="Z62" i="4"/>
  <c r="AA62" i="4" s="1"/>
  <c r="Z126" i="4"/>
  <c r="AA126" i="4" s="1"/>
  <c r="Z158" i="4"/>
  <c r="AA158" i="4" s="1"/>
  <c r="Z222" i="4"/>
  <c r="AA222" i="4" s="1"/>
  <c r="Z254" i="4"/>
  <c r="AA254" i="4" s="1"/>
  <c r="Z318" i="4"/>
  <c r="AA318" i="4" s="1"/>
  <c r="Z350" i="4"/>
  <c r="AA350" i="4" s="1"/>
  <c r="Z382" i="4"/>
  <c r="AA382" i="4" s="1"/>
  <c r="Z446" i="4"/>
  <c r="AA446" i="4" s="1"/>
  <c r="Z30" i="4"/>
  <c r="AA30" i="4" s="1"/>
  <c r="Z159" i="4"/>
  <c r="AA159" i="4" s="1"/>
  <c r="Z255" i="4"/>
  <c r="AA255" i="4" s="1"/>
  <c r="Z383" i="4"/>
  <c r="AA383" i="4" s="1"/>
  <c r="Z49" i="4"/>
  <c r="AA49" i="4" s="1"/>
  <c r="Z145" i="4"/>
  <c r="AA145" i="4" s="1"/>
  <c r="Z241" i="4"/>
  <c r="AA241" i="4" s="1"/>
  <c r="Z369" i="4"/>
  <c r="AA369" i="4" s="1"/>
  <c r="Z488" i="4"/>
  <c r="AA488" i="4" s="1"/>
  <c r="Z106" i="4"/>
  <c r="AA106" i="4" s="1"/>
  <c r="Z170" i="4"/>
  <c r="AA170" i="4" s="1"/>
  <c r="Z202" i="4"/>
  <c r="AA202" i="4" s="1"/>
  <c r="Z266" i="4"/>
  <c r="AA266" i="4" s="1"/>
  <c r="Z330" i="4"/>
  <c r="AA330" i="4" s="1"/>
  <c r="Z394" i="4"/>
  <c r="AA394" i="4" s="1"/>
  <c r="Z458" i="4"/>
  <c r="AA458" i="4" s="1"/>
  <c r="Z490" i="4"/>
  <c r="AA490" i="4" s="1"/>
  <c r="Z459" i="4"/>
  <c r="AA459" i="4" s="1"/>
  <c r="V15" i="4"/>
  <c r="W15" i="4" s="1"/>
  <c r="V80" i="4"/>
  <c r="W80" i="4" s="1"/>
  <c r="V144" i="4"/>
  <c r="W144" i="4" s="1"/>
  <c r="V208" i="4"/>
  <c r="W208" i="4" s="1"/>
  <c r="V272" i="4"/>
  <c r="W272" i="4" s="1"/>
  <c r="V336" i="4"/>
  <c r="W336" i="4" s="1"/>
  <c r="V400" i="4"/>
  <c r="W400" i="4" s="1"/>
  <c r="V16" i="4"/>
  <c r="W16" i="4" s="1"/>
  <c r="V81" i="4"/>
  <c r="W81" i="4" s="1"/>
  <c r="V145" i="4"/>
  <c r="W145" i="4" s="1"/>
  <c r="V209" i="4"/>
  <c r="W209" i="4" s="1"/>
  <c r="V273" i="4"/>
  <c r="W273" i="4" s="1"/>
  <c r="V337" i="4"/>
  <c r="W337" i="4" s="1"/>
  <c r="V401" i="4"/>
  <c r="W401" i="4" s="1"/>
  <c r="V465" i="4"/>
  <c r="W465" i="4" s="1"/>
  <c r="V58" i="4"/>
  <c r="W58" i="4" s="1"/>
  <c r="V154" i="4"/>
  <c r="W154" i="4" s="1"/>
  <c r="V250" i="4"/>
  <c r="W250" i="4" s="1"/>
  <c r="V346" i="4"/>
  <c r="W346" i="4" s="1"/>
  <c r="V442" i="4"/>
  <c r="W442" i="4" s="1"/>
  <c r="V98" i="4"/>
  <c r="W98" i="4" s="1"/>
  <c r="V282" i="4"/>
  <c r="W282" i="4" s="1"/>
  <c r="V466" i="4"/>
  <c r="W466" i="4" s="1"/>
  <c r="V51" i="4"/>
  <c r="W51" i="4" s="1"/>
  <c r="V115" i="4"/>
  <c r="W115" i="4" s="1"/>
  <c r="V179" i="4"/>
  <c r="W179" i="4" s="1"/>
  <c r="V243" i="4"/>
  <c r="W243" i="4" s="1"/>
  <c r="V307" i="4"/>
  <c r="W307" i="4" s="1"/>
  <c r="V371" i="4"/>
  <c r="W371" i="4" s="1"/>
  <c r="V435" i="4"/>
  <c r="W435" i="4" s="1"/>
  <c r="V55" i="4"/>
  <c r="W55" i="4" s="1"/>
  <c r="V279" i="4"/>
  <c r="W279" i="4" s="1"/>
  <c r="V408" i="4"/>
  <c r="W408" i="4" s="1"/>
  <c r="V60" i="4"/>
  <c r="W60" i="4" s="1"/>
  <c r="V132" i="4"/>
  <c r="W132" i="4" s="1"/>
  <c r="V196" i="4"/>
  <c r="W196" i="4" s="1"/>
  <c r="V260" i="4"/>
  <c r="W260" i="4" s="1"/>
  <c r="V324" i="4"/>
  <c r="W324" i="4" s="1"/>
  <c r="V388" i="4"/>
  <c r="W388" i="4" s="1"/>
  <c r="V452" i="4"/>
  <c r="W452" i="4" s="1"/>
  <c r="V12" i="4"/>
  <c r="W12" i="4" s="1"/>
  <c r="V77" i="4"/>
  <c r="W77" i="4" s="1"/>
  <c r="V141" i="4"/>
  <c r="W141" i="4" s="1"/>
  <c r="V205" i="4"/>
  <c r="W205" i="4" s="1"/>
  <c r="V269" i="4"/>
  <c r="W269" i="4" s="1"/>
  <c r="V333" i="4"/>
  <c r="W333" i="4" s="1"/>
  <c r="V397" i="4"/>
  <c r="W397" i="4" s="1"/>
  <c r="V461" i="4"/>
  <c r="W461" i="4" s="1"/>
  <c r="V79" i="4"/>
  <c r="W79" i="4" s="1"/>
  <c r="V263" i="4"/>
  <c r="W263" i="4" s="1"/>
  <c r="V431" i="4"/>
  <c r="W431" i="4" s="1"/>
  <c r="V46" i="4"/>
  <c r="W46" i="4" s="1"/>
  <c r="V110" i="4"/>
  <c r="W110" i="4" s="1"/>
  <c r="V174" i="4"/>
  <c r="W174" i="4" s="1"/>
  <c r="V238" i="4"/>
  <c r="W238" i="4" s="1"/>
  <c r="V302" i="4"/>
  <c r="W302" i="4" s="1"/>
  <c r="V366" i="4"/>
  <c r="W366" i="4" s="1"/>
  <c r="V430" i="4"/>
  <c r="W430" i="4" s="1"/>
  <c r="V30" i="4"/>
  <c r="W30" i="4" s="1"/>
  <c r="V231" i="4"/>
  <c r="W231" i="4" s="1"/>
  <c r="V439" i="4"/>
  <c r="W439" i="4" s="1"/>
  <c r="Z15" i="4"/>
  <c r="AA15" i="4" s="1"/>
  <c r="Z96" i="4"/>
  <c r="AA96" i="4" s="1"/>
  <c r="Z192" i="4"/>
  <c r="AA192" i="4" s="1"/>
  <c r="Z280" i="4"/>
  <c r="AA280" i="4" s="1"/>
  <c r="Z432" i="4"/>
  <c r="AA432" i="4" s="1"/>
  <c r="Z20" i="4"/>
  <c r="AA20" i="4" s="1"/>
  <c r="Z53" i="4"/>
  <c r="AA53" i="4" s="1"/>
  <c r="Z85" i="4"/>
  <c r="AA85" i="4" s="1"/>
  <c r="Z117" i="4"/>
  <c r="AA117" i="4" s="1"/>
  <c r="Z149" i="4"/>
  <c r="AA149" i="4" s="1"/>
  <c r="Z181" i="4"/>
  <c r="AA181" i="4" s="1"/>
  <c r="Z213" i="4"/>
  <c r="AA213" i="4" s="1"/>
  <c r="Z245" i="4"/>
  <c r="AA245" i="4" s="1"/>
  <c r="Z277" i="4"/>
  <c r="AA277" i="4" s="1"/>
  <c r="Z309" i="4"/>
  <c r="AA309" i="4" s="1"/>
  <c r="Z341" i="4"/>
  <c r="AA341" i="4" s="1"/>
  <c r="Z373" i="4"/>
  <c r="AA373" i="4" s="1"/>
  <c r="Z405" i="4"/>
  <c r="AA405" i="4" s="1"/>
  <c r="Z437" i="4"/>
  <c r="AA437" i="4" s="1"/>
  <c r="Z469" i="4"/>
  <c r="AA469" i="4" s="1"/>
  <c r="Z152" i="4"/>
  <c r="AA152" i="4" s="1"/>
  <c r="Z368" i="4"/>
  <c r="AA368" i="4" s="1"/>
  <c r="Z5" i="4"/>
  <c r="AA5" i="4" s="1"/>
  <c r="Z37" i="4"/>
  <c r="AA37" i="4" s="1"/>
  <c r="Z70" i="4"/>
  <c r="AA70" i="4" s="1"/>
  <c r="Z102" i="4"/>
  <c r="AA102" i="4" s="1"/>
  <c r="Z134" i="4"/>
  <c r="AA134" i="4" s="1"/>
  <c r="Z166" i="4"/>
  <c r="AA166" i="4" s="1"/>
  <c r="Z198" i="4"/>
  <c r="AA198" i="4" s="1"/>
  <c r="Z230" i="4"/>
  <c r="AA230" i="4" s="1"/>
  <c r="Z262" i="4"/>
  <c r="AA262" i="4" s="1"/>
  <c r="Z294" i="4"/>
  <c r="AA294" i="4" s="1"/>
  <c r="Z326" i="4"/>
  <c r="AA326" i="4" s="1"/>
  <c r="Z358" i="4"/>
  <c r="AA358" i="4" s="1"/>
  <c r="Z390" i="4"/>
  <c r="AA390" i="4" s="1"/>
  <c r="Z422" i="4"/>
  <c r="AA422" i="4" s="1"/>
  <c r="Z454" i="4"/>
  <c r="AA454" i="4" s="1"/>
  <c r="Z248" i="4"/>
  <c r="AA248" i="4" s="1"/>
  <c r="Z6" i="4"/>
  <c r="AA6" i="4" s="1"/>
  <c r="Z38" i="4"/>
  <c r="AA38" i="4" s="1"/>
  <c r="Z71" i="4"/>
  <c r="AA71" i="4" s="1"/>
  <c r="Z103" i="4"/>
  <c r="AA103" i="4" s="1"/>
  <c r="Z135" i="4"/>
  <c r="AA135" i="4" s="1"/>
  <c r="Z167" i="4"/>
  <c r="AA167" i="4" s="1"/>
  <c r="Z199" i="4"/>
  <c r="AA199" i="4" s="1"/>
  <c r="Z231" i="4"/>
  <c r="AA231" i="4" s="1"/>
  <c r="Z263" i="4"/>
  <c r="AA263" i="4" s="1"/>
  <c r="Z295" i="4"/>
  <c r="AA295" i="4" s="1"/>
  <c r="Z327" i="4"/>
  <c r="AA327" i="4" s="1"/>
  <c r="Z359" i="4"/>
  <c r="AA359" i="4" s="1"/>
  <c r="Z391" i="4"/>
  <c r="AA391" i="4" s="1"/>
  <c r="Z423" i="4"/>
  <c r="AA423" i="4" s="1"/>
  <c r="Z455" i="4"/>
  <c r="AA455" i="4" s="1"/>
  <c r="Z487" i="4"/>
  <c r="AA487" i="4" s="1"/>
  <c r="Z56" i="4"/>
  <c r="AA56" i="4" s="1"/>
  <c r="Z128" i="4"/>
  <c r="AA128" i="4" s="1"/>
  <c r="Z224" i="4"/>
  <c r="AA224" i="4" s="1"/>
  <c r="Z352" i="4"/>
  <c r="AA352" i="4" s="1"/>
  <c r="Z24" i="4"/>
  <c r="AA24" i="4" s="1"/>
  <c r="Z57" i="4"/>
  <c r="AA57" i="4" s="1"/>
  <c r="Z89" i="4"/>
  <c r="AA89" i="4" s="1"/>
  <c r="Z121" i="4"/>
  <c r="AA121" i="4" s="1"/>
  <c r="Z153" i="4"/>
  <c r="AA153" i="4" s="1"/>
  <c r="Z185" i="4"/>
  <c r="AA185" i="4" s="1"/>
  <c r="Z217" i="4"/>
  <c r="AA217" i="4" s="1"/>
  <c r="Z249" i="4"/>
  <c r="AA249" i="4" s="1"/>
  <c r="Z281" i="4"/>
  <c r="AA281" i="4" s="1"/>
  <c r="Z313" i="4"/>
  <c r="AA313" i="4" s="1"/>
  <c r="Z345" i="4"/>
  <c r="AA345" i="4" s="1"/>
  <c r="Z377" i="4"/>
  <c r="AA377" i="4" s="1"/>
  <c r="Z409" i="4"/>
  <c r="AA409" i="4" s="1"/>
  <c r="Z441" i="4"/>
  <c r="AA441" i="4" s="1"/>
  <c r="Z473" i="4"/>
  <c r="AA473" i="4" s="1"/>
  <c r="Z464" i="4"/>
  <c r="AA464" i="4" s="1"/>
  <c r="Z50" i="4"/>
  <c r="AA50" i="4" s="1"/>
  <c r="Z82" i="4"/>
  <c r="AA82" i="4" s="1"/>
  <c r="Z114" i="4"/>
  <c r="AA114" i="4" s="1"/>
  <c r="Z146" i="4"/>
  <c r="AA146" i="4" s="1"/>
  <c r="Z178" i="4"/>
  <c r="AA178" i="4" s="1"/>
  <c r="Z210" i="4"/>
  <c r="AA210" i="4" s="1"/>
  <c r="Z242" i="4"/>
  <c r="AA242" i="4" s="1"/>
  <c r="Z274" i="4"/>
  <c r="AA274" i="4" s="1"/>
  <c r="Z306" i="4"/>
  <c r="AA306" i="4" s="1"/>
  <c r="Z338" i="4"/>
  <c r="AA338" i="4" s="1"/>
  <c r="Z370" i="4"/>
  <c r="AA370" i="4" s="1"/>
  <c r="Z402" i="4"/>
  <c r="AA402" i="4" s="1"/>
  <c r="Z434" i="4"/>
  <c r="AA434" i="4" s="1"/>
  <c r="Z466" i="4"/>
  <c r="AA466" i="4" s="1"/>
  <c r="Z10" i="4"/>
  <c r="AA10" i="4" s="1"/>
  <c r="Z42" i="4"/>
  <c r="AA42" i="4" s="1"/>
  <c r="Z467" i="4"/>
  <c r="AA467" i="4" s="1"/>
  <c r="Z478" i="4"/>
  <c r="AA478" i="4" s="1"/>
  <c r="V248" i="4"/>
  <c r="W248" i="4" s="1"/>
  <c r="V25" i="4"/>
  <c r="W25" i="4" s="1"/>
  <c r="V26" i="4"/>
  <c r="W26" i="4" s="1"/>
  <c r="V191" i="4"/>
  <c r="W191" i="4" s="1"/>
  <c r="V428" i="4"/>
  <c r="W428" i="4" s="1"/>
  <c r="V309" i="4"/>
  <c r="W309" i="4" s="1"/>
  <c r="V383" i="4"/>
  <c r="W383" i="4" s="1"/>
  <c r="V278" i="4"/>
  <c r="W278" i="4" s="1"/>
  <c r="V351" i="4"/>
  <c r="W351" i="4" s="1"/>
  <c r="Z363" i="4"/>
  <c r="AA363" i="4" s="1"/>
  <c r="Z164" i="4"/>
  <c r="AA164" i="4" s="1"/>
  <c r="V488" i="4"/>
  <c r="W488" i="4" s="1"/>
  <c r="V385" i="4"/>
  <c r="W385" i="4" s="1"/>
  <c r="V322" i="4"/>
  <c r="W322" i="4" s="1"/>
  <c r="V163" i="4"/>
  <c r="W163" i="4" s="1"/>
  <c r="V215" i="4"/>
  <c r="W215" i="4" s="1"/>
  <c r="V308" i="4"/>
  <c r="W308" i="4" s="1"/>
  <c r="V189" i="4"/>
  <c r="W189" i="4" s="1"/>
  <c r="V223" i="4"/>
  <c r="W223" i="4" s="1"/>
  <c r="V222" i="4"/>
  <c r="W222" i="4" s="1"/>
  <c r="V175" i="4"/>
  <c r="W175" i="4" s="1"/>
  <c r="Z414" i="4"/>
  <c r="AA414" i="4" s="1"/>
  <c r="V23" i="4"/>
  <c r="W23" i="4" s="1"/>
  <c r="V88" i="4"/>
  <c r="W88" i="4" s="1"/>
  <c r="V152" i="4"/>
  <c r="W152" i="4" s="1"/>
  <c r="V216" i="4"/>
  <c r="W216" i="4" s="1"/>
  <c r="V280" i="4"/>
  <c r="W280" i="4" s="1"/>
  <c r="V344" i="4"/>
  <c r="W344" i="4" s="1"/>
  <c r="V432" i="4"/>
  <c r="W432" i="4" s="1"/>
  <c r="V24" i="4"/>
  <c r="W24" i="4" s="1"/>
  <c r="V89" i="4"/>
  <c r="W89" i="4" s="1"/>
  <c r="V153" i="4"/>
  <c r="W153" i="4" s="1"/>
  <c r="V217" i="4"/>
  <c r="W217" i="4" s="1"/>
  <c r="V281" i="4"/>
  <c r="W281" i="4" s="1"/>
  <c r="V345" i="4"/>
  <c r="W345" i="4" s="1"/>
  <c r="V409" i="4"/>
  <c r="W409" i="4" s="1"/>
  <c r="V473" i="4"/>
  <c r="W473" i="4" s="1"/>
  <c r="V66" i="4"/>
  <c r="W66" i="4" s="1"/>
  <c r="V170" i="4"/>
  <c r="W170" i="4" s="1"/>
  <c r="V266" i="4"/>
  <c r="W266" i="4" s="1"/>
  <c r="V362" i="4"/>
  <c r="W362" i="4" s="1"/>
  <c r="V458" i="4"/>
  <c r="W458" i="4" s="1"/>
  <c r="V122" i="4"/>
  <c r="W122" i="4" s="1"/>
  <c r="V306" i="4"/>
  <c r="W306" i="4" s="1"/>
  <c r="V490" i="4"/>
  <c r="W490" i="4" s="1"/>
  <c r="V59" i="4"/>
  <c r="W59" i="4" s="1"/>
  <c r="V123" i="4"/>
  <c r="W123" i="4" s="1"/>
  <c r="V187" i="4"/>
  <c r="W187" i="4" s="1"/>
  <c r="V251" i="4"/>
  <c r="W251" i="4" s="1"/>
  <c r="V315" i="4"/>
  <c r="W315" i="4" s="1"/>
  <c r="V379" i="4"/>
  <c r="W379" i="4" s="1"/>
  <c r="V443" i="4"/>
  <c r="W443" i="4" s="1"/>
  <c r="V87" i="4"/>
  <c r="W87" i="4" s="1"/>
  <c r="V303" i="4"/>
  <c r="W303" i="4" s="1"/>
  <c r="V3" i="4"/>
  <c r="W3" i="4" s="1"/>
  <c r="V68" i="4"/>
  <c r="W68" i="4" s="1"/>
  <c r="V140" i="4"/>
  <c r="W140" i="4" s="1"/>
  <c r="V204" i="4"/>
  <c r="W204" i="4" s="1"/>
  <c r="V268" i="4"/>
  <c r="W268" i="4" s="1"/>
  <c r="V332" i="4"/>
  <c r="W332" i="4" s="1"/>
  <c r="V396" i="4"/>
  <c r="W396" i="4" s="1"/>
  <c r="V460" i="4"/>
  <c r="W460" i="4" s="1"/>
  <c r="V20" i="4"/>
  <c r="W20" i="4" s="1"/>
  <c r="V85" i="4"/>
  <c r="W85" i="4" s="1"/>
  <c r="V149" i="4"/>
  <c r="W149" i="4" s="1"/>
  <c r="V213" i="4"/>
  <c r="W213" i="4" s="1"/>
  <c r="V277" i="4"/>
  <c r="W277" i="4" s="1"/>
  <c r="V341" i="4"/>
  <c r="W341" i="4" s="1"/>
  <c r="V405" i="4"/>
  <c r="W405" i="4" s="1"/>
  <c r="V469" i="4"/>
  <c r="W469" i="4" s="1"/>
  <c r="V103" i="4"/>
  <c r="W103" i="4" s="1"/>
  <c r="V287" i="4"/>
  <c r="W287" i="4" s="1"/>
  <c r="V447" i="4"/>
  <c r="W447" i="4" s="1"/>
  <c r="V54" i="4"/>
  <c r="W54" i="4" s="1"/>
  <c r="V118" i="4"/>
  <c r="W118" i="4" s="1"/>
  <c r="V182" i="4"/>
  <c r="W182" i="4" s="1"/>
  <c r="V246" i="4"/>
  <c r="W246" i="4" s="1"/>
  <c r="V310" i="4"/>
  <c r="W310" i="4" s="1"/>
  <c r="V374" i="4"/>
  <c r="W374" i="4" s="1"/>
  <c r="V438" i="4"/>
  <c r="W438" i="4" s="1"/>
  <c r="V47" i="4"/>
  <c r="W47" i="4" s="1"/>
  <c r="V255" i="4"/>
  <c r="W255" i="4" s="1"/>
  <c r="V463" i="4"/>
  <c r="W463" i="4" s="1"/>
  <c r="Z59" i="4"/>
  <c r="AA59" i="4" s="1"/>
  <c r="Z91" i="4"/>
  <c r="AA91" i="4" s="1"/>
  <c r="Z123" i="4"/>
  <c r="AA123" i="4" s="1"/>
  <c r="Z155" i="4"/>
  <c r="AA155" i="4" s="1"/>
  <c r="Z187" i="4"/>
  <c r="AA187" i="4" s="1"/>
  <c r="Z219" i="4"/>
  <c r="AA219" i="4" s="1"/>
  <c r="Z251" i="4"/>
  <c r="AA251" i="4" s="1"/>
  <c r="Z283" i="4"/>
  <c r="AA283" i="4" s="1"/>
  <c r="Z315" i="4"/>
  <c r="AA315" i="4" s="1"/>
  <c r="Z347" i="4"/>
  <c r="AA347" i="4" s="1"/>
  <c r="Z379" i="4"/>
  <c r="AA379" i="4" s="1"/>
  <c r="Z411" i="4"/>
  <c r="AA411" i="4" s="1"/>
  <c r="Z45" i="4"/>
  <c r="AA45" i="4" s="1"/>
  <c r="Z288" i="4"/>
  <c r="AA288" i="4" s="1"/>
  <c r="Z416" i="4"/>
  <c r="AA416" i="4" s="1"/>
  <c r="Z19" i="4"/>
  <c r="AA19" i="4" s="1"/>
  <c r="Z52" i="4"/>
  <c r="AA52" i="4" s="1"/>
  <c r="Z84" i="4"/>
  <c r="AA84" i="4" s="1"/>
  <c r="Z116" i="4"/>
  <c r="AA116" i="4" s="1"/>
  <c r="Z148" i="4"/>
  <c r="AA148" i="4" s="1"/>
  <c r="Z180" i="4"/>
  <c r="AA180" i="4" s="1"/>
  <c r="Z212" i="4"/>
  <c r="AA212" i="4" s="1"/>
  <c r="Z244" i="4"/>
  <c r="AA244" i="4" s="1"/>
  <c r="Z276" i="4"/>
  <c r="AA276" i="4" s="1"/>
  <c r="Z308" i="4"/>
  <c r="AA308" i="4" s="1"/>
  <c r="Z340" i="4"/>
  <c r="AA340" i="4" s="1"/>
  <c r="Z372" i="4"/>
  <c r="AA372" i="4" s="1"/>
  <c r="Z404" i="4"/>
  <c r="AA404" i="4" s="1"/>
  <c r="Z436" i="4"/>
  <c r="AA436" i="4" s="1"/>
  <c r="Z468" i="4"/>
  <c r="AA468" i="4" s="1"/>
  <c r="Z17" i="4"/>
  <c r="AA17" i="4" s="1"/>
  <c r="V184" i="4"/>
  <c r="W184" i="4" s="1"/>
  <c r="V480" i="4"/>
  <c r="W480" i="4" s="1"/>
  <c r="V313" i="4"/>
  <c r="W313" i="4" s="1"/>
  <c r="V402" i="4"/>
  <c r="W402" i="4" s="1"/>
  <c r="V155" i="4"/>
  <c r="W155" i="4" s="1"/>
  <c r="V475" i="4"/>
  <c r="W475" i="4" s="1"/>
  <c r="V236" i="4"/>
  <c r="W236" i="4" s="1"/>
  <c r="V245" i="4"/>
  <c r="W245" i="4" s="1"/>
  <c r="V86" i="4"/>
  <c r="W86" i="4" s="1"/>
  <c r="Z171" i="4"/>
  <c r="AA171" i="4" s="1"/>
  <c r="Z235" i="4"/>
  <c r="AA235" i="4" s="1"/>
  <c r="Z331" i="4"/>
  <c r="AA331" i="4" s="1"/>
  <c r="Z360" i="4"/>
  <c r="AA360" i="4" s="1"/>
  <c r="Z68" i="4"/>
  <c r="AA68" i="4" s="1"/>
  <c r="AH2" i="4"/>
  <c r="AI2" i="4" s="1"/>
  <c r="V128" i="4"/>
  <c r="W128" i="4" s="1"/>
  <c r="V65" i="4"/>
  <c r="W65" i="4" s="1"/>
  <c r="V449" i="4"/>
  <c r="W449" i="4" s="1"/>
  <c r="V418" i="4"/>
  <c r="W418" i="4" s="1"/>
  <c r="V99" i="4"/>
  <c r="W99" i="4" s="1"/>
  <c r="V483" i="4"/>
  <c r="W483" i="4" s="1"/>
  <c r="V244" i="4"/>
  <c r="W244" i="4" s="1"/>
  <c r="V125" i="4"/>
  <c r="W125" i="4" s="1"/>
  <c r="V399" i="4"/>
  <c r="W399" i="4" s="1"/>
  <c r="V31" i="4"/>
  <c r="W31" i="4" s="1"/>
  <c r="V96" i="4"/>
  <c r="W96" i="4" s="1"/>
  <c r="V160" i="4"/>
  <c r="W160" i="4" s="1"/>
  <c r="V224" i="4"/>
  <c r="W224" i="4" s="1"/>
  <c r="V288" i="4"/>
  <c r="W288" i="4" s="1"/>
  <c r="V352" i="4"/>
  <c r="W352" i="4" s="1"/>
  <c r="V448" i="4"/>
  <c r="W448" i="4" s="1"/>
  <c r="V32" i="4"/>
  <c r="W32" i="4" s="1"/>
  <c r="V97" i="4"/>
  <c r="W97" i="4" s="1"/>
  <c r="V161" i="4"/>
  <c r="W161" i="4" s="1"/>
  <c r="V225" i="4"/>
  <c r="W225" i="4" s="1"/>
  <c r="V289" i="4"/>
  <c r="W289" i="4" s="1"/>
  <c r="V353" i="4"/>
  <c r="W353" i="4" s="1"/>
  <c r="V417" i="4"/>
  <c r="W417" i="4" s="1"/>
  <c r="V481" i="4"/>
  <c r="W481" i="4" s="1"/>
  <c r="V82" i="4"/>
  <c r="W82" i="4" s="1"/>
  <c r="V178" i="4"/>
  <c r="W178" i="4" s="1"/>
  <c r="V274" i="4"/>
  <c r="W274" i="4" s="1"/>
  <c r="V370" i="4"/>
  <c r="W370" i="4" s="1"/>
  <c r="V474" i="4"/>
  <c r="W474" i="4" s="1"/>
  <c r="V138" i="4"/>
  <c r="W138" i="4" s="1"/>
  <c r="V330" i="4"/>
  <c r="W330" i="4" s="1"/>
  <c r="V464" i="4"/>
  <c r="W464" i="4" s="1"/>
  <c r="V67" i="4"/>
  <c r="W67" i="4" s="1"/>
  <c r="V131" i="4"/>
  <c r="W131" i="4" s="1"/>
  <c r="V195" i="4"/>
  <c r="W195" i="4" s="1"/>
  <c r="V259" i="4"/>
  <c r="W259" i="4" s="1"/>
  <c r="V323" i="4"/>
  <c r="W323" i="4" s="1"/>
  <c r="V387" i="4"/>
  <c r="W387" i="4" s="1"/>
  <c r="V451" i="4"/>
  <c r="W451" i="4" s="1"/>
  <c r="V111" i="4"/>
  <c r="W111" i="4" s="1"/>
  <c r="V327" i="4"/>
  <c r="W327" i="4" s="1"/>
  <c r="V11" i="4"/>
  <c r="W11" i="4" s="1"/>
  <c r="V76" i="4"/>
  <c r="W76" i="4" s="1"/>
  <c r="V148" i="4"/>
  <c r="W148" i="4" s="1"/>
  <c r="V212" i="4"/>
  <c r="W212" i="4" s="1"/>
  <c r="V276" i="4"/>
  <c r="W276" i="4" s="1"/>
  <c r="V340" i="4"/>
  <c r="W340" i="4" s="1"/>
  <c r="V404" i="4"/>
  <c r="W404" i="4" s="1"/>
  <c r="V468" i="4"/>
  <c r="W468" i="4" s="1"/>
  <c r="V28" i="4"/>
  <c r="W28" i="4" s="1"/>
  <c r="V93" i="4"/>
  <c r="W93" i="4" s="1"/>
  <c r="V157" i="4"/>
  <c r="W157" i="4" s="1"/>
  <c r="V221" i="4"/>
  <c r="W221" i="4" s="1"/>
  <c r="V285" i="4"/>
  <c r="W285" i="4" s="1"/>
  <c r="V349" i="4"/>
  <c r="W349" i="4" s="1"/>
  <c r="V413" i="4"/>
  <c r="W413" i="4" s="1"/>
  <c r="V477" i="4"/>
  <c r="W477" i="4" s="1"/>
  <c r="V127" i="4"/>
  <c r="W127" i="4" s="1"/>
  <c r="V311" i="4"/>
  <c r="W311" i="4" s="1"/>
  <c r="V471" i="4"/>
  <c r="W471" i="4" s="1"/>
  <c r="V62" i="4"/>
  <c r="W62" i="4" s="1"/>
  <c r="V126" i="4"/>
  <c r="W126" i="4" s="1"/>
  <c r="V190" i="4"/>
  <c r="W190" i="4" s="1"/>
  <c r="V254" i="4"/>
  <c r="W254" i="4" s="1"/>
  <c r="V318" i="4"/>
  <c r="W318" i="4" s="1"/>
  <c r="V382" i="4"/>
  <c r="W382" i="4" s="1"/>
  <c r="V446" i="4"/>
  <c r="W446" i="4" s="1"/>
  <c r="V71" i="4"/>
  <c r="W71" i="4" s="1"/>
  <c r="V271" i="4"/>
  <c r="W271" i="4" s="1"/>
  <c r="V487" i="4"/>
  <c r="W487" i="4" s="1"/>
  <c r="Z31" i="4"/>
  <c r="AA31" i="4" s="1"/>
  <c r="Z120" i="4"/>
  <c r="AA120" i="4" s="1"/>
  <c r="Z208" i="4"/>
  <c r="AA208" i="4" s="1"/>
  <c r="Z304" i="4"/>
  <c r="AA304" i="4" s="1"/>
  <c r="Z28" i="4"/>
  <c r="AA28" i="4" s="1"/>
  <c r="Z61" i="4"/>
  <c r="AA61" i="4" s="1"/>
  <c r="Z93" i="4"/>
  <c r="AA93" i="4" s="1"/>
  <c r="Z125" i="4"/>
  <c r="AA125" i="4" s="1"/>
  <c r="Z157" i="4"/>
  <c r="AA157" i="4" s="1"/>
  <c r="Z189" i="4"/>
  <c r="AA189" i="4" s="1"/>
  <c r="Z221" i="4"/>
  <c r="AA221" i="4" s="1"/>
  <c r="Z253" i="4"/>
  <c r="AA253" i="4" s="1"/>
  <c r="Z285" i="4"/>
  <c r="AA285" i="4" s="1"/>
  <c r="Z317" i="4"/>
  <c r="AA317" i="4" s="1"/>
  <c r="Z349" i="4"/>
  <c r="AA349" i="4" s="1"/>
  <c r="Z381" i="4"/>
  <c r="AA381" i="4" s="1"/>
  <c r="Z413" i="4"/>
  <c r="AA413" i="4" s="1"/>
  <c r="Z445" i="4"/>
  <c r="AA445" i="4" s="1"/>
  <c r="Z477" i="4"/>
  <c r="AA477" i="4" s="1"/>
  <c r="Z216" i="4"/>
  <c r="AA216" i="4" s="1"/>
  <c r="Z400" i="4"/>
  <c r="AA400" i="4" s="1"/>
  <c r="Z13" i="4"/>
  <c r="AA13" i="4" s="1"/>
  <c r="Z46" i="4"/>
  <c r="AA46" i="4" s="1"/>
  <c r="Z78" i="4"/>
  <c r="AA78" i="4" s="1"/>
  <c r="Z110" i="4"/>
  <c r="AA110" i="4" s="1"/>
  <c r="Z142" i="4"/>
  <c r="AA142" i="4" s="1"/>
  <c r="Z174" i="4"/>
  <c r="AA174" i="4" s="1"/>
  <c r="Z206" i="4"/>
  <c r="AA206" i="4" s="1"/>
  <c r="Z238" i="4"/>
  <c r="AA238" i="4" s="1"/>
  <c r="Z270" i="4"/>
  <c r="AA270" i="4" s="1"/>
  <c r="Z302" i="4"/>
  <c r="AA302" i="4" s="1"/>
  <c r="Z334" i="4"/>
  <c r="AA334" i="4" s="1"/>
  <c r="Z366" i="4"/>
  <c r="AA366" i="4" s="1"/>
  <c r="Z398" i="4"/>
  <c r="AA398" i="4" s="1"/>
  <c r="Z430" i="4"/>
  <c r="AA430" i="4" s="1"/>
  <c r="Z462" i="4"/>
  <c r="AA462" i="4" s="1"/>
  <c r="Z312" i="4"/>
  <c r="AA312" i="4" s="1"/>
  <c r="Z14" i="4"/>
  <c r="AA14" i="4" s="1"/>
  <c r="Z47" i="4"/>
  <c r="AA47" i="4" s="1"/>
  <c r="Z79" i="4"/>
  <c r="AA79" i="4" s="1"/>
  <c r="Z111" i="4"/>
  <c r="AA111" i="4" s="1"/>
  <c r="Z143" i="4"/>
  <c r="AA143" i="4" s="1"/>
  <c r="Z175" i="4"/>
  <c r="AA175" i="4" s="1"/>
  <c r="Z207" i="4"/>
  <c r="AA207" i="4" s="1"/>
  <c r="Z239" i="4"/>
  <c r="AA239" i="4" s="1"/>
  <c r="Z271" i="4"/>
  <c r="AA271" i="4" s="1"/>
  <c r="Z303" i="4"/>
  <c r="AA303" i="4" s="1"/>
  <c r="Z335" i="4"/>
  <c r="AA335" i="4" s="1"/>
  <c r="Z367" i="4"/>
  <c r="AA367" i="4" s="1"/>
  <c r="Z399" i="4"/>
  <c r="AA399" i="4" s="1"/>
  <c r="Z431" i="4"/>
  <c r="AA431" i="4" s="1"/>
  <c r="Z463" i="4"/>
  <c r="AA463" i="4" s="1"/>
  <c r="Z7" i="4"/>
  <c r="AA7" i="4" s="1"/>
  <c r="Z80" i="4"/>
  <c r="AA80" i="4" s="1"/>
  <c r="Z160" i="4"/>
  <c r="AA160" i="4" s="1"/>
  <c r="Z264" i="4"/>
  <c r="AA264" i="4" s="1"/>
  <c r="Z408" i="4"/>
  <c r="AA408" i="4" s="1"/>
  <c r="Z32" i="4"/>
  <c r="AA32" i="4" s="1"/>
  <c r="Z65" i="4"/>
  <c r="AA65" i="4" s="1"/>
  <c r="Z97" i="4"/>
  <c r="AA97" i="4" s="1"/>
  <c r="Z129" i="4"/>
  <c r="AA129" i="4" s="1"/>
  <c r="Z161" i="4"/>
  <c r="AA161" i="4" s="1"/>
  <c r="Z193" i="4"/>
  <c r="AA193" i="4" s="1"/>
  <c r="Z225" i="4"/>
  <c r="AA225" i="4" s="1"/>
  <c r="Z257" i="4"/>
  <c r="AA257" i="4" s="1"/>
  <c r="Z289" i="4"/>
  <c r="AA289" i="4" s="1"/>
  <c r="Z321" i="4"/>
  <c r="AA321" i="4" s="1"/>
  <c r="Z353" i="4"/>
  <c r="AA353" i="4" s="1"/>
  <c r="Z385" i="4"/>
  <c r="AA385" i="4" s="1"/>
  <c r="Z417" i="4"/>
  <c r="AA417" i="4" s="1"/>
  <c r="Z449" i="4"/>
  <c r="AA449" i="4" s="1"/>
  <c r="Z481" i="4"/>
  <c r="AA481" i="4" s="1"/>
  <c r="Z440" i="4"/>
  <c r="AA440" i="4" s="1"/>
  <c r="Z472" i="4"/>
  <c r="AA472" i="4" s="1"/>
  <c r="Z58" i="4"/>
  <c r="AA58" i="4" s="1"/>
  <c r="Z90" i="4"/>
  <c r="AA90" i="4" s="1"/>
  <c r="Z122" i="4"/>
  <c r="AA122" i="4" s="1"/>
  <c r="Z154" i="4"/>
  <c r="AA154" i="4" s="1"/>
  <c r="Z186" i="4"/>
  <c r="AA186" i="4" s="1"/>
  <c r="Z218" i="4"/>
  <c r="AA218" i="4" s="1"/>
  <c r="Z250" i="4"/>
  <c r="AA250" i="4" s="1"/>
  <c r="Z282" i="4"/>
  <c r="AA282" i="4" s="1"/>
  <c r="Z314" i="4"/>
  <c r="AA314" i="4" s="1"/>
  <c r="Z346" i="4"/>
  <c r="AA346" i="4" s="1"/>
  <c r="Z378" i="4"/>
  <c r="AA378" i="4" s="1"/>
  <c r="Z410" i="4"/>
  <c r="AA410" i="4" s="1"/>
  <c r="Z442" i="4"/>
  <c r="AA442" i="4" s="1"/>
  <c r="Z474" i="4"/>
  <c r="AA474" i="4" s="1"/>
  <c r="Z18" i="4"/>
  <c r="AA18" i="4" s="1"/>
  <c r="Z443" i="4"/>
  <c r="AA443" i="4" s="1"/>
  <c r="Z475" i="4"/>
  <c r="AA475" i="4" s="1"/>
  <c r="Z486" i="4"/>
  <c r="AA486" i="4" s="1"/>
  <c r="O447" i="4"/>
  <c r="O147" i="4"/>
  <c r="O339" i="4"/>
  <c r="O155" i="4"/>
  <c r="O347" i="4"/>
  <c r="O368" i="4"/>
  <c r="O407" i="4"/>
  <c r="O98" i="4"/>
  <c r="O226" i="4"/>
  <c r="O354" i="4"/>
  <c r="O482" i="4"/>
  <c r="O99" i="4"/>
  <c r="O163" i="4"/>
  <c r="O419" i="4"/>
  <c r="O6" i="4"/>
  <c r="O248" i="4"/>
  <c r="O376" i="4"/>
  <c r="O135" i="4"/>
  <c r="O471" i="4"/>
  <c r="O50" i="4"/>
  <c r="O179" i="4"/>
  <c r="O328" i="4"/>
  <c r="O359" i="4"/>
  <c r="O146" i="4"/>
  <c r="O338" i="4"/>
  <c r="O224" i="4"/>
  <c r="O375" i="4"/>
  <c r="O90" i="4"/>
  <c r="O346" i="4"/>
  <c r="O475" i="4"/>
  <c r="O136" i="4"/>
  <c r="O304" i="4"/>
  <c r="O487" i="4"/>
  <c r="O231" i="4"/>
  <c r="O42" i="4"/>
  <c r="O106" i="4"/>
  <c r="O234" i="4"/>
  <c r="O362" i="4"/>
  <c r="O107" i="4"/>
  <c r="O235" i="4"/>
  <c r="O363" i="4"/>
  <c r="O48" i="4"/>
  <c r="O184" i="4"/>
  <c r="O14" i="4"/>
  <c r="O152" i="4"/>
  <c r="O320" i="4"/>
  <c r="O384" i="4"/>
  <c r="O448" i="4"/>
  <c r="O167" i="4"/>
  <c r="O111" i="4"/>
  <c r="O10" i="4"/>
  <c r="O103" i="4"/>
  <c r="O479" i="4"/>
  <c r="O187" i="4"/>
  <c r="O379" i="4"/>
  <c r="O272" i="4"/>
  <c r="O464" i="4"/>
  <c r="O22" i="4"/>
  <c r="O456" i="4"/>
  <c r="O58" i="4"/>
  <c r="O250" i="4"/>
  <c r="O30" i="4"/>
  <c r="O315" i="4"/>
  <c r="O443" i="4"/>
  <c r="O127" i="4"/>
  <c r="O47" i="4"/>
  <c r="O279" i="4"/>
  <c r="O343" i="4"/>
  <c r="O130" i="4"/>
  <c r="O386" i="4"/>
  <c r="O450" i="4"/>
  <c r="O3" i="4"/>
  <c r="O67" i="4"/>
  <c r="O131" i="4"/>
  <c r="O195" i="4"/>
  <c r="O259" i="4"/>
  <c r="O323" i="4"/>
  <c r="O387" i="4"/>
  <c r="O104" i="4"/>
  <c r="O208" i="4"/>
  <c r="O280" i="4"/>
  <c r="O344" i="4"/>
  <c r="O408" i="4"/>
  <c r="O472" i="4"/>
  <c r="O391" i="4"/>
  <c r="O207" i="4"/>
  <c r="O151" i="4"/>
  <c r="O383" i="4"/>
  <c r="O2" i="4"/>
  <c r="O255" i="4"/>
  <c r="O114" i="4"/>
  <c r="O243" i="4"/>
  <c r="O38" i="4"/>
  <c r="O392" i="4"/>
  <c r="O143" i="4"/>
  <c r="O335" i="4"/>
  <c r="O122" i="4"/>
  <c r="O314" i="4"/>
  <c r="O442" i="4"/>
  <c r="O123" i="4"/>
  <c r="O251" i="4"/>
  <c r="O400" i="4"/>
  <c r="O263" i="4"/>
  <c r="O55" i="4"/>
  <c r="O159" i="4"/>
  <c r="O351" i="4"/>
  <c r="O31" i="4"/>
  <c r="O74" i="4"/>
  <c r="O138" i="4"/>
  <c r="O202" i="4"/>
  <c r="O330" i="4"/>
  <c r="O394" i="4"/>
  <c r="O458" i="4"/>
  <c r="O75" i="4"/>
  <c r="O139" i="4"/>
  <c r="O203" i="4"/>
  <c r="O267" i="4"/>
  <c r="O331" i="4"/>
  <c r="O395" i="4"/>
  <c r="O459" i="4"/>
  <c r="O112" i="4"/>
  <c r="O96" i="4"/>
  <c r="O216" i="4"/>
  <c r="O288" i="4"/>
  <c r="O416" i="4"/>
  <c r="O480" i="4"/>
  <c r="O306" i="4"/>
  <c r="O200" i="4"/>
  <c r="O63" i="4"/>
  <c r="O360" i="4"/>
  <c r="O115" i="4"/>
  <c r="O160" i="4"/>
  <c r="O295" i="4"/>
  <c r="O274" i="4"/>
  <c r="O211" i="4"/>
  <c r="O403" i="4"/>
  <c r="O128" i="4"/>
  <c r="O424" i="4"/>
  <c r="O455" i="4"/>
  <c r="O247" i="4"/>
  <c r="O71" i="4"/>
  <c r="O26" i="4"/>
  <c r="O218" i="4"/>
  <c r="O474" i="4"/>
  <c r="O219" i="4"/>
  <c r="O411" i="4"/>
  <c r="O240" i="4"/>
  <c r="O431" i="4"/>
  <c r="O59" i="4"/>
  <c r="O258" i="4"/>
  <c r="O322" i="4"/>
  <c r="O451" i="4"/>
  <c r="O72" i="4"/>
  <c r="O232" i="4"/>
  <c r="O264" i="4"/>
  <c r="O423" i="4"/>
  <c r="O175" i="4"/>
  <c r="O183" i="4"/>
  <c r="O80" i="4"/>
  <c r="O144" i="4"/>
  <c r="O336" i="4"/>
  <c r="O199" i="4"/>
  <c r="O463" i="4"/>
  <c r="O186" i="4"/>
  <c r="O119" i="4"/>
  <c r="O23" i="4"/>
  <c r="O176" i="4"/>
  <c r="O191" i="4"/>
  <c r="O18" i="4"/>
  <c r="O82" i="4"/>
  <c r="O210" i="4"/>
  <c r="O402" i="4"/>
  <c r="O466" i="4"/>
  <c r="O83" i="4"/>
  <c r="O275" i="4"/>
  <c r="O467" i="4"/>
  <c r="O88" i="4"/>
  <c r="O370" i="4"/>
  <c r="O271" i="4"/>
  <c r="O56" i="4"/>
  <c r="O266" i="4"/>
  <c r="O282" i="4"/>
  <c r="O410" i="4"/>
  <c r="O91" i="4"/>
  <c r="O283" i="4"/>
  <c r="O120" i="4"/>
  <c r="O352" i="4"/>
  <c r="O7" i="4"/>
  <c r="O15" i="4"/>
  <c r="O192" i="4"/>
  <c r="O168" i="4"/>
  <c r="O162" i="4"/>
  <c r="O290" i="4"/>
  <c r="O418" i="4"/>
  <c r="O227" i="4"/>
  <c r="O291" i="4"/>
  <c r="O355" i="4"/>
  <c r="O483" i="4"/>
  <c r="O296" i="4"/>
  <c r="O488" i="4"/>
  <c r="O399" i="4"/>
  <c r="O66" i="4"/>
  <c r="O154" i="4"/>
  <c r="O79" i="4"/>
  <c r="O223" i="4"/>
  <c r="O311" i="4"/>
  <c r="O87" i="4"/>
  <c r="O319" i="4"/>
  <c r="O415" i="4"/>
  <c r="O170" i="4"/>
  <c r="O298" i="4"/>
  <c r="O426" i="4"/>
  <c r="O171" i="4"/>
  <c r="O299" i="4"/>
  <c r="O427" i="4"/>
  <c r="O432" i="4"/>
  <c r="O378" i="4"/>
  <c r="O256" i="4"/>
  <c r="O439" i="4"/>
  <c r="O194" i="4"/>
  <c r="O287" i="4"/>
  <c r="O215" i="4"/>
  <c r="O303" i="4"/>
  <c r="O34" i="4"/>
  <c r="O95" i="4"/>
  <c r="O327" i="4"/>
  <c r="O178" i="4"/>
  <c r="O242" i="4"/>
  <c r="O434" i="4"/>
  <c r="O51" i="4"/>
  <c r="O307" i="4"/>
  <c r="O371" i="4"/>
  <c r="O435" i="4"/>
  <c r="O312" i="4"/>
  <c r="O440" i="4"/>
  <c r="O367" i="4"/>
  <c r="F12" i="5"/>
  <c r="S115" i="4" l="1"/>
  <c r="S170" i="4"/>
  <c r="S122" i="4"/>
  <c r="S63" i="4"/>
  <c r="S119" i="4"/>
  <c r="S312" i="4"/>
  <c r="S51" i="4"/>
  <c r="S255" i="4"/>
  <c r="S104" i="4"/>
  <c r="S194" i="4"/>
  <c r="S432" i="4"/>
  <c r="S235" i="4"/>
  <c r="S106" i="4"/>
  <c r="S407" i="4"/>
  <c r="S55" i="4"/>
  <c r="S360" i="4"/>
  <c r="S163" i="4"/>
  <c r="S267" i="4"/>
  <c r="S15" i="4"/>
  <c r="S160" i="4"/>
  <c r="S219" i="4"/>
  <c r="S184" i="4"/>
  <c r="S335" i="4"/>
  <c r="S280" i="4"/>
  <c r="S275" i="4"/>
  <c r="S210" i="4"/>
  <c r="S176" i="4"/>
  <c r="S47" i="4"/>
  <c r="S207" i="4"/>
  <c r="S144" i="4"/>
  <c r="S431" i="4"/>
  <c r="S136" i="4"/>
  <c r="S131" i="4"/>
  <c r="S320" i="4"/>
  <c r="S299" i="4"/>
  <c r="S26" i="4"/>
  <c r="S479" i="4"/>
  <c r="S471" i="4"/>
  <c r="S248" i="4"/>
  <c r="S22" i="4"/>
  <c r="S95" i="4"/>
  <c r="S331" i="4"/>
  <c r="S439" i="4"/>
  <c r="S368" i="4"/>
  <c r="S171" i="4"/>
  <c r="S42" i="4"/>
  <c r="S311" i="4"/>
  <c r="S66" i="4"/>
  <c r="S296" i="4"/>
  <c r="S99" i="4"/>
  <c r="S458" i="4"/>
  <c r="S263" i="4"/>
  <c r="S96" i="4"/>
  <c r="S155" i="4"/>
  <c r="S459" i="4"/>
  <c r="S271" i="4"/>
  <c r="S216" i="4"/>
  <c r="S211" i="4"/>
  <c r="S146" i="4"/>
  <c r="S395" i="4"/>
  <c r="S448" i="4"/>
  <c r="S455" i="4"/>
  <c r="S80" i="4"/>
  <c r="S175" i="4"/>
  <c r="S232" i="4"/>
  <c r="S67" i="4"/>
  <c r="S38" i="4"/>
  <c r="S327" i="4"/>
  <c r="S424" i="4"/>
  <c r="S90" i="4"/>
  <c r="S195" i="4"/>
  <c r="S435" i="4"/>
  <c r="S434" i="4"/>
  <c r="S34" i="4"/>
  <c r="S75" i="4"/>
  <c r="S143" i="4"/>
  <c r="S304" i="4"/>
  <c r="S107" i="4"/>
  <c r="S415" i="4"/>
  <c r="S223" i="4"/>
  <c r="S399" i="4"/>
  <c r="S14" i="4"/>
  <c r="S482" i="4"/>
  <c r="S330" i="4"/>
  <c r="S7" i="4"/>
  <c r="S6" i="4"/>
  <c r="S91" i="4"/>
  <c r="S266" i="4"/>
  <c r="S103" i="4"/>
  <c r="S152" i="4"/>
  <c r="S147" i="4"/>
  <c r="S82" i="4"/>
  <c r="S203" i="4"/>
  <c r="S200" i="4"/>
  <c r="S199" i="4"/>
  <c r="S74" i="4"/>
  <c r="S423" i="4"/>
  <c r="S72" i="4"/>
  <c r="S3" i="4"/>
  <c r="S59" i="4"/>
  <c r="S376" i="4"/>
  <c r="S226" i="4"/>
  <c r="S224" i="4"/>
  <c r="S274" i="4"/>
  <c r="S391" i="4"/>
  <c r="S151" i="4"/>
  <c r="S371" i="4"/>
  <c r="S306" i="4"/>
  <c r="S375" i="4"/>
  <c r="S202" i="4"/>
  <c r="S384" i="4"/>
  <c r="S240" i="4"/>
  <c r="S426" i="4"/>
  <c r="S319" i="4"/>
  <c r="S79" i="4"/>
  <c r="S128" i="4"/>
  <c r="S483" i="4"/>
  <c r="S418" i="4"/>
  <c r="S168" i="4"/>
  <c r="S480" i="4"/>
  <c r="S120" i="4"/>
  <c r="S474" i="4"/>
  <c r="S127" i="4"/>
  <c r="S370" i="4"/>
  <c r="S88" i="4"/>
  <c r="S83" i="4"/>
  <c r="S18" i="4"/>
  <c r="S394" i="4"/>
  <c r="S443" i="4"/>
  <c r="S464" i="4"/>
  <c r="S183" i="4"/>
  <c r="S167" i="4"/>
  <c r="S451" i="4"/>
  <c r="S450" i="4"/>
  <c r="S314" i="4"/>
  <c r="S48" i="4"/>
  <c r="S138" i="4"/>
  <c r="S344" i="4"/>
  <c r="S463" i="4"/>
  <c r="S367" i="4"/>
  <c r="S307" i="4"/>
  <c r="S242" i="4"/>
  <c r="S303" i="4"/>
  <c r="S31" i="4"/>
  <c r="S256" i="4"/>
  <c r="S362" i="4"/>
  <c r="S231" i="4"/>
  <c r="S50" i="4"/>
  <c r="S442" i="4"/>
  <c r="S419" i="4"/>
  <c r="S290" i="4"/>
  <c r="S130" i="4"/>
  <c r="S416" i="4"/>
  <c r="S475" i="4"/>
  <c r="S410" i="4"/>
  <c r="S56" i="4"/>
  <c r="S487" i="4"/>
  <c r="S112" i="4"/>
  <c r="S466" i="4"/>
  <c r="S359" i="4"/>
  <c r="S23" i="4"/>
  <c r="S186" i="4"/>
  <c r="S400" i="4"/>
  <c r="S135" i="4"/>
  <c r="S456" i="4"/>
  <c r="S387" i="4"/>
  <c r="S386" i="4"/>
  <c r="S30" i="4"/>
  <c r="S159" i="4"/>
  <c r="S283" i="4"/>
  <c r="S208" i="4"/>
  <c r="S111" i="4"/>
  <c r="S243" i="4"/>
  <c r="S178" i="4"/>
  <c r="S215" i="4"/>
  <c r="S351" i="4"/>
  <c r="S251" i="4"/>
  <c r="S427" i="4"/>
  <c r="S298" i="4"/>
  <c r="S87" i="4"/>
  <c r="S154" i="4"/>
  <c r="S58" i="4"/>
  <c r="S355" i="4"/>
  <c r="S162" i="4"/>
  <c r="S192" i="4"/>
  <c r="S352" i="4"/>
  <c r="S411" i="4"/>
  <c r="S346" i="4"/>
  <c r="S379" i="4"/>
  <c r="S472" i="4"/>
  <c r="S467" i="4"/>
  <c r="S402" i="4"/>
  <c r="S295" i="4"/>
  <c r="S343" i="4"/>
  <c r="S10" i="4"/>
  <c r="S336" i="4"/>
  <c r="S315" i="4"/>
  <c r="S392" i="4"/>
  <c r="S323" i="4"/>
  <c r="S322" i="4"/>
  <c r="S114" i="4"/>
  <c r="S378" i="4"/>
  <c r="S227" i="4"/>
  <c r="S339" i="4"/>
  <c r="S264" i="4"/>
  <c r="S440" i="4"/>
  <c r="S179" i="4"/>
  <c r="S447" i="4"/>
  <c r="S71" i="4"/>
  <c r="S287" i="4"/>
  <c r="S123" i="4"/>
  <c r="S363" i="4"/>
  <c r="S234" i="4"/>
  <c r="S354" i="4"/>
  <c r="S139" i="4"/>
  <c r="S488" i="4"/>
  <c r="S291" i="4"/>
  <c r="S98" i="4"/>
  <c r="S187" i="4"/>
  <c r="S288" i="4"/>
  <c r="S347" i="4"/>
  <c r="S282" i="4"/>
  <c r="S250" i="4"/>
  <c r="S408" i="4"/>
  <c r="S403" i="4"/>
  <c r="S338" i="4"/>
  <c r="S191" i="4"/>
  <c r="S279" i="4"/>
  <c r="S247" i="4"/>
  <c r="S272" i="4"/>
  <c r="S383" i="4"/>
  <c r="S328" i="4"/>
  <c r="S259" i="4"/>
  <c r="S258" i="4"/>
  <c r="S218" i="4"/>
  <c r="O413" i="4"/>
  <c r="O414" i="4"/>
  <c r="O452" i="4"/>
  <c r="O222" i="4"/>
  <c r="O220" i="4"/>
  <c r="O364" i="4"/>
  <c r="O293" i="4"/>
  <c r="O329" i="4"/>
  <c r="O110" i="4"/>
  <c r="O381" i="4"/>
  <c r="O321" i="4"/>
  <c r="O309" i="4"/>
  <c r="O24" i="4"/>
  <c r="O77" i="4"/>
  <c r="O70" i="4"/>
  <c r="O39" i="4"/>
  <c r="O278" i="4"/>
  <c r="O246" i="4"/>
  <c r="O52" i="4"/>
  <c r="O43" i="4"/>
  <c r="O113" i="4"/>
  <c r="O353" i="4"/>
  <c r="O268" i="4"/>
  <c r="O180" i="4"/>
  <c r="O297" i="4"/>
  <c r="O373" i="4"/>
  <c r="O86" i="4"/>
  <c r="O40" i="4"/>
  <c r="O374" i="4"/>
  <c r="O172" i="4"/>
  <c r="O78" i="4"/>
  <c r="O89" i="4"/>
  <c r="O254" i="4"/>
  <c r="O13" i="4"/>
  <c r="O212" i="4"/>
  <c r="O406" i="4"/>
  <c r="O281" i="4"/>
  <c r="O388" i="4"/>
  <c r="O36" i="4"/>
  <c r="O233" i="4"/>
  <c r="O229" i="4"/>
  <c r="O142" i="4"/>
  <c r="O393" i="4"/>
  <c r="O316" i="4"/>
  <c r="O137" i="4"/>
  <c r="O305" i="4"/>
  <c r="O302" i="4"/>
  <c r="O173" i="4"/>
  <c r="O270" i="4"/>
  <c r="O345" i="4"/>
  <c r="O21" i="4"/>
  <c r="O317" i="4"/>
  <c r="O102" i="4"/>
  <c r="O65" i="4"/>
  <c r="O149" i="4"/>
  <c r="O245" i="4"/>
  <c r="O141" i="4"/>
  <c r="O260" i="4"/>
  <c r="O438" i="4"/>
  <c r="O473" i="4"/>
  <c r="O140" i="4"/>
  <c r="O196" i="4"/>
  <c r="O197" i="4"/>
  <c r="O9" i="4"/>
  <c r="O265" i="4"/>
  <c r="O133" i="4"/>
  <c r="O54" i="4"/>
  <c r="O121" i="4"/>
  <c r="O382" i="4"/>
  <c r="O126" i="4"/>
  <c r="O145" i="4"/>
  <c r="O252" i="4"/>
  <c r="O405" i="4"/>
  <c r="O153" i="4"/>
  <c r="O333" i="4"/>
  <c r="O428" i="4"/>
  <c r="O158" i="4"/>
  <c r="O44" i="4"/>
  <c r="O236" i="4"/>
  <c r="O118" i="4"/>
  <c r="O81" i="4"/>
  <c r="O157" i="4"/>
  <c r="O253" i="4"/>
  <c r="O276" i="4"/>
  <c r="O334" i="4"/>
  <c r="O372" i="4"/>
  <c r="O27" i="4"/>
  <c r="O5" i="4"/>
  <c r="O116" i="4"/>
  <c r="O125" i="4"/>
  <c r="O19" i="4"/>
  <c r="O105" i="4"/>
  <c r="O61" i="4"/>
  <c r="O490" i="4"/>
  <c r="O486" i="4"/>
  <c r="O209" i="4"/>
  <c r="O214" i="4"/>
  <c r="O262" i="4"/>
  <c r="O249" i="4"/>
  <c r="O49" i="4"/>
  <c r="O228" i="4"/>
  <c r="O313" i="4"/>
  <c r="O476" i="4"/>
  <c r="O11" i="4"/>
  <c r="O241" i="4"/>
  <c r="O465" i="4"/>
  <c r="O342" i="4"/>
  <c r="O341" i="4"/>
  <c r="O101" i="4"/>
  <c r="O35" i="4"/>
  <c r="O462" i="4"/>
  <c r="O484" i="4"/>
  <c r="O421" i="4"/>
  <c r="O20" i="4"/>
  <c r="O33" i="4"/>
  <c r="O76" i="4"/>
  <c r="O124" i="4"/>
  <c r="O166" i="4"/>
  <c r="O273" i="4"/>
  <c r="O301" i="4"/>
  <c r="O60" i="4"/>
  <c r="O422" i="4"/>
  <c r="O468" i="4"/>
  <c r="O185" i="4"/>
  <c r="O4" i="4"/>
  <c r="O425" i="4"/>
  <c r="O165" i="4"/>
  <c r="O177" i="4"/>
  <c r="O174" i="4"/>
  <c r="O193" i="4"/>
  <c r="O181" i="4"/>
  <c r="O277" i="4"/>
  <c r="O436" i="4"/>
  <c r="O470" i="4"/>
  <c r="O389" i="4"/>
  <c r="O361" i="4"/>
  <c r="O397" i="4"/>
  <c r="O454" i="4"/>
  <c r="O8" i="4"/>
  <c r="O429" i="4"/>
  <c r="O28" i="4"/>
  <c r="O377" i="4"/>
  <c r="O257" i="4"/>
  <c r="O230" i="4"/>
  <c r="O357" i="4"/>
  <c r="O97" i="4"/>
  <c r="O94" i="4"/>
  <c r="O73" i="4"/>
  <c r="O100" i="4"/>
  <c r="O349" i="4"/>
  <c r="O369" i="4"/>
  <c r="O430" i="4"/>
  <c r="O85" i="4"/>
  <c r="O310" i="4"/>
  <c r="O239" i="4"/>
  <c r="O469" i="4"/>
  <c r="O385" i="4"/>
  <c r="O489" i="4"/>
  <c r="O433" i="4"/>
  <c r="O444" i="4"/>
  <c r="O337" i="4"/>
  <c r="O93" i="4"/>
  <c r="O350" i="4"/>
  <c r="O17" i="4"/>
  <c r="O148" i="4"/>
  <c r="O365" i="4"/>
  <c r="O477" i="4"/>
  <c r="O285" i="4"/>
  <c r="O449" i="4"/>
  <c r="O25" i="4"/>
  <c r="O189" i="4"/>
  <c r="O117" i="4"/>
  <c r="O308" i="4"/>
  <c r="O294" i="4"/>
  <c r="O205" i="4"/>
  <c r="O156" i="4"/>
  <c r="O62" i="4"/>
  <c r="O437" i="4"/>
  <c r="O201" i="4"/>
  <c r="O45" i="4"/>
  <c r="O190" i="4"/>
  <c r="O340" i="4"/>
  <c r="O461" i="4"/>
  <c r="O204" i="4"/>
  <c r="O380" i="4"/>
  <c r="O244" i="4"/>
  <c r="O485" i="4"/>
  <c r="O12" i="4"/>
  <c r="O225" i="4"/>
  <c r="O390" i="4"/>
  <c r="O69" i="4"/>
  <c r="O206" i="4"/>
  <c r="O64" i="4"/>
  <c r="O269" i="4"/>
  <c r="O108" i="4"/>
  <c r="O289" i="4"/>
  <c r="O318" i="4"/>
  <c r="O412" i="4"/>
  <c r="O57" i="4"/>
  <c r="O188" i="4"/>
  <c r="O46" i="4"/>
  <c r="O217" i="4"/>
  <c r="O286" i="4"/>
  <c r="O396" i="4"/>
  <c r="O132" i="4"/>
  <c r="O325" i="4"/>
  <c r="O441" i="4"/>
  <c r="O457" i="4"/>
  <c r="O213" i="4"/>
  <c r="O198" i="4"/>
  <c r="O417" i="4"/>
  <c r="O478" i="4"/>
  <c r="O129" i="4"/>
  <c r="O420" i="4"/>
  <c r="O300" i="4"/>
  <c r="O182" i="4"/>
  <c r="O41" i="4"/>
  <c r="O348" i="4"/>
  <c r="O84" i="4"/>
  <c r="O401" i="4"/>
  <c r="O237" i="4"/>
  <c r="O221" i="4"/>
  <c r="O446" i="4"/>
  <c r="O404" i="4"/>
  <c r="O460" i="4"/>
  <c r="O169" i="4"/>
  <c r="O150" i="4"/>
  <c r="O481" i="4"/>
  <c r="O332" i="4"/>
  <c r="O68" i="4"/>
  <c r="O324" i="4"/>
  <c r="O366" i="4"/>
  <c r="O29" i="4"/>
  <c r="O161" i="4"/>
  <c r="O453" i="4"/>
  <c r="O53" i="4"/>
  <c r="O409" i="4"/>
  <c r="O37" i="4"/>
  <c r="O134" i="4"/>
  <c r="O358" i="4"/>
  <c r="O445" i="4"/>
  <c r="O238" i="4"/>
  <c r="O326" i="4"/>
  <c r="O32" i="4"/>
  <c r="O356" i="4"/>
  <c r="O92" i="4"/>
  <c r="O164" i="4"/>
  <c r="O284" i="4"/>
  <c r="O16" i="4"/>
  <c r="O398" i="4"/>
  <c r="O109" i="4"/>
  <c r="O292" i="4"/>
  <c r="O261" i="4"/>
  <c r="W2" i="4" l="1"/>
  <c r="S366" i="4"/>
  <c r="S177" i="4"/>
  <c r="S329" i="4"/>
  <c r="S164" i="4"/>
  <c r="S134" i="4"/>
  <c r="S324" i="4"/>
  <c r="S446" i="4"/>
  <c r="S300" i="4"/>
  <c r="S441" i="4"/>
  <c r="S57" i="4"/>
  <c r="S69" i="4"/>
  <c r="S461" i="4"/>
  <c r="S205" i="4"/>
  <c r="S477" i="4"/>
  <c r="S433" i="4"/>
  <c r="S369" i="4"/>
  <c r="S257" i="4"/>
  <c r="S389" i="4"/>
  <c r="S165" i="4"/>
  <c r="S273" i="4"/>
  <c r="S462" i="4"/>
  <c r="S476" i="4"/>
  <c r="S486" i="4"/>
  <c r="S27" i="4"/>
  <c r="S236" i="4"/>
  <c r="S145" i="4"/>
  <c r="S197" i="4"/>
  <c r="S149" i="4"/>
  <c r="S302" i="4"/>
  <c r="S36" i="4"/>
  <c r="S78" i="4"/>
  <c r="S268" i="4"/>
  <c r="S70" i="4"/>
  <c r="S293" i="4"/>
  <c r="S284" i="4"/>
  <c r="S457" i="4"/>
  <c r="S230" i="4"/>
  <c r="S209" i="4"/>
  <c r="S233" i="4"/>
  <c r="S37" i="4"/>
  <c r="S221" i="4"/>
  <c r="S412" i="4"/>
  <c r="S340" i="4"/>
  <c r="S365" i="4"/>
  <c r="S349" i="4"/>
  <c r="S470" i="4"/>
  <c r="S166" i="4"/>
  <c r="S313" i="4"/>
  <c r="S44" i="4"/>
  <c r="S196" i="4"/>
  <c r="S388" i="4"/>
  <c r="S353" i="4"/>
  <c r="S364" i="4"/>
  <c r="S206" i="4"/>
  <c r="S430" i="4"/>
  <c r="S484" i="4"/>
  <c r="S9" i="4"/>
  <c r="S39" i="4"/>
  <c r="S92" i="4"/>
  <c r="S68" i="4"/>
  <c r="S420" i="4"/>
  <c r="S325" i="4"/>
  <c r="S390" i="4"/>
  <c r="S294" i="4"/>
  <c r="S489" i="4"/>
  <c r="S377" i="4"/>
  <c r="S425" i="4"/>
  <c r="S35" i="4"/>
  <c r="S490" i="4"/>
  <c r="S372" i="4"/>
  <c r="S126" i="4"/>
  <c r="S65" i="4"/>
  <c r="S305" i="4"/>
  <c r="S172" i="4"/>
  <c r="S77" i="4"/>
  <c r="S261" i="4"/>
  <c r="S356" i="4"/>
  <c r="S409" i="4"/>
  <c r="S332" i="4"/>
  <c r="S237" i="4"/>
  <c r="S129" i="4"/>
  <c r="S132" i="4"/>
  <c r="S318" i="4"/>
  <c r="S225" i="4"/>
  <c r="S190" i="4"/>
  <c r="S308" i="4"/>
  <c r="S148" i="4"/>
  <c r="S385" i="4"/>
  <c r="S100" i="4"/>
  <c r="S28" i="4"/>
  <c r="S436" i="4"/>
  <c r="S4" i="4"/>
  <c r="S124" i="4"/>
  <c r="S101" i="4"/>
  <c r="S228" i="4"/>
  <c r="S61" i="4"/>
  <c r="S334" i="4"/>
  <c r="S158" i="4"/>
  <c r="S382" i="4"/>
  <c r="S140" i="4"/>
  <c r="S102" i="4"/>
  <c r="S137" i="4"/>
  <c r="S281" i="4"/>
  <c r="S374" i="4"/>
  <c r="S113" i="4"/>
  <c r="S24" i="4"/>
  <c r="S220" i="4"/>
  <c r="S358" i="4"/>
  <c r="S204" i="4"/>
  <c r="S361" i="4"/>
  <c r="S252" i="4"/>
  <c r="S180" i="4"/>
  <c r="S32" i="4"/>
  <c r="S481" i="4"/>
  <c r="S478" i="4"/>
  <c r="S289" i="4"/>
  <c r="S45" i="4"/>
  <c r="S17" i="4"/>
  <c r="S429" i="4"/>
  <c r="S185" i="4"/>
  <c r="S341" i="4"/>
  <c r="S49" i="4"/>
  <c r="S276" i="4"/>
  <c r="S121" i="4"/>
  <c r="S317" i="4"/>
  <c r="S406" i="4"/>
  <c r="S309" i="4"/>
  <c r="S188" i="4"/>
  <c r="S285" i="4"/>
  <c r="S11" i="4"/>
  <c r="S245" i="4"/>
  <c r="S292" i="4"/>
  <c r="S53" i="4"/>
  <c r="S401" i="4"/>
  <c r="S396" i="4"/>
  <c r="S12" i="4"/>
  <c r="S117" i="4"/>
  <c r="S469" i="4"/>
  <c r="S73" i="4"/>
  <c r="S277" i="4"/>
  <c r="S76" i="4"/>
  <c r="S105" i="4"/>
  <c r="S428" i="4"/>
  <c r="S473" i="4"/>
  <c r="S316" i="4"/>
  <c r="S40" i="4"/>
  <c r="S43" i="4"/>
  <c r="S222" i="4"/>
  <c r="S109" i="4"/>
  <c r="S326" i="4"/>
  <c r="S453" i="4"/>
  <c r="S150" i="4"/>
  <c r="S84" i="4"/>
  <c r="S417" i="4"/>
  <c r="S286" i="4"/>
  <c r="S108" i="4"/>
  <c r="S485" i="4"/>
  <c r="S201" i="4"/>
  <c r="S189" i="4"/>
  <c r="S350" i="4"/>
  <c r="S239" i="4"/>
  <c r="S94" i="4"/>
  <c r="S8" i="4"/>
  <c r="S181" i="4"/>
  <c r="S468" i="4"/>
  <c r="S33" i="4"/>
  <c r="S342" i="4"/>
  <c r="S249" i="4"/>
  <c r="S19" i="4"/>
  <c r="S253" i="4"/>
  <c r="S333" i="4"/>
  <c r="S54" i="4"/>
  <c r="S438" i="4"/>
  <c r="S21" i="4"/>
  <c r="S393" i="4"/>
  <c r="S212" i="4"/>
  <c r="S86" i="4"/>
  <c r="S52" i="4"/>
  <c r="S321" i="4"/>
  <c r="S452" i="4"/>
  <c r="S404" i="4"/>
  <c r="S156" i="4"/>
  <c r="S301" i="4"/>
  <c r="S118" i="4"/>
  <c r="S89" i="4"/>
  <c r="S398" i="4"/>
  <c r="S161" i="4"/>
  <c r="S348" i="4"/>
  <c r="S217" i="4"/>
  <c r="S269" i="4"/>
  <c r="S437" i="4"/>
  <c r="S93" i="4"/>
  <c r="S97" i="4"/>
  <c r="S193" i="4"/>
  <c r="S422" i="4"/>
  <c r="S465" i="4"/>
  <c r="S125" i="4"/>
  <c r="S153" i="4"/>
  <c r="S260" i="4"/>
  <c r="S142" i="4"/>
  <c r="S373" i="4"/>
  <c r="S381" i="4"/>
  <c r="S182" i="4"/>
  <c r="S444" i="4"/>
  <c r="S173" i="4"/>
  <c r="S238" i="4"/>
  <c r="S169" i="4"/>
  <c r="S198" i="4"/>
  <c r="S244" i="4"/>
  <c r="S25" i="4"/>
  <c r="S310" i="4"/>
  <c r="S454" i="4"/>
  <c r="S20" i="4"/>
  <c r="S262" i="4"/>
  <c r="S157" i="4"/>
  <c r="S133" i="4"/>
  <c r="S345" i="4"/>
  <c r="S13" i="4"/>
  <c r="S246" i="4"/>
  <c r="S414" i="4"/>
  <c r="S16" i="4"/>
  <c r="S445" i="4"/>
  <c r="S29" i="4"/>
  <c r="S460" i="4"/>
  <c r="S41" i="4"/>
  <c r="S213" i="4"/>
  <c r="S46" i="4"/>
  <c r="S64" i="4"/>
  <c r="S380" i="4"/>
  <c r="S62" i="4"/>
  <c r="S449" i="4"/>
  <c r="S337" i="4"/>
  <c r="S85" i="4"/>
  <c r="S357" i="4"/>
  <c r="S397" i="4"/>
  <c r="S174" i="4"/>
  <c r="S60" i="4"/>
  <c r="S421" i="4"/>
  <c r="S241" i="4"/>
  <c r="S214" i="4"/>
  <c r="S116" i="4"/>
  <c r="S81" i="4"/>
  <c r="S405" i="4"/>
  <c r="S265" i="4"/>
  <c r="S141" i="4"/>
  <c r="S270" i="4"/>
  <c r="S229" i="4"/>
  <c r="S254" i="4"/>
  <c r="S297" i="4"/>
  <c r="S278" i="4"/>
  <c r="S110" i="4"/>
  <c r="S413" i="4"/>
  <c r="AE103" i="4" l="1"/>
  <c r="AI103" i="4"/>
  <c r="AE263" i="4"/>
  <c r="AI263" i="4"/>
  <c r="AE91" i="4"/>
  <c r="AI91" i="4"/>
  <c r="AE392" i="4"/>
  <c r="AI392" i="4"/>
  <c r="AE243" i="4"/>
  <c r="AI243" i="4"/>
  <c r="AE42" i="4"/>
  <c r="AI42" i="4"/>
  <c r="AE162" i="4"/>
  <c r="AI162" i="4"/>
  <c r="AE95" i="4"/>
  <c r="AI95" i="4"/>
  <c r="AE38" i="4"/>
  <c r="AI38" i="4"/>
  <c r="AE387" i="4"/>
  <c r="AI387" i="4"/>
  <c r="AE344" i="4"/>
  <c r="AI344" i="4"/>
  <c r="AE227" i="4"/>
  <c r="AI227" i="4"/>
  <c r="AE451" i="4"/>
  <c r="AI451" i="4"/>
  <c r="AE223" i="4"/>
  <c r="AI223" i="4"/>
  <c r="AE360" i="4"/>
  <c r="AI360" i="4"/>
  <c r="AE168" i="4"/>
  <c r="AI168" i="4"/>
  <c r="AE15" i="4"/>
  <c r="AI15" i="4"/>
  <c r="AE48" i="4"/>
  <c r="AI48" i="4"/>
  <c r="AE474" i="4"/>
  <c r="AI474" i="4"/>
  <c r="AE194" i="4"/>
  <c r="AI194" i="4"/>
  <c r="AE50" i="4"/>
  <c r="AI50" i="4"/>
  <c r="AE219" i="4"/>
  <c r="AI219" i="4"/>
  <c r="AE306" i="4"/>
  <c r="AI306" i="4"/>
  <c r="AE368" i="4"/>
  <c r="AI368" i="4"/>
  <c r="AE343" i="4"/>
  <c r="AI343" i="4"/>
  <c r="AE415" i="4"/>
  <c r="AI415" i="4"/>
  <c r="AE55" i="4"/>
  <c r="AI55" i="4"/>
  <c r="AE352" i="4"/>
  <c r="AI352" i="4"/>
  <c r="AE259" i="4"/>
  <c r="AI259" i="4"/>
  <c r="AE456" i="4"/>
  <c r="AI456" i="4"/>
  <c r="AE226" i="4"/>
  <c r="AI226" i="4"/>
  <c r="AE471" i="4"/>
  <c r="AI471" i="4"/>
  <c r="AE323" i="4"/>
  <c r="AI323" i="4"/>
  <c r="AE351" i="4"/>
  <c r="AI351" i="4"/>
  <c r="AE426" i="4"/>
  <c r="AI426" i="4"/>
  <c r="AE296" i="4"/>
  <c r="AI296" i="4"/>
  <c r="AE394" i="4"/>
  <c r="AI394" i="4"/>
  <c r="AE266" i="4"/>
  <c r="AI266" i="4"/>
  <c r="AE280" i="4"/>
  <c r="AI280" i="4"/>
  <c r="AE314" i="4"/>
  <c r="AI314" i="4"/>
  <c r="AE146" i="4"/>
  <c r="AI146" i="4"/>
  <c r="AE411" i="4"/>
  <c r="AI411" i="4"/>
  <c r="AE475" i="4"/>
  <c r="AI475" i="4"/>
  <c r="AE71" i="4"/>
  <c r="AI71" i="4"/>
  <c r="AE2" i="4"/>
  <c r="AE14" i="4"/>
  <c r="AI14" i="4"/>
  <c r="AE267" i="4"/>
  <c r="AI267" i="4"/>
  <c r="AE408" i="4"/>
  <c r="AI408" i="4"/>
  <c r="AE56" i="4"/>
  <c r="AI56" i="4"/>
  <c r="AE203" i="4"/>
  <c r="AI203" i="4"/>
  <c r="AE207" i="4"/>
  <c r="AI207" i="4"/>
  <c r="AE128" i="4"/>
  <c r="AI128" i="4"/>
  <c r="AE354" i="4"/>
  <c r="AI354" i="4"/>
  <c r="AE335" i="4"/>
  <c r="AI335" i="4"/>
  <c r="AE215" i="4"/>
  <c r="AI215" i="4"/>
  <c r="AE202" i="4"/>
  <c r="AI202" i="4"/>
  <c r="AE347" i="4"/>
  <c r="AI347" i="4"/>
  <c r="AE120" i="4"/>
  <c r="AI120" i="4"/>
  <c r="AE119" i="4"/>
  <c r="AI119" i="4"/>
  <c r="AE10" i="4"/>
  <c r="AI10" i="4"/>
  <c r="AE26" i="4"/>
  <c r="AI26" i="4"/>
  <c r="AE195" i="4"/>
  <c r="AI195" i="4"/>
  <c r="AE178" i="4"/>
  <c r="AI178" i="4"/>
  <c r="AE487" i="4"/>
  <c r="AI487" i="4"/>
  <c r="AE144" i="4"/>
  <c r="AI144" i="4"/>
  <c r="AE367" i="4"/>
  <c r="AI367" i="4"/>
  <c r="AE391" i="4"/>
  <c r="AI391" i="4"/>
  <c r="AE299" i="4"/>
  <c r="AI299" i="4"/>
  <c r="AE3" i="4"/>
  <c r="AI3" i="4"/>
  <c r="AE151" i="4"/>
  <c r="AI151" i="4"/>
  <c r="AE328" i="4"/>
  <c r="AI328" i="4"/>
  <c r="AE376" i="4"/>
  <c r="AI376" i="4"/>
  <c r="AE175" i="4"/>
  <c r="AI175" i="4"/>
  <c r="AE383" i="4"/>
  <c r="AI383" i="4"/>
  <c r="AE224" i="4"/>
  <c r="AI224" i="4"/>
  <c r="AE167" i="4"/>
  <c r="AI167" i="4"/>
  <c r="AE291" i="4"/>
  <c r="AI291" i="4"/>
  <c r="AE152" i="4"/>
  <c r="AI152" i="4"/>
  <c r="AE191" i="4"/>
  <c r="AI191" i="4"/>
  <c r="AE483" i="4"/>
  <c r="AI483" i="4"/>
  <c r="AE386" i="4"/>
  <c r="AI386" i="4"/>
  <c r="AE82" i="4"/>
  <c r="AI82" i="4"/>
  <c r="AE47" i="4"/>
  <c r="AI47" i="4"/>
  <c r="AE362" i="4"/>
  <c r="AI362" i="4"/>
  <c r="AE80" i="4"/>
  <c r="AI80" i="4"/>
  <c r="AE139" i="4"/>
  <c r="AI139" i="4"/>
  <c r="AE186" i="4"/>
  <c r="AI186" i="4"/>
  <c r="AE234" i="4"/>
  <c r="AI234" i="4"/>
  <c r="AE442" i="4"/>
  <c r="AI442" i="4"/>
  <c r="AE6" i="4"/>
  <c r="AI6" i="4"/>
  <c r="AE184" i="4"/>
  <c r="AI184" i="4"/>
  <c r="AE279" i="4"/>
  <c r="AI279" i="4"/>
  <c r="AE359" i="4"/>
  <c r="AI359" i="4"/>
  <c r="AE423" i="4"/>
  <c r="AI423" i="4"/>
  <c r="AE131" i="4"/>
  <c r="AI131" i="4"/>
  <c r="AE466" i="4"/>
  <c r="AI466" i="4"/>
  <c r="AE435" i="4"/>
  <c r="AI435" i="4"/>
  <c r="AE255" i="4"/>
  <c r="AI255" i="4"/>
  <c r="AE384" i="4"/>
  <c r="AI384" i="4"/>
  <c r="AE439" i="4"/>
  <c r="AI439" i="4"/>
  <c r="AE272" i="4"/>
  <c r="AI272" i="4"/>
  <c r="AE183" i="4"/>
  <c r="AI183" i="4"/>
  <c r="AE295" i="4"/>
  <c r="AI295" i="4"/>
  <c r="AE464" i="4"/>
  <c r="AI464" i="4"/>
  <c r="AE67" i="4"/>
  <c r="AI67" i="4"/>
  <c r="AE170" i="4"/>
  <c r="AI170" i="4"/>
  <c r="AE339" i="4"/>
  <c r="AI339" i="4"/>
  <c r="AE307" i="4"/>
  <c r="AI307" i="4"/>
  <c r="AE304" i="4"/>
  <c r="AI304" i="4"/>
  <c r="AE106" i="4"/>
  <c r="AI106" i="4"/>
  <c r="AE59" i="4"/>
  <c r="AI59" i="4"/>
  <c r="AE283" i="4"/>
  <c r="AI283" i="4"/>
  <c r="AE51" i="4"/>
  <c r="AI51" i="4"/>
  <c r="AE403" i="4"/>
  <c r="AI403" i="4"/>
  <c r="AE200" i="4"/>
  <c r="AI200" i="4"/>
  <c r="AE30" i="4"/>
  <c r="AI30" i="4"/>
  <c r="AE275" i="4"/>
  <c r="AI275" i="4"/>
  <c r="AE467" i="4"/>
  <c r="AI467" i="4"/>
  <c r="AE160" i="4"/>
  <c r="AI160" i="4"/>
  <c r="AE459" i="4"/>
  <c r="AI459" i="4"/>
  <c r="AE419" i="4"/>
  <c r="AI419" i="4"/>
  <c r="AE242" i="4"/>
  <c r="AI242" i="4"/>
  <c r="AE288" i="4"/>
  <c r="AI288" i="4"/>
  <c r="AE434" i="4"/>
  <c r="AI434" i="4"/>
  <c r="AE122" i="4"/>
  <c r="AI122" i="4"/>
  <c r="AE34" i="4"/>
  <c r="AI34" i="4"/>
  <c r="AE336" i="4"/>
  <c r="AI336" i="4"/>
  <c r="AE424" i="4"/>
  <c r="AI424" i="4"/>
  <c r="AE231" i="4"/>
  <c r="AI231" i="4"/>
  <c r="AE66" i="4"/>
  <c r="AI66" i="4"/>
  <c r="AE440" i="4"/>
  <c r="AI440" i="4"/>
  <c r="AE472" i="4"/>
  <c r="AI472" i="4"/>
  <c r="AE192" i="4"/>
  <c r="AI192" i="4"/>
  <c r="AE211" i="4"/>
  <c r="AI211" i="4"/>
  <c r="AE363" i="4"/>
  <c r="AI363" i="4"/>
  <c r="AE7" i="4"/>
  <c r="AI7" i="4"/>
  <c r="AE208" i="4"/>
  <c r="AI208" i="4"/>
  <c r="AE143" i="4"/>
  <c r="AI143" i="4"/>
  <c r="AE235" i="4"/>
  <c r="AI235" i="4"/>
  <c r="AE79" i="4"/>
  <c r="AI79" i="4"/>
  <c r="AE311" i="4"/>
  <c r="AI311" i="4"/>
  <c r="AE258" i="4"/>
  <c r="AI258" i="4"/>
  <c r="AE463" i="4"/>
  <c r="AI463" i="4"/>
  <c r="AE315" i="4"/>
  <c r="AI315" i="4"/>
  <c r="AE450" i="4"/>
  <c r="AI450" i="4"/>
  <c r="AE90" i="4"/>
  <c r="AI90" i="4"/>
  <c r="AE312" i="4"/>
  <c r="AI312" i="4"/>
  <c r="AE447" i="4"/>
  <c r="AI447" i="4"/>
  <c r="AE256" i="4"/>
  <c r="AI256" i="4"/>
  <c r="AE399" i="4"/>
  <c r="AI399" i="4"/>
  <c r="AE163" i="4"/>
  <c r="AI163" i="4"/>
  <c r="AE480" i="4"/>
  <c r="AI480" i="4"/>
  <c r="AE271" i="4"/>
  <c r="AI271" i="4"/>
  <c r="AE338" i="4"/>
  <c r="AI338" i="4"/>
  <c r="AE147" i="4"/>
  <c r="AI147" i="4"/>
  <c r="AE176" i="4"/>
  <c r="AI176" i="4"/>
  <c r="AE378" i="4"/>
  <c r="AI378" i="4"/>
  <c r="AE179" i="4"/>
  <c r="AI179" i="4"/>
  <c r="AE251" i="4"/>
  <c r="AI251" i="4"/>
  <c r="AE319" i="4"/>
  <c r="AI319" i="4"/>
  <c r="AE99" i="4"/>
  <c r="AI99" i="4"/>
  <c r="AE31" i="4"/>
  <c r="AI31" i="4"/>
  <c r="AE346" i="4"/>
  <c r="AI346" i="4"/>
  <c r="AE88" i="4"/>
  <c r="AI88" i="4"/>
  <c r="AE448" i="4"/>
  <c r="AI448" i="4"/>
  <c r="AE187" i="4"/>
  <c r="AI187" i="4"/>
  <c r="AE123" i="4"/>
  <c r="AI123" i="4"/>
  <c r="AE330" i="4"/>
  <c r="AI330" i="4"/>
  <c r="AE18" i="4"/>
  <c r="AI18" i="4"/>
  <c r="AE400" i="4"/>
  <c r="AI400" i="4"/>
  <c r="AE264" i="4"/>
  <c r="AI264" i="4"/>
  <c r="AE107" i="4"/>
  <c r="AI107" i="4"/>
  <c r="AE407" i="4"/>
  <c r="AI407" i="4"/>
  <c r="AE130" i="4"/>
  <c r="AI130" i="4"/>
  <c r="AE104" i="4"/>
  <c r="AI104" i="4"/>
  <c r="AE114" i="4"/>
  <c r="AI114" i="4"/>
  <c r="AE482" i="4"/>
  <c r="AI482" i="4"/>
  <c r="AE410" i="4"/>
  <c r="AI410" i="4"/>
  <c r="AE63" i="4"/>
  <c r="AI63" i="4"/>
  <c r="AE371" i="4"/>
  <c r="AI371" i="4"/>
  <c r="AE282" i="4"/>
  <c r="AI282" i="4"/>
  <c r="AE379" i="4"/>
  <c r="AI379" i="4"/>
  <c r="AE83" i="4"/>
  <c r="AI83" i="4"/>
  <c r="AE455" i="4"/>
  <c r="AI455" i="4"/>
  <c r="AE250" i="4"/>
  <c r="AI250" i="4"/>
  <c r="AE322" i="4"/>
  <c r="AI322" i="4"/>
  <c r="AE138" i="4"/>
  <c r="AI138" i="4"/>
  <c r="AE74" i="4"/>
  <c r="AI74" i="4"/>
  <c r="AE98" i="4"/>
  <c r="AI98" i="4"/>
  <c r="AE159" i="4"/>
  <c r="AI159" i="4"/>
  <c r="AE331" i="4"/>
  <c r="AI331" i="4"/>
  <c r="AE135" i="4"/>
  <c r="AI135" i="4"/>
  <c r="AE479" i="4"/>
  <c r="AI479" i="4"/>
  <c r="AE240" i="4"/>
  <c r="AI240" i="4"/>
  <c r="AE136" i="4"/>
  <c r="AI136" i="4"/>
  <c r="AE112" i="4"/>
  <c r="AI112" i="4"/>
  <c r="AE458" i="4"/>
  <c r="AI458" i="4"/>
  <c r="AE303" i="4"/>
  <c r="AI303" i="4"/>
  <c r="AE416" i="4"/>
  <c r="AI416" i="4"/>
  <c r="AE210" i="4"/>
  <c r="AI210" i="4"/>
  <c r="AE87" i="4"/>
  <c r="AI87" i="4"/>
  <c r="AE96" i="4"/>
  <c r="AI96" i="4"/>
  <c r="AE370" i="4"/>
  <c r="AI370" i="4"/>
  <c r="AE395" i="4"/>
  <c r="AI395" i="4"/>
  <c r="AE290" i="4"/>
  <c r="AI290" i="4"/>
  <c r="AE199" i="4"/>
  <c r="AI199" i="4"/>
  <c r="AE431" i="4"/>
  <c r="AI431" i="4"/>
  <c r="AE287" i="4"/>
  <c r="AI287" i="4"/>
  <c r="AE218" i="4"/>
  <c r="AI218" i="4"/>
  <c r="AE154" i="4"/>
  <c r="AI154" i="4"/>
  <c r="AE418" i="4"/>
  <c r="AI418" i="4"/>
  <c r="AE155" i="4"/>
  <c r="AI155" i="4"/>
  <c r="AE355" i="4"/>
  <c r="AI355" i="4"/>
  <c r="AE402" i="4"/>
  <c r="AI402" i="4"/>
  <c r="AE443" i="4"/>
  <c r="AI443" i="4"/>
  <c r="AE232" i="4"/>
  <c r="AI232" i="4"/>
  <c r="AE115" i="4"/>
  <c r="AI115" i="4"/>
  <c r="AE274" i="4"/>
  <c r="AI274" i="4"/>
  <c r="AE22" i="4"/>
  <c r="AI22" i="4"/>
  <c r="AE58" i="4"/>
  <c r="AI58" i="4"/>
  <c r="AE75" i="4"/>
  <c r="AI75" i="4"/>
  <c r="AE432" i="4"/>
  <c r="AI432" i="4"/>
  <c r="AE427" i="4"/>
  <c r="AI427" i="4"/>
  <c r="AE247" i="4"/>
  <c r="AI247" i="4"/>
  <c r="AE23" i="4"/>
  <c r="AI23" i="4"/>
  <c r="AE72" i="4"/>
  <c r="AI72" i="4"/>
  <c r="AE320" i="4"/>
  <c r="AI320" i="4"/>
  <c r="AE298" i="4"/>
  <c r="AI298" i="4"/>
  <c r="AE111" i="4"/>
  <c r="AI111" i="4"/>
  <c r="AE375" i="4"/>
  <c r="AI375" i="4"/>
  <c r="AE171" i="4"/>
  <c r="AI171" i="4"/>
  <c r="AE488" i="4"/>
  <c r="AI488" i="4"/>
  <c r="AE327" i="4"/>
  <c r="AI327" i="4"/>
  <c r="AE248" i="4"/>
  <c r="AI248" i="4"/>
  <c r="AE127" i="4"/>
  <c r="AI127" i="4"/>
  <c r="AE216" i="4"/>
  <c r="AI216" i="4"/>
  <c r="AE262" i="4" l="1"/>
  <c r="AI262" i="4"/>
  <c r="AE332" i="4"/>
  <c r="AI332" i="4"/>
  <c r="AE101" i="4"/>
  <c r="AI101" i="4"/>
  <c r="AE13" i="4"/>
  <c r="AI13" i="4"/>
  <c r="AE334" i="4"/>
  <c r="AI334" i="4"/>
  <c r="AE321" i="4"/>
  <c r="AI321" i="4"/>
  <c r="AE349" i="4"/>
  <c r="AI349" i="4"/>
  <c r="AE68" i="4"/>
  <c r="AI68" i="4"/>
  <c r="AE86" i="4"/>
  <c r="AI86" i="4"/>
  <c r="AE374" i="4"/>
  <c r="AI374" i="4"/>
  <c r="AE92" i="4"/>
  <c r="AI92" i="4"/>
  <c r="AE158" i="4"/>
  <c r="AI158" i="4"/>
  <c r="AE102" i="4"/>
  <c r="AI102" i="4"/>
  <c r="AE357" i="4"/>
  <c r="AI357" i="4"/>
  <c r="AE105" i="4"/>
  <c r="AI105" i="4"/>
  <c r="AE489" i="4"/>
  <c r="AI489" i="4"/>
  <c r="AE333" i="4"/>
  <c r="AI333" i="4"/>
  <c r="AE217" i="4"/>
  <c r="AI217" i="4"/>
  <c r="AE246" i="4"/>
  <c r="AI246" i="4"/>
  <c r="AE164" i="4"/>
  <c r="AI164" i="4"/>
  <c r="AE380" i="4"/>
  <c r="AI380" i="4"/>
  <c r="AE462" i="4"/>
  <c r="AI462" i="4"/>
  <c r="AE236" i="4"/>
  <c r="AI236" i="4"/>
  <c r="AE65" i="4"/>
  <c r="AI65" i="4"/>
  <c r="AE190" i="4"/>
  <c r="AI190" i="4"/>
  <c r="AE286" i="4"/>
  <c r="AI286" i="4"/>
  <c r="AE205" i="4"/>
  <c r="AI205" i="4"/>
  <c r="AE45" i="4"/>
  <c r="AI45" i="4"/>
  <c r="AE70" i="4"/>
  <c r="AI70" i="4"/>
  <c r="AE237" i="4"/>
  <c r="AI237" i="4"/>
  <c r="AE297" i="4"/>
  <c r="AI297" i="4"/>
  <c r="AE348" i="4"/>
  <c r="AI348" i="4"/>
  <c r="AE393" i="4"/>
  <c r="AI393" i="4"/>
  <c r="AE97" i="4"/>
  <c r="AI97" i="4"/>
  <c r="AE76" i="4"/>
  <c r="AI76" i="4"/>
  <c r="AE276" i="4"/>
  <c r="AI276" i="4"/>
  <c r="AE124" i="4"/>
  <c r="AI124" i="4"/>
  <c r="AE268" i="4"/>
  <c r="AI268" i="4"/>
  <c r="AE452" i="4"/>
  <c r="AI452" i="4"/>
  <c r="AE17" i="4"/>
  <c r="AI17" i="4"/>
  <c r="AE396" i="4"/>
  <c r="AI396" i="4"/>
  <c r="AE265" i="4"/>
  <c r="AI265" i="4"/>
  <c r="AE85" i="4"/>
  <c r="AI85" i="4"/>
  <c r="AE469" i="4"/>
  <c r="AI469" i="4"/>
  <c r="AE254" i="4"/>
  <c r="AI254" i="4"/>
  <c r="AE214" i="4"/>
  <c r="AI214" i="4"/>
  <c r="AE244" i="4"/>
  <c r="AI244" i="4"/>
  <c r="AE196" i="4"/>
  <c r="AI196" i="4"/>
  <c r="AE470" i="4"/>
  <c r="AI470" i="4"/>
  <c r="AE57" i="4"/>
  <c r="AI57" i="4"/>
  <c r="AE213" i="4"/>
  <c r="AI213" i="4"/>
  <c r="AE446" i="4"/>
  <c r="AI446" i="4"/>
  <c r="AE318" i="4"/>
  <c r="AI318" i="4"/>
  <c r="AE293" i="4"/>
  <c r="AI293" i="4"/>
  <c r="AE377" i="4"/>
  <c r="AI377" i="4"/>
  <c r="AE413" i="4"/>
  <c r="AI413" i="4"/>
  <c r="AE133" i="4"/>
  <c r="AI133" i="4"/>
  <c r="AE425" i="4"/>
  <c r="AI425" i="4"/>
  <c r="AE398" i="4"/>
  <c r="AI398" i="4"/>
  <c r="AE78" i="4"/>
  <c r="AI78" i="4"/>
  <c r="AE172" i="4"/>
  <c r="AI172" i="4"/>
  <c r="AE252" i="4"/>
  <c r="AI252" i="4"/>
  <c r="AE137" i="4"/>
  <c r="AI137" i="4"/>
  <c r="AE308" i="4"/>
  <c r="AI308" i="4"/>
  <c r="AE257" i="4"/>
  <c r="AI257" i="4"/>
  <c r="AE409" i="4"/>
  <c r="AI409" i="4"/>
  <c r="AE156" i="4"/>
  <c r="AI156" i="4"/>
  <c r="AE126" i="4"/>
  <c r="AI126" i="4"/>
  <c r="AE309" i="4"/>
  <c r="AI309" i="4"/>
  <c r="AE325" i="4"/>
  <c r="AI325" i="4"/>
  <c r="AE39" i="4"/>
  <c r="AI39" i="4"/>
  <c r="AE373" i="4"/>
  <c r="AI373" i="4"/>
  <c r="AE404" i="4"/>
  <c r="AI404" i="4"/>
  <c r="AE62" i="4"/>
  <c r="AI62" i="4"/>
  <c r="AE206" i="4"/>
  <c r="AI206" i="4"/>
  <c r="AE342" i="4"/>
  <c r="AI342" i="4"/>
  <c r="AE417" i="4"/>
  <c r="AI417" i="4"/>
  <c r="AE301" i="4"/>
  <c r="AI301" i="4"/>
  <c r="AE477" i="4"/>
  <c r="AI477" i="4"/>
  <c r="AE188" i="4"/>
  <c r="AI188" i="4"/>
  <c r="AE412" i="4"/>
  <c r="AI412" i="4"/>
  <c r="AE490" i="4"/>
  <c r="AI490" i="4"/>
  <c r="AE245" i="4"/>
  <c r="AI245" i="4"/>
  <c r="AE153" i="4"/>
  <c r="AI153" i="4"/>
  <c r="AE414" i="4"/>
  <c r="AI414" i="4"/>
  <c r="AE366" i="4"/>
  <c r="AI366" i="4"/>
  <c r="AE372" i="4"/>
  <c r="AI372" i="4"/>
  <c r="AE43" i="4"/>
  <c r="AI43" i="4"/>
  <c r="AE437" i="4"/>
  <c r="AI437" i="4"/>
  <c r="AE337" i="4"/>
  <c r="AI337" i="4"/>
  <c r="AE313" i="4"/>
  <c r="AI313" i="4"/>
  <c r="AE81" i="4"/>
  <c r="AI81" i="4"/>
  <c r="AE260" i="4"/>
  <c r="AI260" i="4"/>
  <c r="AE165" i="4"/>
  <c r="AI165" i="4"/>
  <c r="AE429" i="4"/>
  <c r="AI429" i="4"/>
  <c r="AE189" i="4"/>
  <c r="AI189" i="4"/>
  <c r="AE73" i="4"/>
  <c r="AI73" i="4"/>
  <c r="AE340" i="4"/>
  <c r="AI340" i="4"/>
  <c r="AE229" i="4"/>
  <c r="AI229" i="4"/>
  <c r="AE113" i="4"/>
  <c r="AI113" i="4"/>
  <c r="AE441" i="4"/>
  <c r="AI441" i="4"/>
  <c r="AE182" i="4"/>
  <c r="AI182" i="4"/>
  <c r="AE388" i="4"/>
  <c r="AI388" i="4"/>
  <c r="AE181" i="4"/>
  <c r="AI181" i="4"/>
  <c r="AE209" i="4"/>
  <c r="AI209" i="4"/>
  <c r="AE310" i="4"/>
  <c r="AI310" i="4"/>
  <c r="AE292" i="4"/>
  <c r="AI292" i="4"/>
  <c r="AE24" i="4"/>
  <c r="AI24" i="4"/>
  <c r="AE94" i="4"/>
  <c r="AI94" i="4"/>
  <c r="AE142" i="4"/>
  <c r="AI142" i="4"/>
  <c r="AE77" i="4"/>
  <c r="AI77" i="4"/>
  <c r="AE222" i="4"/>
  <c r="AI222" i="4"/>
  <c r="AE174" i="4"/>
  <c r="AI174" i="4"/>
  <c r="AE64" i="4"/>
  <c r="AI64" i="4"/>
  <c r="AE169" i="4"/>
  <c r="AI169" i="4"/>
  <c r="AE405" i="4"/>
  <c r="AI405" i="4"/>
  <c r="AE345" i="4"/>
  <c r="AI345" i="4"/>
  <c r="AE193" i="4"/>
  <c r="AI193" i="4"/>
  <c r="AE468" i="4"/>
  <c r="AI468" i="4"/>
  <c r="AE317" i="4"/>
  <c r="AI317" i="4"/>
  <c r="AE228" i="4"/>
  <c r="AI228" i="4"/>
  <c r="AE110" i="4"/>
  <c r="AI110" i="4"/>
  <c r="AE389" i="4"/>
  <c r="AI389" i="4"/>
  <c r="AE390" i="4"/>
  <c r="AI390" i="4"/>
  <c r="AE116" i="4"/>
  <c r="AI116" i="4"/>
  <c r="AE294" i="4"/>
  <c r="AI294" i="4"/>
  <c r="AE460" i="4"/>
  <c r="AI460" i="4"/>
  <c r="AE148" i="4"/>
  <c r="AI148" i="4"/>
  <c r="AE132" i="4"/>
  <c r="AI132" i="4"/>
  <c r="AE41" i="4"/>
  <c r="AI41" i="4"/>
  <c r="AE46" i="4"/>
  <c r="AI46" i="4"/>
  <c r="AE35" i="4"/>
  <c r="AI35" i="4"/>
  <c r="AE129" i="4"/>
  <c r="AI129" i="4"/>
  <c r="AE285" i="4"/>
  <c r="AI285" i="4"/>
  <c r="AE453" i="4"/>
  <c r="AI453" i="4"/>
  <c r="AE44" i="4"/>
  <c r="AI44" i="4"/>
  <c r="AE473" i="4"/>
  <c r="AI473" i="4"/>
  <c r="AE361" i="4"/>
  <c r="AI361" i="4"/>
  <c r="AE316" i="4"/>
  <c r="AI316" i="4"/>
  <c r="AE220" i="4"/>
  <c r="AI220" i="4"/>
  <c r="AE454" i="4"/>
  <c r="AI454" i="4"/>
  <c r="AE444" i="4"/>
  <c r="AI444" i="4"/>
  <c r="AE365" i="4"/>
  <c r="AI365" i="4"/>
  <c r="AE457" i="4"/>
  <c r="AI457" i="4"/>
  <c r="AE269" i="4"/>
  <c r="AI269" i="4"/>
  <c r="AE21" i="4"/>
  <c r="AI21" i="4"/>
  <c r="AE438" i="4"/>
  <c r="AI438" i="4"/>
  <c r="AE239" i="4"/>
  <c r="AI239" i="4"/>
  <c r="AE484" i="4"/>
  <c r="AI484" i="4"/>
  <c r="AE109" i="4"/>
  <c r="AI109" i="4"/>
  <c r="AE421" i="4"/>
  <c r="AI421" i="4"/>
  <c r="AE284" i="4"/>
  <c r="AI284" i="4"/>
  <c r="AE324" i="4"/>
  <c r="AI324" i="4"/>
  <c r="AE233" i="4"/>
  <c r="AI233" i="4"/>
  <c r="AE428" i="4"/>
  <c r="AI428" i="4"/>
  <c r="AE225" i="4"/>
  <c r="AI225" i="4"/>
  <c r="AE281" i="4"/>
  <c r="AI281" i="4"/>
  <c r="AE476" i="4"/>
  <c r="AI476" i="4"/>
  <c r="AE36" i="4"/>
  <c r="AI36" i="4"/>
  <c r="AE4" i="4"/>
  <c r="AI4" i="4"/>
  <c r="AE382" i="4"/>
  <c r="AI382" i="4"/>
  <c r="AE27" i="4"/>
  <c r="AI27" i="4"/>
  <c r="AE329" i="4"/>
  <c r="AI329" i="4"/>
  <c r="AE134" i="4"/>
  <c r="AI134" i="4"/>
  <c r="AE69" i="4"/>
  <c r="AI69" i="4"/>
  <c r="AE485" i="4"/>
  <c r="AI485" i="4"/>
  <c r="AE278" i="4"/>
  <c r="AI278" i="4"/>
  <c r="AE385" i="4"/>
  <c r="AI385" i="4"/>
  <c r="AE422" i="4"/>
  <c r="AI422" i="4"/>
  <c r="AE397" i="4"/>
  <c r="AI397" i="4"/>
  <c r="AE353" i="4"/>
  <c r="AI353" i="4"/>
  <c r="AE341" i="4"/>
  <c r="AI341" i="4"/>
  <c r="AE445" i="4"/>
  <c r="AI445" i="4"/>
  <c r="AE185" i="4"/>
  <c r="AI185" i="4"/>
  <c r="AE238" i="4"/>
  <c r="AI238" i="4"/>
  <c r="AE177" i="4"/>
  <c r="AI177" i="4"/>
  <c r="AE481" i="4"/>
  <c r="AI481" i="4"/>
  <c r="AE241" i="4"/>
  <c r="AI241" i="4"/>
  <c r="AE253" i="4"/>
  <c r="AI253" i="4"/>
  <c r="AE277" i="4"/>
  <c r="AI277" i="4"/>
  <c r="AE150" i="4"/>
  <c r="AI150" i="4"/>
  <c r="AE381" i="4"/>
  <c r="AI381" i="4"/>
  <c r="AE364" i="4"/>
  <c r="AI364" i="4"/>
  <c r="AE145" i="4"/>
  <c r="AI145" i="4"/>
  <c r="AE32" i="4"/>
  <c r="AI32" i="4"/>
  <c r="AE161" i="4"/>
  <c r="AI161" i="4"/>
  <c r="AE326" i="4"/>
  <c r="AI326" i="4"/>
  <c r="AE40" i="4"/>
  <c r="AI40" i="4"/>
  <c r="AE117" i="4"/>
  <c r="AI117" i="4"/>
  <c r="AE53" i="4"/>
  <c r="AI53" i="4"/>
  <c r="AE11" i="4"/>
  <c r="AI11" i="4"/>
  <c r="AE230" i="4"/>
  <c r="AI230" i="4"/>
  <c r="AE302" i="4"/>
  <c r="AI302" i="4"/>
  <c r="AE433" i="4"/>
  <c r="AI433" i="4"/>
  <c r="AE37" i="4"/>
  <c r="AI37" i="4"/>
  <c r="AE28" i="4"/>
  <c r="AI28" i="4"/>
  <c r="AE149" i="4"/>
  <c r="AI149" i="4"/>
  <c r="AE300" i="4"/>
  <c r="AI300" i="4"/>
  <c r="AE166" i="4"/>
  <c r="AI166" i="4"/>
  <c r="AE449" i="4"/>
  <c r="AI449" i="4"/>
  <c r="AE108" i="4"/>
  <c r="AI108" i="4"/>
  <c r="AE270" i="4"/>
  <c r="AI270" i="4"/>
  <c r="AE197" i="4"/>
  <c r="AI197" i="4"/>
  <c r="AE401" i="4"/>
  <c r="AI401" i="4"/>
  <c r="AE89" i="4"/>
  <c r="AI89" i="4"/>
  <c r="AE157" i="4"/>
  <c r="AI157" i="4"/>
  <c r="AE201" i="4"/>
  <c r="AI201" i="4"/>
  <c r="AE436" i="4"/>
  <c r="AI436" i="4"/>
  <c r="AE9" i="4"/>
  <c r="AI9" i="4"/>
  <c r="AE430" i="4"/>
  <c r="AI430" i="4"/>
  <c r="AE19" i="4"/>
  <c r="AI19" i="4"/>
  <c r="AE289" i="4"/>
  <c r="AI289" i="4"/>
  <c r="AE358" i="4"/>
  <c r="AI358" i="4"/>
  <c r="AE356" i="4"/>
  <c r="AI356" i="4"/>
  <c r="AE125" i="4"/>
  <c r="AI125" i="4"/>
  <c r="AE20" i="4"/>
  <c r="AI20" i="4"/>
  <c r="AE465" i="4"/>
  <c r="AI465" i="4"/>
  <c r="AE198" i="4"/>
  <c r="AI198" i="4"/>
  <c r="AE140" i="4"/>
  <c r="AI140" i="4"/>
  <c r="AE60" i="4"/>
  <c r="AI60" i="4"/>
  <c r="AE180" i="4"/>
  <c r="AI180" i="4"/>
  <c r="AE486" i="4"/>
  <c r="AI486" i="4"/>
  <c r="AE420" i="4"/>
  <c r="AI420" i="4"/>
  <c r="AE12" i="4"/>
  <c r="AI12" i="4"/>
  <c r="AE8" i="4"/>
  <c r="AI8" i="4"/>
  <c r="AE29" i="4"/>
  <c r="AI29" i="4"/>
  <c r="AE261" i="4"/>
  <c r="AI261" i="4"/>
  <c r="AE118" i="4"/>
  <c r="AI118" i="4"/>
  <c r="AE273" i="4"/>
  <c r="AI273" i="4"/>
  <c r="AE61" i="4"/>
  <c r="AI61" i="4"/>
  <c r="AE369" i="4"/>
  <c r="AI369" i="4"/>
  <c r="AE93" i="4"/>
  <c r="AI93" i="4"/>
  <c r="AE212" i="4"/>
  <c r="AI212" i="4"/>
  <c r="AE121" i="4"/>
  <c r="AI121" i="4"/>
  <c r="AE16" i="4"/>
  <c r="AI16" i="4"/>
  <c r="AE84" i="4"/>
  <c r="AI84" i="4"/>
  <c r="AE221" i="4"/>
  <c r="AI221" i="4"/>
  <c r="AE204" i="4"/>
  <c r="AI204" i="4"/>
  <c r="AE461" i="4"/>
  <c r="AI461" i="4"/>
  <c r="AE52" i="4"/>
  <c r="AI52" i="4"/>
  <c r="AE33" i="4"/>
  <c r="AI33" i="4"/>
  <c r="AE100" i="4"/>
  <c r="AI100" i="4"/>
  <c r="AE305" i="4"/>
  <c r="AI305" i="4"/>
  <c r="AE249" i="4"/>
  <c r="AI249" i="4"/>
  <c r="AE5" i="4"/>
  <c r="AI5" i="4"/>
  <c r="AE49" i="4"/>
  <c r="AI49" i="4"/>
  <c r="AE54" i="4"/>
  <c r="AI54" i="4"/>
  <c r="AE141" i="4"/>
  <c r="AI141" i="4"/>
  <c r="AE350" i="4"/>
  <c r="AI350" i="4"/>
  <c r="AE406" i="4"/>
  <c r="AI406" i="4"/>
  <c r="AE25" i="4"/>
  <c r="AI25" i="4"/>
  <c r="AE478" i="4"/>
  <c r="AI478" i="4"/>
  <c r="AE173" i="4"/>
  <c r="AI173" i="4"/>
</calcChain>
</file>

<file path=xl/sharedStrings.xml><?xml version="1.0" encoding="utf-8"?>
<sst xmlns="http://schemas.openxmlformats.org/spreadsheetml/2006/main" count="20145" uniqueCount="2431">
  <si>
    <t>Ramos-Santiago and Brown 2016</t>
  </si>
  <si>
    <t>33.3.2</t>
  </si>
  <si>
    <t>(Modern Streetcar) Table 4, p. 931</t>
  </si>
  <si>
    <t>4b</t>
  </si>
  <si>
    <t>Source</t>
  </si>
  <si>
    <t>Y</t>
  </si>
  <si>
    <t>Pos</t>
  </si>
  <si>
    <t>Ridership</t>
  </si>
  <si>
    <t>boarding</t>
  </si>
  <si>
    <t>count</t>
  </si>
  <si>
    <t>Aggregate</t>
  </si>
  <si>
    <t>General</t>
  </si>
  <si>
    <t>USA</t>
  </si>
  <si>
    <t>varies</t>
  </si>
  <si>
    <t>2010 - 2017</t>
  </si>
  <si>
    <t>Density</t>
  </si>
  <si>
    <t>Employment density</t>
  </si>
  <si>
    <t>Emp_Den</t>
  </si>
  <si>
    <t>Negative binomial regression</t>
  </si>
  <si>
    <t>Derived (4b)</t>
  </si>
  <si>
    <t/>
  </si>
  <si>
    <t>Cervero et al. 2010</t>
  </si>
  <si>
    <t>51.1.7</t>
  </si>
  <si>
    <t>Table 3 p. 7</t>
  </si>
  <si>
    <t>6c, 8a</t>
  </si>
  <si>
    <t>derived (6c)</t>
  </si>
  <si>
    <t>Derived (8a)</t>
  </si>
  <si>
    <t>average daily boarding</t>
  </si>
  <si>
    <t>continuous</t>
  </si>
  <si>
    <t>Los Angeles</t>
  </si>
  <si>
    <t>Pre-2010</t>
  </si>
  <si>
    <t>Total density (employment and population)</t>
  </si>
  <si>
    <t>Act_Den</t>
  </si>
  <si>
    <t>OLS</t>
  </si>
  <si>
    <t>Brownet al. 2014</t>
  </si>
  <si>
    <t>107.9.1</t>
  </si>
  <si>
    <t>Table 2 p. 952 (rail to regional centres)</t>
  </si>
  <si>
    <t>trip</t>
  </si>
  <si>
    <t>Count</t>
  </si>
  <si>
    <t>Work</t>
  </si>
  <si>
    <t>Atlanta</t>
  </si>
  <si>
    <t>Population density</t>
  </si>
  <si>
    <t>Pop_Den</t>
  </si>
  <si>
    <t>Chakraborty and Mishra 2012</t>
  </si>
  <si>
    <t>32.1.3</t>
  </si>
  <si>
    <t>Table 4 - Model I p. 10</t>
  </si>
  <si>
    <t>6c, 8a, 5</t>
  </si>
  <si>
    <t>Derived (6c)</t>
  </si>
  <si>
    <t>boarding + alighting</t>
  </si>
  <si>
    <t>Maryland</t>
  </si>
  <si>
    <t>not stated</t>
  </si>
  <si>
    <t>residential density (household workers))</t>
  </si>
  <si>
    <t>Bento et al. 2005</t>
  </si>
  <si>
    <t>N</t>
  </si>
  <si>
    <t>insignificant</t>
  </si>
  <si>
    <t>Mode choice (probability)</t>
  </si>
  <si>
    <t>categorical</t>
  </si>
  <si>
    <t>Disaggregate</t>
  </si>
  <si>
    <t>Multinomial logistic</t>
  </si>
  <si>
    <t>automobile</t>
  </si>
  <si>
    <t>Derived (4a)</t>
  </si>
  <si>
    <t>Tsai et al. 2014</t>
  </si>
  <si>
    <t>69.1.2</t>
  </si>
  <si>
    <t>Table 6, p. 61 (derived from table 5 and equation 7)</t>
  </si>
  <si>
    <t>8a</t>
  </si>
  <si>
    <t>per capita trip</t>
  </si>
  <si>
    <t>Australia</t>
  </si>
  <si>
    <t>Sydney</t>
  </si>
  <si>
    <t>Zhang 2004</t>
  </si>
  <si>
    <t>131.4.1</t>
  </si>
  <si>
    <t>Table 4 (Hong Kong - non-work trip, expanded)</t>
  </si>
  <si>
    <t>7a, 8a</t>
  </si>
  <si>
    <t>Derived (7a)</t>
  </si>
  <si>
    <t>discrete</t>
  </si>
  <si>
    <t>Non-work</t>
  </si>
  <si>
    <t>Hong Kong</t>
  </si>
  <si>
    <t>population density (origin)</t>
  </si>
  <si>
    <t>logistic (nested)</t>
  </si>
  <si>
    <t>drive alone or active modes</t>
  </si>
  <si>
    <t>Spears 2013</t>
  </si>
  <si>
    <t>100.1.2</t>
  </si>
  <si>
    <t>Table 4.5 p. 52 (Model 1)</t>
  </si>
  <si>
    <t>7a, 8a, 8b</t>
  </si>
  <si>
    <t>Transit use (probability)</t>
  </si>
  <si>
    <t>individual</t>
  </si>
  <si>
    <t>ordered categorical</t>
  </si>
  <si>
    <t>South Los Angeles</t>
  </si>
  <si>
    <t>Commercial density</t>
  </si>
  <si>
    <t>Comm_Den</t>
  </si>
  <si>
    <t>Binary logistic</t>
  </si>
  <si>
    <t>no transit trip</t>
  </si>
  <si>
    <t>Derived (8b)</t>
  </si>
  <si>
    <t>69.1.1</t>
  </si>
  <si>
    <t>Siddiqui 2000</t>
  </si>
  <si>
    <t>4a, 8a</t>
  </si>
  <si>
    <t>binary</t>
  </si>
  <si>
    <t>Canada</t>
  </si>
  <si>
    <t>PT-Access</t>
  </si>
  <si>
    <t>logistic</t>
  </si>
  <si>
    <t>not choosing transit</t>
  </si>
  <si>
    <t>Blumenberg and Smart 2009</t>
  </si>
  <si>
    <t>Table 3 p. 11</t>
  </si>
  <si>
    <t>Mode share</t>
  </si>
  <si>
    <t>continuous (fraction)</t>
  </si>
  <si>
    <t>Choi et al. 2012</t>
  </si>
  <si>
    <t>38.2.12</t>
  </si>
  <si>
    <t>Table 2 p. 715 (poisson model)</t>
  </si>
  <si>
    <t>Peak</t>
  </si>
  <si>
    <t>South Korea</t>
  </si>
  <si>
    <t>Seoul</t>
  </si>
  <si>
    <t>commercial density (common catchment area)</t>
  </si>
  <si>
    <t>Poisson regression</t>
  </si>
  <si>
    <t>33.4.1</t>
  </si>
  <si>
    <t>(Legacy Streetcar) Table 4, p. 931</t>
  </si>
  <si>
    <t>38.4.3</t>
  </si>
  <si>
    <t>Table 2 p. 716 (poisson)</t>
  </si>
  <si>
    <t>33.3.1</t>
  </si>
  <si>
    <t>Table 2 p. 715 (multiplicative model)</t>
  </si>
  <si>
    <t>6b, 5</t>
  </si>
  <si>
    <t>Multiplicative</t>
  </si>
  <si>
    <t>Cervero. 2002</t>
  </si>
  <si>
    <t>3.1.1</t>
  </si>
  <si>
    <t>Table 2 p. 275, Table 4 p. 281</t>
  </si>
  <si>
    <t>8a, 8b</t>
  </si>
  <si>
    <t>Montgomery County</t>
  </si>
  <si>
    <t>derived (8b)</t>
  </si>
  <si>
    <t>Table 2 p. 716 (multiplicative)</t>
  </si>
  <si>
    <t>Imam and Tarawneh 2012</t>
  </si>
  <si>
    <t>60.1.1</t>
  </si>
  <si>
    <t>Table 5a p.238 (Model 2)</t>
  </si>
  <si>
    <t>6c, 8a, 8b</t>
  </si>
  <si>
    <t>European countries</t>
  </si>
  <si>
    <t>prior to 2012</t>
  </si>
  <si>
    <t>Voulgaris et al. 2017</t>
  </si>
  <si>
    <t>derived (7b)</t>
  </si>
  <si>
    <t>ridership</t>
  </si>
  <si>
    <t>Concas and DeSalvo 2008</t>
  </si>
  <si>
    <t>11.1.3</t>
  </si>
  <si>
    <t>Table 4.8 and 4.9, Model I: Exogenous Residential Location and Population Density</t>
  </si>
  <si>
    <t>unspecified</t>
  </si>
  <si>
    <t>San Francisco</t>
  </si>
  <si>
    <t>Population density (gross)</t>
  </si>
  <si>
    <t>2SLS</t>
  </si>
  <si>
    <t>Neg</t>
  </si>
  <si>
    <t>33.1.1</t>
  </si>
  <si>
    <t>(Streetcar) Table 3 p. 929</t>
  </si>
  <si>
    <t>Chatman 2008</t>
  </si>
  <si>
    <t>111.3.2</t>
  </si>
  <si>
    <t>Table 5 p. 1020 (col. 4 combined Density)</t>
  </si>
  <si>
    <t>4b, 7b</t>
  </si>
  <si>
    <t>2003/2004</t>
  </si>
  <si>
    <t>pre-2010</t>
  </si>
  <si>
    <t>Building density</t>
  </si>
  <si>
    <t>Gordon 2004</t>
  </si>
  <si>
    <t>15.4.1</t>
  </si>
  <si>
    <t>Model 1-b p. 21 (SD) (log-log)</t>
  </si>
  <si>
    <t>6a, 8a, 5</t>
  </si>
  <si>
    <t>Source (6a)</t>
  </si>
  <si>
    <t>San Diego</t>
  </si>
  <si>
    <t>Concas and DeSalvo 2014</t>
  </si>
  <si>
    <t>Model I (RL exogensous) Table 3 p. 26</t>
  </si>
  <si>
    <t>3SLS</t>
  </si>
  <si>
    <t>Frank et al. 2008</t>
  </si>
  <si>
    <t>31.1.5</t>
  </si>
  <si>
    <t>Table 4 p. 48 (significance from table 3 p. 46)</t>
  </si>
  <si>
    <t>tour</t>
  </si>
  <si>
    <t>Puget Sound</t>
  </si>
  <si>
    <t>Retail floor area continuous (fraction)</t>
  </si>
  <si>
    <t>Multinomial logistic (nested)</t>
  </si>
  <si>
    <t>Taylor et al. 2009</t>
  </si>
  <si>
    <t>14.2.1</t>
  </si>
  <si>
    <t>Table 7 , p 71</t>
  </si>
  <si>
    <t>6aa</t>
  </si>
  <si>
    <t>other</t>
  </si>
  <si>
    <t>15.2.1</t>
  </si>
  <si>
    <t>Model 1-b p. 21 (LA) (log-log)</t>
  </si>
  <si>
    <t>derived (6a)</t>
  </si>
  <si>
    <t>Guerra et al. 2012</t>
  </si>
  <si>
    <t>70.10</t>
  </si>
  <si>
    <t>70.10.1</t>
  </si>
  <si>
    <t>Table 3 p. 7 (1 mi buffer)</t>
  </si>
  <si>
    <t>6c, 10, 5, 8a</t>
  </si>
  <si>
    <t>Weekday</t>
  </si>
  <si>
    <t>Job density</t>
  </si>
  <si>
    <t>15.3.1</t>
  </si>
  <si>
    <t>Model 1-b p. 21 (SF) (log-log)</t>
  </si>
  <si>
    <t>15.1.1</t>
  </si>
  <si>
    <t>Model 1-b p. 21 (pooled) (log-log)</t>
  </si>
  <si>
    <t>Los Angeles, San Francisco, San Diego, Sacramento</t>
  </si>
  <si>
    <t>131.3.2</t>
  </si>
  <si>
    <t>Table 4 (Hong Kong - work trip, expanded)</t>
  </si>
  <si>
    <t>work</t>
  </si>
  <si>
    <t>Job density (origin)</t>
  </si>
  <si>
    <t>32.1.1</t>
  </si>
  <si>
    <t>Household density</t>
  </si>
  <si>
    <t>Table 2 p. 717 (multiplicative)</t>
  </si>
  <si>
    <t>6b</t>
  </si>
  <si>
    <t>Off-peak</t>
  </si>
  <si>
    <t>15.13.1</t>
  </si>
  <si>
    <t>Model 2-b p. 24 (SF) (log-log)</t>
  </si>
  <si>
    <t>4c, 6a, 5</t>
  </si>
  <si>
    <t>Transit users</t>
  </si>
  <si>
    <t>Derived (4c)</t>
  </si>
  <si>
    <t>15.12.1</t>
  </si>
  <si>
    <t>Model 2-b p. 24 (LA) (log-log)</t>
  </si>
  <si>
    <t>31.2.5</t>
  </si>
  <si>
    <t>70.9.1</t>
  </si>
  <si>
    <t>Table 3 p. 7 (0.75 mi buffer)</t>
  </si>
  <si>
    <t>15.11.1</t>
  </si>
  <si>
    <t>Model 2-b p. 24 (pooled) (log-log)</t>
  </si>
  <si>
    <t>70.3.1</t>
  </si>
  <si>
    <t>Table 2 p. 7 (0.75 mi buffer)</t>
  </si>
  <si>
    <t>70.8.1</t>
  </si>
  <si>
    <t>Table 3 p. 7 (0.5 mi buffer)</t>
  </si>
  <si>
    <t>15.14.1</t>
  </si>
  <si>
    <t>Model 2-b p. 24(SD) (log-log)</t>
  </si>
  <si>
    <t>51.1.1</t>
  </si>
  <si>
    <t>70.2.1</t>
  </si>
  <si>
    <t>Table 2 p. 7 (0.5 mi buffer)</t>
  </si>
  <si>
    <t>70.4.1</t>
  </si>
  <si>
    <t>Table 2 p. 7 (1 mi buffer)</t>
  </si>
  <si>
    <t>15.5.1</t>
  </si>
  <si>
    <t>Model 1-b p. 21 (Sacramento) (log-log)</t>
  </si>
  <si>
    <t>Sacramento</t>
  </si>
  <si>
    <t>70.7.1</t>
  </si>
  <si>
    <t>Table 3 p. 7 (0.25 mi buffer)</t>
  </si>
  <si>
    <t>6c, 10, 5</t>
  </si>
  <si>
    <t>11.2.1</t>
  </si>
  <si>
    <t>Table 4.10 and 4.11, Model I: Exogenous Residential Location and Population Density</t>
  </si>
  <si>
    <t>3.1.2</t>
  </si>
  <si>
    <t>131.2.3</t>
  </si>
  <si>
    <t>Table 3 (Boston - non-work trip, expanded)</t>
  </si>
  <si>
    <t>Boston</t>
  </si>
  <si>
    <t>Pop density (destination)</t>
  </si>
  <si>
    <t>multinomial logistic</t>
  </si>
  <si>
    <t>Cervero 2006</t>
  </si>
  <si>
    <t>2.3.1</t>
  </si>
  <si>
    <t>Table 2 p, 292</t>
  </si>
  <si>
    <t>6a</t>
  </si>
  <si>
    <t>Total density: population and employment</t>
  </si>
  <si>
    <t>Thompson et al. 2011</t>
  </si>
  <si>
    <t>Table 3 p. 3340</t>
  </si>
  <si>
    <t>Florida</t>
  </si>
  <si>
    <t>Moniruzzaman and Paez 2012</t>
  </si>
  <si>
    <t>37.1.3</t>
  </si>
  <si>
    <t>Table 2 (1), p. 203</t>
  </si>
  <si>
    <t>4a, 7a</t>
  </si>
  <si>
    <t>GTHA</t>
  </si>
  <si>
    <t>Kerkman et al. 2015</t>
  </si>
  <si>
    <t>67.1.1</t>
  </si>
  <si>
    <t>Table 6 p. 29 (2012)</t>
  </si>
  <si>
    <t>6a, 5, 8a</t>
  </si>
  <si>
    <t>stop entrance + stop exit</t>
  </si>
  <si>
    <t>Netherlands</t>
  </si>
  <si>
    <t>Arnhem- Nijmegen</t>
  </si>
  <si>
    <t>Sum of number of inhabitants, employees, students,
and train travelers within service area)</t>
  </si>
  <si>
    <t>67.2.1</t>
  </si>
  <si>
    <t>Table 6 p. 29 (2013)</t>
  </si>
  <si>
    <t>Tsa et al. 2012</t>
  </si>
  <si>
    <t>102.1.1</t>
  </si>
  <si>
    <t>Table 2 p. 68</t>
  </si>
  <si>
    <t>1997 - 2010</t>
  </si>
  <si>
    <t>Population and employment density</t>
  </si>
  <si>
    <t xml:space="preserve">Global regression </t>
  </si>
  <si>
    <t>Renneet al. 2016</t>
  </si>
  <si>
    <t>103.1.2</t>
  </si>
  <si>
    <t>Table 3 p. 40</t>
  </si>
  <si>
    <t>6a, 8a</t>
  </si>
  <si>
    <t>mode share</t>
  </si>
  <si>
    <t>proportion using transit</t>
  </si>
  <si>
    <t>Population and job density within retail precinct</t>
  </si>
  <si>
    <t>multi-level model</t>
  </si>
  <si>
    <t>111.2.2</t>
  </si>
  <si>
    <t>Table 5 p. 1020 (col. 3 Built form)</t>
  </si>
  <si>
    <t>111.2.1</t>
  </si>
  <si>
    <t>Bhattacharya 2013</t>
  </si>
  <si>
    <t>72.3.1</t>
  </si>
  <si>
    <t>Table 3.4 p. 66</t>
  </si>
  <si>
    <t>4b, 8a, 8b</t>
  </si>
  <si>
    <t>70.1.1</t>
  </si>
  <si>
    <t>Table 2 p. 7 (0.25 mi buffer)</t>
  </si>
  <si>
    <t>Currie and Delbosc 2013</t>
  </si>
  <si>
    <t>62.1.1</t>
  </si>
  <si>
    <t>Table 5 p. 57</t>
  </si>
  <si>
    <t>6c, 5, 8a</t>
  </si>
  <si>
    <t>BVK</t>
  </si>
  <si>
    <t>2001 - 2009</t>
  </si>
  <si>
    <t>de Grange et al. 2012</t>
  </si>
  <si>
    <t>39.1.1</t>
  </si>
  <si>
    <t>Table 1 p. 14, Model 4</t>
  </si>
  <si>
    <t>6a, 8a, 8b</t>
  </si>
  <si>
    <t>Global</t>
  </si>
  <si>
    <t>2000 - 2009</t>
  </si>
  <si>
    <t>32.1.2</t>
  </si>
  <si>
    <t>Currie et al. 2011</t>
  </si>
  <si>
    <t>64.1.2</t>
  </si>
  <si>
    <t>Table 5 p. 555</t>
  </si>
  <si>
    <t>BRK</t>
  </si>
  <si>
    <t>Australia, North America, Europe</t>
  </si>
  <si>
    <t>2003 - 2009</t>
  </si>
  <si>
    <t>Schneider et al. 2017</t>
  </si>
  <si>
    <t>50.1.1</t>
  </si>
  <si>
    <t>Table 3 (final model)</t>
  </si>
  <si>
    <t>4a, 5, 7a</t>
  </si>
  <si>
    <t>2009 - 2013</t>
  </si>
  <si>
    <t>Multinomial logistic (fractional)</t>
  </si>
  <si>
    <t>131.1.1</t>
  </si>
  <si>
    <t>Table 3 (Boston - work trip, expanded)</t>
  </si>
  <si>
    <t>Pop density (origin)</t>
  </si>
  <si>
    <t>11.2.2</t>
  </si>
  <si>
    <t>Retail density (common catchment area)</t>
  </si>
  <si>
    <t>111.1.2</t>
  </si>
  <si>
    <t>Table 5 p. 1020 (col. 1 Activity Density)</t>
  </si>
  <si>
    <t>Retail employment density</t>
  </si>
  <si>
    <t>Table 2 p. 717 (poisson)</t>
  </si>
  <si>
    <t>2.4.1</t>
  </si>
  <si>
    <t>Table 3, p. 293</t>
  </si>
  <si>
    <t>St Louis</t>
  </si>
  <si>
    <t>Dwelling density</t>
  </si>
  <si>
    <t>131.4.2</t>
  </si>
  <si>
    <t>38.6.3</t>
  </si>
  <si>
    <t>38.6.12</t>
  </si>
  <si>
    <t>38.4.12</t>
  </si>
  <si>
    <t>72.2.1</t>
  </si>
  <si>
    <t>Table 3.3 p. 64</t>
  </si>
  <si>
    <t>38.5.12</t>
  </si>
  <si>
    <t>Dill and Wardell 2007</t>
  </si>
  <si>
    <t>8.1.2</t>
  </si>
  <si>
    <t>Table 4, p. 55</t>
  </si>
  <si>
    <t>6c</t>
  </si>
  <si>
    <t>Portland</t>
  </si>
  <si>
    <t>Not stated</t>
  </si>
  <si>
    <t>PT-design</t>
  </si>
  <si>
    <t>Bicycle facilities</t>
  </si>
  <si>
    <t>Amenity</t>
  </si>
  <si>
    <t>Zhao et al. 2014</t>
  </si>
  <si>
    <t>129.1.8</t>
  </si>
  <si>
    <t>Table 2 p. 143</t>
  </si>
  <si>
    <t>aggregate</t>
  </si>
  <si>
    <t>general</t>
  </si>
  <si>
    <t>China</t>
  </si>
  <si>
    <t>Nanjing</t>
  </si>
  <si>
    <t>Bicycle Park n Ride Space</t>
  </si>
  <si>
    <t>Durning and Townsend 2015</t>
  </si>
  <si>
    <t>52.1.14</t>
  </si>
  <si>
    <t>Table 3 p. 101</t>
  </si>
  <si>
    <t>average weekday boarding</t>
  </si>
  <si>
    <t>Calgary, Edmonton, Montreal, Toronto, Vancouver</t>
  </si>
  <si>
    <t>Diversity</t>
  </si>
  <si>
    <t>Residential to non-residential balancing index:Higher ratio means more even</t>
  </si>
  <si>
    <t>Balance</t>
  </si>
  <si>
    <t>Bootstrapped regression</t>
  </si>
  <si>
    <t>131.1.4</t>
  </si>
  <si>
    <t>Job density (destination)</t>
  </si>
  <si>
    <t>Sung et al. 2014</t>
  </si>
  <si>
    <t>65.7.7</t>
  </si>
  <si>
    <t>Table 3 p. 139 (500m buffer)</t>
  </si>
  <si>
    <t>6e, 8a, 5</t>
  </si>
  <si>
    <t>derived (6e)</t>
  </si>
  <si>
    <t>patronage</t>
  </si>
  <si>
    <t>Seoul metropolitan region</t>
  </si>
  <si>
    <t>Res. &amp; large-scale commercial balancing index:perfect balance between two land uses = 1</t>
  </si>
  <si>
    <t>33.2.1</t>
  </si>
  <si>
    <t>(Light rail) Table 3 p. 929</t>
  </si>
  <si>
    <t>65.4.5</t>
  </si>
  <si>
    <t>Table 2 p. 138 (1000m buffer)</t>
  </si>
  <si>
    <t xml:space="preserve">Seoul </t>
  </si>
  <si>
    <t>Residential to non-residential balancing index:perfect balance between two land uses = 1</t>
  </si>
  <si>
    <t>65.9.5</t>
  </si>
  <si>
    <t>Table 3 p. 139 (1000m buffer)</t>
  </si>
  <si>
    <t>6e, 8a</t>
  </si>
  <si>
    <t>65.5.5</t>
  </si>
  <si>
    <t>Table 2 p. 138 (1500m buffer)</t>
  </si>
  <si>
    <t>72.4.2</t>
  </si>
  <si>
    <t>Table 3.5 p. 67</t>
  </si>
  <si>
    <t>14.1.1</t>
  </si>
  <si>
    <t>65.7.5</t>
  </si>
  <si>
    <t>65.10.8</t>
  </si>
  <si>
    <t>Table 3 p. 139 (1500m buffer)</t>
  </si>
  <si>
    <t>Res. &amp; office balancing index:perfect balance between two land uses = 1</t>
  </si>
  <si>
    <t>65.1.8</t>
  </si>
  <si>
    <t>Table 2 p. 138 (250m buffer)</t>
  </si>
  <si>
    <t>131.3.1</t>
  </si>
  <si>
    <t>65.3.8</t>
  </si>
  <si>
    <t>Table 2 p. 138 (750m buffer)</t>
  </si>
  <si>
    <t>65.7.8</t>
  </si>
  <si>
    <t>65.9.7</t>
  </si>
  <si>
    <t>65.6.8</t>
  </si>
  <si>
    <t>Table 3 p. 139 (250m buffer)</t>
  </si>
  <si>
    <t>65.10.5</t>
  </si>
  <si>
    <t>65.2.7</t>
  </si>
  <si>
    <t>Table 2 p. 138 (500m buffer)</t>
  </si>
  <si>
    <t>65.1.7</t>
  </si>
  <si>
    <t>65.6.7</t>
  </si>
  <si>
    <t>65.4.8</t>
  </si>
  <si>
    <t>65.2.5</t>
  </si>
  <si>
    <t>65.8.7</t>
  </si>
  <si>
    <t>Table 3 p. 139 (750m buffer)</t>
  </si>
  <si>
    <t>65.8.8</t>
  </si>
  <si>
    <t>65.5.8</t>
  </si>
  <si>
    <t>65.10.7</t>
  </si>
  <si>
    <t>65.3.7</t>
  </si>
  <si>
    <t>Rajamani et al. 2003</t>
  </si>
  <si>
    <t>117.1.2</t>
  </si>
  <si>
    <t>Table 2 p. 163</t>
  </si>
  <si>
    <t>Trip</t>
  </si>
  <si>
    <t>shared ride</t>
  </si>
  <si>
    <t>65.8.5</t>
  </si>
  <si>
    <t>65.9.8</t>
  </si>
  <si>
    <t>131.1.3</t>
  </si>
  <si>
    <t>65.6.5</t>
  </si>
  <si>
    <t>65.3.5</t>
  </si>
  <si>
    <t>Derived (6e)</t>
  </si>
  <si>
    <t>Chakour and Eluru 2016</t>
  </si>
  <si>
    <t>59.2.7</t>
  </si>
  <si>
    <t>Table 3 p. 212 (boarding, PM peak)</t>
  </si>
  <si>
    <t>Ridership thresholds (probability)</t>
  </si>
  <si>
    <t>boarding per hour</t>
  </si>
  <si>
    <t>Montreal</t>
  </si>
  <si>
    <t>pre-2016</t>
  </si>
  <si>
    <t xml:space="preserve">Ordered probit </t>
  </si>
  <si>
    <t>72.2.2</t>
  </si>
  <si>
    <t>33.2.2</t>
  </si>
  <si>
    <t>Duggal et al. 2016</t>
  </si>
  <si>
    <t>89.2.2</t>
  </si>
  <si>
    <t>Table 3 p. 6</t>
  </si>
  <si>
    <t>6a, 10, 8a</t>
  </si>
  <si>
    <t>Edmonton</t>
  </si>
  <si>
    <t>2009, 2012</t>
  </si>
  <si>
    <t>Peterson 2011</t>
  </si>
  <si>
    <t>104.1.1</t>
  </si>
  <si>
    <t>Table 5.7 p. 26</t>
  </si>
  <si>
    <t>6e, 4b, 8a</t>
  </si>
  <si>
    <t>Fargo- Moorhead</t>
  </si>
  <si>
    <t>65.5.6</t>
  </si>
  <si>
    <t>Res. &amp; small-scale neighborhood living balancing index:perfect balance between two land uses = 1</t>
  </si>
  <si>
    <t>107.2.3</t>
  </si>
  <si>
    <t>Table 1 p. 947 (Bus to CBD)</t>
  </si>
  <si>
    <t>65.1.5</t>
  </si>
  <si>
    <t>65.2.8</t>
  </si>
  <si>
    <t>33.1.2</t>
  </si>
  <si>
    <t>Lane et al. 2006</t>
  </si>
  <si>
    <t>21.1.2</t>
  </si>
  <si>
    <t>Table 5 p. 207</t>
  </si>
  <si>
    <t>11 US cities</t>
  </si>
  <si>
    <t>2001 - 2004</t>
  </si>
  <si>
    <t>Employment (Common catchment area)</t>
  </si>
  <si>
    <t>52.1.18</t>
  </si>
  <si>
    <t>8b, 8a</t>
  </si>
  <si>
    <t>65.2.3</t>
  </si>
  <si>
    <t>65.7.3</t>
  </si>
  <si>
    <t>65.6.3</t>
  </si>
  <si>
    <t>72.1.1</t>
  </si>
  <si>
    <t>Table 3.2 p. 61</t>
  </si>
  <si>
    <t>65.10.3</t>
  </si>
  <si>
    <t>65.9.3</t>
  </si>
  <si>
    <t>65.8.3</t>
  </si>
  <si>
    <t>65.3.3</t>
  </si>
  <si>
    <t>65.1.3</t>
  </si>
  <si>
    <t>65.4.3</t>
  </si>
  <si>
    <t>131.2.4</t>
  </si>
  <si>
    <t>50.1.2</t>
  </si>
  <si>
    <t>derived (7a)</t>
  </si>
  <si>
    <t>65.5.3</t>
  </si>
  <si>
    <t>2.3.2</t>
  </si>
  <si>
    <t>Population (common catchment area)</t>
  </si>
  <si>
    <t>38.3.10</t>
  </si>
  <si>
    <t>Pedestrian friendly intersection</t>
  </si>
  <si>
    <t>Connectivity</t>
  </si>
  <si>
    <t>38.1.10</t>
  </si>
  <si>
    <t>131.1.2</t>
  </si>
  <si>
    <t>Noland and DiPetrillo 2015</t>
  </si>
  <si>
    <t>106.1.3</t>
  </si>
  <si>
    <t>Table 13 p. 40</t>
  </si>
  <si>
    <t>6d</t>
  </si>
  <si>
    <t>derived (6d)</t>
  </si>
  <si>
    <t>trip frequency</t>
  </si>
  <si>
    <t>United Kingdom</t>
  </si>
  <si>
    <t>SEM</t>
  </si>
  <si>
    <t>Lund et al. 2004</t>
  </si>
  <si>
    <t>115.4.1</t>
  </si>
  <si>
    <t>Figure 5-22 p. 78 (imputed from table 5 - 24 p. 77)</t>
  </si>
  <si>
    <t>8a, 4b</t>
  </si>
  <si>
    <t>Continuous (fraction)</t>
  </si>
  <si>
    <t xml:space="preserve">Street tree density </t>
  </si>
  <si>
    <t>115.4.2</t>
  </si>
  <si>
    <t>Street Furniture Density</t>
  </si>
  <si>
    <t>Sung 2005</t>
  </si>
  <si>
    <t>25.5.3</t>
  </si>
  <si>
    <t>Table V-7 Model A, p. 120</t>
  </si>
  <si>
    <t>3, 7b, 8a, 8b</t>
  </si>
  <si>
    <t>jobs-housing balance:Appears to be an absolute value - ratio of the two land uses</t>
  </si>
  <si>
    <t>29.1.4</t>
  </si>
  <si>
    <t>6d, 8a</t>
  </si>
  <si>
    <t>jobs to workers (distance decay function:ratio of the two land uses</t>
  </si>
  <si>
    <t>Kim et al. 2016</t>
  </si>
  <si>
    <t>93.1.7</t>
  </si>
  <si>
    <t>Table 3 p. 9 (model 5)</t>
  </si>
  <si>
    <t>2000 - 2010</t>
  </si>
  <si>
    <t>Change in job and population balance:Perfect balancing when index = 1</t>
  </si>
  <si>
    <t>103.1.8</t>
  </si>
  <si>
    <t>job-population balance:Perfect balancing when index = 1</t>
  </si>
  <si>
    <t>Ewing et al. 2015</t>
  </si>
  <si>
    <t>113.1.12</t>
  </si>
  <si>
    <t>Table 11 p. 2343</t>
  </si>
  <si>
    <t>4a, 7a, 5, 8a</t>
  </si>
  <si>
    <t>household</t>
  </si>
  <si>
    <t>15 cities</t>
  </si>
  <si>
    <t>113.2.12</t>
  </si>
  <si>
    <t>Table 12 p. 2343</t>
  </si>
  <si>
    <t>7b, 8a</t>
  </si>
  <si>
    <t>103.1.1</t>
  </si>
  <si>
    <t>Sprawl index</t>
  </si>
  <si>
    <t>Chan and Miranda-Moreno 2013</t>
  </si>
  <si>
    <t>36.2.2</t>
  </si>
  <si>
    <t>Table 5, p. 261</t>
  </si>
  <si>
    <t>1989, 2003</t>
  </si>
  <si>
    <t>11.1.2</t>
  </si>
  <si>
    <t>93.1.4</t>
  </si>
  <si>
    <t>Change in commercial area</t>
  </si>
  <si>
    <t>97.3.1</t>
  </si>
  <si>
    <t>Model III Table 7 p. 32</t>
  </si>
  <si>
    <t>Retail establishment density</t>
  </si>
  <si>
    <t>97.1.3</t>
  </si>
  <si>
    <t>97.2.2</t>
  </si>
  <si>
    <t>Model II (density exogensous) Table 5 p. 29</t>
  </si>
  <si>
    <t>111.1.3</t>
  </si>
  <si>
    <t>111.1.1</t>
  </si>
  <si>
    <t>111.3.1</t>
  </si>
  <si>
    <t>72.1.2</t>
  </si>
  <si>
    <t>Table 2 (2), p. 203</t>
  </si>
  <si>
    <t>37.1.5</t>
  </si>
  <si>
    <t>Intersection density</t>
  </si>
  <si>
    <t>37.1.6</t>
  </si>
  <si>
    <t>Sidewalk density</t>
  </si>
  <si>
    <t>2.1.1</t>
  </si>
  <si>
    <t>Table 1 p. 290</t>
  </si>
  <si>
    <t>USA, Canada</t>
  </si>
  <si>
    <t>Population Density</t>
  </si>
  <si>
    <t>Zhu et al. 2013</t>
  </si>
  <si>
    <t>54.3.1</t>
  </si>
  <si>
    <t>Table 5 p. 69</t>
  </si>
  <si>
    <t>4a, 7a, 5</t>
  </si>
  <si>
    <t>Quality and diversity of non auto transportation infratructure (entropy measure)</t>
  </si>
  <si>
    <t>31.1.6</t>
  </si>
  <si>
    <t>31.2.6</t>
  </si>
  <si>
    <t>106.1.4</t>
  </si>
  <si>
    <t>Chen et al. 2007</t>
  </si>
  <si>
    <t>19.1.3</t>
  </si>
  <si>
    <t>Table 8 p. 36</t>
  </si>
  <si>
    <t>4c, 5, 7a</t>
  </si>
  <si>
    <t>mode choice (probability)</t>
  </si>
  <si>
    <t>New York</t>
  </si>
  <si>
    <t>1997/98</t>
  </si>
  <si>
    <t>Maximum population density at any stop along tour</t>
  </si>
  <si>
    <t>Not choosing transit</t>
  </si>
  <si>
    <t>131.2.2</t>
  </si>
  <si>
    <t>29.1.3</t>
  </si>
  <si>
    <t>derived (6c) (assumed mean in percentage digits; assumed density /1000</t>
  </si>
  <si>
    <t>Residential density</t>
  </si>
  <si>
    <t>36.1.22</t>
  </si>
  <si>
    <t>37.1.1</t>
  </si>
  <si>
    <t>Wu et al. 2017</t>
  </si>
  <si>
    <t>145.1.1</t>
  </si>
  <si>
    <t>Table 4</t>
  </si>
  <si>
    <t>Beijing</t>
  </si>
  <si>
    <t>population density</t>
  </si>
  <si>
    <t>72.3.2</t>
  </si>
  <si>
    <t>54.1.1</t>
  </si>
  <si>
    <t>Table 3 p. 68</t>
  </si>
  <si>
    <t>4b, 7a, 5</t>
  </si>
  <si>
    <t>72.4.1</t>
  </si>
  <si>
    <t>54.2.1</t>
  </si>
  <si>
    <t>Table 4 p. 68</t>
  </si>
  <si>
    <t>Marshall and Garrick 2010</t>
  </si>
  <si>
    <t>Table 2 p. 110</t>
  </si>
  <si>
    <t>4a, 8a, 7a</t>
  </si>
  <si>
    <t>55.1.10</t>
  </si>
  <si>
    <t>City - wide Intersection density</t>
  </si>
  <si>
    <t>131.2.1</t>
  </si>
  <si>
    <t>55.1.16</t>
  </si>
  <si>
    <t>% bike lanes</t>
  </si>
  <si>
    <t>Saghapour et al. 2016</t>
  </si>
  <si>
    <t>Table 5 p. 7</t>
  </si>
  <si>
    <t>Melbourne</t>
  </si>
  <si>
    <t>Chen and Zegras 2016</t>
  </si>
  <si>
    <t>86.1.8</t>
  </si>
  <si>
    <t>Table 2 (p-values), Table 3 p. 118 (Weekday boardings, Model 1)</t>
  </si>
  <si>
    <t>2009 - 2010</t>
  </si>
  <si>
    <t>Proportion of intersections that are four-way or more</t>
  </si>
  <si>
    <t>86.3.8</t>
  </si>
  <si>
    <t>Table 2 (p-values), Table 3 p. 118 (off peak)</t>
  </si>
  <si>
    <t>86.2.8</t>
  </si>
  <si>
    <t>Table 2 (p-values), Table 3 p. 118 (am peak period)</t>
  </si>
  <si>
    <t>102.1.3</t>
  </si>
  <si>
    <t>Road link density</t>
  </si>
  <si>
    <t>103.1.5</t>
  </si>
  <si>
    <t>Block density</t>
  </si>
  <si>
    <t>113.1.15</t>
  </si>
  <si>
    <t>Four-way intersection density</t>
  </si>
  <si>
    <t>115.4.3</t>
  </si>
  <si>
    <t>Crosswalk density</t>
  </si>
  <si>
    <t>Bhiromkaew 2006</t>
  </si>
  <si>
    <t>7.3.2</t>
  </si>
  <si>
    <t>table 5.8 p. 137, mode share figure 4.7</t>
  </si>
  <si>
    <t>4a, 7a, , 8a</t>
  </si>
  <si>
    <t>activity</t>
  </si>
  <si>
    <t>1994/1995</t>
  </si>
  <si>
    <t>7.3.6</t>
  </si>
  <si>
    <t>38.6.1</t>
  </si>
  <si>
    <t>pedestrian friendly intersections</t>
  </si>
  <si>
    <t>86.2.1</t>
  </si>
  <si>
    <t>52.1.10</t>
  </si>
  <si>
    <t>intersection density</t>
  </si>
  <si>
    <t>Kuby et al. 2004</t>
  </si>
  <si>
    <t>9.1.1</t>
  </si>
  <si>
    <t>Table 2 p. 239</t>
  </si>
  <si>
    <t>unlinked trip (boarding)</t>
  </si>
  <si>
    <t>21.1.1</t>
  </si>
  <si>
    <t>107.10.1</t>
  </si>
  <si>
    <t>Table 2 p. 952 (rail to all other destinations)</t>
  </si>
  <si>
    <t>107.2.1</t>
  </si>
  <si>
    <t>38.1.16</t>
  </si>
  <si>
    <t>Employment (common catchment area)</t>
  </si>
  <si>
    <t>38.1.7</t>
  </si>
  <si>
    <t>38.3.7</t>
  </si>
  <si>
    <t>38.5.7</t>
  </si>
  <si>
    <t>38.5.16</t>
  </si>
  <si>
    <t>38.3.16</t>
  </si>
  <si>
    <t>11.3.1</t>
  </si>
  <si>
    <t>Table 4.12 and 4.13, Model III</t>
  </si>
  <si>
    <t>59.1.6</t>
  </si>
  <si>
    <t>Table 3 p. 212 (boarding, AM peak)</t>
  </si>
  <si>
    <t>59.6.7</t>
  </si>
  <si>
    <t>Table 3 p. 212 (alighting, PM peak)</t>
  </si>
  <si>
    <t>Alighting per hour</t>
  </si>
  <si>
    <t>65.1.4</t>
  </si>
  <si>
    <t>Office density</t>
  </si>
  <si>
    <t>65.2.4</t>
  </si>
  <si>
    <t>7.3.4</t>
  </si>
  <si>
    <t>108.1.1</t>
  </si>
  <si>
    <t>4a</t>
  </si>
  <si>
    <t>55.1.18</t>
  </si>
  <si>
    <t>4a, 7a, 8a</t>
  </si>
  <si>
    <t>Mixed Use:ratio of the two land uses</t>
  </si>
  <si>
    <t>Mix_Land</t>
  </si>
  <si>
    <t>25.3.3</t>
  </si>
  <si>
    <t>Table V-5, Model A, p. 116</t>
  </si>
  <si>
    <t>3, 7b,5, 8a, 8b</t>
  </si>
  <si>
    <t>Santa Clara</t>
  </si>
  <si>
    <t>Bordoloi et al. 2013</t>
  </si>
  <si>
    <t>127.4.1</t>
  </si>
  <si>
    <t>Table 4 p. 571</t>
  </si>
  <si>
    <t>8a, SS calculated as: population/average household size *1% (stated sample size)</t>
  </si>
  <si>
    <t>India</t>
  </si>
  <si>
    <t>Agartala</t>
  </si>
  <si>
    <t>Mix Type Index: alternative to dissimilarity index</t>
  </si>
  <si>
    <t>3.1.3</t>
  </si>
  <si>
    <t>Population to retail employment continuous (fraction) (relative):Entropy: maximises eveness --&gt; 1</t>
  </si>
  <si>
    <t>3.1.4</t>
  </si>
  <si>
    <t>7.1.2</t>
  </si>
  <si>
    <t>Descriptives p. 100, table 5.4 p. 113 'Lev transit', mode share p. 74</t>
  </si>
  <si>
    <t>7.2.2</t>
  </si>
  <si>
    <t>Descriptives p. 100, table 5.4 p. 113 'transit', mode share p. 74</t>
  </si>
  <si>
    <t>19.1.2</t>
  </si>
  <si>
    <t>4c, 7a</t>
  </si>
  <si>
    <t>Employment density (at home)</t>
  </si>
  <si>
    <t>Chao. et al. 2016</t>
  </si>
  <si>
    <t>71.3.2</t>
  </si>
  <si>
    <t>Table 5</t>
  </si>
  <si>
    <t>Baltimore</t>
  </si>
  <si>
    <t>71.2.2</t>
  </si>
  <si>
    <t>71.1.2</t>
  </si>
  <si>
    <t>Washington DC</t>
  </si>
  <si>
    <t>25.1.3</t>
  </si>
  <si>
    <t>Table V-3, Model A, p. 112</t>
  </si>
  <si>
    <t>3, 7b 8a, 8b</t>
  </si>
  <si>
    <t>25.2.3</t>
  </si>
  <si>
    <t>Table V-4, Model A, p. 114</t>
  </si>
  <si>
    <t>25.4.3</t>
  </si>
  <si>
    <t>Table V-6 Model A, p. 118</t>
  </si>
  <si>
    <t>131.2.6</t>
  </si>
  <si>
    <t>Land use balance (destination)</t>
  </si>
  <si>
    <t>31.2.2</t>
  </si>
  <si>
    <t>Land use mix:Entropy: maximises eveness --&gt; 1</t>
  </si>
  <si>
    <t>65.8.4</t>
  </si>
  <si>
    <t>65.6.4</t>
  </si>
  <si>
    <t>65.3.4</t>
  </si>
  <si>
    <t>65.7.4</t>
  </si>
  <si>
    <t>65.9.4</t>
  </si>
  <si>
    <t>65.10.4</t>
  </si>
  <si>
    <t>65.5.4</t>
  </si>
  <si>
    <t>65.4.4</t>
  </si>
  <si>
    <t>70.13.2</t>
  </si>
  <si>
    <t>Table 5 p. 9 (model 3</t>
  </si>
  <si>
    <t>Zhao et al. 2013</t>
  </si>
  <si>
    <t>128.1.2</t>
  </si>
  <si>
    <t>Table  2  p. 120</t>
  </si>
  <si>
    <t>Continuous</t>
  </si>
  <si>
    <t>Employment density at work (common catchment area)</t>
  </si>
  <si>
    <t>Emp_den</t>
  </si>
  <si>
    <t>128.1.4</t>
  </si>
  <si>
    <t>Business/office building floor area (common catchment area)</t>
  </si>
  <si>
    <t>129.1.2</t>
  </si>
  <si>
    <t>129.1.4</t>
  </si>
  <si>
    <t>128.1.6</t>
  </si>
  <si>
    <t>Number of shopping centres</t>
  </si>
  <si>
    <t>Local_access</t>
  </si>
  <si>
    <t>129.1.6</t>
  </si>
  <si>
    <t>Local_Access</t>
  </si>
  <si>
    <t>65.1.6</t>
  </si>
  <si>
    <t>Mix_House</t>
  </si>
  <si>
    <t>65.6.6</t>
  </si>
  <si>
    <t>65.3.6</t>
  </si>
  <si>
    <t>127.2.1</t>
  </si>
  <si>
    <t>Entropy ( 0 - 1); 0 = homoegoeous</t>
  </si>
  <si>
    <t>127.1.1</t>
  </si>
  <si>
    <t>Area Index</t>
  </si>
  <si>
    <t>65.8.6</t>
  </si>
  <si>
    <t>65.9.6</t>
  </si>
  <si>
    <t>65.2.6</t>
  </si>
  <si>
    <t>65.7.6</t>
  </si>
  <si>
    <t>127.3.1</t>
  </si>
  <si>
    <t>Dissimilarity of land uses in adjacent actively developed cells (20m cells)</t>
  </si>
  <si>
    <t>65.4.6</t>
  </si>
  <si>
    <t>65.10.6</t>
  </si>
  <si>
    <t>65.3.9</t>
  </si>
  <si>
    <t>Land use mix index for 5 use types of non-residential facilities:perfect balance between two land uses = 1</t>
  </si>
  <si>
    <t>65.8.9</t>
  </si>
  <si>
    <t>65.2.9</t>
  </si>
  <si>
    <t>65.6.9</t>
  </si>
  <si>
    <t>65.1.9</t>
  </si>
  <si>
    <t>65.7.9</t>
  </si>
  <si>
    <t>104.1.2</t>
  </si>
  <si>
    <t>Proportion of eight land-use types within route area:Closer to 1 implies greater mixture of land use types</t>
  </si>
  <si>
    <t>31.1.1</t>
  </si>
  <si>
    <t>Hamidi and Ewing 2014</t>
  </si>
  <si>
    <t>34.2.2</t>
  </si>
  <si>
    <t>Tabe 7 p. 80</t>
  </si>
  <si>
    <t>2007 - 2011</t>
  </si>
  <si>
    <t>Mixed Use:Entropy: maximises eveness --&gt; 1</t>
  </si>
  <si>
    <t>31.2.1</t>
  </si>
  <si>
    <t>65.10.9</t>
  </si>
  <si>
    <t>65.5.9</t>
  </si>
  <si>
    <t>Boulange et al.  2017</t>
  </si>
  <si>
    <t>58.1.4</t>
  </si>
  <si>
    <t>Table 4 p. 10 Model 3</t>
  </si>
  <si>
    <t>7a 5</t>
  </si>
  <si>
    <t>Victoria</t>
  </si>
  <si>
    <t>Housing diversity:Entropy: maximises eveness --&gt; 1</t>
  </si>
  <si>
    <t>binary logistic (multilevel)</t>
  </si>
  <si>
    <t>65.9.9</t>
  </si>
  <si>
    <t>65.4.9</t>
  </si>
  <si>
    <t>2.2.1</t>
  </si>
  <si>
    <t>9.1.2</t>
  </si>
  <si>
    <t>21.2.1</t>
  </si>
  <si>
    <t>8 US cities</t>
  </si>
  <si>
    <t>21.1.3</t>
  </si>
  <si>
    <t>Households (Common catchment area)</t>
  </si>
  <si>
    <t>38.6.6</t>
  </si>
  <si>
    <t>Population (gross)  (common catchment area)</t>
  </si>
  <si>
    <t>38.3.15</t>
  </si>
  <si>
    <t>Mangan 2013</t>
  </si>
  <si>
    <t>73.15.1</t>
  </si>
  <si>
    <t>Table 7 p. 53</t>
  </si>
  <si>
    <t>stop usage</t>
  </si>
  <si>
    <t>Total acreage with two or more land uses</t>
  </si>
  <si>
    <t>Asad 2013</t>
  </si>
  <si>
    <t>45.1.3</t>
  </si>
  <si>
    <t>Table 5-19 p. 164</t>
  </si>
  <si>
    <t>8a, 6c, 8b</t>
  </si>
  <si>
    <t>West Sussex, East Sussex, Surrey, Kent, Dorset, Hampshire</t>
  </si>
  <si>
    <t>Dwelling density (unit density)</t>
  </si>
  <si>
    <t>52.1.2</t>
  </si>
  <si>
    <t>65.2.2</t>
  </si>
  <si>
    <t>Small-scale nieghbourhood living density</t>
  </si>
  <si>
    <t>65.8.1</t>
  </si>
  <si>
    <t>2.4.2</t>
  </si>
  <si>
    <t>65.7.1</t>
  </si>
  <si>
    <t>65.7.2</t>
  </si>
  <si>
    <t>65.1.2</t>
  </si>
  <si>
    <t>65.2.1</t>
  </si>
  <si>
    <t>65.3.1</t>
  </si>
  <si>
    <t>131.1.6</t>
  </si>
  <si>
    <t>58.1.2</t>
  </si>
  <si>
    <t>7a,</t>
  </si>
  <si>
    <t>108.1.2</t>
  </si>
  <si>
    <t>Entropy:Perfect balancing when index = 1</t>
  </si>
  <si>
    <t>108.1.3</t>
  </si>
  <si>
    <t>131.2.5</t>
  </si>
  <si>
    <t>Land use balance (origin)</t>
  </si>
  <si>
    <t>Brown et al. 2006</t>
  </si>
  <si>
    <t>30.1.2</t>
  </si>
  <si>
    <t>Table 5.3 p. 32 (Final model)</t>
  </si>
  <si>
    <t>4b, 7b, 8a, 8b</t>
  </si>
  <si>
    <t>trip start + trip end</t>
  </si>
  <si>
    <t>Raleigh, Durham and Chapel Hill, ('The Triangle',North Carolina)</t>
  </si>
  <si>
    <t>Land use diversity:highest score achieved for pefect balancing</t>
  </si>
  <si>
    <t>69.1.3</t>
  </si>
  <si>
    <t>Table 5, p. 61</t>
  </si>
  <si>
    <t>Land use entropy</t>
  </si>
  <si>
    <t>OLS (partial adjustment)</t>
  </si>
  <si>
    <t>117.1.1</t>
  </si>
  <si>
    <t>Land use entropy:Entropy: maximises eveness --&gt; 1</t>
  </si>
  <si>
    <t>86.2.2</t>
  </si>
  <si>
    <t>86.4.2</t>
  </si>
  <si>
    <t>Table 2 (p-values), Table 3 p. 118 (pm peak)</t>
  </si>
  <si>
    <t>Lee et al. 2017</t>
  </si>
  <si>
    <t>88.1.2</t>
  </si>
  <si>
    <t>Table 5 p. 20</t>
  </si>
  <si>
    <t>1, 6c</t>
  </si>
  <si>
    <t>Seoul metropolitan area</t>
  </si>
  <si>
    <t>Jun et al. 2013</t>
  </si>
  <si>
    <t>98.1.1</t>
  </si>
  <si>
    <t>Table 7 p. 237</t>
  </si>
  <si>
    <t>2, 3 (ref case was PT), 4a, 7a, 5</t>
  </si>
  <si>
    <t>Derived (2 - Reversed the reference case from PT; 4a)</t>
  </si>
  <si>
    <t>107.6.3</t>
  </si>
  <si>
    <t>Table 2 p. 952 (Regional rail model)</t>
  </si>
  <si>
    <t>107.5.3</t>
  </si>
  <si>
    <t>Table 1 p. 947 (Bus to all other destinations)</t>
  </si>
  <si>
    <t>107.1.3</t>
  </si>
  <si>
    <t>Table 1 p. 947 (Regional bus model)</t>
  </si>
  <si>
    <t>108.1.4</t>
  </si>
  <si>
    <t>Chapman and Frank 2004</t>
  </si>
  <si>
    <t>110.1.2</t>
  </si>
  <si>
    <t>Table 105 p. 237</t>
  </si>
  <si>
    <t>Derived (7a); (used average mode shares p. 14 for elasticity calc as model-specific means only given for relative trip time)</t>
  </si>
  <si>
    <t>2001/2001</t>
  </si>
  <si>
    <t>Net employment density</t>
  </si>
  <si>
    <t>110.4.2</t>
  </si>
  <si>
    <t>Table 111 p. 245</t>
  </si>
  <si>
    <t>110.2.2</t>
  </si>
  <si>
    <t>Table 107, p. 240</t>
  </si>
  <si>
    <t>110.3.2</t>
  </si>
  <si>
    <t>Table 109 p. 242</t>
  </si>
  <si>
    <t>Non-Work</t>
  </si>
  <si>
    <t>131.1.5</t>
  </si>
  <si>
    <t>Bindong et al. 2017</t>
  </si>
  <si>
    <t>143.1.2</t>
  </si>
  <si>
    <t>Table 3 p. 449, elasticity table 4</t>
  </si>
  <si>
    <t>Shanghai</t>
  </si>
  <si>
    <t>employment density</t>
  </si>
  <si>
    <t>emp_den</t>
  </si>
  <si>
    <t>30.2.2</t>
  </si>
  <si>
    <t>Table 5.4 p. 40 (Final model)</t>
  </si>
  <si>
    <t>4b, 7b,  8a, 8b</t>
  </si>
  <si>
    <t>Zahabi et al. 2012</t>
  </si>
  <si>
    <t>34.2.1</t>
  </si>
  <si>
    <t>Density factor</t>
  </si>
  <si>
    <t>34.2.3</t>
  </si>
  <si>
    <t>Centering factor</t>
  </si>
  <si>
    <t>34.1.1</t>
  </si>
  <si>
    <t>Table 6 p. 79</t>
  </si>
  <si>
    <t>Compactness index</t>
  </si>
  <si>
    <t>65.6.2</t>
  </si>
  <si>
    <t>86.4.13</t>
  </si>
  <si>
    <t>Walkability index</t>
  </si>
  <si>
    <t>103.1.7</t>
  </si>
  <si>
    <t>Walkscore</t>
  </si>
  <si>
    <t>65.6.1</t>
  </si>
  <si>
    <t>108.1.5</t>
  </si>
  <si>
    <t>110.1.4</t>
  </si>
  <si>
    <t>110.3.4</t>
  </si>
  <si>
    <t>65.9.1</t>
  </si>
  <si>
    <t>110.4.3</t>
  </si>
  <si>
    <t>110.3.3</t>
  </si>
  <si>
    <t>65.1.1</t>
  </si>
  <si>
    <t>65.4.1</t>
  </si>
  <si>
    <t>65.10.1</t>
  </si>
  <si>
    <t>110.2.4</t>
  </si>
  <si>
    <t>30.1.4</t>
  </si>
  <si>
    <t>4b, 6e,  8a, 8b</t>
  </si>
  <si>
    <t>Destination Index- intensity and diversity of land uses</t>
  </si>
  <si>
    <t>30.2.4</t>
  </si>
  <si>
    <t>Lee and Lee 2013</t>
  </si>
  <si>
    <t>47.2.2</t>
  </si>
  <si>
    <t>A-3 p. 327, Random effects, Model 4</t>
  </si>
  <si>
    <t>unlinked trip</t>
  </si>
  <si>
    <t>2002 - 2010</t>
  </si>
  <si>
    <t>47.4.2</t>
  </si>
  <si>
    <t>A-4 p. 328 random effect model 8</t>
  </si>
  <si>
    <t>65.3.2</t>
  </si>
  <si>
    <t>110.4.4</t>
  </si>
  <si>
    <t>Verbas et al. 2015</t>
  </si>
  <si>
    <t>91.1.3</t>
  </si>
  <si>
    <t>Table 2 p. 14 (long term elasticity)</t>
  </si>
  <si>
    <t>Chicago</t>
  </si>
  <si>
    <t>91.1.2</t>
  </si>
  <si>
    <t>Table 2 p. 13 (medium term elasticity)</t>
  </si>
  <si>
    <t>91.1.1</t>
  </si>
  <si>
    <t>Table 2 p. 12</t>
  </si>
  <si>
    <t>65.8.2</t>
  </si>
  <si>
    <t>65.9.2</t>
  </si>
  <si>
    <t>65.4.2</t>
  </si>
  <si>
    <t>Brown and Neog 2012</t>
  </si>
  <si>
    <t>44.3.1</t>
  </si>
  <si>
    <t>Table 6 p. 11</t>
  </si>
  <si>
    <t>% of MSA employment in CBD</t>
  </si>
  <si>
    <t>58.1.3</t>
  </si>
  <si>
    <t>7a, 5</t>
  </si>
  <si>
    <t>Walk access to amenities</t>
  </si>
  <si>
    <t>44.2.1</t>
  </si>
  <si>
    <t>108.1.6</t>
  </si>
  <si>
    <t>47.1.2</t>
  </si>
  <si>
    <t>A-3 p. 327, Pooled Model 2</t>
  </si>
  <si>
    <t>104.2.1</t>
  </si>
  <si>
    <t>Table 5.8 p. 27</t>
  </si>
  <si>
    <t>47.3.2</t>
  </si>
  <si>
    <t>A-4 p. 328 pooled model 6</t>
  </si>
  <si>
    <t>110.1.3</t>
  </si>
  <si>
    <t>54.3.4</t>
  </si>
  <si>
    <t>54.2.2</t>
  </si>
  <si>
    <t>Residential density Index:Entropy: maximises eveness --&gt; 1</t>
  </si>
  <si>
    <t>54.1.2</t>
  </si>
  <si>
    <t>54.3.2</t>
  </si>
  <si>
    <t>54.1.4</t>
  </si>
  <si>
    <t>54.2.4</t>
  </si>
  <si>
    <t>106.1.1</t>
  </si>
  <si>
    <t>54.2.3</t>
  </si>
  <si>
    <t>44.1.1</t>
  </si>
  <si>
    <t>54.3.3</t>
  </si>
  <si>
    <t>54.1.3</t>
  </si>
  <si>
    <t>School</t>
  </si>
  <si>
    <t>100.1.1</t>
  </si>
  <si>
    <t>5, 7a, 8a, 8b</t>
  </si>
  <si>
    <t>73.15.4</t>
  </si>
  <si>
    <t>Intersections per catchment</t>
  </si>
  <si>
    <t>30.1.5</t>
  </si>
  <si>
    <t>Quality of pedestrian and bicycle amenity at stop</t>
  </si>
  <si>
    <t>30.2.5</t>
  </si>
  <si>
    <t>30.2.3</t>
  </si>
  <si>
    <t>Pedestrian amenity at bus stop</t>
  </si>
  <si>
    <t>30.1.3</t>
  </si>
  <si>
    <t>65.5.1</t>
  </si>
  <si>
    <t>80.1.1</t>
  </si>
  <si>
    <t>88.1.3</t>
  </si>
  <si>
    <t>Land use diversity:1 -HHI (where HHI is maximised for a single use)</t>
  </si>
  <si>
    <t>3.1.5</t>
  </si>
  <si>
    <t>continuous (fraction) of sidewalk miles to 
road miles</t>
  </si>
  <si>
    <t>65.5.2</t>
  </si>
  <si>
    <t>30.2.6</t>
  </si>
  <si>
    <t>Pedestrian friendliness of road design (fewer lanes and more traffic control devices score more highly)</t>
  </si>
  <si>
    <t>30.1.6</t>
  </si>
  <si>
    <t>31.1.3</t>
  </si>
  <si>
    <t>Hess 2009</t>
  </si>
  <si>
    <t>31.2.3</t>
  </si>
  <si>
    <t>31.2.4</t>
  </si>
  <si>
    <t>50.1.3</t>
  </si>
  <si>
    <t>pre-1940s housing share</t>
  </si>
  <si>
    <t>113.1.3</t>
  </si>
  <si>
    <t>113.2.8</t>
  </si>
  <si>
    <t>7.3.3</t>
  </si>
  <si>
    <t>7.3.5</t>
  </si>
  <si>
    <t>7.3.1</t>
  </si>
  <si>
    <t>7.2.1</t>
  </si>
  <si>
    <t>19.1.1</t>
  </si>
  <si>
    <t>Population density (at home)</t>
  </si>
  <si>
    <t>37.2.2</t>
  </si>
  <si>
    <t>37.3.2</t>
  </si>
  <si>
    <t>Table 2 (3), p. 203</t>
  </si>
  <si>
    <t>37.1.2</t>
  </si>
  <si>
    <t>Armbruster 2010</t>
  </si>
  <si>
    <t>66.1.1</t>
  </si>
  <si>
    <t>Table 5 p. 33</t>
  </si>
  <si>
    <t>6a, 8b, 8a</t>
  </si>
  <si>
    <t>per capita patronage</t>
  </si>
  <si>
    <t>2002 - 2007</t>
  </si>
  <si>
    <t>8.1.1</t>
  </si>
  <si>
    <t>Intersection to cul-de-sac continuous (fraction)</t>
  </si>
  <si>
    <t>31.1.4</t>
  </si>
  <si>
    <t>55.1.8</t>
  </si>
  <si>
    <t>86.2.10</t>
  </si>
  <si>
    <t>65.10.2</t>
  </si>
  <si>
    <t>70.13.1</t>
  </si>
  <si>
    <t>128.1.1</t>
  </si>
  <si>
    <t>Population density (common catchment area)</t>
  </si>
  <si>
    <t>Pop_den</t>
  </si>
  <si>
    <t>128.1.3</t>
  </si>
  <si>
    <t>Residential floor area (common catchment area)</t>
  </si>
  <si>
    <t>71.1.1</t>
  </si>
  <si>
    <t>Woldeamanuel and Kent 2016</t>
  </si>
  <si>
    <t>76.1.1</t>
  </si>
  <si>
    <t>Table 3</t>
  </si>
  <si>
    <t>San Fernando</t>
  </si>
  <si>
    <t>Connectivity index</t>
  </si>
  <si>
    <t>88.1.1</t>
  </si>
  <si>
    <t>93.1.2</t>
  </si>
  <si>
    <t>Change in dwelling units per service area</t>
  </si>
  <si>
    <t>97.1.1</t>
  </si>
  <si>
    <t>Gross population density</t>
  </si>
  <si>
    <t>97.2.1</t>
  </si>
  <si>
    <t>98.2.1</t>
  </si>
  <si>
    <t>107.6.1</t>
  </si>
  <si>
    <t>107.1.1</t>
  </si>
  <si>
    <t>107.5.1</t>
  </si>
  <si>
    <t>Vergel-Tovar 2016</t>
  </si>
  <si>
    <t>139.4.1</t>
  </si>
  <si>
    <t>Table 44 p. 356</t>
  </si>
  <si>
    <t>Latin America</t>
  </si>
  <si>
    <t>2013, 2014</t>
  </si>
  <si>
    <t>129.1.1</t>
  </si>
  <si>
    <t>139.2.1</t>
  </si>
  <si>
    <t>Table 40, p. 352 (land use model)</t>
  </si>
  <si>
    <t>139.1.1</t>
  </si>
  <si>
    <t>Table 38, p. 344 (fully adjusted)</t>
  </si>
  <si>
    <t>129.1.3</t>
  </si>
  <si>
    <t>Ryan and Frank 2009</t>
  </si>
  <si>
    <t>17.1.1</t>
  </si>
  <si>
    <t>Table 5 p. 51</t>
  </si>
  <si>
    <t>Walkability Index</t>
  </si>
  <si>
    <t>34.2.4</t>
  </si>
  <si>
    <t>Street factor</t>
  </si>
  <si>
    <t>73.15.6</t>
  </si>
  <si>
    <t>Class III bike lanes as a proportion of total road miles</t>
  </si>
  <si>
    <t>76.1.2</t>
  </si>
  <si>
    <t>Sidewalk availability and quality index</t>
  </si>
  <si>
    <t>55.1.17</t>
  </si>
  <si>
    <t>% curbs</t>
  </si>
  <si>
    <t>Safety</t>
  </si>
  <si>
    <t>73.15.2</t>
  </si>
  <si>
    <t>30.1.1</t>
  </si>
  <si>
    <t xml:space="preserve">4b, 7b, </t>
  </si>
  <si>
    <t>30.2.1</t>
  </si>
  <si>
    <t>30.1.7</t>
  </si>
  <si>
    <t>Pedestrian friendly amenities of neighbourhood</t>
  </si>
  <si>
    <t>30.2.7</t>
  </si>
  <si>
    <t>55.1.13</t>
  </si>
  <si>
    <t>Average outside shoulder width</t>
  </si>
  <si>
    <t>55.1.14</t>
  </si>
  <si>
    <t>% raised median</t>
  </si>
  <si>
    <t>55.1.15</t>
  </si>
  <si>
    <t>% painted median</t>
  </si>
  <si>
    <t>Study_ID</t>
  </si>
  <si>
    <t>Citation</t>
  </si>
  <si>
    <t>Model_ID</t>
  </si>
  <si>
    <t>DP_ID</t>
  </si>
  <si>
    <t>Page_ref</t>
  </si>
  <si>
    <t>2 - Meta_Analysis screen</t>
  </si>
  <si>
    <t xml:space="preserve"> 3 - manual outlier screen</t>
  </si>
  <si>
    <t>4 - IQR outlier screen</t>
  </si>
  <si>
    <t>5 - Impute_SE</t>
  </si>
  <si>
    <t>6 - Assign weight</t>
  </si>
  <si>
    <t>7 - 1_SE</t>
  </si>
  <si>
    <t>8 - Total weight</t>
  </si>
  <si>
    <t>9 - E_weighted</t>
  </si>
  <si>
    <t>Calculation_notes</t>
  </si>
  <si>
    <t>E_mag</t>
  </si>
  <si>
    <t>E_Source</t>
  </si>
  <si>
    <t>SE_E_mag</t>
  </si>
  <si>
    <t>SE_E_Source</t>
  </si>
  <si>
    <t>Sig</t>
  </si>
  <si>
    <t xml:space="preserve">Direction </t>
  </si>
  <si>
    <t>Theoretical_consistency</t>
  </si>
  <si>
    <t>DV</t>
  </si>
  <si>
    <t>DV_unit</t>
  </si>
  <si>
    <t>DV_scale</t>
  </si>
  <si>
    <t>DV_aggregation</t>
  </si>
  <si>
    <t>Country</t>
  </si>
  <si>
    <t>City</t>
  </si>
  <si>
    <t>Year of data collection</t>
  </si>
  <si>
    <t>sampling_period</t>
  </si>
  <si>
    <t>sample_size</t>
  </si>
  <si>
    <t>Regional_accessibility</t>
  </si>
  <si>
    <t>Attitude_SS</t>
  </si>
  <si>
    <t>Demography_SS</t>
  </si>
  <si>
    <t>1. Any_SS</t>
  </si>
  <si>
    <t>IV</t>
  </si>
  <si>
    <t>IV_Indicator</t>
  </si>
  <si>
    <t>Categorical</t>
  </si>
  <si>
    <t>IV_Standardised</t>
  </si>
  <si>
    <t>Estimation_method</t>
  </si>
  <si>
    <t>DV_ref</t>
  </si>
  <si>
    <t>b_mag_LOR</t>
  </si>
  <si>
    <t>OR</t>
  </si>
  <si>
    <t>RRR</t>
  </si>
  <si>
    <t>Ratio_Source</t>
  </si>
  <si>
    <t>T_stat</t>
  </si>
  <si>
    <t>T_stat_source</t>
  </si>
  <si>
    <t>Notes</t>
  </si>
  <si>
    <t>Metadata is sourced from the source database for this meta-analysis, available on figshare: https://doi.org/10.26180/5c3fe01b7fd7e</t>
  </si>
  <si>
    <t>Unique metadata entries pertaining to this studies are identified under the 'calculation steps' set</t>
  </si>
  <si>
    <t>Set</t>
  </si>
  <si>
    <t>Attribute</t>
  </si>
  <si>
    <t>Definition</t>
  </si>
  <si>
    <t>Data point identification</t>
  </si>
  <si>
    <t xml:space="preserve">Unique identifier for each prior (assigned after title/abstract screen). Non-sequential due to many studies becoming inelgibile during subsequent screening. IDs range from 7 to 147 </t>
  </si>
  <si>
    <t xml:space="preserve">Abbreivtaed citation for each prior. Surbame of authors and year (one or two authors), first author only and year if more than three authors. </t>
  </si>
  <si>
    <t>Unique identifier for each model</t>
  </si>
  <si>
    <t>Unique data point i.d. for each data point</t>
  </si>
  <si>
    <t>Details of table, model and page in the prior from which data point is taken</t>
  </si>
  <si>
    <t>Calculation step</t>
  </si>
  <si>
    <t>'exclude - No RA' assigned to variables that do not contain a relevant control variable for regional accessibility excludes</t>
  </si>
  <si>
    <t xml:space="preserve">Variables with elasticity estimates &gt;1 or &lt;-1 excluded manually </t>
  </si>
  <si>
    <t>Variables assigned 'high' and excluded if  value &gt;Q3+1.5IQR, or 'low' and excluded if value &lt;Q1-1.5IQR</t>
  </si>
  <si>
    <t>Each elasticity estimate assigned a standard error; with missing values taken as the average of available standard errors for indicators</t>
  </si>
  <si>
    <t>Data points assigned a weight so that an average of multiple estimates from a single study fr the same indicator can be estimated</t>
  </si>
  <si>
    <t>inverse of the standard error of the elasticity</t>
  </si>
  <si>
    <t>product of the data point weight and inverse standard error</t>
  </si>
  <si>
    <t>Product of the elasticity and the total weight (value cannot be interpreted on its own)</t>
  </si>
  <si>
    <t>Calculation notes</t>
  </si>
  <si>
    <t>Reference to assumptions and calculation equations used to derive data</t>
  </si>
  <si>
    <t>Parameter estimate</t>
  </si>
  <si>
    <t>Magnitude of the elasticity</t>
  </si>
  <si>
    <t>Source of the elasticity estimate: "source" - taken from the original study, otherwise a calculation note reference is given</t>
  </si>
  <si>
    <t>Error and significance</t>
  </si>
  <si>
    <t>Magnitude of the standard error of the elasticity (provided by the source or calculated from available information)</t>
  </si>
  <si>
    <t>Source of the standard error of the elasticity: "source" - taken from the original study, otherwise a calculation note reference is given</t>
  </si>
  <si>
    <t>Theoretical consistency</t>
  </si>
  <si>
    <t xml:space="preserve">Y = finding is significant at p&lt;0.1 level or greater; or at the discretion of the author, N = not significant </t>
  </si>
  <si>
    <t>Direction of the relationship between DV and IV: Pos = positive, Neg = negative, omitted = variable is omitted from the model due to insignificance</t>
  </si>
  <si>
    <t>"Y": relationship is significant in hypothesised direction; "N": relationship is significant in direction opposite to hypothesis; "insignificant": relationshi pnot significant</t>
  </si>
  <si>
    <t>Dependent variable</t>
  </si>
  <si>
    <t>Categorical entry defining the dependent (outcome) variable of the measured relationship described by the data point</t>
  </si>
  <si>
    <t>Unit of the dependent variable, such as boardings, trips, tours, rates, main mode share</t>
  </si>
  <si>
    <t>measurement scale of the dependent variable: count, continuous, biinary, discrete</t>
  </si>
  <si>
    <t>Level of aggregation oif the dependent variable: aggregate (e.g. station/catchment/city) or disaggregate (e.g. individual/ household)</t>
  </si>
  <si>
    <t>Sample attributes</t>
  </si>
  <si>
    <t>Country in which the majority of sample data is collected</t>
  </si>
  <si>
    <t>City in which the majority of sample data is collected</t>
  </si>
  <si>
    <t>Year</t>
  </si>
  <si>
    <t>Data collection pre- or post-2010. Data collection that overlaps 2010 considered post-2010</t>
  </si>
  <si>
    <t>Sample size</t>
  </si>
  <si>
    <t>Study design</t>
  </si>
  <si>
    <t>Control variable included in model: 1 = 'regional accessibility' (distance to CBD, employment accessible by transit)</t>
  </si>
  <si>
    <t>Control variable included in model: 1 = 'Attitude-induced self-selection' (explicit measures of attitudes and preferences, instrumental measures, segmented sample for residential development type)</t>
  </si>
  <si>
    <t>Control variable included in mode: 1 = 'Demographic-induced self-selection' (median income, number of children, employment status or industry)</t>
  </si>
  <si>
    <t>Discrete entry differentiating studies that do not contain a relevant self-selection control variable ('0') from those that contain one ('1') or both ('2') of attitude and demographic self selection controls</t>
  </si>
  <si>
    <t>Independent variable</t>
  </si>
  <si>
    <t>Categorical entry identifying whether the independent built environment variable is classified as density, diversity or design</t>
  </si>
  <si>
    <t>Categorical entry identifying the standardised indicator used to measure the independent built environment variable</t>
  </si>
  <si>
    <t>Dichotomous entry indicating whether the indicator is measured on a categorical scale</t>
  </si>
  <si>
    <t>Model specification</t>
  </si>
  <si>
    <t>Estimation method used to determine the magnitude of the relationship between the dependent and independent variables of interest E.g. 2SLS, Logistic, SEM, ordered probit</t>
  </si>
  <si>
    <t>Reference case of the dependent variable (discrete outcome variable)</t>
  </si>
  <si>
    <t>Magnitude of the unstdandardised regression coefficient</t>
  </si>
  <si>
    <t xml:space="preserve">Dichotomous entry indicating whether an odds ratio is available for this data point. </t>
  </si>
  <si>
    <t xml:space="preserve">Dichotomous entry indicating whether a relative risk rate (includes incident rate) is available for this data point. </t>
  </si>
  <si>
    <t>Source of the risk ratio: "source" - taken from the original study, otherwise a calculation note reference is given</t>
  </si>
  <si>
    <t>Test statistic</t>
  </si>
  <si>
    <t>Magnitude of the t-statistic</t>
  </si>
  <si>
    <t>Source of T-statistic: "source" - taken from the original study, otherwise a calculation note reference is given</t>
  </si>
  <si>
    <t>Contributors</t>
  </si>
  <si>
    <t>Laura Aston</t>
  </si>
  <si>
    <t>Graham Currie</t>
  </si>
  <si>
    <t>Alexa Delbosc</t>
  </si>
  <si>
    <t>MD Kamruzzaman</t>
  </si>
  <si>
    <t>David Teller</t>
  </si>
  <si>
    <t>Database contents</t>
  </si>
  <si>
    <t>Assumptions and formulae pertaining to derived data</t>
  </si>
  <si>
    <t>Database: Built environment and transit use meta-analysis</t>
  </si>
  <si>
    <t>This spreadsheet contains data pertaining to "Meta-analysis of built environment and transit use"</t>
  </si>
  <si>
    <t>Sources</t>
  </si>
  <si>
    <t xml:space="preserve">The 505 elsticity estimates contained in this workbook are sourced directly or derived from 76 prior studies.
A reference list corresponding to these studies is included in this database. Information from these priors was originally extracted into another online database compiled by the authors, available on figshare: </t>
  </si>
  <si>
    <t>Aston, L., Currie, G., Delbosc, A., Kamruzzaman, M., O'Hare, T. &amp; Teller, D. (2019) Built environment and transit use meta-analysis database (4), https://doi.org/10.26180/5c3fe01b7fd7e</t>
  </si>
  <si>
    <t xml:space="preserve">The following provides an overview of the tabs included in this workbook, corresponding to calculation steps </t>
  </si>
  <si>
    <t>Metadata</t>
  </si>
  <si>
    <t>Index of column headers describing attributes and corresponding levels in 'Database'</t>
  </si>
  <si>
    <t>Database</t>
  </si>
  <si>
    <t xml:space="preserve">Database containing information for 505 data points from 76 studies. Study attributes and quantiative information relevant to screening and calculation steps is included. </t>
  </si>
  <si>
    <t>TC_RA</t>
  </si>
  <si>
    <t>Contains summary of theoretical consistency segmented by studies that control for regional accessibility and studies that do not</t>
  </si>
  <si>
    <t>Calculation steps</t>
  </si>
  <si>
    <t>4 - Outliers</t>
  </si>
  <si>
    <t>Estimate of low and high threshold for outliers based on overall interquartile range of all eligible elasticities (includes control for regional accessibility, 5 outliers removed)</t>
  </si>
  <si>
    <t>Boxplot_Data</t>
  </si>
  <si>
    <t>Flat table containing unweighted estimates used for boxplots  (only 5 outliers E &gt;1, E &lt;-1 removed)</t>
  </si>
  <si>
    <t>Average standard error for each indicator, derived from studies for which standard errors available. Used to compute missing standard errors</t>
  </si>
  <si>
    <t>6 - Assign Weight</t>
  </si>
  <si>
    <t>Count of number of data points per study per variable; used to assign a weight to calculate the 'average' elasticity per study/indicator</t>
  </si>
  <si>
    <t>10_Mean elasticities</t>
  </si>
  <si>
    <t>Calculation of mean elasticities based on average of the weighted elasticities for data points of each indicator</t>
  </si>
  <si>
    <t>11_t-test</t>
  </si>
  <si>
    <t xml:space="preserve">Two tailed t-test of whether the null hypothesis can be rejected (h0: the mean estimate for each indicator is not significantly different to zero) </t>
  </si>
  <si>
    <t>12_Results_summary</t>
  </si>
  <si>
    <t>Summary of mean elasticity and significance level for each indicator</t>
  </si>
  <si>
    <t>Supplementary data</t>
  </si>
  <si>
    <t>Sample only</t>
  </si>
  <si>
    <t>Static table containing data for the 226 data points in the final sample</t>
  </si>
  <si>
    <t>Metadata_notes</t>
  </si>
  <si>
    <t>Priors_Reference list</t>
  </si>
  <si>
    <t>Contains citation information for 76 priors included in this database</t>
  </si>
  <si>
    <t>He et al. 2018</t>
  </si>
  <si>
    <t>150.1.6</t>
  </si>
  <si>
    <t>Table 3 p. 1602</t>
  </si>
  <si>
    <t>150.1.8</t>
  </si>
  <si>
    <t>150.1.10</t>
  </si>
  <si>
    <t>150.2.10</t>
  </si>
  <si>
    <t>Table 4 p.1602</t>
  </si>
  <si>
    <t>Gan et al. 2019</t>
  </si>
  <si>
    <t>151.1.3</t>
  </si>
  <si>
    <t xml:space="preserve">Table 2 p. 6 </t>
  </si>
  <si>
    <t>151.1.1</t>
  </si>
  <si>
    <t>151.1.7</t>
  </si>
  <si>
    <t>Lu et al. 2018</t>
  </si>
  <si>
    <t>154.1.6</t>
  </si>
  <si>
    <t>Tables 3 (diagnostics) and 4 (elasticities) pp 8 - 9</t>
  </si>
  <si>
    <t>154.1.5</t>
  </si>
  <si>
    <t>154.1.2</t>
  </si>
  <si>
    <t>154.1.4</t>
  </si>
  <si>
    <t>154.1.1</t>
  </si>
  <si>
    <t>154.1.3</t>
  </si>
  <si>
    <t>Zhao et al. 2018</t>
  </si>
  <si>
    <t>155.1.2</t>
  </si>
  <si>
    <t xml:space="preserve">Table 3 p. 1183 - DR Model 1 (only) </t>
  </si>
  <si>
    <t>155.1.1</t>
  </si>
  <si>
    <t>155.1.3</t>
  </si>
  <si>
    <t>Moshiur et al. 2019</t>
  </si>
  <si>
    <t>160.1.2</t>
  </si>
  <si>
    <t>Table 4 (Boarding) p. 599</t>
  </si>
  <si>
    <t>160.1.4</t>
  </si>
  <si>
    <t>160.1.6</t>
  </si>
  <si>
    <t>160.1.7</t>
  </si>
  <si>
    <t>160.1.5</t>
  </si>
  <si>
    <t>160.2.2</t>
  </si>
  <si>
    <t>Table 4 (alighting) p. 599</t>
  </si>
  <si>
    <t>160.2.4</t>
  </si>
  <si>
    <t>160.2.7</t>
  </si>
  <si>
    <t>160.2.5</t>
  </si>
  <si>
    <t>Kathuria et al. 2018</t>
  </si>
  <si>
    <t>161.1.1</t>
  </si>
  <si>
    <t>Table 3 p. 48</t>
  </si>
  <si>
    <t>161.1.2</t>
  </si>
  <si>
    <t>Schneider et al. 2017b</t>
  </si>
  <si>
    <t>164.1.3</t>
  </si>
  <si>
    <t>Table 3 (Extended Model) p. 932</t>
  </si>
  <si>
    <t>164.1.4</t>
  </si>
  <si>
    <t>164.1.2</t>
  </si>
  <si>
    <t>164.1.5</t>
  </si>
  <si>
    <t>Alam et al. 2018</t>
  </si>
  <si>
    <t>167.1.1</t>
  </si>
  <si>
    <t>Table 2 p. 824</t>
  </si>
  <si>
    <t>167.1.2</t>
  </si>
  <si>
    <t>Ingvardson and Nielsen 2018</t>
  </si>
  <si>
    <t>169.1.2</t>
  </si>
  <si>
    <t>Table 4 (Model I-A) p. 58</t>
  </si>
  <si>
    <t>169.4.2</t>
  </si>
  <si>
    <t>Table 7 (Model II-A) p. 59</t>
  </si>
  <si>
    <t>169.4.1</t>
  </si>
  <si>
    <t>169.5.2</t>
  </si>
  <si>
    <t>Table 5 (Model II-B) p. 59 (country dummies)</t>
  </si>
  <si>
    <t>Sun et al. 2017</t>
  </si>
  <si>
    <t>172.2.1</t>
  </si>
  <si>
    <t xml:space="preserve">Table 2 Model 2 P. </t>
  </si>
  <si>
    <t>172.2.8</t>
  </si>
  <si>
    <t>172.2.2</t>
  </si>
  <si>
    <t>172.2.3</t>
  </si>
  <si>
    <t>172.2.7</t>
  </si>
  <si>
    <t>Park et al. 2019</t>
  </si>
  <si>
    <t>174.1.1</t>
  </si>
  <si>
    <t>174.1.2</t>
  </si>
  <si>
    <t>174.1.3</t>
  </si>
  <si>
    <t>176.1.1</t>
  </si>
  <si>
    <t>Table 5 p. 20 (TMS)</t>
  </si>
  <si>
    <t>176.1.2</t>
  </si>
  <si>
    <t>176.1.5</t>
  </si>
  <si>
    <t>176.1.3</t>
  </si>
  <si>
    <t>176.1.4</t>
  </si>
  <si>
    <t>Tu et al. 2018</t>
  </si>
  <si>
    <t>177.1.5</t>
  </si>
  <si>
    <t>Table 4 Model 1 p. 51</t>
  </si>
  <si>
    <t>177.1.6</t>
  </si>
  <si>
    <t>177.2.5</t>
  </si>
  <si>
    <t>Table 4 Model 2 p. 51</t>
  </si>
  <si>
    <t>177.2.6</t>
  </si>
  <si>
    <t>177.3.5</t>
  </si>
  <si>
    <t>Table 4 Model 3. p. 51</t>
  </si>
  <si>
    <t>177.3.6</t>
  </si>
  <si>
    <t>Park et al. 2018</t>
  </si>
  <si>
    <t>178.1.1</t>
  </si>
  <si>
    <t>Table 6 p. 281</t>
  </si>
  <si>
    <t>178.1.2</t>
  </si>
  <si>
    <t>178.1.3</t>
  </si>
  <si>
    <t>178.1.4</t>
  </si>
  <si>
    <t>178.2.1</t>
  </si>
  <si>
    <t>178.2.2</t>
  </si>
  <si>
    <t>178.2.3</t>
  </si>
  <si>
    <t>178.2.4</t>
  </si>
  <si>
    <t>Liu et al. 2018a</t>
  </si>
  <si>
    <t>179.1.3</t>
  </si>
  <si>
    <t>Table 2 p. 8</t>
  </si>
  <si>
    <t>179.1.7</t>
  </si>
  <si>
    <t>179.2.3</t>
  </si>
  <si>
    <t>179.2.7</t>
  </si>
  <si>
    <t>An et al. 2019</t>
  </si>
  <si>
    <t>183.1.1</t>
  </si>
  <si>
    <t>Table 4 p. 183 (weekday ridership)</t>
  </si>
  <si>
    <t>183.2.1</t>
  </si>
  <si>
    <t>Table 4 p. 183 (weekend ridership)</t>
  </si>
  <si>
    <t>Etminani-Ghasrodashti et al. 2018</t>
  </si>
  <si>
    <t>184.1.3</t>
  </si>
  <si>
    <t>Table 7 p. 502</t>
  </si>
  <si>
    <t>184.1.1</t>
  </si>
  <si>
    <t>184.2.3</t>
  </si>
  <si>
    <t>Table 8 p. 503</t>
  </si>
  <si>
    <t>184.2.1</t>
  </si>
  <si>
    <t>Pan et al. 2017</t>
  </si>
  <si>
    <t>186.1.4</t>
  </si>
  <si>
    <t>Table 2 p. 61</t>
  </si>
  <si>
    <t>186.1.3</t>
  </si>
  <si>
    <t>186.2.4</t>
  </si>
  <si>
    <t>Table 3 p. 62 (low accessibility)</t>
  </si>
  <si>
    <t>186.2.3</t>
  </si>
  <si>
    <t>derived 6c)</t>
  </si>
  <si>
    <t>Source, 8a, 8b</t>
  </si>
  <si>
    <t>source</t>
  </si>
  <si>
    <t>7b, 8a, 8b</t>
  </si>
  <si>
    <t>7a</t>
  </si>
  <si>
    <t>6e, 8a, 8b</t>
  </si>
  <si>
    <t>7b</t>
  </si>
  <si>
    <t>derived, 8a, 8b</t>
  </si>
  <si>
    <t>Insignificant</t>
  </si>
  <si>
    <t>pos</t>
  </si>
  <si>
    <t>y</t>
  </si>
  <si>
    <t>neg</t>
  </si>
  <si>
    <t>Average boardings and alighting</t>
  </si>
  <si>
    <t>Monthly boardings and alightings</t>
  </si>
  <si>
    <t>Ratio</t>
  </si>
  <si>
    <t>daily ridership</t>
  </si>
  <si>
    <t>daily boardings</t>
  </si>
  <si>
    <t>daily alighting</t>
  </si>
  <si>
    <t>boardings</t>
  </si>
  <si>
    <t>passenger miles: annual passenger trip multiplied by the system’s average trip length
length in miles,</t>
  </si>
  <si>
    <t>Yearly boardings per capita</t>
  </si>
  <si>
    <t>average daily boardings and alightings</t>
  </si>
  <si>
    <t>Probability (mode choice)</t>
  </si>
  <si>
    <t>Discrete</t>
  </si>
  <si>
    <t>intercity trip modeshare</t>
  </si>
  <si>
    <t>Any transit trip</t>
  </si>
  <si>
    <t>Transit trip</t>
  </si>
  <si>
    <t>Ridership frequency</t>
  </si>
  <si>
    <t>Average sum of boarding for home station + alighting for school station</t>
  </si>
  <si>
    <t>Average sum of alighting for home station + boardng for school station</t>
  </si>
  <si>
    <t>Sum of boarding and alighting</t>
  </si>
  <si>
    <t>daily station passenger volume</t>
  </si>
  <si>
    <t>Taiwan</t>
  </si>
  <si>
    <t>Taipei</t>
  </si>
  <si>
    <t>Weekend</t>
  </si>
  <si>
    <t>Orlando</t>
  </si>
  <si>
    <t>Ahmedabad</t>
  </si>
  <si>
    <t>Europe</t>
  </si>
  <si>
    <t>Republic of Korea</t>
  </si>
  <si>
    <t>Korea</t>
  </si>
  <si>
    <t>Shenzhen</t>
  </si>
  <si>
    <t>weekday</t>
  </si>
  <si>
    <t>weekend</t>
  </si>
  <si>
    <t>Education</t>
  </si>
  <si>
    <t>Iran</t>
  </si>
  <si>
    <t>Shiraz</t>
  </si>
  <si>
    <t>Count_offices</t>
  </si>
  <si>
    <t>Count_Residential units</t>
  </si>
  <si>
    <t>Count_Shopping malls</t>
  </si>
  <si>
    <t>PT-Design</t>
  </si>
  <si>
    <t>Number of exits</t>
  </si>
  <si>
    <t>persons per square kilometre</t>
  </si>
  <si>
    <t>Proportion residential</t>
  </si>
  <si>
    <t>number of supermarkets and conveinence stores within an 800m radius buffer from centroid of street block</t>
  </si>
  <si>
    <t>three or more way intersections within 800m buffer from centroid of street block</t>
  </si>
  <si>
    <t>residents per km^2 in a street block</t>
  </si>
  <si>
    <t>ratio of job number to the resident numbers in a TPU</t>
  </si>
  <si>
    <t>jobs per km^2 in a TPU</t>
  </si>
  <si>
    <t>Entropy score of number of residents and jobs in different industries in a TPU</t>
  </si>
  <si>
    <t>Weighted job</t>
  </si>
  <si>
    <t>Weighted population</t>
  </si>
  <si>
    <t>number of transfer stations</t>
  </si>
  <si>
    <t>number of bus stops</t>
  </si>
  <si>
    <t>number of commercial centers</t>
  </si>
  <si>
    <t>number of financial centers</t>
  </si>
  <si>
    <t>normalised land use land use entropy</t>
  </si>
  <si>
    <t>number of educational centers</t>
  </si>
  <si>
    <t>Walkway availability and quality index (WAQI): sum of segment length times score on Likert scale, divided by buffer area</t>
  </si>
  <si>
    <t>Connectivity Index: degree of connecitivity within the buffer area and road network accessibility (4-way intersections *3 + 3-way intersections *2 + cul-de-sacs)/buffer area</t>
  </si>
  <si>
    <t>pre-1940 housing (%)</t>
  </si>
  <si>
    <t>Proportion of roadways with sidewalks</t>
  </si>
  <si>
    <t>jobs within 1  mile</t>
  </si>
  <si>
    <t>bicycle facility density</t>
  </si>
  <si>
    <t>Metropolitan Sprawl Indicator</t>
  </si>
  <si>
    <t>Populaiton density</t>
  </si>
  <si>
    <t>jobs per km^%2</t>
  </si>
  <si>
    <t>persons per km^2</t>
  </si>
  <si>
    <t>natural log of Floor area ratio: total floor area divided by the area of a network buffer</t>
  </si>
  <si>
    <t>natural log of 'firm' (business) count</t>
  </si>
  <si>
    <t>Land use mix (entropy)</t>
  </si>
  <si>
    <t>natural log of Population (total)</t>
  </si>
  <si>
    <t>Activity density (population + employment)</t>
  </si>
  <si>
    <t>intersection density (intersectoins per square ile)</t>
  </si>
  <si>
    <t>Land use entropy index (3 land uses: residential, commercial and public land)</t>
  </si>
  <si>
    <t>Ratio of residential area</t>
  </si>
  <si>
    <t>Ratio of commercial area</t>
  </si>
  <si>
    <t>job density</t>
  </si>
  <si>
    <t>Diversity: 1 - Herschman-Herfindal Index</t>
  </si>
  <si>
    <t>Employment density(logarithm): number of employed peole in TAZ</t>
  </si>
  <si>
    <t>land use mix (entropy)</t>
  </si>
  <si>
    <t>Activity density (populatoin + employment per square mile)</t>
  </si>
  <si>
    <t>Land use entropy index</t>
  </si>
  <si>
    <t>number of intersections per square mile</t>
  </si>
  <si>
    <t>commercial-oriented land use percentage</t>
  </si>
  <si>
    <t>density of bikeshare docks</t>
  </si>
  <si>
    <t>Betweenness centrality</t>
  </si>
  <si>
    <t>land use diversity</t>
  </si>
  <si>
    <t>residential density</t>
  </si>
  <si>
    <t>Centrality</t>
  </si>
  <si>
    <t>generalized linear mixed models</t>
  </si>
  <si>
    <t>panel OLS</t>
  </si>
  <si>
    <t>fractional multinomial logit model</t>
  </si>
  <si>
    <t>auto, walk, bike</t>
  </si>
  <si>
    <t>Spatial Error Model</t>
  </si>
  <si>
    <t>multinomial logistic (multilevel)</t>
  </si>
  <si>
    <t>Negative binomial regression (multilevel)</t>
  </si>
  <si>
    <t>Poisson Regression</t>
  </si>
  <si>
    <t>Multinomial logistic; SEM</t>
  </si>
  <si>
    <t>auto</t>
  </si>
  <si>
    <t>Exclude - low outlier, NS</t>
  </si>
  <si>
    <t>Exclude - high outlier, NS</t>
  </si>
  <si>
    <t>4_Outliers</t>
  </si>
  <si>
    <t>Values</t>
  </si>
  <si>
    <t>Outlier thresholds based on interquartile ranges</t>
  </si>
  <si>
    <t>Q1</t>
  </si>
  <si>
    <t>Q3</t>
  </si>
  <si>
    <t>IQR</t>
  </si>
  <si>
    <t>IQR*1.5</t>
  </si>
  <si>
    <t>Outliers - low</t>
  </si>
  <si>
    <t>Outliers - high</t>
  </si>
  <si>
    <t>(All)</t>
  </si>
  <si>
    <t>Average of SE_E_mag</t>
  </si>
  <si>
    <t>Count of SE_E_mag2</t>
  </si>
  <si>
    <t>Grand Total</t>
  </si>
  <si>
    <t>(blank)</t>
  </si>
  <si>
    <t>Row Labels</t>
  </si>
  <si>
    <t>Count of IV_Standardised</t>
  </si>
  <si>
    <t>184.2Connectivity</t>
  </si>
  <si>
    <t>176.1Emp_Den</t>
  </si>
  <si>
    <t>184.1Connectivity</t>
  </si>
  <si>
    <t>108.1Pop_Den</t>
  </si>
  <si>
    <t>25.4Balance</t>
  </si>
  <si>
    <t>25.2Balance</t>
  </si>
  <si>
    <t>108.1Mix_Land</t>
  </si>
  <si>
    <t>108.1Local_Access</t>
  </si>
  <si>
    <t>160.1Local_Access</t>
  </si>
  <si>
    <t>160.2Local_Access</t>
  </si>
  <si>
    <t>25.1Balance</t>
  </si>
  <si>
    <t>167.1Pop_Den</t>
  </si>
  <si>
    <t>169.4Pop_Den</t>
  </si>
  <si>
    <t>59.2Emp_Den</t>
  </si>
  <si>
    <t>107.2Emp_Den</t>
  </si>
  <si>
    <t>30.1Amenity</t>
  </si>
  <si>
    <t>30.2Amenity</t>
  </si>
  <si>
    <t>11.3Act_Den</t>
  </si>
  <si>
    <t>19.1Pop_Den</t>
  </si>
  <si>
    <t>111.1Comm_Den</t>
  </si>
  <si>
    <t>30.2Connectivity</t>
  </si>
  <si>
    <t>30.1Connectivity</t>
  </si>
  <si>
    <t>186.1Emp_Den</t>
  </si>
  <si>
    <t>108.1Emp_Den</t>
  </si>
  <si>
    <t>59.1Emp_Den</t>
  </si>
  <si>
    <t>65.1Balance</t>
  </si>
  <si>
    <t>111.3Comm_Den</t>
  </si>
  <si>
    <t>151.1Pop_Den</t>
  </si>
  <si>
    <t>73.15Amenity</t>
  </si>
  <si>
    <t>65.4Mix_Land</t>
  </si>
  <si>
    <t>107.1Emp_Den</t>
  </si>
  <si>
    <t>65.5Balance</t>
  </si>
  <si>
    <t>65.3Balance</t>
  </si>
  <si>
    <t>110.1Local_Access</t>
  </si>
  <si>
    <t>107.5Emp_Den</t>
  </si>
  <si>
    <t>38.6Connectivity</t>
  </si>
  <si>
    <t>65.1Mix_House</t>
  </si>
  <si>
    <t>143.1emp_den</t>
  </si>
  <si>
    <t>8.1Amenity</t>
  </si>
  <si>
    <t>86.2Emp_Den</t>
  </si>
  <si>
    <t>54.2Connectivity</t>
  </si>
  <si>
    <t>139.2Pop_den</t>
  </si>
  <si>
    <t>65.6Balance</t>
  </si>
  <si>
    <t>54.1Connectivity</t>
  </si>
  <si>
    <t>19.1Emp_Den</t>
  </si>
  <si>
    <t>65.9Balance</t>
  </si>
  <si>
    <t>65.8Balance</t>
  </si>
  <si>
    <t>76.1Connectivity</t>
  </si>
  <si>
    <t>65.9Mix_Land</t>
  </si>
  <si>
    <t>54.3Connectivity</t>
  </si>
  <si>
    <t>73.15Connectivity</t>
  </si>
  <si>
    <t>30.2Mix_Land</t>
  </si>
  <si>
    <t>131.2Pop_Den</t>
  </si>
  <si>
    <t>177.1Mix_Land</t>
  </si>
  <si>
    <t>186.2Pop_Den</t>
  </si>
  <si>
    <t>34.2Connectivity</t>
  </si>
  <si>
    <t>72.4Pop_Den</t>
  </si>
  <si>
    <t>154.1Connectivity</t>
  </si>
  <si>
    <t>177.1Emp_Den</t>
  </si>
  <si>
    <t>107.6Emp_Den</t>
  </si>
  <si>
    <t>88.1Mix_Land</t>
  </si>
  <si>
    <t>131.1Balance</t>
  </si>
  <si>
    <t>72.3Emp_Den</t>
  </si>
  <si>
    <t>172.2Comm_Den</t>
  </si>
  <si>
    <t>55.1Safety</t>
  </si>
  <si>
    <t>65.4Mix_House</t>
  </si>
  <si>
    <t>145.1Pop_Den</t>
  </si>
  <si>
    <t>88.1Emp_Den</t>
  </si>
  <si>
    <t>65.5Mix_Land</t>
  </si>
  <si>
    <t>65.1Mix_Land</t>
  </si>
  <si>
    <t>117.1Mix_Land</t>
  </si>
  <si>
    <t>65.7Mix_House</t>
  </si>
  <si>
    <t>44.1Centrality</t>
  </si>
  <si>
    <t>69.1Mix_Land</t>
  </si>
  <si>
    <t>65.2Balance</t>
  </si>
  <si>
    <t>65.4Balance</t>
  </si>
  <si>
    <t>30.1Mix_Land</t>
  </si>
  <si>
    <t>131.2Emp_Den</t>
  </si>
  <si>
    <t>111.2Act_Den</t>
  </si>
  <si>
    <t>106.1Local_Access</t>
  </si>
  <si>
    <t>106.1Emp_Den</t>
  </si>
  <si>
    <t>54.2Mix_House</t>
  </si>
  <si>
    <t>31.2Comm_Den</t>
  </si>
  <si>
    <t>31.1Comm_Den</t>
  </si>
  <si>
    <t>154.1Pop_Den</t>
  </si>
  <si>
    <t>154.1Mix_Land</t>
  </si>
  <si>
    <t>65.4Comm_Den</t>
  </si>
  <si>
    <t>17.1Amenity</t>
  </si>
  <si>
    <t>54.1Mix_House</t>
  </si>
  <si>
    <t>65.5Emp_Den</t>
  </si>
  <si>
    <t>47.7Centrality</t>
  </si>
  <si>
    <t>131.2Balance</t>
  </si>
  <si>
    <t>104.2Local_Access</t>
  </si>
  <si>
    <t>167.1Centrality</t>
  </si>
  <si>
    <t>129.1Emp_Den</t>
  </si>
  <si>
    <t>54.3Mix_House</t>
  </si>
  <si>
    <t>54.1Mix_Land</t>
  </si>
  <si>
    <t>176.1Mix_Land</t>
  </si>
  <si>
    <t>128.1Pop_den</t>
  </si>
  <si>
    <t>54.2Mix_Land</t>
  </si>
  <si>
    <t>54.3Mix_Land</t>
  </si>
  <si>
    <t>37.1Connectivity</t>
  </si>
  <si>
    <t>72.1Emp_Den</t>
  </si>
  <si>
    <t>178.1Act_Den</t>
  </si>
  <si>
    <t>178.1Connectivity</t>
  </si>
  <si>
    <t>178.2Act_Den</t>
  </si>
  <si>
    <t>178.2Centrality</t>
  </si>
  <si>
    <t>178.2Connectivity</t>
  </si>
  <si>
    <t>21.1Centrality</t>
  </si>
  <si>
    <t>129.1Local_Access</t>
  </si>
  <si>
    <t>128.1Emp_Den</t>
  </si>
  <si>
    <t>65.5Comm_Den</t>
  </si>
  <si>
    <t>176.1Comm_Den</t>
  </si>
  <si>
    <t>11.1Act_Den</t>
  </si>
  <si>
    <t>65.4Emp_Den</t>
  </si>
  <si>
    <t>129.1Pop_Den</t>
  </si>
  <si>
    <t>184.1Mix_Land</t>
  </si>
  <si>
    <t>65.1Emp_Den</t>
  </si>
  <si>
    <t>58.1Mix_Land</t>
  </si>
  <si>
    <t>172.2Pop_Den</t>
  </si>
  <si>
    <t>129.1Amenity</t>
  </si>
  <si>
    <t>65.1Comm_Den</t>
  </si>
  <si>
    <t>65.3Comm_Den</t>
  </si>
  <si>
    <t>164.1Connectivity</t>
  </si>
  <si>
    <t>65.8Comm_Den</t>
  </si>
  <si>
    <t>65.9Comm_Den</t>
  </si>
  <si>
    <t>150.1Pop_Den</t>
  </si>
  <si>
    <t>154.1Emp_Den</t>
  </si>
  <si>
    <t>65.7Balance</t>
  </si>
  <si>
    <t>139.4Pop_den</t>
  </si>
  <si>
    <t>106.1Pop_Den</t>
  </si>
  <si>
    <t>131.1Emp_Den</t>
  </si>
  <si>
    <t>176.1Pop_Den</t>
  </si>
  <si>
    <t>55.1Connectivity</t>
  </si>
  <si>
    <t>47.1Centrality</t>
  </si>
  <si>
    <t>65.6Comm_Den</t>
  </si>
  <si>
    <t>65.1Pop_Den</t>
  </si>
  <si>
    <t>183.1Centrality</t>
  </si>
  <si>
    <t>2.3Pop_Den</t>
  </si>
  <si>
    <t>65.5Pop_Den</t>
  </si>
  <si>
    <t>65.2Mix_House</t>
  </si>
  <si>
    <t>80.1Mix_Land</t>
  </si>
  <si>
    <t>139.1Pop_den</t>
  </si>
  <si>
    <t>65.9Emp_Den</t>
  </si>
  <si>
    <t>50.1Emp_Den</t>
  </si>
  <si>
    <t>97.2Comm_Den</t>
  </si>
  <si>
    <t>128.1Local_access</t>
  </si>
  <si>
    <t>65.7Comm_Den</t>
  </si>
  <si>
    <t>72.1Pop_Den</t>
  </si>
  <si>
    <t>98.1Emp_Den</t>
  </si>
  <si>
    <t>65.2Comm_Den</t>
  </si>
  <si>
    <t>33.1Emp_Den</t>
  </si>
  <si>
    <t>65.4Pop_Den</t>
  </si>
  <si>
    <t>93.1Balance</t>
  </si>
  <si>
    <t>65.7Emp_Den</t>
  </si>
  <si>
    <t>25.5Balance</t>
  </si>
  <si>
    <t>65.9Pop_Den</t>
  </si>
  <si>
    <t>184.2Mix_Land</t>
  </si>
  <si>
    <t>104.1Pop_Den</t>
  </si>
  <si>
    <t>65.7Mix_Land</t>
  </si>
  <si>
    <t>44.2Centrality</t>
  </si>
  <si>
    <t>65.3Emp_Den</t>
  </si>
  <si>
    <t>7.2Pop_Den</t>
  </si>
  <si>
    <t>2.4Mix_Land</t>
  </si>
  <si>
    <t>33.2Emp_Den</t>
  </si>
  <si>
    <t>65.6Emp_Den</t>
  </si>
  <si>
    <t>97.1Comm_Den</t>
  </si>
  <si>
    <t>174.1Act_Den</t>
  </si>
  <si>
    <t>38.5Act_Den</t>
  </si>
  <si>
    <t>73.15Mix_Land</t>
  </si>
  <si>
    <t>72.2Emp_Den</t>
  </si>
  <si>
    <t>65.8Emp_Den</t>
  </si>
  <si>
    <t>71.1Emp_Den</t>
  </si>
  <si>
    <t>65.9Mix_House</t>
  </si>
  <si>
    <t>58.1Local_Access</t>
  </si>
  <si>
    <t>65.2Emp_Den</t>
  </si>
  <si>
    <t>37.1Act_Den</t>
  </si>
  <si>
    <t>172.2Connectivity</t>
  </si>
  <si>
    <t>44.3Centrality</t>
  </si>
  <si>
    <t>58.1Mix_House</t>
  </si>
  <si>
    <t>9.1Emp_Den</t>
  </si>
  <si>
    <t>97.2Pop_Den</t>
  </si>
  <si>
    <t>37.1Pop_Den</t>
  </si>
  <si>
    <t>65.8Pop_Den</t>
  </si>
  <si>
    <t>97.3Comm_Den</t>
  </si>
  <si>
    <t>131.1Pop_Den</t>
  </si>
  <si>
    <t>37.3Pop_Den</t>
  </si>
  <si>
    <t>117.1Pop_Den</t>
  </si>
  <si>
    <t>65.3Pop_Den</t>
  </si>
  <si>
    <t>31.2Mix_Land</t>
  </si>
  <si>
    <t>102.1Act_Den</t>
  </si>
  <si>
    <t>7.3Pop_Den</t>
  </si>
  <si>
    <t>65.6Mix_Land</t>
  </si>
  <si>
    <t>38.1Connectivity</t>
  </si>
  <si>
    <t>183.2Centrality</t>
  </si>
  <si>
    <t>34.2Mix_Land</t>
  </si>
  <si>
    <t>113.2Mix_Land</t>
  </si>
  <si>
    <t>97.1Pop_Den</t>
  </si>
  <si>
    <t>31.1Mix_Land</t>
  </si>
  <si>
    <t>103.1Connectivity</t>
  </si>
  <si>
    <t>110.4Local_Access</t>
  </si>
  <si>
    <t>70.13Pop_Den</t>
  </si>
  <si>
    <t>154.1Balance</t>
  </si>
  <si>
    <t>110.2Local_Access</t>
  </si>
  <si>
    <t>38.3Connectivity</t>
  </si>
  <si>
    <t>86.4Local_Access</t>
  </si>
  <si>
    <t>131.3Pop_Den</t>
  </si>
  <si>
    <t>110.3Local_Access</t>
  </si>
  <si>
    <t>37.2Pop_Den</t>
  </si>
  <si>
    <t>9.1Pop_Den</t>
  </si>
  <si>
    <t>14.1Pop_Den</t>
  </si>
  <si>
    <t>72.4Emp_Den</t>
  </si>
  <si>
    <t>150.1Emp_Den</t>
  </si>
  <si>
    <t>65.8Mix_House</t>
  </si>
  <si>
    <t>67.2Act_Den</t>
  </si>
  <si>
    <t>65.3Mix_House</t>
  </si>
  <si>
    <t>128.1Emp_den</t>
  </si>
  <si>
    <t>177.2Mix_Land</t>
  </si>
  <si>
    <t>33.2Pop_Den</t>
  </si>
  <si>
    <t>113.2Balance</t>
  </si>
  <si>
    <t>38.3Pop_Den</t>
  </si>
  <si>
    <t>88.1Pop_Den</t>
  </si>
  <si>
    <t>113.1Mix_Land</t>
  </si>
  <si>
    <t>178.2Mix_Land</t>
  </si>
  <si>
    <t>52.1Comm_Den</t>
  </si>
  <si>
    <t>164.1Emp_Den</t>
  </si>
  <si>
    <t>113.1Balance</t>
  </si>
  <si>
    <t>72.2Pop_Den</t>
  </si>
  <si>
    <t>115.4Amenity</t>
  </si>
  <si>
    <t>71.2Emp_Den</t>
  </si>
  <si>
    <t>67.1Act_Den</t>
  </si>
  <si>
    <t>38.3Emp_Den</t>
  </si>
  <si>
    <t>65.2Mix_Land</t>
  </si>
  <si>
    <t>131.4Emp_Den</t>
  </si>
  <si>
    <t>31.1Connectivity</t>
  </si>
  <si>
    <t>164.1Amenity</t>
  </si>
  <si>
    <t>169.5Emp_Den</t>
  </si>
  <si>
    <t>104.1Mix_Land</t>
  </si>
  <si>
    <t>2.4Pop_Den</t>
  </si>
  <si>
    <t>93.1Comm_Den</t>
  </si>
  <si>
    <t>155.1Centrality</t>
  </si>
  <si>
    <t>71.1Pop_Den</t>
  </si>
  <si>
    <t>155.1Pop_Den</t>
  </si>
  <si>
    <t>86.2Connectivity</t>
  </si>
  <si>
    <t>38.4Act_Den</t>
  </si>
  <si>
    <t>127.3Mix_Land</t>
  </si>
  <si>
    <t>11.2Act_Den</t>
  </si>
  <si>
    <t>103.1Act_Den</t>
  </si>
  <si>
    <t>127.1Balance</t>
  </si>
  <si>
    <t>21.1Pop_Den</t>
  </si>
  <si>
    <t>113.1Connectivity</t>
  </si>
  <si>
    <t>71.3Emp_Den</t>
  </si>
  <si>
    <t>65.6Pop_Den</t>
  </si>
  <si>
    <t>50.1Pop_Den</t>
  </si>
  <si>
    <t>2.2Pop_Den</t>
  </si>
  <si>
    <t>64.1Emp_Den</t>
  </si>
  <si>
    <t>32.1Emp_Den</t>
  </si>
  <si>
    <t>70.13Emp_Den</t>
  </si>
  <si>
    <t>39.1Pop_Den</t>
  </si>
  <si>
    <t>62.1Emp_Den</t>
  </si>
  <si>
    <t>91.1Local_Access</t>
  </si>
  <si>
    <t>127.2Mix_Land</t>
  </si>
  <si>
    <t>70.1Pop_Den</t>
  </si>
  <si>
    <t>72.3Pop_Den</t>
  </si>
  <si>
    <t>155.1Emp_Den</t>
  </si>
  <si>
    <t>65.6Mix_House</t>
  </si>
  <si>
    <t>7.2Emp_Den</t>
  </si>
  <si>
    <t>110.3Emp_Den</t>
  </si>
  <si>
    <t>86.3Connectivity</t>
  </si>
  <si>
    <t>102.1Connectivity</t>
  </si>
  <si>
    <t>50.1Amenity</t>
  </si>
  <si>
    <t>179.2Comm_Den</t>
  </si>
  <si>
    <t>29.1Balance</t>
  </si>
  <si>
    <t>179.1Comm_Den</t>
  </si>
  <si>
    <t>150.1Comm_Den</t>
  </si>
  <si>
    <t>31.2Connectivity</t>
  </si>
  <si>
    <t>103.1Balance</t>
  </si>
  <si>
    <t>2.3Act_Den</t>
  </si>
  <si>
    <t>65.8Mix_Land</t>
  </si>
  <si>
    <t>38.5Emp_Den</t>
  </si>
  <si>
    <t>65.2Pop_Den</t>
  </si>
  <si>
    <t>177.2Emp_Den</t>
  </si>
  <si>
    <t>21.2Pop_Den</t>
  </si>
  <si>
    <t>172.2Act_Den</t>
  </si>
  <si>
    <t>110.2Emp_Den</t>
  </si>
  <si>
    <t>3.1Act_Den</t>
  </si>
  <si>
    <t>98.2Pop_Den</t>
  </si>
  <si>
    <t>11.2Pop_Den</t>
  </si>
  <si>
    <t>65.7Pop_Den</t>
  </si>
  <si>
    <t>174.1Connectivity</t>
  </si>
  <si>
    <t>103.1Local_Access</t>
  </si>
  <si>
    <t>65.3Mix_Land</t>
  </si>
  <si>
    <t>70.7Emp_Den</t>
  </si>
  <si>
    <t>21.1Emp_Den</t>
  </si>
  <si>
    <t>38.6Pop_Den</t>
  </si>
  <si>
    <t>110.4Emp_Den</t>
  </si>
  <si>
    <t>59.6Emp_Den</t>
  </si>
  <si>
    <t>15.5Pop_Den</t>
  </si>
  <si>
    <t>177.3Mix_Land</t>
  </si>
  <si>
    <t>70.4Pop_Den</t>
  </si>
  <si>
    <t>7.1Emp_Den</t>
  </si>
  <si>
    <t>70.2Pop_Den</t>
  </si>
  <si>
    <t>160.1Comm_Den</t>
  </si>
  <si>
    <t>51.1Pop_Den</t>
  </si>
  <si>
    <t>15.14Pop_Den</t>
  </si>
  <si>
    <t>70.8Emp_Den</t>
  </si>
  <si>
    <t>70.3Pop_Den</t>
  </si>
  <si>
    <t>66.1Pop_Den</t>
  </si>
  <si>
    <t>52.1Pop_Den</t>
  </si>
  <si>
    <t>3.1Connectivity</t>
  </si>
  <si>
    <t>52.1Balance</t>
  </si>
  <si>
    <t>15.11Pop_Den</t>
  </si>
  <si>
    <t>45.1Pop_Den</t>
  </si>
  <si>
    <t>70.9Emp_Den</t>
  </si>
  <si>
    <t>15.12Pop_Den</t>
  </si>
  <si>
    <t>110.1Emp_Den</t>
  </si>
  <si>
    <t>172.2Mix_Land</t>
  </si>
  <si>
    <t>15.13Pop_Den</t>
  </si>
  <si>
    <t>52.1Connectivity</t>
  </si>
  <si>
    <t>7.3Emp_Den</t>
  </si>
  <si>
    <t>169.4Emp_Den</t>
  </si>
  <si>
    <t>150.2Comm_Den</t>
  </si>
  <si>
    <t>38.1Emp_Den</t>
  </si>
  <si>
    <t>177.3Emp_Den</t>
  </si>
  <si>
    <t>169.1Emp_Den</t>
  </si>
  <si>
    <t>86.1Connectivity</t>
  </si>
  <si>
    <t>103.1Centrality</t>
  </si>
  <si>
    <t>178.1Mix_Land</t>
  </si>
  <si>
    <t>32.1Pop_Den</t>
  </si>
  <si>
    <t>131.3Emp_Den</t>
  </si>
  <si>
    <t>15.1Pop_Den</t>
  </si>
  <si>
    <t>15.3Pop_Den</t>
  </si>
  <si>
    <t>70.10Emp_Den</t>
  </si>
  <si>
    <t>15.2Pop_Den</t>
  </si>
  <si>
    <t>93.1Pop_Den</t>
  </si>
  <si>
    <t>14.2Pop_Den</t>
  </si>
  <si>
    <t>161.1Connectivity</t>
  </si>
  <si>
    <t>38.6Act_Den</t>
  </si>
  <si>
    <t>186.2Emp_Den</t>
  </si>
  <si>
    <t>107.5Pop_Den</t>
  </si>
  <si>
    <t>3.1Balance</t>
  </si>
  <si>
    <t>15.4Pop_Den</t>
  </si>
  <si>
    <t>174.1Mix_Land</t>
  </si>
  <si>
    <t>107.1Pop_Den</t>
  </si>
  <si>
    <t>33.1Pop_Den</t>
  </si>
  <si>
    <t>11.1Pop_Den</t>
  </si>
  <si>
    <t>115.4Connectivity</t>
  </si>
  <si>
    <t>107.6Pop_Den</t>
  </si>
  <si>
    <t>60.1Pop_Den</t>
  </si>
  <si>
    <t>86.4Emp_Den</t>
  </si>
  <si>
    <t>154.1Comm_Den</t>
  </si>
  <si>
    <t>36.2Comm_Den</t>
  </si>
  <si>
    <t>33.3Pop_Den</t>
  </si>
  <si>
    <t>47.8Centrality</t>
  </si>
  <si>
    <t>30.2Local_Access</t>
  </si>
  <si>
    <t>30.1Local_Access</t>
  </si>
  <si>
    <t>33.4Pop_Den</t>
  </si>
  <si>
    <t>86.2Pop_Den</t>
  </si>
  <si>
    <t>29.1Pop_Den</t>
  </si>
  <si>
    <t>2.1Pop_Den</t>
  </si>
  <si>
    <t>69.1Pop_Den</t>
  </si>
  <si>
    <t>38.2Act_Den</t>
  </si>
  <si>
    <t>160.2Comm_Den</t>
  </si>
  <si>
    <t>100.1Comm_Den</t>
  </si>
  <si>
    <t>107.2Pop_Den</t>
  </si>
  <si>
    <t>160.1Mix_Land</t>
  </si>
  <si>
    <t>111.3Act_Den</t>
  </si>
  <si>
    <t>36.1Pop_Den</t>
  </si>
  <si>
    <t>131.4Pop_Den</t>
  </si>
  <si>
    <t>151.1Connectivity</t>
  </si>
  <si>
    <t>8.1Connectivity</t>
  </si>
  <si>
    <t>89.2Emp_Den</t>
  </si>
  <si>
    <t>186.1Pop_Den</t>
  </si>
  <si>
    <t>34.1Centrality</t>
  </si>
  <si>
    <t>34.2Centrality</t>
  </si>
  <si>
    <t>107.9Pop_Den</t>
  </si>
  <si>
    <t>160.2Mix_Land</t>
  </si>
  <si>
    <t>127.4Mix_Land</t>
  </si>
  <si>
    <t>51.1Act_Den</t>
  </si>
  <si>
    <t>33.3Emp_Den</t>
  </si>
  <si>
    <t>160.1Centrality</t>
  </si>
  <si>
    <t>160.2Centrality</t>
  </si>
  <si>
    <t>25.3Balance</t>
  </si>
  <si>
    <t>100.1Connectivity</t>
  </si>
  <si>
    <t>178.1Centrality</t>
  </si>
  <si>
    <t>55.1Mix_Land</t>
  </si>
  <si>
    <t>179.1Connectivity</t>
  </si>
  <si>
    <t>179.2Connectivity</t>
  </si>
  <si>
    <t>Model_IV</t>
  </si>
  <si>
    <t>4b, 8b</t>
  </si>
  <si>
    <t>Ewing and Cervero 2010?</t>
  </si>
  <si>
    <t>1. All</t>
  </si>
  <si>
    <t>2.Ewing and Cervero 2010</t>
  </si>
  <si>
    <t>1 -  manual outlier screen</t>
  </si>
  <si>
    <t>2 - IQR outlier screen</t>
  </si>
  <si>
    <t>3 - Impute_SE</t>
  </si>
  <si>
    <t>4 - 1_SE</t>
  </si>
  <si>
    <t>5.1 - duplicate weight</t>
  </si>
  <si>
    <t>6.1 Total weight</t>
  </si>
  <si>
    <t>7.1 -SE Weight</t>
  </si>
  <si>
    <t>8.1 - E_weighted</t>
  </si>
  <si>
    <t>Sum of 6.1 Total weight</t>
  </si>
  <si>
    <t>Sum of 8.1 - E_weighted</t>
  </si>
  <si>
    <t>5.2 - duplicate weight</t>
  </si>
  <si>
    <t>6.2 Total weight</t>
  </si>
  <si>
    <t>7.2 -SE Weight</t>
  </si>
  <si>
    <t>2.1</t>
  </si>
  <si>
    <t>2.2</t>
  </si>
  <si>
    <t>2.3</t>
  </si>
  <si>
    <t>2.4</t>
  </si>
  <si>
    <t>3.1</t>
  </si>
  <si>
    <t>9.1</t>
  </si>
  <si>
    <t>31.1</t>
  </si>
  <si>
    <t>31.2</t>
  </si>
  <si>
    <t>110.1</t>
  </si>
  <si>
    <t>110.2</t>
  </si>
  <si>
    <t>110.3</t>
  </si>
  <si>
    <t>110.4</t>
  </si>
  <si>
    <t>111.1</t>
  </si>
  <si>
    <t>111.2</t>
  </si>
  <si>
    <t>111.3</t>
  </si>
  <si>
    <t>115.4</t>
  </si>
  <si>
    <t>117.1</t>
  </si>
  <si>
    <t>128.1</t>
  </si>
  <si>
    <t>128.1Local_Access</t>
  </si>
  <si>
    <t>128.1Pop_Den</t>
  </si>
  <si>
    <t>131.1</t>
  </si>
  <si>
    <t>131.2</t>
  </si>
  <si>
    <t>131.3</t>
  </si>
  <si>
    <t>131.4</t>
  </si>
  <si>
    <t>Count of 6.2 Total weight</t>
  </si>
  <si>
    <t>Sum of 6.2 Total weight</t>
  </si>
  <si>
    <t>4_Impute SE</t>
  </si>
  <si>
    <t>8.2 - E_weighted</t>
  </si>
  <si>
    <t>Count of 8.2 - E_weighted</t>
  </si>
  <si>
    <t>Count of 8.1 - E_weighted2</t>
  </si>
  <si>
    <t>3. 2000 - 2010</t>
  </si>
  <si>
    <t>4. 2010 - 2019</t>
  </si>
  <si>
    <t>5. Self selection control</t>
  </si>
  <si>
    <t>6. Regional Accessibility control</t>
  </si>
  <si>
    <t>5.3 - duplicate weight</t>
  </si>
  <si>
    <t>6.3 Total weight</t>
  </si>
  <si>
    <t>7.3 -SE Weight</t>
  </si>
  <si>
    <t>8.3 - E_weighted</t>
  </si>
  <si>
    <t>5.4 - duplicate weight</t>
  </si>
  <si>
    <t>6.4 Total weight</t>
  </si>
  <si>
    <t>7.4 -SE Weight</t>
  </si>
  <si>
    <t>8.4 - E_weighted</t>
  </si>
  <si>
    <t>5.5 - duplicate weight</t>
  </si>
  <si>
    <t>6.5 Total weight</t>
  </si>
  <si>
    <t>7.5 -SE Weight</t>
  </si>
  <si>
    <t>8.5 - E_weighted</t>
  </si>
  <si>
    <t>5.6 - duplicate weight</t>
  </si>
  <si>
    <t>6.6 Total weight</t>
  </si>
  <si>
    <t>7.6 -SE Weight</t>
  </si>
  <si>
    <t>8.6 - E_weighted</t>
  </si>
  <si>
    <t>Count of 6.3 Total weight</t>
  </si>
  <si>
    <t>Sum of 6.3 Total weight</t>
  </si>
  <si>
    <t>(Multiple Items)</t>
  </si>
  <si>
    <t>Count of 8.3 - E_weighted2</t>
  </si>
  <si>
    <t>Count of 6.4 Total weight</t>
  </si>
  <si>
    <t>Sum of 6.4 Total weight</t>
  </si>
  <si>
    <t>Count of 8.4 - E_weighted</t>
  </si>
  <si>
    <t>Count of 6.5 Total weight</t>
  </si>
  <si>
    <t>Sum of 6.5 Total weight</t>
  </si>
  <si>
    <t>Count of 8.5 - E_weighted2</t>
  </si>
  <si>
    <t>Count of 8.6 - E_weighted2</t>
  </si>
  <si>
    <t>Count of 6.6 Total weight</t>
  </si>
  <si>
    <t>Sum of 6.6 Total weight</t>
  </si>
  <si>
    <t>t-Test: Two-Sample Assuming Unequal Variances</t>
  </si>
  <si>
    <t>Variable 1</t>
  </si>
  <si>
    <t>Variable 2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</si>
  <si>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</si>
  <si>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</si>
  <si>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</si>
  <si>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</si>
  <si>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</si>
  <si>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</si>
  <si>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</si>
  <si>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</si>
  <si>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</si>
  <si>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</si>
  <si>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Dummy</t>
  </si>
  <si>
    <t>T-test</t>
  </si>
  <si>
    <t>Count of 6.1 Total weight2</t>
  </si>
  <si>
    <t>Average of 8.1 - E_weighted</t>
  </si>
  <si>
    <t>Average of 8.2 - E_weighted</t>
  </si>
  <si>
    <t>Average of 8.3 - E_weighted</t>
  </si>
  <si>
    <t>Average of 8.4 - E_weighted</t>
  </si>
  <si>
    <t>Average of 8.5 - E_weighted</t>
  </si>
  <si>
    <t>Average of 8.6 - E_weighted</t>
  </si>
  <si>
    <t>Land Use Mix</t>
  </si>
  <si>
    <t>Local Access</t>
  </si>
  <si>
    <t>Employment Density</t>
  </si>
  <si>
    <t>Housing diversity</t>
  </si>
  <si>
    <t>Study ID</t>
  </si>
  <si>
    <t>Title</t>
  </si>
  <si>
    <t>Author</t>
  </si>
  <si>
    <t>Type</t>
  </si>
  <si>
    <t>Abbreviated Citation</t>
  </si>
  <si>
    <t>Access To Public Transit and Its Influence On Ridership For Older Adults In Two U.S. Cities</t>
  </si>
  <si>
    <t>Hess, D.B.</t>
  </si>
  <si>
    <t>Journal Article</t>
  </si>
  <si>
    <t>DB Search 7 Dec 2017</t>
  </si>
  <si>
    <t>United States</t>
  </si>
  <si>
    <t>Alternative approaches to modeling the travel-demand impacts of smart growth</t>
  </si>
  <si>
    <t>Cervero, R.</t>
  </si>
  <si>
    <t>United States, Canada</t>
  </si>
  <si>
    <t>Built environments and mode choice: toward a normative framework</t>
  </si>
  <si>
    <t>Modeling residential sorting
effects to understand the impact of the built environment on commute mode choice</t>
  </si>
  <si>
    <t>Pinjari, A. R. , Pendyala, R. M.; Bhat, C. R.; and Waddell, P. A</t>
  </si>
  <si>
    <t>Pinjari et al 2007</t>
  </si>
  <si>
    <t>Validation</t>
  </si>
  <si>
    <t>Effect of employment site characteristics on commute mode choice</t>
  </si>
  <si>
    <t>Shiftan, Y. and Barlach, Y.</t>
  </si>
  <si>
    <t>Shiftan and Barlach 2002</t>
  </si>
  <si>
    <t>Israel</t>
  </si>
  <si>
    <t>Effect of free parking on commuter mode choice evidence from travel diary data</t>
  </si>
  <si>
    <t>Hess 2001</t>
  </si>
  <si>
    <t>Examining the effects of transit service on commuting mode choice and residential location choice</t>
  </si>
  <si>
    <t>Bhiromkaew, J.</t>
  </si>
  <si>
    <t>Thesis</t>
  </si>
  <si>
    <t>Factors Affecting Work Site Mode Choice: Findings from Portland, Oregon</t>
  </si>
  <si>
    <t>Dill, J. and Wardell, E.</t>
  </si>
  <si>
    <t>Factors influencing light-rail station boardings in the United States</t>
  </si>
  <si>
    <t>Kuby, M.; Barranda, A. and Upchurch, C.</t>
  </si>
  <si>
    <t>FSUTMS Mode Choice Modeling: Factors Affecting Transit Use and Access</t>
  </si>
  <si>
    <t>Zhao, F.; Li, M. T.; Chow, L. F.; Gan, A. and Shen, L. D.</t>
  </si>
  <si>
    <t>Zhao et al. 2002</t>
  </si>
  <si>
    <t>Integrating Transit and Urban Form</t>
  </si>
  <si>
    <t>Concas, S. and DeSalvo J. S.</t>
  </si>
  <si>
    <t>Modeling Children’s School Travel Mode and Parental Escort Decisions</t>
  </si>
  <si>
    <t>Yarlagadda, A.K. and Srinivasan, S.</t>
  </si>
  <si>
    <t>Yarlagadda and Srinivasan 2008</t>
  </si>
  <si>
    <t>Multiple convergence: Induced travel analysis in metropolitan areas</t>
  </si>
  <si>
    <t>Zhang, J.</t>
  </si>
  <si>
    <t>Zhang 2002</t>
  </si>
  <si>
    <t>Nature and/or nurture? Analyzing the determinants of transit ridership across US urbanized areas</t>
  </si>
  <si>
    <t>Taylor, B. D.; Miller, D.; Iseki, H. and Fink, C.</t>
  </si>
  <si>
    <t>Neighborhood Attributes and Commutnig Behavior: Transit choice</t>
  </si>
  <si>
    <t>Gordon, P.</t>
  </si>
  <si>
    <t>Nested logit models for motorized and non-motorized modes</t>
  </si>
  <si>
    <t>Siddiqui, N.H.</t>
  </si>
  <si>
    <t>Pedestrian Environments and Transit Ridership</t>
  </si>
  <si>
    <t>Ryan, S. and Frank, L.F.</t>
  </si>
  <si>
    <t>Public Transit in America: Analysis of Access Using the 2001 National Household Travel Survey</t>
  </si>
  <si>
    <t>Polzin, S.E.; Maggio, E. and Chu, X.</t>
  </si>
  <si>
    <t>Polzin et al. 2007</t>
  </si>
  <si>
    <t>Public Transit in New York: Keep Up with the Trend -- A Case Study of Mode Choice in the New York Metropolitan Region</t>
  </si>
  <si>
    <t>Chen, C.; Gong, H. and Paaswell, R.</t>
  </si>
  <si>
    <t>Re-evaluating the Impact of Urban Form on Travel Patterns in Europe and North-America</t>
  </si>
  <si>
    <t>van de Coevering, P.and Schwanen, T.</t>
  </si>
  <si>
    <t>van de Coevering and Schwanen 2006</t>
  </si>
  <si>
    <t>Multinational</t>
  </si>
  <si>
    <t>Sketch Models to Forecast Commuter and Light Rail Ridership: Update to TCRP Report 16</t>
  </si>
  <si>
    <t>Lane, C.; DiCarlantonio, M. and Usvyat, L.</t>
  </si>
  <si>
    <t>The effects of Urban spatial structure on travel demand in the United States</t>
  </si>
  <si>
    <t>Bento, A. M.; Cropper, M. L.; Mobarak, A. M. and Vinha, K.</t>
  </si>
  <si>
    <t>The relationship between transit ridership and urban decentralisation: Insights from Atlanta</t>
  </si>
  <si>
    <t>Brown, J. R. and Thompson, G. L.</t>
  </si>
  <si>
    <t>Brown and Thompson 2008</t>
  </si>
  <si>
    <t>The road less traveled - New urbanist inducements to travel mode substitution for nonwork trips</t>
  </si>
  <si>
    <t>Greenwald, M. J.</t>
  </si>
  <si>
    <t>Greenwald. 2003</t>
  </si>
  <si>
    <t>Transit -friendly areas: The role of residential relocation and housing development in rail ridership over time</t>
  </si>
  <si>
    <t>Sung, H.</t>
  </si>
  <si>
    <t>Transit Ridership Model Based on Geographically Weighted Regression</t>
  </si>
  <si>
    <t>Chow L.F.; Zhao, F.; Liu, X.; Li M.T.; and Ubaka, I.</t>
  </si>
  <si>
    <t>Chow 2006</t>
  </si>
  <si>
    <t>Transit-oriented development’s ridership bonus: a product of self-selection and public policies</t>
  </si>
  <si>
    <t>Cervero 2007</t>
  </si>
  <si>
    <t>Transport mode choice by commuters to Barcelona's CBD</t>
  </si>
  <si>
    <t>Asensio, J.</t>
  </si>
  <si>
    <t>Asensio 2002</t>
  </si>
  <si>
    <t>Spain</t>
  </si>
  <si>
    <t>Travel In the 'Hood: Ethnic Neighborhoods and Mode Choice</t>
  </si>
  <si>
    <t>Blumenberg, E. and Smart, M.</t>
  </si>
  <si>
    <t>Understanding How the Built Environment Around TTA Stops Affects Ridership: A Study for Triangle Transit Authority</t>
  </si>
  <si>
    <t>Brown, S.; Cable, F.; Chalmers K.; Clark, C.; Jones, L.; Kueber, G.; Landfried, E.; Liles, C.; Lindquist, N.; Pan, X.; Ray R.A.; Sshahan, Z.; Teague, C. and Yasukochi, E.</t>
  </si>
  <si>
    <t>Urban Form, Travel Time, and Cost Relationships with Tour Complexity and Mode Choice</t>
  </si>
  <si>
    <t>Frank, L.;, Bradley, M.; Kavage, S.; Chapman, J. and Lawton, T.K</t>
  </si>
  <si>
    <t>A Case for Increased State Role in Transit Planning: Analyzing Land Use and Transit Ridership Connections Using Scenarios</t>
  </si>
  <si>
    <t>Chakraborty, A. and Mishra, S.</t>
  </si>
  <si>
    <t>A comparative assessment of the factors associated with station-level streetcar versus light rail transit ridership in the United States</t>
  </si>
  <si>
    <t>Ramos-Santiago, L.E. and Brown, J.</t>
  </si>
  <si>
    <t>A longitudinal study of changes in urban sprawl between 2000 and 2010 in the United States</t>
  </si>
  <si>
    <t>Hamidi, S. and Ewing, R.</t>
  </si>
  <si>
    <t>A multiple-discrete approach for examining vehicle type use for daily activity participation decisions</t>
  </si>
  <si>
    <t>Imani, A. F.; Ghafghazi, G.; Eluru, N. and Pinjari, A.R.</t>
  </si>
  <si>
    <t>Imani et al. 2014</t>
  </si>
  <si>
    <t>A station-level ridership model for the metro network in Montreal, Quebec</t>
  </si>
  <si>
    <t>Chan, S. and Miranda-Moreno, L.</t>
  </si>
  <si>
    <t>Accessibility to transit, by transit, and mode share: application of a logistic model with spatial filters</t>
  </si>
  <si>
    <t>Moniruzzaman, M. and Paez, A.</t>
  </si>
  <si>
    <t>An Analysis of Metro Ridership at the Station-to-Station Level in Seoul</t>
  </si>
  <si>
    <t>Choi, J.; Lee, Y.J.; Kim, T. and Sohn, K.</t>
  </si>
  <si>
    <t>Korea, Republic of</t>
  </si>
  <si>
    <t>An empirical evaluation of the impact of three urban transportation policies on transit use</t>
  </si>
  <si>
    <t>de Grange, L.; Troncoso, R. and Gonzalez, F.</t>
  </si>
  <si>
    <t>Application of geographically weighted regression to the direct forecasting of transit ridership at station-level</t>
  </si>
  <si>
    <t>Cardozo, O. D.; Garcia-Palomares, J. C. and Gutierrez, J.</t>
  </si>
  <si>
    <t>Cardozo et al. 2012</t>
  </si>
  <si>
    <t>Assessing the impact of the built environment on travel behavior: a case study of Buffalo, New York</t>
  </si>
  <si>
    <t>Tracy, A.J.; Su, P.; Sadek, A.W. and Wang, Q.</t>
  </si>
  <si>
    <t>Tracy et al. 2011</t>
  </si>
  <si>
    <t>Assessment of Models to Estimate Bus-Stop Level Transit Ridership using Spatial Modeling Methods</t>
  </si>
  <si>
    <t>Pulugurtha, S. S. and Agurla, M.</t>
  </si>
  <si>
    <t>Pulugurtha and Agurla 2012</t>
  </si>
  <si>
    <t>Bus stop amenities and their relationship with ridership: A transportation equity approach</t>
  </si>
  <si>
    <t>Talbott, M.R.</t>
  </si>
  <si>
    <t>Talbott 2011</t>
  </si>
  <si>
    <t>Central Business Districts and Transit Ridership: A Reexamination of the Relationship in the United States</t>
  </si>
  <si>
    <t>Brown, J. R. and Neog, D.</t>
  </si>
  <si>
    <t>City centres: understanding the travel behaviour of residents and the implications for sustainable travel</t>
  </si>
  <si>
    <t>Asad, F. H.</t>
  </si>
  <si>
    <t>Report</t>
  </si>
  <si>
    <t>Commuting mode choice in transit oriented development: Disentangling the effects of competitive neighbourhoods, travel attitudes, and self-selection</t>
  </si>
  <si>
    <t>Kamruzzaman, M; Shatu, F.M.; Hine, J. and Turrell, G.</t>
  </si>
  <si>
    <t>Kamruzzaman et al. 2015a</t>
  </si>
  <si>
    <t>Complementary Pricing and Land Use Policies Does It Lead to Higher Transit Use?</t>
  </si>
  <si>
    <t>Lee, B. and Lee, Y.</t>
  </si>
  <si>
    <t>Demand for Public Transport in Germany and the USA: An Analysis of Rider Characteristics</t>
  </si>
  <si>
    <t>Buehler, R. and Pucher, J.</t>
  </si>
  <si>
    <t>Buehlerand Pucher 2012</t>
  </si>
  <si>
    <t>Determinants of ground transport modal choice in long-distance trips in Spain</t>
  </si>
  <si>
    <t>Arbues, P.; Banos, J. F.; Mayor, M. and Suarez, P.</t>
  </si>
  <si>
    <t>Arbues et al. 2016</t>
  </si>
  <si>
    <t>Development of a neighborhood commute mode share model using nationally-available data</t>
  </si>
  <si>
    <t>Schneider, R.J.; Hu, L. and Stefanich, J.</t>
  </si>
  <si>
    <t>Schneider et al. 2017a</t>
  </si>
  <si>
    <t>Direct Ridership Model of Bus Rapid Transit in Los Angeles County, California</t>
  </si>
  <si>
    <t>Cervero, R.; Murakami, J. and Miller, M.</t>
  </si>
  <si>
    <t>Direct Ridership Model of Rail Rapid Transit Systems in Canada</t>
  </si>
  <si>
    <t>Durning, M. and Townsend, C.</t>
  </si>
  <si>
    <t>Do dissonants in transit oriented development adjust commuting travel behaviour?</t>
  </si>
  <si>
    <t>Kamruzzaman, M.; Baker, D. and Turrell, G.</t>
  </si>
  <si>
    <t>Kamruzzaman et al. 2015b</t>
  </si>
  <si>
    <t>Do Residents of Smart Growth Neighborhoods in Los Angeles, California, Travel 'Smarter? ?</t>
  </si>
  <si>
    <t>Zhu, P.; Dong, H. and Wu, C.</t>
  </si>
  <si>
    <t>Effect of street network design on walking and biking</t>
  </si>
  <si>
    <t>Marshall, W. and Garrick, N.</t>
  </si>
  <si>
    <t>Effects of Transit-Oriented Development on Trip Generation, Distribution, and Mode Share in Washington, DC, and Baltimore, Maryland</t>
  </si>
  <si>
    <t>Zamir, K. R.; Nasri, A.; Baghaei, B.; Mahapatra, S. and Zhang, L.</t>
  </si>
  <si>
    <t>Zamir et al. 2014</t>
  </si>
  <si>
    <t>Evaluating the Effects of Land Use and Strategies for Parking and Transit Supply on Mode Choice of Downtown Commuters</t>
  </si>
  <si>
    <t>Zahabi, S.A.H.; Miranda-Moreno, L.F.; Patterson, Z. and Barla, P.</t>
  </si>
  <si>
    <t>Examining Associations Between Urban Design Attributes and Transport Mode Choice for Walking, Cycling, Public Transport and Private Motor Vehicle Trips</t>
  </si>
  <si>
    <t>Boulange, C.; Gunn, L.; Giles-Corti, B.; Mavoa, S.; Pettit, C.; and Badland, H.</t>
  </si>
  <si>
    <t>Examining the influence of stop level infrastructure and built environment on bus ridership in Montreal</t>
  </si>
  <si>
    <t>Chakour, V. and Eluru, N.</t>
  </si>
  <si>
    <t>Exploring BRT ridership drivers: An empirical study on European systems</t>
  </si>
  <si>
    <t>Imam, R. and Tarawneh, B.</t>
  </si>
  <si>
    <t>Exploring changes in public transport use and walking following residential relocation: A British case study</t>
  </si>
  <si>
    <t>Aditjandra, P.T.; Cao, X. and Mulley, C.</t>
  </si>
  <si>
    <t>Aditjandra et al. 2016</t>
  </si>
  <si>
    <t>Exploring Comparative Ridership Drivers of Bus Rapid Transit and Light Rail Transit Routes</t>
  </si>
  <si>
    <t>Currie, G. and Delbosc, A.</t>
  </si>
  <si>
    <t>multinational</t>
  </si>
  <si>
    <t>Exploring Strategies for Promoting Modal Shifts to Transitways</t>
  </si>
  <si>
    <t>Cao, J.; Fan, Y.; Guthrie, A. and Zhang, Y.</t>
  </si>
  <si>
    <t>Cao et al. 2015</t>
  </si>
  <si>
    <t>Exploring the drivers of light rail ridership: an empirical route level analysis of selected Australian, North American and European systems</t>
  </si>
  <si>
    <t>Currie, G.; Ahern, A. and Delbosc, A.</t>
  </si>
  <si>
    <t>Exploring the impacts of land use by service coverage and station-level accessibility on rail transit ridership</t>
  </si>
  <si>
    <t>Sung, H.; Choi, K.; Lee, S. and Cheon, S.</t>
  </si>
  <si>
    <t>Factors affecting transit ridership at the metropolitan level 2002-2007</t>
  </si>
  <si>
    <t>Armbruster, B.</t>
  </si>
  <si>
    <t>Factors Influencing Stop-Level Transit Ridership in Arnhem-Nijmegen City Region, Netherlands</t>
  </si>
  <si>
    <t>Kerkman, K.; Martens, K. and Meurs, H.</t>
  </si>
  <si>
    <t>Factors that influence urban streetcar ridership in the United States</t>
  </si>
  <si>
    <t>Foletta, N.; Vanderkwaak, N. and Grandy, B.</t>
  </si>
  <si>
    <t>Foletta et al. 2013</t>
  </si>
  <si>
    <t>Forecasting public transport demand for the Sydney Greater Metropolitan Area: A comparison of univariate and multivariate methods</t>
  </si>
  <si>
    <t>Tsai, C. H.; Mulley, C. and Clifton, G.</t>
  </si>
  <si>
    <t>Half-mile circle: does it best represent transit station catchments?</t>
  </si>
  <si>
    <t>Guerra, E.; Cervero, R. and Tischler, D.</t>
  </si>
  <si>
    <t>How to Increase Rail Ridership in Maryland: Direct Ridership Models for Policy Guidance</t>
  </si>
  <si>
    <t>Liu, C.; Erdogan, S.; Ting, M. and Ducca, F.W.</t>
  </si>
  <si>
    <t>Liu et al. 2016</t>
  </si>
  <si>
    <t>Impact of transit system design on job accessibility of choice and transit dependent riders: A study of Atlanta metropolitan region's transit systems</t>
  </si>
  <si>
    <t>Bhattacharya, T.</t>
  </si>
  <si>
    <t>Integrating first and last mile access measures in the estimation of light rail transit ridership</t>
  </si>
  <si>
    <t>Mangan, M.M.</t>
  </si>
  <si>
    <t>Intra-household Travel Interactions, the Built Environment, and School Travel Mode Choice: An Exploration Using Spatial Models</t>
  </si>
  <si>
    <t>Mitra, R. and Buliung R.N.</t>
  </si>
  <si>
    <t>Mitra and Buliung 2012</t>
  </si>
  <si>
    <t>Journey-to-Work by Public Transit: Recent Evidence from the Four Largest Urban Centres in Canada</t>
  </si>
  <si>
    <t>Husein, R. and Maoh, H.</t>
  </si>
  <si>
    <t>Husein and Maoh 2016</t>
  </si>
  <si>
    <t>Measuring Walk Access to Transit in Terms of Sidewalk Availability, Quality, and Connectivity</t>
  </si>
  <si>
    <t>Woldeamanuel, M. and Kent, A.</t>
  </si>
  <si>
    <t>Measuring Walkability And Its Effect On Light Rail Usage: A Comparative Study Of The USA And Japan</t>
  </si>
  <si>
    <t>Nawrocki, J.; Nakagawa, D.; Matsunaka, R. and Oba, T.</t>
  </si>
  <si>
    <t>Nawrocki et al. 2014</t>
  </si>
  <si>
    <t>Japan</t>
  </si>
  <si>
    <t>Modelling the Impacts of Land Use on Transit Utilization in the Central Okanagan</t>
  </si>
  <si>
    <t>Rahman, M. N.; Taylor N.C.; Idris, A.O.; and Villarreal, R.</t>
  </si>
  <si>
    <t>Rahman et al. 2016</t>
  </si>
  <si>
    <t>Multiple purposes at single destination: A key to a better understanding of the relationship between tour complexity and mode choice</t>
  </si>
  <si>
    <t>Ho, C.Q. and Mulley, C.</t>
  </si>
  <si>
    <t>Ho and Mulley 2013</t>
  </si>
  <si>
    <t>Neighbourhood attributes towards active transportation</t>
  </si>
  <si>
    <t>Saghapour, T.; Moridpour, S. and Thompson, R.</t>
  </si>
  <si>
    <t>Conference Paper</t>
  </si>
  <si>
    <t>Neighbourhood, Route and Workplace-Related Environmental Characteristics Predict Adults' Mode of Travel to Work: e67575</t>
  </si>
  <si>
    <t>Dalton, A.M.; Jones, A.P.; Panter, J.R. and Ogilvie, D.</t>
  </si>
  <si>
    <t>Dalton et al. 2013</t>
  </si>
  <si>
    <t>Operationalizing Land Use Diversity at Varying Geographic Scales and Its Connection to Mode Choice: Evidence from Portland, Oregon</t>
  </si>
  <si>
    <t>Gehrke, S.R. and Clifton, K.J.</t>
  </si>
  <si>
    <t>Gehrke and Clifton2014</t>
  </si>
  <si>
    <t>Panel data analysis to identify covariates of longevity and patronage of community shuttles in New Jersey</t>
  </si>
  <si>
    <t>Deka, D.; Carnegie, J. and Kabak, M.</t>
  </si>
  <si>
    <t>Deka et al. 2011</t>
  </si>
  <si>
    <t>Perceived Neighborhood Environment and Transit Use in Low-Income Populations</t>
  </si>
  <si>
    <t>Lee, J.</t>
  </si>
  <si>
    <t>Lee 2013</t>
  </si>
  <si>
    <t>Policy packages for modal shift and CO2reduction in Lille, France</t>
  </si>
  <si>
    <t>Hammadou, H. and Papaix, C.</t>
  </si>
  <si>
    <t>Hammadou and Papaix 2015</t>
  </si>
  <si>
    <t>France</t>
  </si>
  <si>
    <t>Rail transit ridership: Station-area analysis of Boston's Massachusetts Bay Transportation Authority</t>
  </si>
  <si>
    <t>Chen, S. and Zegras, C.</t>
  </si>
  <si>
    <t>Rail-based transit-oriented development: Lessons from New York City and Hong Kong</t>
  </si>
  <si>
    <t>Loo, B. P. Y.; Chen, C. and Chan, E. T. H.</t>
  </si>
  <si>
    <t>Loo et al. 2010</t>
  </si>
  <si>
    <t>Relationship between transit modal split and intra-city trip ratio by car for compact city planning of municipalities in the Seoul Metropolitan Area</t>
  </si>
  <si>
    <t>Lee, S.; An, Y. and Kim, K.</t>
  </si>
  <si>
    <t>Sketch Model for Estimating Station Level Ridership for LRT</t>
  </si>
  <si>
    <t>Duggal, M.; Radakovic, N.; Bhowmick, A. and Datla, S.</t>
  </si>
  <si>
    <t>Social marketing and the built environment: What matters for travel behaviour change?</t>
  </si>
  <si>
    <t>Ma, L.; Mulley, C. and Liu, W.</t>
  </si>
  <si>
    <t>Ma et al. 2017</t>
  </si>
  <si>
    <t>Stretching resources: sensitivity of optimal bus frequency allocation to stop-level demand elasticities</t>
  </si>
  <si>
    <t>Verbas, İ Ö.; Frei, C.; Mahmassani, H.S. and Chan, R.</t>
  </si>
  <si>
    <t>Sustainable and Healthy Travel Choices and the Built Environment: Analyses of Green and Active Access to Rail Transit Stations Along Individual Corridors</t>
  </si>
  <si>
    <t>Appleyard, B.</t>
  </si>
  <si>
    <t>Appleyard 2012</t>
  </si>
  <si>
    <t>Sustainable Mobility: Longitudinal Analysis of Built Environment on Transit Ridership</t>
  </si>
  <si>
    <t>Kim, D.; Ahn, Y.; Choi, S. and Kim, K.</t>
  </si>
  <si>
    <t>Synergistic neighborhood relationships with travel behavior: An analysis of travel in 30,000 US neighborhoods</t>
  </si>
  <si>
    <t>Voulgaris, C. T.; Blumenberg, E.; Taylor, B. D.; Brown, A. and Ralph, K.</t>
  </si>
  <si>
    <t>TAZ-level variation in work trip mode choice between 1990 and 2000 and the presence of rail transit</t>
  </si>
  <si>
    <t>Lane, B.W.</t>
  </si>
  <si>
    <t>Lane B 2011</t>
  </si>
  <si>
    <t>The determinants of mode choice for family visits – evidence from Dutch panel data</t>
  </si>
  <si>
    <t>Rubin, O.; Mulder, C.H.; and Bertolini, L;</t>
  </si>
  <si>
    <t>Rubin 2014</t>
  </si>
  <si>
    <t>The Effect of Density and Trip-Chaining on the Interaction between Urban Form and Transit Demand</t>
  </si>
  <si>
    <t>Concas, S. and DeSalvo, J. S.</t>
  </si>
  <si>
    <t>The effects of high-density suburban development on commuter mode choices in Seoul, Korea</t>
  </si>
  <si>
    <t>Jun, M. J.; Kim, J. I.; Kwon, J. H. and Jeong, J. E.</t>
  </si>
  <si>
    <t>The influence of individuals' environmental attitudes and urban design features on their travel patterns in sustainable neighborhoods in the UK</t>
  </si>
  <si>
    <t>Susilo, Y;O.; Williams, K.; Lindsay, M. and Dair, C.</t>
  </si>
  <si>
    <t>Susilo et al. 2012</t>
  </si>
  <si>
    <t>The Perception-Intention-Adaptation (PIA) Model: A theoretical framework for examining the effect of behavioral intention and neighborhood perception on travel behavior</t>
  </si>
  <si>
    <t>Spears, S.P.</t>
  </si>
  <si>
    <t>The Role of Land Use and Psycho-social Factors in High Density Residents' Work Travel Mode Choices: Implications for Sustainable Transport Policy</t>
  </si>
  <si>
    <t>Therese, S.A.; Buys, L.; Bell, L. and Miller, E.</t>
  </si>
  <si>
    <t>Therese et al. 2010</t>
  </si>
  <si>
    <t>The spatial interactions between public transport demand and land use characteristics in the Sydney Greater Metropolitan Area</t>
  </si>
  <si>
    <t>Transit commuting, the network accessibility effect, and the built environment in station areas across the United States</t>
  </si>
  <si>
    <t>Renne, J.; Hamidi, S. and Ewing, R.</t>
  </si>
  <si>
    <t>Transit Ridership and the Built Environment</t>
  </si>
  <si>
    <t>Peterson, D.</t>
  </si>
  <si>
    <t>Transit ridership forecasting at station level: an approach based on distance-decay weighted regression</t>
  </si>
  <si>
    <t>Gutierrez, J.; Cardozo O.D.; and Palomares, J.C.G</t>
  </si>
  <si>
    <t>Gutierrez et al. 2011</t>
  </si>
  <si>
    <t>Transit-oriented development and the frequency of modal use</t>
  </si>
  <si>
    <t>Noland, R.B. and DiPetrillo, S.</t>
  </si>
  <si>
    <t>Understanding Transit Ridership Demand for the Multidestination, Multimodal Transit Network in Atlanta, Georgia: Lessons for Increasing Rail Transit Choice Ridership while Maintaining Transit Dependent Bus Ridership</t>
  </si>
  <si>
    <t>Brown, J.; Thompson, G.; Bhattacharya, T. and Jaroszynski, M.</t>
  </si>
  <si>
    <t>What Really Matters for Increasing Transit Ridership: Statistical Analysis of How Transit Level of Service and Land Use Variables Affect Transit Patronage in Broward County, Florida</t>
  </si>
  <si>
    <t>Thompson, G.L.; Brown, J.R. and Bhattacharya, T.</t>
  </si>
  <si>
    <t>The relationship between the built environment and nonwork travel: A case study of northern California.</t>
  </si>
  <si>
    <t>Cao, M. ; Mokhtarian, P.L. and Handy, S.L.</t>
  </si>
  <si>
    <t>Journal article</t>
  </si>
  <si>
    <t>Cao et al. 2009</t>
  </si>
  <si>
    <t>Integrating travel behavior and urban form data to address transportation and air quality problems in Atlanta,</t>
  </si>
  <si>
    <t>Chapman, J. and Frank, L.</t>
  </si>
  <si>
    <t>Proposal report</t>
  </si>
  <si>
    <t>Deconstructing development density: Quality, quantity and price effects on household non-work travel.</t>
  </si>
  <si>
    <t>Chatman, D.G.</t>
  </si>
  <si>
    <t>Journal</t>
  </si>
  <si>
    <t>Predicting transportation outcomes for LEED projects</t>
  </si>
  <si>
    <t>Ewing, R.; Greenwald, M.J.; Zhang, M.; Bogaerts, M. and Greene, W.</t>
  </si>
  <si>
    <t>Research article</t>
  </si>
  <si>
    <t>Ewing. et al. 2013</t>
  </si>
  <si>
    <t>Varying influences of the built environment on household travel in fifteen diverse regions of the United States</t>
  </si>
  <si>
    <t>Ewing, R.; Tian, G.; Goates, J. P.; Zhang, M.; Greenwald, M. J.; Joyce, A.; Kircher, J. and Greene, W.</t>
  </si>
  <si>
    <t>I-PLACE3S health &amp; climate enhancements and their application in King County</t>
  </si>
  <si>
    <t>Lawrence Frank &amp; Co. Incorporated; The Sacramento Area council of Goverments and Mark Bradley Associates</t>
  </si>
  <si>
    <t>Lawrence Frank &amp; Co. Inc. et al.  2009</t>
  </si>
  <si>
    <t>Travel characteristics of transit-oriented development in California</t>
  </si>
  <si>
    <t>Lund, H.; Cervero, R. and Wilson, R.</t>
  </si>
  <si>
    <t>Residential location affects travel behavior—But how and why? The case of Copenhagen metropolitan area.</t>
  </si>
  <si>
    <t>Naess, P.</t>
  </si>
  <si>
    <t>Naess 2005</t>
  </si>
  <si>
    <t>Denmark</t>
  </si>
  <si>
    <t>Assessing the impact of urban form measures in nonwork trip mode choice after controlling for demographic and level-of-service effects</t>
  </si>
  <si>
    <t>Rajamani, J.; Bhat, C. R.; Handy, S.; Knaap, G. and Song, Y.</t>
  </si>
  <si>
    <t>Does transit-oriented development affect metro ridership? Evidence from Taipei, Taiwan</t>
  </si>
  <si>
    <t>Lin, J.J. and Shin, T.S.</t>
  </si>
  <si>
    <t>Lin and Shin 2008</t>
  </si>
  <si>
    <t>Rail + Property Development: A Model of Sustainable Transit Finance and Urbanism</t>
  </si>
  <si>
    <t>Cervero, R. and Murakami, J.</t>
  </si>
  <si>
    <t>Cervero and Murukami 2008</t>
  </si>
  <si>
    <t>Suburbanization and transit-oriented development in China</t>
  </si>
  <si>
    <t>Cervero, R. and Day, J.</t>
  </si>
  <si>
    <t>Cervero and Day 2008</t>
  </si>
  <si>
    <t>Classification and Regression Tree, Principal Components Analysis and Multiple Linear Regression to Summarize Data and Understand Travel Behavior</t>
  </si>
  <si>
    <t>Pitombo, C.; Sousa, A.J. and Filipe, L. N.</t>
  </si>
  <si>
    <t>Pitombo et al. 2009</t>
  </si>
  <si>
    <t>Brazil</t>
  </si>
  <si>
    <t>The Impact of Demographic Changes on Transit Patterns in New Jersey</t>
  </si>
  <si>
    <t>Chatman, D.G.; Klein, N. and DiPetrillo, S.</t>
  </si>
  <si>
    <t>Chatman et al. 2010</t>
  </si>
  <si>
    <t>Managing urban growth to reduce motorised travel in Beijing: one method of creating a low-carbon city</t>
  </si>
  <si>
    <t>Zhao, P. J. and Lu, B.</t>
  </si>
  <si>
    <t>Xhao and Lu 2011</t>
  </si>
  <si>
    <t>Influence of Land-Use on Travel Pattern of Shopping-Mall: A Subdivided Method of Multinomial Logistic Model and Case Study in Nine Sub-Districts of Hangzhou, China</t>
  </si>
  <si>
    <t>Dong, Y.; Pan, C. and Wei, Y.</t>
  </si>
  <si>
    <t>Dong et al. 2012</t>
  </si>
  <si>
    <t>Polycentric spatial structure and travel mode choice: the case of Shenzhen, China</t>
  </si>
  <si>
    <t>Song, Y.; Chen, Y. and Pan, X.</t>
  </si>
  <si>
    <t>Song et al. 2010</t>
  </si>
  <si>
    <t>Evaluation of Bus Rapid Transit Implementation in China: Current Performance and Progress</t>
  </si>
  <si>
    <t>Deng, T. T.; Ma, M. L. and Wang, J.</t>
  </si>
  <si>
    <t>Deng et al. 2013</t>
  </si>
  <si>
    <t>Quantification of Land Use Diversity in The Context of Mixed Land Use</t>
  </si>
  <si>
    <t>Bordoloi, R.; Mote, A.; Sarkar, P.P. and Mallikarjuna, C.</t>
  </si>
  <si>
    <t>What influences Metro station ridership in China? Insights from Nanjing</t>
  </si>
  <si>
    <t>Zhao, J. B.; Deng, W.; Song, Y. and Zhu, Y. R.</t>
  </si>
  <si>
    <t>Analysis of Metro ridership at station level and station-to-station level in Nanjing: an approach based on direct demand models</t>
  </si>
  <si>
    <t>Modeling significant factors affecting commuters' perspectives and propensity to use the new proposed metro service in Doha</t>
  </si>
  <si>
    <t>Shaaban, K. and Hassan, H. M.</t>
  </si>
  <si>
    <t>Shaaban and Hassan 2014</t>
  </si>
  <si>
    <t>Qatar</t>
  </si>
  <si>
    <t>The role of land use in travel mode choice - Evidence from Boston and Hong kong</t>
  </si>
  <si>
    <t>Zhang, M.</t>
  </si>
  <si>
    <t>The green fields of Ireland: The legacy of Dublin's housing boom and the impact on commuting</t>
  </si>
  <si>
    <t>Caulfield, B. and Ahern, A.</t>
  </si>
  <si>
    <t>Caulfield and Ahern 2014</t>
  </si>
  <si>
    <t>Ireland</t>
  </si>
  <si>
    <t>Understanding Mode Choice in the Chinese Context: The Case of Nanjing Metropolitan Area</t>
  </si>
  <si>
    <t>Feng, J. X.; Dijst, M.; Wissink, B. and Prillwitz, J.</t>
  </si>
  <si>
    <t>Feng et al. 2014</t>
  </si>
  <si>
    <t>Factors affecting public transportation usage rate: Geographically weighted regression</t>
  </si>
  <si>
    <t>Chiou, Y.; Jou, R. and Yang, C.</t>
  </si>
  <si>
    <t>Chiou et al. 2015</t>
  </si>
  <si>
    <t>The Role of Accessibility and Connectivity in Mode Choice. A Structural Equation Modeling Approach</t>
  </si>
  <si>
    <t>Papaioannou, D. and Martinez L.M..</t>
  </si>
  <si>
    <t>Papaioannou and Martinez 2015</t>
  </si>
  <si>
    <t>Portugal</t>
  </si>
  <si>
    <t>Access-egress and Other Travel Characteristics of Metro Users in Delhi and its Satellite Cities</t>
  </si>
  <si>
    <t>Goel, R. and Tiwari, G.</t>
  </si>
  <si>
    <t>Goel and Tiwari 2016</t>
  </si>
  <si>
    <t>Determining sustainable land use by modal split shift strategy for low emissions: Evidence from medium-sized cities of China</t>
  </si>
  <si>
    <t>Zhou, W. and Li, Z.</t>
  </si>
  <si>
    <t>Zhou and Li 2016</t>
  </si>
  <si>
    <t>Estimation of transit ridership based on spatial analysis and precise land use data</t>
  </si>
  <si>
    <t>Sun, L. S.; Wang, S. W.; Yao, L. Y.; Rong, J. and Ma, J. M.</t>
  </si>
  <si>
    <t>Sun et al. 2016</t>
  </si>
  <si>
    <t>Examining the reciprocal relationship between bus rapid transit and the built environment in Latin America</t>
  </si>
  <si>
    <t>Vergel-Tovar, C.E.</t>
  </si>
  <si>
    <t>Factors affecting car ownership and mode choice in rail transit-supported suburbs of a large Chinese city</t>
  </si>
  <si>
    <t>Qing, S.; Peng, C. and Haixiao, P.</t>
  </si>
  <si>
    <t>Qing et al. 2016</t>
  </si>
  <si>
    <t>Spatial-temporal characteristics and factors influencing commuting activities of middle-class residents in Guangzhou City, China</t>
  </si>
  <si>
    <t>Dai, D.; Zhou, C. and Ye, C.</t>
  </si>
  <si>
    <t>Dai et al. 2016</t>
  </si>
  <si>
    <t>An integrated assessment of factors affecting modal choice: towards a better understanding of the causal effects of built environment</t>
  </si>
  <si>
    <t>Ramezani, S.; Pizzo, B. and Deakin, E.</t>
  </si>
  <si>
    <t>Ramezani et al. 2017</t>
  </si>
  <si>
    <t>Italy</t>
  </si>
  <si>
    <t>Built environmental impacts on commuting mode choice and distance: Evidence from Shanghai</t>
  </si>
  <si>
    <t>Sun, B.; Ermagun, A. and Bo, D.</t>
  </si>
  <si>
    <t>Built environmental impacts on individual mode choice and BMI: Evidence from China</t>
  </si>
  <si>
    <t>Does public transit improvement affect commuting behavior in Beijing, China? A spatial multilevel approach</t>
  </si>
  <si>
    <t>Wu, W. and Hong, J.</t>
  </si>
  <si>
    <t>Spatial structure and mobility</t>
  </si>
  <si>
    <t>Meurs, H. and Haaijer, R.</t>
  </si>
  <si>
    <t>Meurs and Haaijer 2001</t>
  </si>
  <si>
    <t>A Direct Demand Model for Commuter Rail Ridership in the San Francisco Bay Area</t>
  </si>
  <si>
    <t>Kwong, J.</t>
  </si>
  <si>
    <t>Kwong 2019</t>
  </si>
  <si>
    <t>DB Search 30 Oct 2019</t>
  </si>
  <si>
    <t>A discrete choice analysis of transport mode choice causality and perceived barriers of sustainable mobility in the MENA region</t>
  </si>
  <si>
    <t>Masoumi, H. E.</t>
  </si>
  <si>
    <t>Masoumi 2019</t>
  </si>
  <si>
    <t>MENA</t>
  </si>
  <si>
    <t>A geographically and temporally weighted regression model to explore the spatiotemporal influence of built environment on transit ridership</t>
  </si>
  <si>
    <t>X. L. Ma, J. Y. Zhang, C. Ding and Y. P. Wang</t>
  </si>
  <si>
    <t>Ma et al. 2018</t>
  </si>
  <si>
    <t>An Analysis of Factors Influencing Metro Station Ridership: Insights from Taipei Metro</t>
  </si>
  <si>
    <t>He, Y.; Zhao, Y. and Tsui, K.L.</t>
  </si>
  <si>
    <t>Generic</t>
  </si>
  <si>
    <t>Analysis of Metro Station Ridership Considering Spatial Heterogeneity</t>
  </si>
  <si>
    <t>Gan, Z.; Feng, T.; Yang, M.; Timmermans, H. and Luo, J.</t>
  </si>
  <si>
    <t>Analysis of travel decision-making for urban elderly healthcare activities under temporal and spatial constraints</t>
  </si>
  <si>
    <t>Li, X.; Zhang, Y. and Du, M.</t>
  </si>
  <si>
    <t>Li et al 2018</t>
  </si>
  <si>
    <t>Clustering Analysis of Ridership Patterns at Subway Stations: A Case in Nanjing, China</t>
  </si>
  <si>
    <t>Zhao, X.; Ya-peng, W.; Ren,G; Kang J. and Wen-wen, Q.</t>
  </si>
  <si>
    <t>Zhao et al 2019</t>
  </si>
  <si>
    <t>Commuting mode choice in a high-density city: Do land-use density and diversity matter in Hong Kong?</t>
  </si>
  <si>
    <t>Lu, Y.;Sun, G.; Sarkar, C.; Gou Z. and Xiao Y.</t>
  </si>
  <si>
    <t>Cost of an urban rail ride: A nation-level analysis of ridership, capital costs and cost-effectiveness performance of urban rail transit projects in China</t>
  </si>
  <si>
    <t>Zhao, J.B.; Li, C.S.; Zhang R.H. and Palmer, M.</t>
  </si>
  <si>
    <t>Determinants of sustainable mode choice in different socio-cultural contexts: A comparison of Rome and San Francisco</t>
  </si>
  <si>
    <t>Ramezani et al 2018</t>
  </si>
  <si>
    <t>Discovering the spatio-temporal impacts of built environment on metro ridership using smart card data</t>
  </si>
  <si>
    <t>Chen, E.; Ye, Z; Wang, C. and Zhang, W.</t>
  </si>
  <si>
    <t>Chen et al 2019</t>
  </si>
  <si>
    <t>Employment Subcenters, Polycentricity, and Travel Behavior: The Tale of Two Cities in the U.S</t>
  </si>
  <si>
    <t>Nasri, A. and Zhang, L.</t>
  </si>
  <si>
    <t>Conference Proceedings</t>
  </si>
  <si>
    <t>Nasri and Zhang 2018</t>
  </si>
  <si>
    <t>Evaluating the effects of public transport fare policy change together with built and non-built environment features on ridership: The case in South East Queensland, Australia</t>
  </si>
  <si>
    <t>Liu, Y.; Wang, S. and Xie, B.</t>
  </si>
  <si>
    <t>Liu et al. 2019</t>
  </si>
  <si>
    <t>Examining determinants of rail ridership: a case study of the Orlando SunRail system</t>
  </si>
  <si>
    <t>Moshiur, R.; Shamsunnahar, Y. and Eluru, N.</t>
  </si>
  <si>
    <t>Examining Walk Access to BRT Stations: A Case Study of Ahmedabad BRTS</t>
  </si>
  <si>
    <t>Kathuria, A.; Rajendran, B.G.; Parida, M. and Sekhar, C.R.</t>
  </si>
  <si>
    <t>Exploring distance decay pattern of public transport-induced agglomeration and its impacts on train ridership attraction</t>
  </si>
  <si>
    <t>Nurlaela, S.; Xia, J.; Tuladhar, D.; Lin, T. and Lie, P.</t>
  </si>
  <si>
    <t>Nurlaela et al 2018</t>
  </si>
  <si>
    <t>Exploring the impact of residential relocation on modal shift in commute trips: Evidence from a quasi-longitudinal analysis</t>
  </si>
  <si>
    <t>Yang, M.; Wu, J.; Rasouli, S.; C. Cirillo, C. and Li, D.</t>
  </si>
  <si>
    <t>Yang et al. 2017</t>
  </si>
  <si>
    <t>Exploring the importance of detailed environment variables in neighborhood commute mode share models</t>
  </si>
  <si>
    <t>Schneider, R. J. ; Hu L. and Stefanich, J.</t>
  </si>
  <si>
    <t>Factors Affecting Marta Ridership: Tod, Non-Pedestrian Access, or Something Else</t>
  </si>
  <si>
    <t>Derochers, J.L.</t>
  </si>
  <si>
    <t>Derochers 2019</t>
  </si>
  <si>
    <t>Factors affecting mode choice for the home-elementary school journey: Evidence from Halifax, Canada</t>
  </si>
  <si>
    <t>Spinney, J.E.L.;  Maoh, H.; and Millward, H.</t>
  </si>
  <si>
    <t>Spinney et al. 2019</t>
  </si>
  <si>
    <t>Factors Affecting Travel Demand by Bus: An Empirical Analysis at U.S. Metropolitan Statistical Area Level</t>
  </si>
  <si>
    <t>Alam, B. M.; Nixon, H. and Zhang, Q.</t>
  </si>
  <si>
    <t>Serial</t>
  </si>
  <si>
    <t>How does the station-area built environment influence Metrorail ridership? Using gradient boosting decision trees to identify non-linear thresholds</t>
  </si>
  <si>
    <t>Ding, C.; Cao, X. Y.; and Liu,C.</t>
  </si>
  <si>
    <t>Ding et al. 2019</t>
  </si>
  <si>
    <t>How urban density, network topology and socio-economy influence public transport ridership: Empirical evidence from 48 European metropolitan areas</t>
  </si>
  <si>
    <t xml:space="preserve">Ingvardson, J. B. and Nielsen, O. A. </t>
  </si>
  <si>
    <t>How Urban Form Characteristics at Both Trip Ends Influence Mode Choice: Evidence from TOD vs. Non-TOD Zones of the Washington, DC Metropolitan Area</t>
  </si>
  <si>
    <t>Nasri and Zhang 2019a</t>
  </si>
  <si>
    <t>Impact of Built Environment on First- and Last-Mile Travel Mode Choice</t>
  </si>
  <si>
    <t>Mo, B.; Shen, Y. and Zhao, J.</t>
  </si>
  <si>
    <t>Mo et al. 2018</t>
  </si>
  <si>
    <t>Singapore</t>
  </si>
  <si>
    <t>Meso-Scale Urban Form Elements for Bus Transit-Oriented Development: Evidence from Seoul, Republic of Korea</t>
  </si>
  <si>
    <t>Sun, S. N. ; Her, J.; Lee, S. Y. and Lee J. S.</t>
  </si>
  <si>
    <t>Multi-level urban form and commuting mode share in rail station areas across the United States; a seemingly unrelated regression approach</t>
  </si>
  <si>
    <t>Nasri and Zhang 2019b</t>
  </si>
  <si>
    <t>Not Parking Lots but Parks: A Joint Association of Parks and Transit Stations with Travel Behavior</t>
  </si>
  <si>
    <t>Park, K.; Choi, D. A.; Tian, G. and Ewing, R.</t>
  </si>
  <si>
    <t>Relational analysis between subway ridership and spatial characteristics of station areas in Daejeon</t>
  </si>
  <si>
    <t xml:space="preserve">Namseok, J. and Hun, K. J. </t>
  </si>
  <si>
    <t>Namseok and Hun 2018</t>
  </si>
  <si>
    <t>Lee, S.; An, Y.  and Kim, K.</t>
  </si>
  <si>
    <t>Spatial variations in urban public ridership derived from GPS trajectories and smart card data</t>
  </si>
  <si>
    <t>Tu, W.; Cao, R.; Yue, Y.; Zhou, B. D.; Li, Q. P. and Li, Q. Q.</t>
  </si>
  <si>
    <t>The impacts of built environment characteristics of rail station areas on household travel behavior</t>
  </si>
  <si>
    <t>Park, K.; Ewing, R.;  Scheer, B. C. and Tian, G.</t>
  </si>
  <si>
    <t>The influence of the built environment on school children's metro ridership: An exploration using geographically weighted Poisson regression models</t>
  </si>
  <si>
    <t>Liu, Y.; Ji, Y.; Shi, Z. and Gao, L.</t>
  </si>
  <si>
    <t>The ridership performance of the built environment for BRT systems: Evidence from Latin America</t>
  </si>
  <si>
    <t>Vergel-Tovar, C. E. and Rodriguez, D. A.</t>
  </si>
  <si>
    <t>Vergel-Tovar and Rodriguez 2018</t>
  </si>
  <si>
    <t>Trip Duration and Mode Choice Analysis: A Study of below Median Income Households in the Boston Metropolitan Region</t>
  </si>
  <si>
    <t>Gandhi, D.S.</t>
  </si>
  <si>
    <t>Gandhi 2018</t>
  </si>
  <si>
    <t>Understanding Immigrants' Mode Choice behavior in Florida: Analysis of Neighborhood Effects and Cultural Assimilation</t>
  </si>
  <si>
    <t>Asgari, H.; Zaman; N.and Jin, X.</t>
  </si>
  <si>
    <t>Asgari et al. 2017</t>
  </si>
  <si>
    <t>Understanding the impact of built environment on metro ridership using open source in Shanghai</t>
  </si>
  <si>
    <t xml:space="preserve">An, D. D.; Tong, X.; Liu, K. and Chan, E. H. W. </t>
  </si>
  <si>
    <t>University-related travel behavior: Young adults’ decision-making in Iran</t>
  </si>
  <si>
    <t>Etminani-Ghasrodashti, R.; Paydar, M. and Hamidi, S.</t>
  </si>
  <si>
    <t>Urban Form and Travel Patterns by Commuters: Comparative Case Study of Wuhan and Xi’an, China</t>
  </si>
  <si>
    <t>Liu, Y.; Wang, Y.; Bai, Q. and Han, S.</t>
  </si>
  <si>
    <t>Liu et al. 2018b</t>
  </si>
  <si>
    <t>What determines rail transit passenger volume? Implications for transit oriented development planning</t>
  </si>
  <si>
    <t>Pan, H. X.; Li, J.; Shen, Q. and Shi, C.</t>
  </si>
  <si>
    <t>A micro-analysis of land use and travel in five neighborhoods in the San Francisco Bay Area</t>
  </si>
  <si>
    <t>Kitamura, R.; Mokhtarian, P.L. and Laidet, L. 1997</t>
  </si>
  <si>
    <t>Kitamura et al 1997</t>
  </si>
  <si>
    <t>Publication period</t>
  </si>
  <si>
    <t>2010-2019</t>
  </si>
  <si>
    <t>Pre 2010</t>
  </si>
  <si>
    <t>2010 - 2019</t>
  </si>
  <si>
    <t>sampling period_SS</t>
  </si>
  <si>
    <t>publication_period</t>
  </si>
  <si>
    <t>2018 - 2019</t>
  </si>
  <si>
    <t>2010 - 2018</t>
  </si>
  <si>
    <t>No SS</t>
  </si>
  <si>
    <t>SS</t>
  </si>
  <si>
    <t>No RA</t>
  </si>
  <si>
    <t>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</si>
</sst>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E+00"/>
    <numFmt numFmtId="165" formatCode="[$-C09]dd\-mmm\-yy;@"/>
    <numFmt numFmtId="166" formatCode="0.00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i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4D4FE"/>
        <bgColor indexed="64"/>
      </patternFill>
    </fill>
    <fill>
      <patternFill patternType="solid">
        <fgColor rgb="FFFED7D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/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2">
    <xf numFmtId="0" fontId="0" fillId="0" borderId="0" xfId="0"/>
    <xf numFmtId="0" fontId="4" fillId="2" borderId="3" xfId="0" applyFont="1" applyFill="1" applyBorder="1" applyAlignment="1">
      <alignment horizontal="center"/>
    </xf>
    <xf numFmtId="0" fontId="3" fillId="0" borderId="7" xfId="0" applyFont="1" applyFill="1" applyBorder="1"/>
    <xf numFmtId="0" fontId="3" fillId="0" borderId="1" xfId="0" applyFont="1" applyFill="1" applyBorder="1"/>
    <xf numFmtId="0" fontId="3" fillId="0" borderId="1" xfId="0" applyFont="1" applyFill="1" applyBorder="1" applyAlignment="1"/>
    <xf numFmtId="0" fontId="3" fillId="0" borderId="2" xfId="0" applyFont="1" applyFill="1" applyBorder="1"/>
    <xf numFmtId="2" fontId="3" fillId="0" borderId="1" xfId="0" applyNumberFormat="1" applyFont="1" applyFill="1" applyBorder="1"/>
    <xf numFmtId="0" fontId="3" fillId="0" borderId="1" xfId="0" quotePrefix="1" applyFont="1" applyFill="1" applyBorder="1"/>
    <xf numFmtId="164" fontId="3" fillId="0" borderId="1" xfId="0" applyNumberFormat="1" applyFont="1" applyFill="1" applyBorder="1"/>
    <xf numFmtId="0" fontId="3" fillId="0" borderId="4" xfId="0" applyFont="1" applyFill="1" applyBorder="1"/>
    <xf numFmtId="0" fontId="3" fillId="0" borderId="1" xfId="0" applyFont="1" applyFill="1" applyBorder="1" applyAlignment="1">
      <alignment wrapText="1"/>
    </xf>
    <xf numFmtId="0" fontId="3" fillId="0" borderId="5" xfId="0" applyFont="1" applyFill="1" applyBorder="1"/>
    <xf numFmtId="0" fontId="3" fillId="0" borderId="5" xfId="0" applyFont="1" applyFill="1" applyBorder="1" applyAlignment="1"/>
    <xf numFmtId="0" fontId="3" fillId="0" borderId="11" xfId="0" applyFont="1" applyFill="1" applyBorder="1"/>
    <xf numFmtId="0" fontId="3" fillId="0" borderId="12" xfId="0" applyFont="1" applyFill="1" applyBorder="1"/>
    <xf numFmtId="0" fontId="3" fillId="0" borderId="12" xfId="0" applyFont="1" applyFill="1" applyBorder="1" applyAlignment="1"/>
    <xf numFmtId="0" fontId="2" fillId="0" borderId="0" xfId="0" applyFont="1"/>
    <xf numFmtId="0" fontId="3" fillId="0" borderId="6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0" fillId="0" borderId="0" xfId="0" quotePrefix="1"/>
    <xf numFmtId="0" fontId="3" fillId="0" borderId="0" xfId="0" applyFont="1" applyFill="1"/>
    <xf numFmtId="0" fontId="6" fillId="0" borderId="0" xfId="0" applyFont="1"/>
    <xf numFmtId="165" fontId="0" fillId="0" borderId="0" xfId="0" applyNumberFormat="1" applyAlignment="1">
      <alignment horizontal="left"/>
    </xf>
    <xf numFmtId="0" fontId="7" fillId="0" borderId="0" xfId="0" applyFont="1"/>
    <xf numFmtId="0" fontId="0" fillId="0" borderId="0" xfId="0" applyFont="1"/>
    <xf numFmtId="0" fontId="2" fillId="0" borderId="0" xfId="0" applyFont="1" applyAlignment="1">
      <alignment horizontal="left" indent="1"/>
    </xf>
    <xf numFmtId="0" fontId="0" fillId="0" borderId="0" xfId="0" applyFill="1"/>
    <xf numFmtId="0" fontId="0" fillId="0" borderId="1" xfId="0" applyBorder="1"/>
    <xf numFmtId="0" fontId="8" fillId="0" borderId="0" xfId="0" applyFont="1"/>
    <xf numFmtId="0" fontId="9" fillId="0" borderId="0" xfId="0" applyFont="1"/>
    <xf numFmtId="2" fontId="3" fillId="3" borderId="1" xfId="0" applyNumberFormat="1" applyFont="1" applyFill="1" applyBorder="1"/>
    <xf numFmtId="0" fontId="0" fillId="0" borderId="1" xfId="0" applyFill="1" applyBorder="1" applyAlignment="1"/>
    <xf numFmtId="2" fontId="3" fillId="0" borderId="1" xfId="0" applyNumberFormat="1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13" xfId="0" applyFont="1" applyBorder="1"/>
    <xf numFmtId="0" fontId="12" fillId="4" borderId="0" xfId="0" applyFont="1" applyFill="1"/>
    <xf numFmtId="166" fontId="0" fillId="0" borderId="0" xfId="0" applyNumberFormat="1"/>
    <xf numFmtId="1" fontId="0" fillId="0" borderId="0" xfId="0" applyNumberFormat="1"/>
    <xf numFmtId="0" fontId="2" fillId="0" borderId="0" xfId="0" applyFont="1" applyAlignment="1">
      <alignment horizontal="left"/>
    </xf>
    <xf numFmtId="0" fontId="4" fillId="5" borderId="3" xfId="0" applyFont="1" applyFill="1" applyBorder="1" applyAlignment="1">
      <alignment horizontal="center"/>
    </xf>
    <xf numFmtId="0" fontId="4" fillId="6" borderId="3" xfId="0" applyFont="1" applyFill="1" applyBorder="1" applyAlignment="1">
      <alignment horizontal="center"/>
    </xf>
    <xf numFmtId="0" fontId="13" fillId="7" borderId="3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 wrapText="1"/>
    </xf>
    <xf numFmtId="0" fontId="4" fillId="8" borderId="1" xfId="0" applyFont="1" applyFill="1" applyBorder="1" applyAlignment="1">
      <alignment horizontal="center" wrapText="1"/>
    </xf>
    <xf numFmtId="0" fontId="4" fillId="8" borderId="7" xfId="0" applyFont="1" applyFill="1" applyBorder="1" applyAlignment="1">
      <alignment horizontal="center" wrapText="1"/>
    </xf>
    <xf numFmtId="0" fontId="4" fillId="8" borderId="8" xfId="0" applyFont="1" applyFill="1" applyBorder="1" applyAlignment="1">
      <alignment horizontal="center" wrapText="1"/>
    </xf>
    <xf numFmtId="0" fontId="4" fillId="8" borderId="9" xfId="0" applyFont="1" applyFill="1" applyBorder="1" applyAlignment="1">
      <alignment horizontal="center" wrapText="1"/>
    </xf>
    <xf numFmtId="0" fontId="4" fillId="8" borderId="9" xfId="0" applyFont="1" applyFill="1" applyBorder="1" applyAlignment="1">
      <alignment horizontal="center" textRotation="90" wrapText="1"/>
    </xf>
    <xf numFmtId="0" fontId="4" fillId="8" borderId="10" xfId="0" applyFont="1" applyFill="1" applyBorder="1" applyAlignment="1">
      <alignment horizontal="center" wrapText="1"/>
    </xf>
    <xf numFmtId="0" fontId="4" fillId="9" borderId="3" xfId="0" applyFont="1" applyFill="1" applyBorder="1" applyAlignment="1">
      <alignment horizontal="center"/>
    </xf>
    <xf numFmtId="0" fontId="4" fillId="10" borderId="3" xfId="0" applyFont="1" applyFill="1" applyBorder="1" applyAlignment="1">
      <alignment horizontal="center"/>
    </xf>
    <xf numFmtId="0" fontId="4" fillId="11" borderId="3" xfId="0" applyFont="1" applyFill="1" applyBorder="1" applyAlignment="1">
      <alignment horizontal="center"/>
    </xf>
    <xf numFmtId="0" fontId="12" fillId="11" borderId="0" xfId="0" applyFont="1" applyFill="1"/>
    <xf numFmtId="0" fontId="12" fillId="10" borderId="0" xfId="0" applyFont="1" applyFill="1"/>
    <xf numFmtId="0" fontId="12" fillId="9" borderId="0" xfId="0" applyFont="1" applyFill="1"/>
    <xf numFmtId="0" fontId="12" fillId="2" borderId="0" xfId="0" applyFont="1" applyFill="1"/>
    <xf numFmtId="0" fontId="12" fillId="6" borderId="0" xfId="0" applyFont="1" applyFill="1"/>
    <xf numFmtId="0" fontId="12" fillId="5" borderId="0" xfId="0" applyFont="1" applyFill="1"/>
    <xf numFmtId="0" fontId="0" fillId="0" borderId="0" xfId="0" applyFill="1" applyBorder="1" applyAlignment="1"/>
    <xf numFmtId="0" fontId="0" fillId="0" borderId="14" xfId="0" applyFill="1" applyBorder="1" applyAlignment="1"/>
    <xf numFmtId="0" fontId="7" fillId="0" borderId="15" xfId="0" applyFont="1" applyFill="1" applyBorder="1" applyAlignment="1">
      <alignment horizontal="center"/>
    </xf>
    <xf numFmtId="0" fontId="2" fillId="12" borderId="1" xfId="0" applyFont="1" applyFill="1" applyBorder="1"/>
    <xf numFmtId="0" fontId="14" fillId="5" borderId="0" xfId="0" applyFont="1" applyFill="1"/>
    <xf numFmtId="0" fontId="14" fillId="2" borderId="0" xfId="0" applyFont="1" applyFill="1"/>
    <xf numFmtId="0" fontId="11" fillId="0" borderId="0" xfId="0" applyFont="1" applyFill="1" applyBorder="1" applyAlignment="1">
      <alignment horizontal="left"/>
    </xf>
    <xf numFmtId="0" fontId="11" fillId="0" borderId="0" xfId="0" applyNumberFormat="1" applyFont="1" applyFill="1" applyBorder="1"/>
    <xf numFmtId="0" fontId="11" fillId="0" borderId="0" xfId="0" applyFont="1" applyFill="1" applyBorder="1"/>
    <xf numFmtId="0" fontId="10" fillId="0" borderId="0" xfId="0" applyFont="1" applyFill="1" applyBorder="1"/>
    <xf numFmtId="0" fontId="14" fillId="13" borderId="0" xfId="0" applyFont="1" applyFill="1"/>
    <xf numFmtId="0" fontId="15" fillId="5" borderId="0" xfId="0" applyFont="1" applyFill="1"/>
    <xf numFmtId="0" fontId="0" fillId="12" borderId="0" xfId="0" applyFill="1"/>
    <xf numFmtId="0" fontId="10" fillId="0" borderId="0" xfId="0" pivotButton="1" applyFont="1" applyFill="1" applyBorder="1"/>
    <xf numFmtId="0" fontId="11" fillId="0" borderId="0" xfId="0" pivotButton="1" applyFont="1" applyFill="1" applyBorder="1"/>
    <xf numFmtId="0" fontId="11" fillId="0" borderId="0" xfId="0" pivotButton="1" applyFont="1" applyFill="1" applyBorder="1" applyAlignment="1">
      <alignment horizontal="left"/>
    </xf>
    <xf numFmtId="0" fontId="11" fillId="0" borderId="0" xfId="0" pivotButton="1" applyNumberFormat="1" applyFont="1" applyFill="1" applyBorder="1"/>
    <xf numFmtId="0" fontId="0" fillId="0" borderId="0" xfId="1" applyNumberFormat="1" applyFont="1" applyAlignment="1">
      <alignment horizontal="left" wrapText="1"/>
    </xf>
    <xf numFmtId="0" fontId="7" fillId="0" borderId="0" xfId="0" applyFont="1" applyAlignment="1">
      <alignment horizontal="left" wrapText="1"/>
    </xf>
    <xf numFmtId="0" fontId="0" fillId="14" borderId="0" xfId="0" applyFill="1"/>
  </cellXfs>
  <cellStyles count="2">
    <cellStyle name="Comma" xfId="1" builtinId="3"/>
    <cellStyle name="Normal" xfId="0" builtinId="0"/>
  </cellStyles>
  <dxfs count="10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1" formatCode="0"/>
    </dxf>
    <dxf>
      <numFmt numFmtId="1" formatCode="0"/>
    </dxf>
    <dxf>
      <numFmt numFmtId="1" formatCode="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0.0000"/>
    </dxf>
    <dxf>
      <numFmt numFmtId="1" formatCode="0"/>
    </dxf>
    <dxf>
      <numFmt numFmtId="1" formatCode="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0.0000"/>
    </dxf>
    <dxf>
      <numFmt numFmtId="1" formatCode="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0.0000"/>
    </dxf>
    <dxf>
      <numFmt numFmtId="1" formatCode="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0.000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" formatCode="0"/>
    </dxf>
    <dxf>
      <numFmt numFmtId="1" formatCode="0"/>
    </dxf>
    <dxf>
      <numFmt numFmtId="166" formatCode="0.0000"/>
    </dxf>
    <dxf>
      <numFmt numFmtId="1" formatCode="0"/>
    </dxf>
    <dxf>
      <numFmt numFmtId="1" formatCode="0"/>
    </dxf>
    <dxf>
      <numFmt numFmtId="166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theme="4" tint="0.39997558519241921"/>
        </top>
        <bottom style="thin">
          <color indexed="64"/>
        </bottom>
        <vertical/>
        <horizontal/>
      </border>
    </dxf>
  </dxfs>
  <tableStyles count="0" defaultTableStyle="TableStyleMedium2" defaultPivotStyle="PivotStyleLight16"/>
  <colors>
    <mruColors>
      <color rgb="FFF4D4FE"/>
      <color rgb="FFFED7D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130175</xdr:rowOff>
    </xdr:from>
    <xdr:to>
      <xdr:col>4</xdr:col>
      <xdr:colOff>130735</xdr:colOff>
      <xdr:row>4</xdr:row>
      <xdr:rowOff>124386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5B20C7-4CE9-4789-A917-9DC1346A6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511175"/>
          <a:ext cx="2740585" cy="37521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Katherine Aston" refreshedDate="43881.764554050926" createdVersion="6" refreshedVersion="6" minRefreshableVersion="3" recordCount="489" xr:uid="{A2CAA575-724B-49DD-AB6A-58FCCE5B7F3E}">
  <cacheSource type="worksheet">
    <worksheetSource ref="G1:BI490" sheet="Database"/>
  </cacheSource>
  <cacheFields count="32">
    <cacheField name=" 3 - manual outlier screen" numFmtId="0">
      <sharedItems containsBlank="1" count="3">
        <m/>
        <s v="Exclude - low outlier, NS"/>
        <s v="Exclude - high outlier, NS"/>
      </sharedItems>
    </cacheField>
    <cacheField name="4 - IQR outlier screen" numFmtId="0">
      <sharedItems count="3">
        <s v="Exclude, Low outlier"/>
        <s v=""/>
        <s v="Exclude, High outlier"/>
      </sharedItems>
    </cacheField>
    <cacheField name="5 - Impute_SE" numFmtId="0">
      <sharedItems containsNonDate="0" containsString="0" containsBlank="1"/>
    </cacheField>
    <cacheField name="6 - Assign weight" numFmtId="0">
      <sharedItems containsNonDate="0" containsString="0" containsBlank="1"/>
    </cacheField>
    <cacheField name="7 - 1_SE" numFmtId="0">
      <sharedItems containsNonDate="0" containsString="0" containsBlank="1"/>
    </cacheField>
    <cacheField name="8 - Total weight" numFmtId="0">
      <sharedItems containsNonDate="0" containsString="0" containsBlank="1"/>
    </cacheField>
    <cacheField name="9 - E_weighted" numFmtId="0">
      <sharedItems containsNonDate="0" containsString="0" containsBlank="1"/>
    </cacheField>
    <cacheField name="Calculation_notes" numFmtId="0">
      <sharedItems containsBlank="1" containsMixedTypes="1" containsNumber="1" containsInteger="1" minValue="5" maxValue="5"/>
    </cacheField>
    <cacheField name="E_mag" numFmtId="0">
      <sharedItems containsSemiMixedTypes="0" containsString="0" containsNumber="1" minValue="-18.842238545454546" maxValue="47.239591764705885"/>
    </cacheField>
    <cacheField name="E_Source" numFmtId="0">
      <sharedItems/>
    </cacheField>
    <cacheField name="SE_E_mag" numFmtId="0">
      <sharedItems containsString="0" containsBlank="1" containsNumber="1" minValue="-0.2572283622984568" maxValue="1.9105899964971147"/>
    </cacheField>
    <cacheField name="SE_E_Source" numFmtId="0">
      <sharedItems containsBlank="1"/>
    </cacheField>
    <cacheField name="Sig" numFmtId="0">
      <sharedItems/>
    </cacheField>
    <cacheField name="Direction " numFmtId="0">
      <sharedItems/>
    </cacheField>
    <cacheField name="Theoretical_consistency" numFmtId="0">
      <sharedItems containsBlank="1"/>
    </cacheField>
    <cacheField name="DV" numFmtId="0">
      <sharedItems/>
    </cacheField>
    <cacheField name="DV_unit" numFmtId="0">
      <sharedItems containsBlank="1"/>
    </cacheField>
    <cacheField name="DV_scale" numFmtId="0">
      <sharedItems/>
    </cacheField>
    <cacheField name="DV_aggregation" numFmtId="0">
      <sharedItems/>
    </cacheField>
    <cacheField name="Trip" numFmtId="0">
      <sharedItems/>
    </cacheField>
    <cacheField name="Country" numFmtId="0">
      <sharedItems/>
    </cacheField>
    <cacheField name="City" numFmtId="0">
      <sharedItems/>
    </cacheField>
    <cacheField name="Year of data collection" numFmtId="0">
      <sharedItems containsMixedTypes="1" containsNumber="1" containsInteger="1" minValue="1991" maxValue="2016"/>
    </cacheField>
    <cacheField name="sampling_period" numFmtId="0">
      <sharedItems/>
    </cacheField>
    <cacheField name="sample_size" numFmtId="0">
      <sharedItems containsMixedTypes="1" containsNumber="1" containsInteger="1" minValue="15" maxValue="92784"/>
    </cacheField>
    <cacheField name="Regional_accessibility" numFmtId="0">
      <sharedItems containsSemiMixedTypes="0" containsString="0" containsNumber="1" containsInteger="1" minValue="0" maxValue="1"/>
    </cacheField>
    <cacheField name="Attitude_SS" numFmtId="0">
      <sharedItems containsSemiMixedTypes="0" containsString="0" containsNumber="1" containsInteger="1" minValue="0" maxValue="1"/>
    </cacheField>
    <cacheField name="Demography_SS" numFmtId="0">
      <sharedItems containsSemiMixedTypes="0" containsString="0" containsNumber="1" containsInteger="1" minValue="0" maxValue="1"/>
    </cacheField>
    <cacheField name="1. Any_SS" numFmtId="0">
      <sharedItems containsSemiMixedTypes="0" containsString="0" containsNumber="1" containsInteger="1" minValue="0" maxValue="1"/>
    </cacheField>
    <cacheField name="IV" numFmtId="0">
      <sharedItems count="4">
        <s v="PT-Design"/>
        <s v="Density"/>
        <s v="Diversity"/>
        <s v="PT-Access"/>
      </sharedItems>
    </cacheField>
    <cacheField name="IV_Indicator" numFmtId="0">
      <sharedItems/>
    </cacheField>
    <cacheField name="IV_Standardised" numFmtId="0">
      <sharedItems count="13">
        <s v="Connectivity"/>
        <s v="Emp_Den"/>
        <s v="Pop_Den"/>
        <s v="Balance"/>
        <s v="Mix_Land"/>
        <s v="Local_Access"/>
        <s v="Amenity"/>
        <s v="Act_Den"/>
        <s v="Comm_Den"/>
        <s v="Mix_House"/>
        <s v="Safety"/>
        <s v="Centrality"/>
        <s v="Central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Katherine Aston" refreshedDate="43886.384574768519" createdVersion="6" refreshedVersion="6" minRefreshableVersion="3" recordCount="489" xr:uid="{76AD4923-2F93-463D-AE99-EF09FE0C47DF}">
  <cacheSource type="worksheet">
    <worksheetSource ref="A1:BI490" sheet="Database"/>
  </cacheSource>
  <cacheFields count="61">
    <cacheField name="Study_ID" numFmtId="0">
      <sharedItems containsSemiMixedTypes="0" containsString="0" containsNumber="1" containsInteger="1" minValue="2" maxValue="186" count="89">
        <n v="184"/>
        <n v="176"/>
        <n v="108"/>
        <n v="25"/>
        <n v="160"/>
        <n v="167"/>
        <n v="169"/>
        <n v="59"/>
        <n v="107"/>
        <n v="30"/>
        <n v="11"/>
        <n v="19"/>
        <n v="111"/>
        <n v="186"/>
        <n v="65"/>
        <n v="151"/>
        <n v="73"/>
        <n v="110"/>
        <n v="38"/>
        <n v="143"/>
        <n v="8"/>
        <n v="86"/>
        <n v="54"/>
        <n v="139"/>
        <n v="76"/>
        <n v="131"/>
        <n v="177"/>
        <n v="34"/>
        <n v="72"/>
        <n v="154"/>
        <n v="88"/>
        <n v="172"/>
        <n v="55"/>
        <n v="145"/>
        <n v="117"/>
        <n v="44"/>
        <n v="69"/>
        <n v="106"/>
        <n v="31"/>
        <n v="17"/>
        <n v="47"/>
        <n v="104"/>
        <n v="129"/>
        <n v="128"/>
        <n v="37"/>
        <n v="178"/>
        <n v="21"/>
        <n v="58"/>
        <n v="164"/>
        <n v="150"/>
        <n v="183"/>
        <n v="2"/>
        <n v="80"/>
        <n v="50"/>
        <n v="97"/>
        <n v="98"/>
        <n v="33"/>
        <n v="93"/>
        <n v="7"/>
        <n v="174"/>
        <n v="71"/>
        <n v="9"/>
        <n v="102"/>
        <n v="113"/>
        <n v="103"/>
        <n v="70"/>
        <n v="14"/>
        <n v="67"/>
        <n v="52"/>
        <n v="115"/>
        <n v="155"/>
        <n v="127"/>
        <n v="64"/>
        <n v="32"/>
        <n v="39"/>
        <n v="62"/>
        <n v="91"/>
        <n v="179"/>
        <n v="29"/>
        <n v="3"/>
        <n v="15"/>
        <n v="51"/>
        <n v="66"/>
        <n v="45"/>
        <n v="161"/>
        <n v="60"/>
        <n v="36"/>
        <n v="100"/>
        <n v="89"/>
      </sharedItems>
    </cacheField>
    <cacheField name="Citation" numFmtId="0">
      <sharedItems/>
    </cacheField>
    <cacheField name="Model_ID" numFmtId="0">
      <sharedItems containsMixedTypes="1" containsNumber="1" minValue="2.1" maxValue="186.2" count="190">
        <n v="184.2"/>
        <n v="176.1"/>
        <n v="184.1"/>
        <n v="108.1"/>
        <n v="25.4"/>
        <n v="25.2"/>
        <n v="160.1"/>
        <n v="160.19999999999999"/>
        <n v="25.1"/>
        <n v="167.1"/>
        <n v="169.4"/>
        <n v="59.2"/>
        <n v="107.2"/>
        <n v="30.1"/>
        <n v="30.2"/>
        <n v="11.3"/>
        <n v="19.100000000000001"/>
        <n v="111.1"/>
        <n v="186.1"/>
        <n v="59.1"/>
        <n v="65.099999999999994"/>
        <n v="111.3"/>
        <n v="151.1"/>
        <n v="73.150000000000006"/>
        <n v="65.400000000000006"/>
        <n v="107.1"/>
        <n v="65.5"/>
        <n v="65.3"/>
        <n v="110.1"/>
        <n v="107.5"/>
        <n v="38.6"/>
        <n v="143.1"/>
        <n v="8.1"/>
        <n v="86.2"/>
        <n v="54.2"/>
        <n v="139.19999999999999"/>
        <n v="65.599999999999994"/>
        <n v="54.1"/>
        <n v="65.900000000000006"/>
        <n v="65.8"/>
        <n v="76.099999999999994"/>
        <n v="54.3"/>
        <n v="131.19999999999999"/>
        <n v="177.1"/>
        <n v="186.2"/>
        <n v="34.200000000000003"/>
        <n v="72.400000000000006"/>
        <n v="154.1"/>
        <n v="107.6"/>
        <n v="88.1"/>
        <n v="131.1"/>
        <n v="72.3"/>
        <n v="172.2"/>
        <n v="55.1"/>
        <n v="145.1"/>
        <n v="117.1"/>
        <n v="65.7"/>
        <n v="44.1"/>
        <n v="69.099999999999994"/>
        <n v="65.2"/>
        <n v="111.2"/>
        <n v="106.1"/>
        <n v="31.2"/>
        <n v="31.1"/>
        <n v="17.100000000000001"/>
        <n v="47.7"/>
        <n v="104.2"/>
        <n v="129.1"/>
        <n v="128.1"/>
        <n v="37.1"/>
        <n v="72.099999999999994"/>
        <n v="178.1"/>
        <n v="178.2"/>
        <n v="21.1"/>
        <n v="11.1"/>
        <n v="58.1"/>
        <n v="164.1"/>
        <n v="150.1"/>
        <n v="139.4"/>
        <n v="47.1"/>
        <n v="183.1"/>
        <n v="2.2999999999999998"/>
        <n v="80.099999999999994"/>
        <n v="139.1"/>
        <n v="50.1"/>
        <n v="97.2"/>
        <n v="98.1"/>
        <n v="33.1"/>
        <n v="93.1"/>
        <n v="25.5"/>
        <n v="104.1"/>
        <n v="44.2"/>
        <n v="7.2"/>
        <n v="2.4"/>
        <n v="33.200000000000003"/>
        <n v="97.1"/>
        <n v="174.1"/>
        <n v="38.5"/>
        <n v="72.2"/>
        <n v="71.099999999999994"/>
        <n v="44.3"/>
        <n v="9.1"/>
        <n v="97.3"/>
        <n v="37.299999999999997"/>
        <n v="102.1"/>
        <n v="7.3"/>
        <n v="38.1"/>
        <n v="183.2"/>
        <n v="113.2"/>
        <n v="103.1"/>
        <n v="110.4"/>
        <n v="70.13"/>
        <n v="110.2"/>
        <n v="38.299999999999997"/>
        <n v="86.4"/>
        <n v="131.30000000000001"/>
        <n v="110.3"/>
        <n v="37.200000000000003"/>
        <n v="14.1"/>
        <n v="67.2"/>
        <n v="177.2"/>
        <n v="113.1"/>
        <n v="52.1"/>
        <n v="115.4"/>
        <n v="71.2"/>
        <n v="67.099999999999994"/>
        <n v="131.4"/>
        <n v="169.5"/>
        <n v="155.1"/>
        <n v="38.4"/>
        <n v="127.3"/>
        <n v="11.2"/>
        <n v="127.1"/>
        <n v="71.3"/>
        <n v="2.2000000000000002"/>
        <n v="64.099999999999994"/>
        <n v="32.1"/>
        <n v="39.1"/>
        <n v="62.1"/>
        <n v="91.1"/>
        <n v="127.2"/>
        <n v="70.099999999999994"/>
        <n v="86.3"/>
        <n v="179.2"/>
        <n v="29.1"/>
        <n v="179.1"/>
        <n v="21.2"/>
        <n v="3.1"/>
        <n v="98.2"/>
        <n v="70.7"/>
        <n v="59.6"/>
        <n v="15.5"/>
        <n v="177.3"/>
        <n v="70.400000000000006"/>
        <n v="7.1"/>
        <n v="70.2"/>
        <n v="51.1"/>
        <n v="15.14"/>
        <n v="70.8"/>
        <n v="70.3"/>
        <n v="66.099999999999994"/>
        <n v="15.11"/>
        <n v="45.1"/>
        <n v="70.900000000000006"/>
        <n v="15.12"/>
        <n v="15.13"/>
        <n v="150.19999999999999"/>
        <n v="169.1"/>
        <n v="86.1"/>
        <n v="15.1"/>
        <n v="15.3"/>
        <s v="70.10"/>
        <n v="15.2"/>
        <n v="14.2"/>
        <n v="161.1"/>
        <n v="15.4"/>
        <n v="60.1"/>
        <n v="36.200000000000003"/>
        <n v="33.299999999999997"/>
        <n v="47.8"/>
        <n v="33.4"/>
        <n v="2.1"/>
        <n v="38.200000000000003"/>
        <n v="100.1"/>
        <n v="36.1"/>
        <n v="89.2"/>
        <n v="34.1"/>
        <n v="107.9"/>
        <n v="127.4"/>
        <n v="25.3"/>
      </sharedItems>
    </cacheField>
    <cacheField name="DP_ID" numFmtId="0">
      <sharedItems/>
    </cacheField>
    <cacheField name="Page_ref" numFmtId="0">
      <sharedItems/>
    </cacheField>
    <cacheField name="Ewing and Cervero 2010?" numFmtId="0">
      <sharedItems containsString="0" containsBlank="1" containsNumber="1" containsInteger="1" minValue="1" maxValue="1" count="2">
        <m/>
        <n v="1"/>
      </sharedItems>
    </cacheField>
    <cacheField name="1 -  manual outlier screen" numFmtId="0">
      <sharedItems containsBlank="1" count="3">
        <m/>
        <s v="Exclude - low outlier, NS"/>
        <s v="Exclude - high outlier, NS"/>
      </sharedItems>
    </cacheField>
    <cacheField name="2 - IQR outlier screen" numFmtId="0">
      <sharedItems count="3">
        <s v="Exclude, Low outlier"/>
        <s v=""/>
        <s v="Exclude, High outlier"/>
      </sharedItems>
    </cacheField>
    <cacheField name="3 - Impute_SE" numFmtId="0">
      <sharedItems containsSemiMixedTypes="0" containsString="0" containsNumber="1" minValue="-0.2572283622984568" maxValue="1.9105899964971147"/>
    </cacheField>
    <cacheField name="4 - 1_SE" numFmtId="0">
      <sharedItems containsSemiMixedTypes="0" containsString="0" containsNumber="1" minValue="-1686.5761847517088" maxValue="200682840.40995604"/>
    </cacheField>
    <cacheField name="Model_IV" numFmtId="0">
      <sharedItems/>
    </cacheField>
    <cacheField name="5.1 - duplicate weight" numFmtId="0">
      <sharedItems containsSemiMixedTypes="0" containsString="0" containsNumber="1" minValue="0.16666666666666666" maxValue="1"/>
    </cacheField>
    <cacheField name="6.1 Total weight" numFmtId="0">
      <sharedItems containsSemiMixedTypes="0" containsString="0" containsNumber="1" minValue="-843.28809237585438" maxValue="200682840.40995604"/>
    </cacheField>
    <cacheField name="7.1 -SE Weight" numFmtId="0">
      <sharedItems containsSemiMixedTypes="0" containsString="0" containsNumber="1" minValue="-15.597790452170825" maxValue="60.953225945389072"/>
    </cacheField>
    <cacheField name="8.1 - E_weighted" numFmtId="0">
      <sharedItems containsSemiMixedTypes="0" containsString="0" containsNumber="1" minValue="-4.2626432205341436" maxValue="6.0311642166913808"/>
    </cacheField>
    <cacheField name="5.2 - duplicate weight" numFmtId="0">
      <sharedItems containsMixedTypes="1" containsNumber="1" minValue="0.33333333333333331" maxValue="1"/>
    </cacheField>
    <cacheField name="6.2 Total weight" numFmtId="0">
      <sharedItems containsMixedTypes="1" containsNumber="1" minValue="2.001753194756307" maxValue="3293.5090068349191"/>
    </cacheField>
    <cacheField name="7.2 -SE Weight" numFmtId="0">
      <sharedItems containsMixedTypes="1" containsNumber="1" minValue="1.2820428814999786E-2" maxValue="13.434134106280185"/>
    </cacheField>
    <cacheField name="8.2 - E_weighted" numFmtId="0">
      <sharedItems containsMixedTypes="1" containsNumber="1" minValue="-0.10247754641591375" maxValue="1.2656436202435974"/>
    </cacheField>
    <cacheField name="5.3 - duplicate weight" numFmtId="0">
      <sharedItems containsMixedTypes="1" containsNumber="1" minValue="0.33333333333333331" maxValue="1"/>
    </cacheField>
    <cacheField name="6.3 Total weight" numFmtId="0">
      <sharedItems containsMixedTypes="1" containsNumber="1" minValue="0.82089674760708597" maxValue="200682840.40995604"/>
    </cacheField>
    <cacheField name="7.3 -SE Weight" numFmtId="0">
      <sharedItems containsMixedTypes="1" containsNumber="1" minValue="2.2854298026385887E-8" maxValue="13.265657333880705"/>
    </cacheField>
    <cacheField name="8.3 - E_weighted" numFmtId="0">
      <sharedItems containsMixedTypes="1" containsNumber="1" minValue="-0.80257886372149367" maxValue="3.8909168411301533"/>
    </cacheField>
    <cacheField name="5.4 - duplicate weight" numFmtId="0">
      <sharedItems containsMixedTypes="1" containsNumber="1" minValue="0.16666666666666666" maxValue="1"/>
    </cacheField>
    <cacheField name="6.4 Total weight" numFmtId="0">
      <sharedItems containsMixedTypes="1" containsNumber="1" minValue="-843.28809237585438" maxValue="403010.8747044917"/>
    </cacheField>
    <cacheField name="7.4 -SE Weight" numFmtId="0">
      <sharedItems containsMixedTypes="1" containsNumber="1" minValue="-10.310168501238925" maxValue="40.266942137351528"/>
    </cacheField>
    <cacheField name="8.4 - E_weighted" numFmtId="0">
      <sharedItems containsMixedTypes="1" containsNumber="1" minValue="-2.8176150974162004" maxValue="3.6304915415408541"/>
    </cacheField>
    <cacheField name="5.5 - duplicate weight" numFmtId="0">
      <sharedItems containsMixedTypes="1" containsNumber="1" minValue="0.25" maxValue="1"/>
    </cacheField>
    <cacheField name="6.5 Total weight" numFmtId="0">
      <sharedItems containsMixedTypes="1" containsNumber="1" minValue="0.52339853230332256" maxValue="4127.227722772278"/>
    </cacheField>
    <cacheField name="7.5 -SE Weight" numFmtId="0">
      <sharedItems containsMixedTypes="1" containsNumber="1" minValue="3.1016634680184983E-3" maxValue="15.188280975926375"/>
    </cacheField>
    <cacheField name="8.5 - E_weighted" numFmtId="0">
      <sharedItems containsMixedTypes="1" containsNumber="1" minValue="-10.196546476083359" maxValue="15.99690662258968"/>
    </cacheField>
    <cacheField name="5.6 - duplicate weight" numFmtId="0">
      <sharedItems containsMixedTypes="1" containsNumber="1" minValue="0.16666666666666666" maxValue="1"/>
    </cacheField>
    <cacheField name="6.6 Total weight" numFmtId="0">
      <sharedItems containsMixedTypes="1" containsNumber="1" minValue="-843.28809237585438" maxValue="200682840.40995604"/>
    </cacheField>
    <cacheField name="7.6 -SE Weight" numFmtId="0">
      <sharedItems containsMixedTypes="1" containsNumber="1" minValue="-12.928495392388204" maxValue="50.492964865293388"/>
    </cacheField>
    <cacheField name="8.6 - E_weighted" numFmtId="0">
      <sharedItems containsMixedTypes="1" containsNumber="1" minValue="-3.5331647392660419" maxValue="4.562756106176713"/>
    </cacheField>
    <cacheField name="Calculation_notes" numFmtId="0">
      <sharedItems containsBlank="1" containsMixedTypes="1" containsNumber="1" containsInteger="1" minValue="5" maxValue="5"/>
    </cacheField>
    <cacheField name="E_mag" numFmtId="0">
      <sharedItems containsSemiMixedTypes="0" containsString="0" containsNumber="1" minValue="-18.842238545454546" maxValue="47.239591764705885"/>
    </cacheField>
    <cacheField name="E_Source" numFmtId="0">
      <sharedItems/>
    </cacheField>
    <cacheField name="SE_E_mag" numFmtId="0">
      <sharedItems containsString="0" containsBlank="1" containsNumber="1" minValue="-0.2572283622984568" maxValue="1.9105899964971147"/>
    </cacheField>
    <cacheField name="SE_E_Source" numFmtId="0">
      <sharedItems containsBlank="1"/>
    </cacheField>
    <cacheField name="Sig" numFmtId="0">
      <sharedItems/>
    </cacheField>
    <cacheField name="Direction " numFmtId="0">
      <sharedItems/>
    </cacheField>
    <cacheField name="Theoretical_consistency" numFmtId="0">
      <sharedItems containsBlank="1"/>
    </cacheField>
    <cacheField name="DV" numFmtId="0">
      <sharedItems/>
    </cacheField>
    <cacheField name="DV_unit" numFmtId="0">
      <sharedItems containsBlank="1"/>
    </cacheField>
    <cacheField name="DV_scale" numFmtId="0">
      <sharedItems/>
    </cacheField>
    <cacheField name="DV_aggregation" numFmtId="0">
      <sharedItems/>
    </cacheField>
    <cacheField name="Trip" numFmtId="0">
      <sharedItems/>
    </cacheField>
    <cacheField name="Country" numFmtId="0">
      <sharedItems/>
    </cacheField>
    <cacheField name="City" numFmtId="0">
      <sharedItems/>
    </cacheField>
    <cacheField name="Year of data collection" numFmtId="0">
      <sharedItems containsMixedTypes="1" containsNumber="1" containsInteger="1" minValue="1991" maxValue="2016"/>
    </cacheField>
    <cacheField name="sampling period_SS" numFmtId="0">
      <sharedItems/>
    </cacheField>
    <cacheField name="publication_period" numFmtId="0">
      <sharedItems count="6">
        <s v="2018 - 2019"/>
        <s v="Pre-2010"/>
        <s v="2010 - 2017"/>
        <s v="2018 -2019" u="1"/>
        <s v="2018-2019" u="1"/>
        <s v="2010 -2017" u="1"/>
      </sharedItems>
    </cacheField>
    <cacheField name="sample_size" numFmtId="0">
      <sharedItems containsMixedTypes="1" containsNumber="1" containsInteger="1" minValue="15" maxValue="92784"/>
    </cacheField>
    <cacheField name="Regional_accessibility" numFmtId="0">
      <sharedItems containsSemiMixedTypes="0" containsString="0" containsNumber="1" containsInteger="1" minValue="0" maxValue="1" count="2">
        <n v="1"/>
        <n v="0"/>
      </sharedItems>
    </cacheField>
    <cacheField name="Attitude_SS" numFmtId="0">
      <sharedItems containsSemiMixedTypes="0" containsString="0" containsNumber="1" containsInteger="1" minValue="0" maxValue="1"/>
    </cacheField>
    <cacheField name="Demography_SS" numFmtId="0">
      <sharedItems containsSemiMixedTypes="0" containsString="0" containsNumber="1" containsInteger="1" minValue="0" maxValue="1"/>
    </cacheField>
    <cacheField name="1. Any_SS" numFmtId="0">
      <sharedItems containsSemiMixedTypes="0" containsString="0" containsNumber="1" containsInteger="1" minValue="0" maxValue="1" count="2">
        <n v="1"/>
        <n v="0"/>
      </sharedItems>
    </cacheField>
    <cacheField name="IV" numFmtId="0">
      <sharedItems/>
    </cacheField>
    <cacheField name="IV_Indicator" numFmtId="0">
      <sharedItems/>
    </cacheField>
    <cacheField name="IV_Standardised" numFmtId="0">
      <sharedItems count="12">
        <s v="Connectivity"/>
        <s v="Emp_Den"/>
        <s v="Pop_Den"/>
        <s v="Balance"/>
        <s v="Mix_Land"/>
        <s v="Local_Access"/>
        <s v="Amenity"/>
        <s v="Act_Den"/>
        <s v="Comm_Den"/>
        <s v="Mix_House"/>
        <s v="Safety"/>
        <s v="Centralit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Katherine Aston" refreshedDate="43886.391836342591" createdVersion="6" refreshedVersion="6" minRefreshableVersion="3" recordCount="489" xr:uid="{B3CF9379-7E31-4232-B25D-71BB413C4DA2}">
  <cacheSource type="worksheet">
    <worksheetSource ref="A1:BQ490" sheet="Database"/>
  </cacheSource>
  <cacheFields count="69">
    <cacheField name="Study_ID" numFmtId="0">
      <sharedItems containsSemiMixedTypes="0" containsString="0" containsNumber="1" containsInteger="1" minValue="2" maxValue="186"/>
    </cacheField>
    <cacheField name="Citation" numFmtId="0">
      <sharedItems/>
    </cacheField>
    <cacheField name="Model_ID" numFmtId="0">
      <sharedItems containsMixedTypes="1" containsNumber="1" minValue="2.1" maxValue="186.2"/>
    </cacheField>
    <cacheField name="DP_ID" numFmtId="0">
      <sharedItems count="489">
        <s v="184.2.1"/>
        <s v="176.1.5"/>
        <s v="184.1.1"/>
        <s v="108.1.1"/>
        <s v="25.4.3"/>
        <s v="25.2.3"/>
        <s v="108.1.3"/>
        <s v="108.1.6"/>
        <s v="160.1.5"/>
        <s v="160.2.5"/>
        <s v="25.1.3"/>
        <s v="167.1.2"/>
        <s v="169.4.1"/>
        <s v="59.2.7"/>
        <s v="107.2.3"/>
        <s v="30.1.7"/>
        <s v="30.2.7"/>
        <s v="11.3.1"/>
        <s v="19.1.3"/>
        <s v="111.1.2"/>
        <s v="19.1.1"/>
        <s v="30.2.1"/>
        <s v="30.1.1"/>
        <s v="186.1.4"/>
        <s v="108.1.4"/>
        <s v="59.1.6"/>
        <s v="108.1.5"/>
        <s v="65.1.5"/>
        <s v="111.3.1"/>
        <s v="151.1.7"/>
        <s v="73.15.2"/>
        <s v="65.4.9"/>
        <s v="107.1.3"/>
        <s v="65.5.6"/>
        <s v="65.3.5"/>
        <s v="110.1.3"/>
        <s v="107.5.3"/>
        <s v="38.6.1"/>
        <s v="65.10.6"/>
        <s v="143.1.2"/>
        <s v="8.1.2"/>
        <s v="86.2.2"/>
        <s v="54.2.1"/>
        <s v="139.2.1"/>
        <s v="65.6.5"/>
        <s v="54.1.1"/>
        <s v="19.1.2"/>
        <s v="65.9.8"/>
        <s v="65.8.5"/>
        <s v="76.1.2"/>
        <s v="65.9.9"/>
        <s v="54.3.1"/>
        <s v="73.15.6"/>
        <s v="30.2.2"/>
        <s v="131.2.1"/>
        <s v="177.1.6"/>
        <s v="186.2.3"/>
        <s v="34.2.4"/>
        <s v="72.4.1"/>
        <s v="154.1.5"/>
        <s v="177.1.5"/>
        <s v="107.6.3"/>
        <s v="88.1.3"/>
        <s v="131.1.5"/>
        <s v="72.3.2"/>
        <s v="65.3.7"/>
        <s v="172.2.8"/>
        <s v="65.10.7"/>
        <s v="55.1.15"/>
        <s v="65.4.6"/>
        <s v="145.1.1"/>
        <s v="65.5.8"/>
        <s v="65.8.8"/>
        <s v="88.1.2"/>
        <s v="65.5.9"/>
        <s v="65.10.9"/>
        <s v="117.1.1"/>
        <s v="65.8.7"/>
        <s v="65.7.6"/>
        <s v="44.1.1"/>
        <s v="69.1.3"/>
        <s v="65.2.5"/>
        <s v="65.4.8"/>
        <s v="30.1.2"/>
        <s v="131.2.2"/>
        <s v="111.2.1"/>
        <s v="106.1.1"/>
        <s v="65.6.7"/>
        <s v="65.1.7"/>
        <s v="106.1.4"/>
        <s v="54.2.4"/>
        <s v="31.2.6"/>
        <s v="31.1.6"/>
        <s v="154.1.2"/>
        <s v="154.1.3"/>
        <s v="65.4.3"/>
        <s v="65.2.7"/>
        <s v="65.10.5"/>
        <s v="17.1.1"/>
        <s v="54.1.4"/>
        <s v="65.5.4"/>
        <s v="47.3.2"/>
        <s v="131.2.5"/>
        <s v="104.2.1"/>
        <s v="167.1.1"/>
        <s v="129.1.4"/>
        <s v="54.3.2"/>
        <s v="54.1.3"/>
        <s v="54.1.2"/>
        <s v="176.1.3"/>
        <s v="128.1.3"/>
        <s v="54.2.3"/>
        <s v="54.3.3"/>
        <s v="37.1.6"/>
        <s v="54.2.2"/>
        <s v="72.1.2"/>
        <s v="178.1.1"/>
        <s v="178.1.4"/>
        <s v="178.2.1"/>
        <s v="178.2.2"/>
        <s v="178.2.4"/>
        <s v="21.1.2"/>
        <s v="129.1.6"/>
        <s v="111.1.1"/>
        <s v="128.1.4"/>
        <s v="65.5.3"/>
        <s v="176.1.2"/>
        <s v="11.1.2"/>
        <s v="65.4.4"/>
        <s v="129.1.3"/>
        <s v="184.1.3"/>
        <s v="65.10.4"/>
        <s v="58.1.2"/>
        <s v="172.2.7"/>
        <s v="129.1.8"/>
        <s v="65.1.3"/>
        <s v="65.3.3"/>
        <s v="164.1.5"/>
        <s v="65.2.8"/>
        <s v="131.1.6"/>
        <s v="65.6.8"/>
        <s v="65.8.3"/>
        <s v="65.9.3"/>
        <s v="54.3.4"/>
        <s v="150.1.8"/>
        <s v="65.10.3"/>
        <s v="154.1.1"/>
        <s v="65.9.7"/>
        <s v="65.7.8"/>
        <s v="139.4.1"/>
        <s v="106.1.3"/>
        <s v="111.1.3"/>
        <s v="131.1.2"/>
        <s v="176.1.1"/>
        <s v="129.1.2"/>
        <s v="55.1.16"/>
        <s v="65.3.8"/>
        <s v="47.1.2"/>
        <s v="65.6.3"/>
        <s v="65.1.8"/>
        <s v="65.10.2"/>
        <s v="37.1.5"/>
        <s v="183.1.1"/>
        <s v="2.3.2"/>
        <s v="65.5.2"/>
        <s v="65.2.6"/>
        <s v="80.1.1"/>
        <s v="139.1.1"/>
        <s v="65.9.4"/>
        <s v="50.1.2"/>
        <s v="131.2.4"/>
        <s v="65.10.8"/>
        <s v="97.2.2"/>
        <s v="111.2.2"/>
        <s v="55.1.10"/>
        <s v="128.1.6"/>
        <s v="65.7.3"/>
        <s v="72.1.1"/>
        <s v="65.7.5"/>
        <s v="98.1.1"/>
        <s v="65.5.1"/>
        <s v="65.2.3"/>
        <s v="33.1.2"/>
        <s v="65.4.2"/>
        <s v="93.1.7"/>
        <s v="65.5.5"/>
        <s v="65.7.4"/>
        <s v="25.5.3"/>
        <s v="65.9.2"/>
        <s v="184.2.3"/>
        <s v="104.1.1"/>
        <s v="65.7.9"/>
        <s v="44.2.1"/>
        <s v="65.3.4"/>
        <s v="7.2.1"/>
        <s v="2.4.2"/>
        <s v="33.2.2"/>
        <s v="65.6.4"/>
        <s v="97.1.3"/>
        <s v="174.1.1"/>
        <s v="38.5.12"/>
        <s v="65.1.9"/>
        <s v="73.15.1"/>
        <s v="72.2.2"/>
        <s v="55.1.14"/>
        <s v="65.8.4"/>
        <s v="71.1.2"/>
        <s v="65.9.6"/>
        <s v="58.1.3"/>
        <s v="65.2.4"/>
        <s v="37.1.3"/>
        <s v="172.2.3"/>
        <s v="65.1.4"/>
        <s v="44.3.1"/>
        <s v="58.1.4"/>
        <s v="55.1.13"/>
        <s v="9.1.1"/>
        <s v="97.2.1"/>
        <s v="37.1.2"/>
        <s v="65.8.2"/>
        <s v="97.3.1"/>
        <s v="131.1.3"/>
        <s v="37.3.2"/>
        <s v="117.1.2"/>
        <s v="65.3.2"/>
        <s v="31.2.1"/>
        <s v="102.1.1"/>
        <s v="7.3.1"/>
        <s v="65.6.9"/>
        <s v="65.10.1"/>
        <s v="38.1.10"/>
        <s v="183.2.1"/>
        <s v="34.2.2"/>
        <s v="113.2.8"/>
        <s v="97.1.1"/>
        <s v="31.1.1"/>
        <s v="103.1.5"/>
        <s v="65.4.1"/>
        <s v="110.4.4"/>
        <s v="70.13.1"/>
        <s v="154.1.4"/>
        <s v="110.2.4"/>
        <s v="38.3.10"/>
        <s v="76.1.1"/>
        <s v="86.4.13"/>
        <s v="131.3.1"/>
        <s v="110.3.3"/>
        <s v="37.2.2"/>
        <s v="9.1.2"/>
        <s v="14.1.1"/>
        <s v="72.4.2"/>
        <s v="150.1.6"/>
        <s v="65.8.6"/>
        <s v="67.2.1"/>
        <s v="65.3.6"/>
        <s v="128.1.2"/>
        <s v="177.2.6"/>
        <s v="33.2.1"/>
        <s v="113.2.12"/>
        <s v="38.3.15"/>
        <s v="88.1.1"/>
        <s v="65.9.5"/>
        <s v="131.1.4"/>
        <s v="113.1.3"/>
        <s v="178.2.3"/>
        <s v="52.1.18"/>
        <s v="164.1.2"/>
        <s v="113.1.12"/>
        <s v="7.3.5"/>
        <s v="72.2.1"/>
        <s v="115.4.2"/>
        <s v="71.2.2"/>
        <s v="67.1.1"/>
        <s v="110.4.3"/>
        <s v="38.3.16"/>
        <s v="65.2.9"/>
        <s v="7.3.3"/>
        <s v="131.4.2"/>
        <s v="31.1.4"/>
        <s v="164.1.3"/>
        <s v="169.5.2"/>
        <s v="104.1.2"/>
        <s v="2.4.1"/>
        <s v="93.1.4"/>
        <s v="155.1.3"/>
        <s v="71.1.1"/>
        <s v="155.1.1"/>
        <s v="128.1.1"/>
        <s v="86.2.8"/>
        <s v="38.4.12"/>
        <s v="65.1.1"/>
        <s v="127.3.1"/>
        <s v="11.2.2"/>
        <s v="110.3.4"/>
        <s v="103.1.2"/>
        <s v="65.9.1"/>
        <s v="127.1.1"/>
        <s v="21.1.3"/>
        <s v="131.1.1"/>
        <s v="113.1.15"/>
        <s v="71.3.2"/>
        <s v="65.6.1"/>
        <s v="65.6.2"/>
        <s v="50.1.1"/>
        <s v="2.2.1"/>
        <s v="64.1.2"/>
        <s v="32.1.2"/>
        <s v="70.13.2"/>
        <s v="39.1.1"/>
        <s v="62.1.1"/>
        <s v="91.1.1"/>
        <s v="127.2.1"/>
        <s v="70.1.1"/>
        <s v="72.3.1"/>
        <s v="91.1.2"/>
        <s v="155.1.2"/>
        <s v="65.6.6"/>
        <s v="55.1.17"/>
        <s v="110.1.4"/>
        <s v="7.2.2"/>
        <s v="110.3.2"/>
        <s v="86.3.8"/>
        <s v="102.1.3"/>
        <s v="50.1.3"/>
        <s v="179.2.3"/>
        <s v="65.3.1"/>
        <s v="29.1.4"/>
        <s v="179.1.3"/>
        <s v="150.1.10"/>
        <s v="31.2.4"/>
        <s v="103.1.8"/>
        <s v="129.1.1"/>
        <s v="2.3.1"/>
        <s v="65.4.5"/>
        <s v="65.8.9"/>
        <s v="31.2.3"/>
        <s v="131.2.3"/>
        <s v="38.5.16"/>
        <s v="65.2.1"/>
        <s v="91.1.3"/>
        <s v="38.5.7"/>
        <s v="65.1.2"/>
        <s v="65.7.7"/>
        <s v="177.2.5"/>
        <s v="31.1.3"/>
        <s v="21.2.1"/>
        <s v="172.2.1"/>
        <s v="30.1.6"/>
        <s v="110.2.2"/>
        <s v="3.1.2"/>
        <s v="98.2.1"/>
        <s v="11.2.1"/>
        <s v="65.7.2"/>
        <s v="174.1.2"/>
        <s v="103.1.7"/>
        <s v="65.7.1"/>
        <s v="65.3.9"/>
        <s v="70.7.1"/>
        <s v="21.1.1"/>
        <s v="65.8.1"/>
        <s v="65.1.6"/>
        <s v="65.2.2"/>
        <s v="38.6.6"/>
        <s v="110.4.2"/>
        <s v="31.2.2"/>
        <s v="59.6.7"/>
        <s v="15.5.1"/>
        <s v="177.3.6"/>
        <s v="70.4.1"/>
        <s v="7.1.2"/>
        <s v="30.2.6"/>
        <s v="70.2.1"/>
        <s v="160.1.6"/>
        <s v="51.1.1"/>
        <s v="15.14.1"/>
        <s v="70.8.1"/>
        <s v="70.3.1"/>
        <s v="66.1.1"/>
        <s v="52.1.2"/>
        <s v="3.1.5"/>
        <s v="52.1.14"/>
        <s v="131.2.6"/>
        <s v="15.11.1"/>
        <s v="45.1.3"/>
        <s v="70.9.1"/>
        <s v="31.2.5"/>
        <s v="15.12.1"/>
        <s v="110.1.2"/>
        <s v="172.2.2"/>
        <s v="15.13.1"/>
        <s v="52.1.10"/>
        <s v="7.3.4"/>
        <s v="169.4.2"/>
        <s v="7.3.6"/>
        <s v="150.2.10"/>
        <s v="38.1.7"/>
        <s v="38.3.7"/>
        <s v="177.3.5"/>
        <s v="169.1.2"/>
        <s v="86.1.8"/>
        <s v="103.1.1"/>
        <s v="178.1.3"/>
        <s v="32.1.1"/>
        <s v="131.3.2"/>
        <s v="7.3.2"/>
        <s v="15.1.1"/>
        <s v="15.3.1"/>
        <s v="70.10.1"/>
        <s v="15.2.1"/>
        <s v="93.1.2"/>
        <s v="14.2.1"/>
        <s v="161.1.1"/>
        <s v="38.6.12"/>
        <s v="31.1.5"/>
        <s v="186.2.4"/>
        <s v="107.5.1"/>
        <s v="160.1.4"/>
        <s v="38.1.16"/>
        <s v="3.1.4"/>
        <s v="15.4.1"/>
        <s v="174.1.3"/>
        <s v="38.6.3"/>
        <s v="107.1.1"/>
        <s v="33.1.1"/>
        <s v="11.1.3"/>
        <s v="115.4.3"/>
        <s v="151.1.1"/>
        <s v="107.6.1"/>
        <s v="60.1.1"/>
        <s v="164.1.4"/>
        <s v="86.4.2"/>
        <s v="3.1.1"/>
        <s v="154.1.6"/>
        <s v="36.2.2"/>
        <s v="33.3.1"/>
        <s v="115.4.1"/>
        <s v="47.4.2"/>
        <s v="47.2.2"/>
        <s v="30.2.4"/>
        <s v="30.1.4"/>
        <s v="33.4.1"/>
        <s v="86.2.1"/>
        <s v="29.1.3"/>
        <s v="2.1.1"/>
        <s v="30.1.3"/>
        <s v="38.4.3"/>
        <s v="69.1.1"/>
        <s v="55.1.8"/>
        <s v="38.2.12"/>
        <s v="160.2.4"/>
        <s v="3.1.3"/>
        <s v="30.2.3"/>
        <s v="100.1.2"/>
        <s v="107.2.1"/>
        <s v="160.1.7"/>
        <s v="111.3.2"/>
        <s v="36.1.22"/>
        <s v="131.4.1"/>
        <s v="30.2.5"/>
        <s v="161.1.2"/>
        <s v="69.1.2"/>
        <s v="151.1.3"/>
        <s v="107.10.1"/>
        <s v="8.1.1"/>
        <s v="89.2.2"/>
        <s v="186.1.3"/>
        <s v="30.1.5"/>
        <s v="73.15.4"/>
        <s v="86.2.10"/>
        <s v="32.1.3"/>
        <s v="37.1.1"/>
        <s v="108.1.2"/>
        <s v="34.1.1"/>
        <s v="34.2.3"/>
        <s v="107.9.1"/>
        <s v="160.2.7"/>
        <s v="127.4.1"/>
        <s v="51.1.7"/>
        <s v="34.2.1"/>
        <s v="33.3.2"/>
        <s v="160.1.2"/>
        <s v="160.2.2"/>
        <s v="25.3.3"/>
        <s v="100.1.1"/>
        <s v="178.1.2"/>
        <s v="55.1.18"/>
        <s v="179.1.7"/>
        <s v="179.2.7"/>
        <s v="176.1.4"/>
      </sharedItems>
    </cacheField>
    <cacheField name="Page_ref" numFmtId="0">
      <sharedItems/>
    </cacheField>
    <cacheField name="Ewing and Cervero 2010?" numFmtId="0">
      <sharedItems containsString="0" containsBlank="1" containsNumber="1" containsInteger="1" minValue="1" maxValue="1" count="2">
        <m/>
        <n v="1"/>
      </sharedItems>
    </cacheField>
    <cacheField name="1 -  manual outlier screen" numFmtId="0">
      <sharedItems containsBlank="1" count="3">
        <m/>
        <s v="Exclude - low outlier, NS"/>
        <s v="Exclude - high outlier, NS"/>
      </sharedItems>
    </cacheField>
    <cacheField name="2 - IQR outlier screen" numFmtId="0">
      <sharedItems count="3">
        <s v="Exclude, Low outlier"/>
        <s v=""/>
        <s v="Exclude, High outlier"/>
      </sharedItems>
    </cacheField>
    <cacheField name="3 - Impute_SE" numFmtId="0">
      <sharedItems containsSemiMixedTypes="0" containsString="0" containsNumber="1" minValue="-0.2572283622984568" maxValue="1.9105899964971147"/>
    </cacheField>
    <cacheField name="4 - 1_SE" numFmtId="0">
      <sharedItems containsSemiMixedTypes="0" containsString="0" containsNumber="1" minValue="-1686.5761847517088" maxValue="200682840.40995604"/>
    </cacheField>
    <cacheField name="Model_IV" numFmtId="0">
      <sharedItems/>
    </cacheField>
    <cacheField name="5.1 - duplicate weight" numFmtId="0">
      <sharedItems containsSemiMixedTypes="0" containsString="0" containsNumber="1" minValue="0.16666666666666666" maxValue="1"/>
    </cacheField>
    <cacheField name="6.1 Total weight" numFmtId="0">
      <sharedItems containsSemiMixedTypes="0" containsString="0" containsNumber="1" minValue="-843.28809237585438" maxValue="200682840.40995604"/>
    </cacheField>
    <cacheField name="7.1 -SE Weight" numFmtId="0">
      <sharedItems containsSemiMixedTypes="0" containsString="0" containsNumber="1" minValue="-15.597790452170825" maxValue="60.953225945389072"/>
    </cacheField>
    <cacheField name="8.1 - E_weighted" numFmtId="0">
      <sharedItems containsSemiMixedTypes="0" containsString="0" containsNumber="1" minValue="-4.2626432205341436" maxValue="6.0311642166913808"/>
    </cacheField>
    <cacheField name="5.2 - duplicate weight" numFmtId="0">
      <sharedItems containsMixedTypes="1" containsNumber="1" minValue="0.33333333333333331" maxValue="1"/>
    </cacheField>
    <cacheField name="6.2 Total weight" numFmtId="0">
      <sharedItems containsMixedTypes="1" containsNumber="1" minValue="2.001753194756307" maxValue="3293.5090068349191"/>
    </cacheField>
    <cacheField name="7.2 -SE Weight" numFmtId="0">
      <sharedItems containsMixedTypes="1" containsNumber="1" minValue="1.2820428814999786E-2" maxValue="13.434134106280185"/>
    </cacheField>
    <cacheField name="8.2 - E_weighted" numFmtId="0">
      <sharedItems containsMixedTypes="1" containsNumber="1" minValue="-0.10247754641591375" maxValue="1.2656436202435974"/>
    </cacheField>
    <cacheField name="5.3 - duplicate weight" numFmtId="0">
      <sharedItems containsMixedTypes="1" containsNumber="1" minValue="0.33333333333333331" maxValue="1"/>
    </cacheField>
    <cacheField name="6.3 Total weight" numFmtId="0">
      <sharedItems containsMixedTypes="1" containsNumber="1" minValue="1.3061650992685476" maxValue="200682840.40995604"/>
    </cacheField>
    <cacheField name="7.3 -SE Weight" numFmtId="0">
      <sharedItems containsMixedTypes="1" containsNumber="1" minValue="6.8680307356675796E-2" maxValue="5.2545224389547807"/>
    </cacheField>
    <cacheField name="8.3 - E_weighted" numFmtId="0">
      <sharedItems containsMixedTypes="1" containsNumber="1" minValue="-0.38795610475252756" maxValue="2.1506760342641917"/>
    </cacheField>
    <cacheField name="5.4 - duplicate weight" numFmtId="0">
      <sharedItems containsMixedTypes="1" containsNumber="1" minValue="0.16666666666666666" maxValue="1"/>
    </cacheField>
    <cacheField name="6.4 Total weight" numFmtId="0">
      <sharedItems containsMixedTypes="1" containsNumber="1" minValue="-843.28809237585438" maxValue="403010.8747044917"/>
    </cacheField>
    <cacheField name="7.4 -SE Weight" numFmtId="0">
      <sharedItems containsMixedTypes="1" containsNumber="1" minValue="-13.032616838192833" maxValue="50.899617019714391"/>
    </cacheField>
    <cacheField name="8.4 - E_weighted" numFmtId="0">
      <sharedItems containsMixedTypes="1" containsNumber="1" minValue="-0.2964072334233635" maxValue="9.403142560019921"/>
    </cacheField>
    <cacheField name="5.5 - duplicate weight" numFmtId="0">
      <sharedItems containsMixedTypes="1" containsNumber="1" minValue="0.25" maxValue="1"/>
    </cacheField>
    <cacheField name="6.5 Total weight" numFmtId="0">
      <sharedItems containsMixedTypes="1" containsNumber="1" minValue="0.52339853230332256" maxValue="4127.227722772278"/>
    </cacheField>
    <cacheField name="7.5 -SE Weight" numFmtId="0">
      <sharedItems containsMixedTypes="1" containsNumber="1" minValue="3.1016634680184983E-3" maxValue="15.188280975926375"/>
    </cacheField>
    <cacheField name="8.5 - E_weighted" numFmtId="0">
      <sharedItems containsMixedTypes="1" containsNumber="1" minValue="-10.196546476083359" maxValue="15.99690662258968"/>
    </cacheField>
    <cacheField name="5.6 - duplicate weight" numFmtId="0">
      <sharedItems containsMixedTypes="1" containsNumber="1" minValue="0.16666666666666666" maxValue="1"/>
    </cacheField>
    <cacheField name="6.6 Total weight" numFmtId="0">
      <sharedItems containsMixedTypes="1" containsNumber="1" minValue="-843.28809237585438" maxValue="200682840.40995604"/>
    </cacheField>
    <cacheField name="7.6 -SE Weight" numFmtId="0">
      <sharedItems containsMixedTypes="1" containsNumber="1" minValue="-12.928495392388204" maxValue="50.492964865293388"/>
    </cacheField>
    <cacheField name="8.6 - E_weighted" numFmtId="0">
      <sharedItems containsMixedTypes="1" containsNumber="1" minValue="-3.5331647392660419" maxValue="4.562756106176713"/>
    </cacheField>
    <cacheField name="Calculation_notes" numFmtId="0">
      <sharedItems containsBlank="1" containsMixedTypes="1" containsNumber="1" containsInteger="1" minValue="5" maxValue="5"/>
    </cacheField>
    <cacheField name="E_mag" numFmtId="0">
      <sharedItems containsSemiMixedTypes="0" containsString="0" containsNumber="1" minValue="-18.842238545454546" maxValue="47.239591764705885"/>
    </cacheField>
    <cacheField name="E_Source" numFmtId="0">
      <sharedItems/>
    </cacheField>
    <cacheField name="SE_E_mag" numFmtId="0">
      <sharedItems containsString="0" containsBlank="1" containsNumber="1" minValue="-0.2572283622984568" maxValue="1.9105899964971147"/>
    </cacheField>
    <cacheField name="SE_E_Source" numFmtId="0">
      <sharedItems containsBlank="1"/>
    </cacheField>
    <cacheField name="Sig" numFmtId="0">
      <sharedItems/>
    </cacheField>
    <cacheField name="Direction " numFmtId="0">
      <sharedItems/>
    </cacheField>
    <cacheField name="Theoretical_consistency" numFmtId="0">
      <sharedItems containsBlank="1"/>
    </cacheField>
    <cacheField name="DV" numFmtId="0">
      <sharedItems/>
    </cacheField>
    <cacheField name="DV_unit" numFmtId="0">
      <sharedItems containsBlank="1"/>
    </cacheField>
    <cacheField name="DV_scale" numFmtId="0">
      <sharedItems/>
    </cacheField>
    <cacheField name="DV_aggregation" numFmtId="0">
      <sharedItems/>
    </cacheField>
    <cacheField name="Trip" numFmtId="0">
      <sharedItems/>
    </cacheField>
    <cacheField name="Country" numFmtId="0">
      <sharedItems/>
    </cacheField>
    <cacheField name="City" numFmtId="0">
      <sharedItems/>
    </cacheField>
    <cacheField name="Year of data collection" numFmtId="0">
      <sharedItems containsMixedTypes="1" containsNumber="1" containsInteger="1" minValue="1991" maxValue="2016"/>
    </cacheField>
    <cacheField name="sampling period_SS" numFmtId="0">
      <sharedItems count="3">
        <s v="2010 - 2017"/>
        <s v="Pre-2010"/>
        <s v="2018 - 2019"/>
      </sharedItems>
    </cacheField>
    <cacheField name="publication_period" numFmtId="0">
      <sharedItems count="3">
        <s v="2018 - 2019"/>
        <s v="Pre-2010"/>
        <s v="2010 - 2017"/>
      </sharedItems>
    </cacheField>
    <cacheField name="sample_size" numFmtId="0">
      <sharedItems containsMixedTypes="1" containsNumber="1" containsInteger="1" minValue="15" maxValue="92784"/>
    </cacheField>
    <cacheField name="Regional_accessibility" numFmtId="0">
      <sharedItems containsSemiMixedTypes="0" containsString="0" containsNumber="1" containsInteger="1" minValue="0" maxValue="1" count="2">
        <n v="1"/>
        <n v="0"/>
      </sharedItems>
    </cacheField>
    <cacheField name="Attitude_SS" numFmtId="0">
      <sharedItems containsSemiMixedTypes="0" containsString="0" containsNumber="1" containsInteger="1" minValue="0" maxValue="1"/>
    </cacheField>
    <cacheField name="Demography_SS" numFmtId="0">
      <sharedItems containsSemiMixedTypes="0" containsString="0" containsNumber="1" containsInteger="1" minValue="0" maxValue="1"/>
    </cacheField>
    <cacheField name="1. Any_SS" numFmtId="0">
      <sharedItems containsSemiMixedTypes="0" containsString="0" containsNumber="1" containsInteger="1" minValue="0" maxValue="1" count="2">
        <n v="1"/>
        <n v="0"/>
      </sharedItems>
    </cacheField>
    <cacheField name="IV" numFmtId="0">
      <sharedItems/>
    </cacheField>
    <cacheField name="IV_Indicator" numFmtId="0">
      <sharedItems/>
    </cacheField>
    <cacheField name="IV_Standardised" numFmtId="0">
      <sharedItems count="12">
        <s v="Connectivity"/>
        <s v="Emp_Den"/>
        <s v="Pop_Den"/>
        <s v="Balance"/>
        <s v="Mix_Land"/>
        <s v="Local_Access"/>
        <s v="Amenity"/>
        <s v="Act_Den"/>
        <s v="Comm_Den"/>
        <s v="Mix_House"/>
        <s v="Safety"/>
        <s v="Centrality"/>
      </sharedItems>
    </cacheField>
    <cacheField name="Estimation_method" numFmtId="0">
      <sharedItems/>
    </cacheField>
    <cacheField name="DV_ref" numFmtId="0">
      <sharedItems containsBlank="1"/>
    </cacheField>
    <cacheField name="b_mag_LOR" numFmtId="0">
      <sharedItems containsBlank="1" containsMixedTypes="1" containsNumber="1" minValue="-334297.09999999998" maxValue="94176.4"/>
    </cacheField>
    <cacheField name="OR" numFmtId="0">
      <sharedItems containsString="0" containsBlank="1" containsNumber="1" minValue="0.7182051690405703" maxValue="246003.24355241624"/>
    </cacheField>
    <cacheField name="RRR" numFmtId="0">
      <sharedItems containsString="0" containsBlank="1" containsNumber="1" minValue="0.1353352832366127" maxValue="172.2591450135512"/>
    </cacheField>
    <cacheField name="Ratio_Source" numFmtId="0">
      <sharedItems containsBlank="1"/>
    </cacheField>
    <cacheField name="T_stat" numFmtId="0">
      <sharedItems containsBlank="1" containsMixedTypes="1" containsNumber="1" minValue="-14.896000000000001" maxValue="1031.94"/>
    </cacheField>
    <cacheField name="T_stat_sour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Katherine Aston" refreshedDate="43886.391836342591" createdVersion="6" refreshedVersion="6" minRefreshableVersion="3" recordCount="489" xr:uid="{01375136-F815-475E-960C-B397FB0B53CB}">
  <cacheSource type="worksheet">
    <worksheetSource ref="A1:BQ490" sheet="Database"/>
  </cacheSource>
  <cacheFields count="69">
    <cacheField name="Study_ID" numFmtId="0">
      <sharedItems containsSemiMixedTypes="0" containsString="0" containsNumber="1" containsInteger="1" minValue="2" maxValue="186"/>
    </cacheField>
    <cacheField name="Citation" numFmtId="0">
      <sharedItems/>
    </cacheField>
    <cacheField name="Model_ID" numFmtId="0">
      <sharedItems containsMixedTypes="1" containsNumber="1" minValue="2.1" maxValue="186.2"/>
    </cacheField>
    <cacheField name="DP_ID" numFmtId="0">
      <sharedItems count="489">
        <s v="184.2.1"/>
        <s v="176.1.5"/>
        <s v="184.1.1"/>
        <s v="108.1.1"/>
        <s v="25.4.3"/>
        <s v="25.2.3"/>
        <s v="108.1.3"/>
        <s v="108.1.6"/>
        <s v="160.1.5"/>
        <s v="160.2.5"/>
        <s v="25.1.3"/>
        <s v="167.1.2"/>
        <s v="169.4.1"/>
        <s v="59.2.7"/>
        <s v="107.2.3"/>
        <s v="30.1.7"/>
        <s v="30.2.7"/>
        <s v="11.3.1"/>
        <s v="19.1.3"/>
        <s v="111.1.2"/>
        <s v="19.1.1"/>
        <s v="30.2.1"/>
        <s v="30.1.1"/>
        <s v="186.1.4"/>
        <s v="108.1.4"/>
        <s v="59.1.6"/>
        <s v="108.1.5"/>
        <s v="65.1.5"/>
        <s v="111.3.1"/>
        <s v="151.1.7"/>
        <s v="73.15.2"/>
        <s v="65.4.9"/>
        <s v="107.1.3"/>
        <s v="65.5.6"/>
        <s v="65.3.5"/>
        <s v="110.1.3"/>
        <s v="107.5.3"/>
        <s v="38.6.1"/>
        <s v="65.10.6"/>
        <s v="143.1.2"/>
        <s v="8.1.2"/>
        <s v="86.2.2"/>
        <s v="54.2.1"/>
        <s v="139.2.1"/>
        <s v="65.6.5"/>
        <s v="54.1.1"/>
        <s v="19.1.2"/>
        <s v="65.9.8"/>
        <s v="65.8.5"/>
        <s v="76.1.2"/>
        <s v="65.9.9"/>
        <s v="54.3.1"/>
        <s v="73.15.6"/>
        <s v="30.2.2"/>
        <s v="131.2.1"/>
        <s v="177.1.6"/>
        <s v="186.2.3"/>
        <s v="34.2.4"/>
        <s v="72.4.1"/>
        <s v="154.1.5"/>
        <s v="177.1.5"/>
        <s v="107.6.3"/>
        <s v="88.1.3"/>
        <s v="131.1.5"/>
        <s v="72.3.2"/>
        <s v="65.3.7"/>
        <s v="172.2.8"/>
        <s v="65.10.7"/>
        <s v="55.1.15"/>
        <s v="65.4.6"/>
        <s v="145.1.1"/>
        <s v="65.5.8"/>
        <s v="65.8.8"/>
        <s v="88.1.2"/>
        <s v="65.5.9"/>
        <s v="65.10.9"/>
        <s v="117.1.1"/>
        <s v="65.8.7"/>
        <s v="65.7.6"/>
        <s v="44.1.1"/>
        <s v="69.1.3"/>
        <s v="65.2.5"/>
        <s v="65.4.8"/>
        <s v="30.1.2"/>
        <s v="131.2.2"/>
        <s v="111.2.1"/>
        <s v="106.1.1"/>
        <s v="65.6.7"/>
        <s v="65.1.7"/>
        <s v="106.1.4"/>
        <s v="54.2.4"/>
        <s v="31.2.6"/>
        <s v="31.1.6"/>
        <s v="154.1.2"/>
        <s v="154.1.3"/>
        <s v="65.4.3"/>
        <s v="65.2.7"/>
        <s v="65.10.5"/>
        <s v="17.1.1"/>
        <s v="54.1.4"/>
        <s v="65.5.4"/>
        <s v="47.3.2"/>
        <s v="131.2.5"/>
        <s v="104.2.1"/>
        <s v="167.1.1"/>
        <s v="129.1.4"/>
        <s v="54.3.2"/>
        <s v="54.1.3"/>
        <s v="54.1.2"/>
        <s v="176.1.3"/>
        <s v="128.1.3"/>
        <s v="54.2.3"/>
        <s v="54.3.3"/>
        <s v="37.1.6"/>
        <s v="54.2.2"/>
        <s v="72.1.2"/>
        <s v="178.1.1"/>
        <s v="178.1.4"/>
        <s v="178.2.1"/>
        <s v="178.2.2"/>
        <s v="178.2.4"/>
        <s v="21.1.2"/>
        <s v="129.1.6"/>
        <s v="111.1.1"/>
        <s v="128.1.4"/>
        <s v="65.5.3"/>
        <s v="176.1.2"/>
        <s v="11.1.2"/>
        <s v="65.4.4"/>
        <s v="129.1.3"/>
        <s v="184.1.3"/>
        <s v="65.10.4"/>
        <s v="58.1.2"/>
        <s v="172.2.7"/>
        <s v="129.1.8"/>
        <s v="65.1.3"/>
        <s v="65.3.3"/>
        <s v="164.1.5"/>
        <s v="65.2.8"/>
        <s v="131.1.6"/>
        <s v="65.6.8"/>
        <s v="65.8.3"/>
        <s v="65.9.3"/>
        <s v="54.3.4"/>
        <s v="150.1.8"/>
        <s v="65.10.3"/>
        <s v="154.1.1"/>
        <s v="65.9.7"/>
        <s v="65.7.8"/>
        <s v="139.4.1"/>
        <s v="106.1.3"/>
        <s v="111.1.3"/>
        <s v="131.1.2"/>
        <s v="176.1.1"/>
        <s v="129.1.2"/>
        <s v="55.1.16"/>
        <s v="65.3.8"/>
        <s v="47.1.2"/>
        <s v="65.6.3"/>
        <s v="65.1.8"/>
        <s v="65.10.2"/>
        <s v="37.1.5"/>
        <s v="183.1.1"/>
        <s v="2.3.2"/>
        <s v="65.5.2"/>
        <s v="65.2.6"/>
        <s v="80.1.1"/>
        <s v="139.1.1"/>
        <s v="65.9.4"/>
        <s v="50.1.2"/>
        <s v="131.2.4"/>
        <s v="65.10.8"/>
        <s v="97.2.2"/>
        <s v="111.2.2"/>
        <s v="55.1.10"/>
        <s v="128.1.6"/>
        <s v="65.7.3"/>
        <s v="72.1.1"/>
        <s v="65.7.5"/>
        <s v="98.1.1"/>
        <s v="65.5.1"/>
        <s v="65.2.3"/>
        <s v="33.1.2"/>
        <s v="65.4.2"/>
        <s v="93.1.7"/>
        <s v="65.5.5"/>
        <s v="65.7.4"/>
        <s v="25.5.3"/>
        <s v="65.9.2"/>
        <s v="184.2.3"/>
        <s v="104.1.1"/>
        <s v="65.7.9"/>
        <s v="44.2.1"/>
        <s v="65.3.4"/>
        <s v="7.2.1"/>
        <s v="2.4.2"/>
        <s v="33.2.2"/>
        <s v="65.6.4"/>
        <s v="97.1.3"/>
        <s v="174.1.1"/>
        <s v="38.5.12"/>
        <s v="65.1.9"/>
        <s v="73.15.1"/>
        <s v="72.2.2"/>
        <s v="55.1.14"/>
        <s v="65.8.4"/>
        <s v="71.1.2"/>
        <s v="65.9.6"/>
        <s v="58.1.3"/>
        <s v="65.2.4"/>
        <s v="37.1.3"/>
        <s v="172.2.3"/>
        <s v="65.1.4"/>
        <s v="44.3.1"/>
        <s v="58.1.4"/>
        <s v="55.1.13"/>
        <s v="9.1.1"/>
        <s v="97.2.1"/>
        <s v="37.1.2"/>
        <s v="65.8.2"/>
        <s v="97.3.1"/>
        <s v="131.1.3"/>
        <s v="37.3.2"/>
        <s v="117.1.2"/>
        <s v="65.3.2"/>
        <s v="31.2.1"/>
        <s v="102.1.1"/>
        <s v="7.3.1"/>
        <s v="65.6.9"/>
        <s v="65.10.1"/>
        <s v="38.1.10"/>
        <s v="183.2.1"/>
        <s v="34.2.2"/>
        <s v="113.2.8"/>
        <s v="97.1.1"/>
        <s v="31.1.1"/>
        <s v="103.1.5"/>
        <s v="65.4.1"/>
        <s v="110.4.4"/>
        <s v="70.13.1"/>
        <s v="154.1.4"/>
        <s v="110.2.4"/>
        <s v="38.3.10"/>
        <s v="76.1.1"/>
        <s v="86.4.13"/>
        <s v="131.3.1"/>
        <s v="110.3.3"/>
        <s v="37.2.2"/>
        <s v="9.1.2"/>
        <s v="14.1.1"/>
        <s v="72.4.2"/>
        <s v="150.1.6"/>
        <s v="65.8.6"/>
        <s v="67.2.1"/>
        <s v="65.3.6"/>
        <s v="128.1.2"/>
        <s v="177.2.6"/>
        <s v="33.2.1"/>
        <s v="113.2.12"/>
        <s v="38.3.15"/>
        <s v="88.1.1"/>
        <s v="65.9.5"/>
        <s v="131.1.4"/>
        <s v="113.1.3"/>
        <s v="178.2.3"/>
        <s v="52.1.18"/>
        <s v="164.1.2"/>
        <s v="113.1.12"/>
        <s v="7.3.5"/>
        <s v="72.2.1"/>
        <s v="115.4.2"/>
        <s v="71.2.2"/>
        <s v="67.1.1"/>
        <s v="110.4.3"/>
        <s v="38.3.16"/>
        <s v="65.2.9"/>
        <s v="7.3.3"/>
        <s v="131.4.2"/>
        <s v="31.1.4"/>
        <s v="164.1.3"/>
        <s v="169.5.2"/>
        <s v="104.1.2"/>
        <s v="2.4.1"/>
        <s v="93.1.4"/>
        <s v="155.1.3"/>
        <s v="71.1.1"/>
        <s v="155.1.1"/>
        <s v="128.1.1"/>
        <s v="86.2.8"/>
        <s v="38.4.12"/>
        <s v="65.1.1"/>
        <s v="127.3.1"/>
        <s v="11.2.2"/>
        <s v="110.3.4"/>
        <s v="103.1.2"/>
        <s v="65.9.1"/>
        <s v="127.1.1"/>
        <s v="21.1.3"/>
        <s v="131.1.1"/>
        <s v="113.1.15"/>
        <s v="71.3.2"/>
        <s v="65.6.1"/>
        <s v="65.6.2"/>
        <s v="50.1.1"/>
        <s v="2.2.1"/>
        <s v="64.1.2"/>
        <s v="32.1.2"/>
        <s v="70.13.2"/>
        <s v="39.1.1"/>
        <s v="62.1.1"/>
        <s v="91.1.1"/>
        <s v="127.2.1"/>
        <s v="70.1.1"/>
        <s v="72.3.1"/>
        <s v="91.1.2"/>
        <s v="155.1.2"/>
        <s v="65.6.6"/>
        <s v="55.1.17"/>
        <s v="110.1.4"/>
        <s v="7.2.2"/>
        <s v="110.3.2"/>
        <s v="86.3.8"/>
        <s v="102.1.3"/>
        <s v="50.1.3"/>
        <s v="179.2.3"/>
        <s v="65.3.1"/>
        <s v="29.1.4"/>
        <s v="179.1.3"/>
        <s v="150.1.10"/>
        <s v="31.2.4"/>
        <s v="103.1.8"/>
        <s v="129.1.1"/>
        <s v="2.3.1"/>
        <s v="65.4.5"/>
        <s v="65.8.9"/>
        <s v="31.2.3"/>
        <s v="131.2.3"/>
        <s v="38.5.16"/>
        <s v="65.2.1"/>
        <s v="91.1.3"/>
        <s v="38.5.7"/>
        <s v="65.1.2"/>
        <s v="65.7.7"/>
        <s v="177.2.5"/>
        <s v="31.1.3"/>
        <s v="21.2.1"/>
        <s v="172.2.1"/>
        <s v="30.1.6"/>
        <s v="110.2.2"/>
        <s v="3.1.2"/>
        <s v="98.2.1"/>
        <s v="11.2.1"/>
        <s v="65.7.2"/>
        <s v="174.1.2"/>
        <s v="103.1.7"/>
        <s v="65.7.1"/>
        <s v="65.3.9"/>
        <s v="70.7.1"/>
        <s v="21.1.1"/>
        <s v="65.8.1"/>
        <s v="65.1.6"/>
        <s v="65.2.2"/>
        <s v="38.6.6"/>
        <s v="110.4.2"/>
        <s v="31.2.2"/>
        <s v="59.6.7"/>
        <s v="15.5.1"/>
        <s v="177.3.6"/>
        <s v="70.4.1"/>
        <s v="7.1.2"/>
        <s v="30.2.6"/>
        <s v="70.2.1"/>
        <s v="160.1.6"/>
        <s v="51.1.1"/>
        <s v="15.14.1"/>
        <s v="70.8.1"/>
        <s v="70.3.1"/>
        <s v="66.1.1"/>
        <s v="52.1.2"/>
        <s v="3.1.5"/>
        <s v="52.1.14"/>
        <s v="131.2.6"/>
        <s v="15.11.1"/>
        <s v="45.1.3"/>
        <s v="70.9.1"/>
        <s v="31.2.5"/>
        <s v="15.12.1"/>
        <s v="110.1.2"/>
        <s v="172.2.2"/>
        <s v="15.13.1"/>
        <s v="52.1.10"/>
        <s v="7.3.4"/>
        <s v="169.4.2"/>
        <s v="7.3.6"/>
        <s v="150.2.10"/>
        <s v="38.1.7"/>
        <s v="38.3.7"/>
        <s v="177.3.5"/>
        <s v="169.1.2"/>
        <s v="86.1.8"/>
        <s v="103.1.1"/>
        <s v="178.1.3"/>
        <s v="32.1.1"/>
        <s v="131.3.2"/>
        <s v="7.3.2"/>
        <s v="15.1.1"/>
        <s v="15.3.1"/>
        <s v="70.10.1"/>
        <s v="15.2.1"/>
        <s v="93.1.2"/>
        <s v="14.2.1"/>
        <s v="161.1.1"/>
        <s v="38.6.12"/>
        <s v="31.1.5"/>
        <s v="186.2.4"/>
        <s v="107.5.1"/>
        <s v="160.1.4"/>
        <s v="38.1.16"/>
        <s v="3.1.4"/>
        <s v="15.4.1"/>
        <s v="174.1.3"/>
        <s v="38.6.3"/>
        <s v="107.1.1"/>
        <s v="33.1.1"/>
        <s v="11.1.3"/>
        <s v="115.4.3"/>
        <s v="151.1.1"/>
        <s v="107.6.1"/>
        <s v="60.1.1"/>
        <s v="164.1.4"/>
        <s v="86.4.2"/>
        <s v="3.1.1"/>
        <s v="154.1.6"/>
        <s v="36.2.2"/>
        <s v="33.3.1"/>
        <s v="115.4.1"/>
        <s v="47.4.2"/>
        <s v="47.2.2"/>
        <s v="30.2.4"/>
        <s v="30.1.4"/>
        <s v="33.4.1"/>
        <s v="86.2.1"/>
        <s v="29.1.3"/>
        <s v="2.1.1"/>
        <s v="30.1.3"/>
        <s v="38.4.3"/>
        <s v="69.1.1"/>
        <s v="55.1.8"/>
        <s v="38.2.12"/>
        <s v="160.2.4"/>
        <s v="3.1.3"/>
        <s v="30.2.3"/>
        <s v="100.1.2"/>
        <s v="107.2.1"/>
        <s v="160.1.7"/>
        <s v="111.3.2"/>
        <s v="36.1.22"/>
        <s v="131.4.1"/>
        <s v="30.2.5"/>
        <s v="161.1.2"/>
        <s v="69.1.2"/>
        <s v="151.1.3"/>
        <s v="107.10.1"/>
        <s v="8.1.1"/>
        <s v="89.2.2"/>
        <s v="186.1.3"/>
        <s v="30.1.5"/>
        <s v="73.15.4"/>
        <s v="86.2.10"/>
        <s v="32.1.3"/>
        <s v="37.1.1"/>
        <s v="108.1.2"/>
        <s v="34.1.1"/>
        <s v="34.2.3"/>
        <s v="107.9.1"/>
        <s v="160.2.7"/>
        <s v="127.4.1"/>
        <s v="51.1.7"/>
        <s v="34.2.1"/>
        <s v="33.3.2"/>
        <s v="160.1.2"/>
        <s v="160.2.2"/>
        <s v="25.3.3"/>
        <s v="100.1.1"/>
        <s v="178.1.2"/>
        <s v="55.1.18"/>
        <s v="179.1.7"/>
        <s v="179.2.7"/>
        <s v="176.1.4"/>
      </sharedItems>
    </cacheField>
    <cacheField name="Page_ref" numFmtId="0">
      <sharedItems/>
    </cacheField>
    <cacheField name="Ewing and Cervero 2010?" numFmtId="0">
      <sharedItems containsString="0" containsBlank="1" containsNumber="1" containsInteger="1" minValue="1" maxValue="1" count="2">
        <m/>
        <n v="1"/>
      </sharedItems>
    </cacheField>
    <cacheField name="1 -  manual outlier screen" numFmtId="0">
      <sharedItems containsBlank="1" count="3">
        <m/>
        <s v="Exclude - low outlier, NS"/>
        <s v="Exclude - high outlier, NS"/>
      </sharedItems>
    </cacheField>
    <cacheField name="2 - IQR outlier screen" numFmtId="0">
      <sharedItems count="3">
        <s v="Exclude, Low outlier"/>
        <s v=""/>
        <s v="Exclude, High outlier"/>
      </sharedItems>
    </cacheField>
    <cacheField name="3 - Impute_SE" numFmtId="0">
      <sharedItems containsSemiMixedTypes="0" containsString="0" containsNumber="1" minValue="-0.2572283622984568" maxValue="1.9105899964971147"/>
    </cacheField>
    <cacheField name="4 - 1_SE" numFmtId="0">
      <sharedItems containsSemiMixedTypes="0" containsString="0" containsNumber="1" minValue="-1686.5761847517088" maxValue="200682840.40995604"/>
    </cacheField>
    <cacheField name="Model_IV" numFmtId="0">
      <sharedItems/>
    </cacheField>
    <cacheField name="5.1 - duplicate weight" numFmtId="0">
      <sharedItems containsSemiMixedTypes="0" containsString="0" containsNumber="1" minValue="0.16666666666666666" maxValue="1"/>
    </cacheField>
    <cacheField name="6.1 Total weight" numFmtId="0">
      <sharedItems containsSemiMixedTypes="0" containsString="0" containsNumber="1" minValue="-843.28809237585438" maxValue="200682840.40995604"/>
    </cacheField>
    <cacheField name="7.1 -SE Weight" numFmtId="0">
      <sharedItems containsSemiMixedTypes="0" containsString="0" containsNumber="1" minValue="-15.597790452170825" maxValue="60.953225945389072"/>
    </cacheField>
    <cacheField name="8.1 - E_weighted" numFmtId="0">
      <sharedItems containsSemiMixedTypes="0" containsString="0" containsNumber="1" minValue="-4.2626432205341436" maxValue="6.0311642166913808"/>
    </cacheField>
    <cacheField name="5.2 - duplicate weight" numFmtId="0">
      <sharedItems containsMixedTypes="1" containsNumber="1" minValue="0.33333333333333331" maxValue="1"/>
    </cacheField>
    <cacheField name="6.2 Total weight" numFmtId="0">
      <sharedItems containsMixedTypes="1" containsNumber="1" minValue="2.001753194756307" maxValue="3293.5090068349191"/>
    </cacheField>
    <cacheField name="7.2 -SE Weight" numFmtId="0">
      <sharedItems containsMixedTypes="1" containsNumber="1" minValue="1.2820428814999786E-2" maxValue="13.434134106280185"/>
    </cacheField>
    <cacheField name="8.2 - E_weighted" numFmtId="0">
      <sharedItems containsMixedTypes="1" containsNumber="1" minValue="-0.10247754641591375" maxValue="1.2656436202435974"/>
    </cacheField>
    <cacheField name="5.3 - duplicate weight" numFmtId="0">
      <sharedItems containsMixedTypes="1" containsNumber="1" minValue="0.33333333333333331" maxValue="1"/>
    </cacheField>
    <cacheField name="6.3 Total weight" numFmtId="0">
      <sharedItems containsMixedTypes="1" containsNumber="1" minValue="1.3061650992685476" maxValue="200682840.40995604"/>
    </cacheField>
    <cacheField name="7.3 -SE Weight" numFmtId="0">
      <sharedItems containsMixedTypes="1" containsNumber="1" minValue="6.8680307356675796E-2" maxValue="5.2545224389547807"/>
    </cacheField>
    <cacheField name="8.3 - E_weighted" numFmtId="0">
      <sharedItems containsMixedTypes="1" containsNumber="1" minValue="-0.38795610475252756" maxValue="2.1506760342641917"/>
    </cacheField>
    <cacheField name="5.4 - duplicate weight" numFmtId="0">
      <sharedItems containsMixedTypes="1" containsNumber="1" minValue="0.16666666666666666" maxValue="1"/>
    </cacheField>
    <cacheField name="6.4 Total weight" numFmtId="0">
      <sharedItems containsMixedTypes="1" containsNumber="1" minValue="-843.28809237585438" maxValue="403010.8747044917"/>
    </cacheField>
    <cacheField name="7.4 -SE Weight" numFmtId="0">
      <sharedItems containsMixedTypes="1" containsNumber="1" minValue="-13.032616838192833" maxValue="50.899617019714391"/>
    </cacheField>
    <cacheField name="8.4 - E_weighted" numFmtId="0">
      <sharedItems containsMixedTypes="1" containsNumber="1" minValue="-0.2964072334233635" maxValue="9.403142560019921"/>
    </cacheField>
    <cacheField name="5.5 - duplicate weight" numFmtId="0">
      <sharedItems containsMixedTypes="1" containsNumber="1" minValue="0.25" maxValue="1"/>
    </cacheField>
    <cacheField name="6.5 Total weight" numFmtId="0">
      <sharedItems containsMixedTypes="1" containsNumber="1" minValue="0.52339853230332256" maxValue="4127.227722772278"/>
    </cacheField>
    <cacheField name="7.5 -SE Weight" numFmtId="0">
      <sharedItems containsMixedTypes="1" containsNumber="1" minValue="3.1016634680184983E-3" maxValue="15.188280975926375"/>
    </cacheField>
    <cacheField name="8.5 - E_weighted" numFmtId="0">
      <sharedItems containsMixedTypes="1" containsNumber="1" minValue="-10.196546476083359" maxValue="15.99690662258968"/>
    </cacheField>
    <cacheField name="5.6 - duplicate weight" numFmtId="0">
      <sharedItems containsMixedTypes="1" containsNumber="1" minValue="0.16666666666666666" maxValue="1"/>
    </cacheField>
    <cacheField name="6.6 Total weight" numFmtId="0">
      <sharedItems containsMixedTypes="1" containsNumber="1" minValue="-843.28809237585438" maxValue="200682840.40995604"/>
    </cacheField>
    <cacheField name="7.6 -SE Weight" numFmtId="0">
      <sharedItems containsMixedTypes="1" containsNumber="1" minValue="-12.928495392388204" maxValue="50.492964865293388"/>
    </cacheField>
    <cacheField name="8.6 - E_weighted" numFmtId="0">
      <sharedItems containsMixedTypes="1" containsNumber="1" minValue="-3.5331647392660419" maxValue="4.562756106176713"/>
    </cacheField>
    <cacheField name="Calculation_notes" numFmtId="0">
      <sharedItems containsBlank="1" containsMixedTypes="1" containsNumber="1" containsInteger="1" minValue="5" maxValue="5"/>
    </cacheField>
    <cacheField name="E_mag" numFmtId="0">
      <sharedItems containsSemiMixedTypes="0" containsString="0" containsNumber="1" minValue="-18.842238545454546" maxValue="47.239591764705885"/>
    </cacheField>
    <cacheField name="E_Source" numFmtId="0">
      <sharedItems/>
    </cacheField>
    <cacheField name="SE_E_mag" numFmtId="0">
      <sharedItems containsString="0" containsBlank="1" containsNumber="1" minValue="-0.2572283622984568" maxValue="1.9105899964971147"/>
    </cacheField>
    <cacheField name="SE_E_Source" numFmtId="0">
      <sharedItems containsBlank="1"/>
    </cacheField>
    <cacheField name="Sig" numFmtId="0">
      <sharedItems/>
    </cacheField>
    <cacheField name="Direction " numFmtId="0">
      <sharedItems/>
    </cacheField>
    <cacheField name="Theoretical_consistency" numFmtId="0">
      <sharedItems containsBlank="1"/>
    </cacheField>
    <cacheField name="DV" numFmtId="0">
      <sharedItems/>
    </cacheField>
    <cacheField name="DV_unit" numFmtId="0">
      <sharedItems containsBlank="1"/>
    </cacheField>
    <cacheField name="DV_scale" numFmtId="0">
      <sharedItems/>
    </cacheField>
    <cacheField name="DV_aggregation" numFmtId="0">
      <sharedItems/>
    </cacheField>
    <cacheField name="Trip" numFmtId="0">
      <sharedItems/>
    </cacheField>
    <cacheField name="Country" numFmtId="0">
      <sharedItems/>
    </cacheField>
    <cacheField name="City" numFmtId="0">
      <sharedItems/>
    </cacheField>
    <cacheField name="Year of data collection" numFmtId="0">
      <sharedItems containsMixedTypes="1" containsNumber="1" containsInteger="1" minValue="1991" maxValue="2016"/>
    </cacheField>
    <cacheField name="sampling period_SS" numFmtId="0">
      <sharedItems count="3">
        <s v="2010 - 2017"/>
        <s v="Pre-2010"/>
        <s v="2018 - 2019"/>
      </sharedItems>
    </cacheField>
    <cacheField name="publication_period" numFmtId="0">
      <sharedItems count="3">
        <s v="2018 - 2019"/>
        <s v="Pre-2010"/>
        <s v="2010 - 2017"/>
      </sharedItems>
    </cacheField>
    <cacheField name="sample_size" numFmtId="0">
      <sharedItems containsMixedTypes="1" containsNumber="1" containsInteger="1" minValue="15" maxValue="92784"/>
    </cacheField>
    <cacheField name="Regional_accessibility" numFmtId="0">
      <sharedItems containsSemiMixedTypes="0" containsString="0" containsNumber="1" containsInteger="1" minValue="0" maxValue="1" count="2">
        <n v="1"/>
        <n v="0"/>
      </sharedItems>
    </cacheField>
    <cacheField name="Attitude_SS" numFmtId="0">
      <sharedItems containsSemiMixedTypes="0" containsString="0" containsNumber="1" containsInteger="1" minValue="0" maxValue="1"/>
    </cacheField>
    <cacheField name="Demography_SS" numFmtId="0">
      <sharedItems containsSemiMixedTypes="0" containsString="0" containsNumber="1" containsInteger="1" minValue="0" maxValue="1"/>
    </cacheField>
    <cacheField name="1. Any_SS" numFmtId="0">
      <sharedItems containsSemiMixedTypes="0" containsString="0" containsNumber="1" containsInteger="1" minValue="0" maxValue="1" count="2">
        <n v="1"/>
        <n v="0"/>
      </sharedItems>
    </cacheField>
    <cacheField name="IV" numFmtId="0">
      <sharedItems/>
    </cacheField>
    <cacheField name="IV_Indicator" numFmtId="0">
      <sharedItems/>
    </cacheField>
    <cacheField name="IV_Standardised" numFmtId="0">
      <sharedItems count="12">
        <s v="Connectivity"/>
        <s v="Emp_Den"/>
        <s v="Pop_Den"/>
        <s v="Balance"/>
        <s v="Mix_Land"/>
        <s v="Local_Access"/>
        <s v="Amenity"/>
        <s v="Act_Den"/>
        <s v="Comm_Den"/>
        <s v="Mix_House"/>
        <s v="Safety"/>
        <s v="Centrality"/>
      </sharedItems>
    </cacheField>
    <cacheField name="Estimation_method" numFmtId="0">
      <sharedItems/>
    </cacheField>
    <cacheField name="DV_ref" numFmtId="0">
      <sharedItems containsBlank="1"/>
    </cacheField>
    <cacheField name="b_mag_LOR" numFmtId="0">
      <sharedItems containsBlank="1" containsMixedTypes="1" containsNumber="1" minValue="-334297.09999999998" maxValue="94176.4"/>
    </cacheField>
    <cacheField name="OR" numFmtId="0">
      <sharedItems containsString="0" containsBlank="1" containsNumber="1" minValue="0.7182051690405703" maxValue="246003.24355241624"/>
    </cacheField>
    <cacheField name="RRR" numFmtId="0">
      <sharedItems containsString="0" containsBlank="1" containsNumber="1" minValue="0.1353352832366127" maxValue="172.2591450135512"/>
    </cacheField>
    <cacheField name="Ratio_Source" numFmtId="0">
      <sharedItems containsBlank="1"/>
    </cacheField>
    <cacheField name="T_stat" numFmtId="0">
      <sharedItems containsBlank="1" containsMixedTypes="1" containsNumber="1" minValue="-14.896000000000001" maxValue="1031.94"/>
    </cacheField>
    <cacheField name="T_stat_sour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9">
  <r>
    <x v="0"/>
    <x v="0"/>
    <m/>
    <m/>
    <m/>
    <m/>
    <m/>
    <s v="7a, 8a"/>
    <n v="-18.842238545454546"/>
    <s v="derived (7a)"/>
    <n v="1.9105899964971147"/>
    <s v="Derived (8a)"/>
    <s v="Y"/>
    <s v="neg"/>
    <s v="N"/>
    <s v="Probability (mode choice)"/>
    <s v="trip"/>
    <s v="Discrete"/>
    <s v="Disaggregate"/>
    <s v="Education"/>
    <s v="Iran"/>
    <s v="Shiraz"/>
    <n v="2016"/>
    <s v="2018-2019"/>
    <n v="770"/>
    <n v="1"/>
    <n v="1"/>
    <n v="0"/>
    <n v="1"/>
    <x v="0"/>
    <s v="intersection density"/>
    <x v="0"/>
  </r>
  <r>
    <x v="1"/>
    <x v="0"/>
    <m/>
    <m/>
    <m/>
    <m/>
    <m/>
    <s v="6c"/>
    <n v="-11.454332447817837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8-2019"/>
    <n v="78"/>
    <n v="1"/>
    <n v="0"/>
    <n v="1"/>
    <n v="1"/>
    <x v="1"/>
    <s v="job density"/>
    <x v="1"/>
  </r>
  <r>
    <x v="0"/>
    <x v="0"/>
    <m/>
    <m/>
    <m/>
    <m/>
    <m/>
    <s v="7a, 8a"/>
    <n v="-2.9293826493506492"/>
    <s v="derived (7a)"/>
    <n v="1.0906115596986781"/>
    <s v="Derived (8a)"/>
    <s v="Y"/>
    <s v="neg"/>
    <s v="N"/>
    <s v="Probability (mode choice)"/>
    <s v="trip"/>
    <s v="Discrete"/>
    <s v="Disaggregate"/>
    <s v="Education"/>
    <s v="Iran"/>
    <s v="Shiraz"/>
    <n v="2016"/>
    <s v="2018-2019"/>
    <n v="770"/>
    <n v="1"/>
    <n v="1"/>
    <n v="0"/>
    <n v="1"/>
    <x v="0"/>
    <s v="intersection density"/>
    <x v="0"/>
  </r>
  <r>
    <x v="0"/>
    <x v="0"/>
    <m/>
    <m/>
    <m/>
    <m/>
    <m/>
    <s v="4b, 7b"/>
    <n v="-1.307207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n v="40436"/>
    <n v="1"/>
    <n v="0"/>
    <n v="1"/>
    <n v="1"/>
    <x v="1"/>
    <s v="Population density"/>
    <x v="2"/>
  </r>
  <r>
    <x v="0"/>
    <x v="0"/>
    <m/>
    <m/>
    <m/>
    <m/>
    <m/>
    <s v="3, 7b,5, 8a, 8b"/>
    <n v="-0.89432100000000003"/>
    <s v="derived (7b)"/>
    <n v="0.45731699999999997"/>
    <s v="Derived (8a)"/>
    <s v="Y"/>
    <s v="neg"/>
    <s v="N"/>
    <s v="Ridership"/>
    <s v="trip"/>
    <s v="Count"/>
    <s v="Aggregate"/>
    <s v="Work"/>
    <s v="USA"/>
    <s v="San Diego"/>
    <n v="2000"/>
    <s v="Pre-2010"/>
    <n v="865"/>
    <n v="1"/>
    <n v="1"/>
    <n v="1"/>
    <n v="1"/>
    <x v="2"/>
    <s v="jobs-housing balance:Appears to be an absolute value - ratio of the two land uses"/>
    <x v="3"/>
  </r>
  <r>
    <x v="0"/>
    <x v="0"/>
    <m/>
    <m/>
    <m/>
    <m/>
    <m/>
    <s v="3, 7b, 8a, 8b"/>
    <n v="-0.82599999999999996"/>
    <s v="derived (7b)"/>
    <n v="0.71242499999999997"/>
    <s v="Derived (8a)"/>
    <s v="N"/>
    <s v="neg"/>
    <s v="insignificant"/>
    <s v="Ridership"/>
    <s v="trip"/>
    <s v="Count"/>
    <s v="Aggregate"/>
    <s v="Work"/>
    <s v="USA"/>
    <s v="Sacramento"/>
    <n v="2000"/>
    <s v="Pre-2010"/>
    <n v="447"/>
    <n v="1"/>
    <n v="1"/>
    <n v="1"/>
    <n v="1"/>
    <x v="2"/>
    <s v="jobs-housing balance:Appears to be an absolute value - ratio of the two land uses"/>
    <x v="3"/>
  </r>
  <r>
    <x v="0"/>
    <x v="0"/>
    <m/>
    <m/>
    <m/>
    <m/>
    <m/>
    <s v="4b, 7b"/>
    <n v="-0.781318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n v="40436"/>
    <n v="1"/>
    <n v="0"/>
    <n v="1"/>
    <n v="1"/>
    <x v="2"/>
    <s v="Entropy:Perfect balancing when index = 1"/>
    <x v="4"/>
  </r>
  <r>
    <x v="0"/>
    <x v="0"/>
    <m/>
    <m/>
    <m/>
    <m/>
    <m/>
    <s v="4b"/>
    <n v="-0.65510000000000002"/>
    <s v="Source"/>
    <m/>
    <m/>
    <s v="Y"/>
    <s v="neg"/>
    <s v="N"/>
    <s v="Ridership"/>
    <s v="trip"/>
    <s v="Count"/>
    <s v="Aggregate"/>
    <s v="Work"/>
    <s v="USA"/>
    <s v="Florida"/>
    <n v="2000"/>
    <s v="Pre-2010"/>
    <n v="40436"/>
    <n v="1"/>
    <n v="0"/>
    <n v="1"/>
    <n v="1"/>
    <x v="3"/>
    <s v="Walkability index"/>
    <x v="5"/>
  </r>
  <r>
    <x v="0"/>
    <x v="0"/>
    <m/>
    <m/>
    <m/>
    <m/>
    <m/>
    <s v="6c, 8a"/>
    <n v="-0.63643945170346239"/>
    <s v="derived (6c)"/>
    <n v="6.3428288987787754E-2"/>
    <s v="Derived (8a)"/>
    <s v="Y"/>
    <s v="neg"/>
    <s v="N"/>
    <s v="Ridership"/>
    <s v="daily boardings"/>
    <s v="Count"/>
    <s v="Aggregate"/>
    <s v="General"/>
    <s v="USA"/>
    <s v="Orlando"/>
    <n v="2015"/>
    <s v="2018-2019"/>
    <n v="2124"/>
    <n v="1"/>
    <n v="0"/>
    <n v="0"/>
    <n v="0"/>
    <x v="3"/>
    <s v="number of educational centers"/>
    <x v="5"/>
  </r>
  <r>
    <x v="0"/>
    <x v="0"/>
    <m/>
    <m/>
    <m/>
    <m/>
    <m/>
    <s v="6c, 8a"/>
    <n v="-0.52876894300419364"/>
    <s v="derived (6c)"/>
    <n v="3.5497378021226746E-2"/>
    <s v="Derived (8a)"/>
    <s v="Y"/>
    <s v="neg"/>
    <s v="N"/>
    <s v="Ridership"/>
    <s v="daily alighting"/>
    <s v="Count"/>
    <s v="Aggregate"/>
    <s v="General"/>
    <s v="USA"/>
    <s v="Orlando"/>
    <n v="2015"/>
    <s v="2018-2019"/>
    <n v="2124"/>
    <n v="1"/>
    <n v="0"/>
    <n v="0"/>
    <n v="0"/>
    <x v="3"/>
    <s v="number of educational centers"/>
    <x v="5"/>
  </r>
  <r>
    <x v="0"/>
    <x v="1"/>
    <m/>
    <m/>
    <m/>
    <m/>
    <m/>
    <s v="3, 7b 8a, 8b"/>
    <n v="-0.44274999999999998"/>
    <s v="derived (7b)"/>
    <n v="0.29144500000000001"/>
    <s v="Derived (8a)"/>
    <s v="N"/>
    <s v="neg"/>
    <s v="insignificant"/>
    <s v="Ridership"/>
    <s v="trip"/>
    <s v="Count"/>
    <s v="Aggregate"/>
    <s v="Work"/>
    <s v="USA"/>
    <s v="Los Angeles"/>
    <n v="2000"/>
    <s v="Pre-2010"/>
    <n v="2576"/>
    <n v="1"/>
    <n v="1"/>
    <n v="1"/>
    <n v="1"/>
    <x v="2"/>
    <s v="jobs-housing balance:Appears to be an absolute value - ratio of the two land uses"/>
    <x v="3"/>
  </r>
  <r>
    <x v="0"/>
    <x v="1"/>
    <m/>
    <m/>
    <m/>
    <m/>
    <m/>
    <s v="6a"/>
    <n v="-0.4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8-2019"/>
    <n v="358"/>
    <n v="1"/>
    <n v="0"/>
    <n v="1"/>
    <n v="1"/>
    <x v="1"/>
    <s v="Populaiton density"/>
    <x v="2"/>
  </r>
  <r>
    <x v="0"/>
    <x v="1"/>
    <m/>
    <m/>
    <m/>
    <m/>
    <m/>
    <s v="6c, 8a"/>
    <n v="-0.42245091997534995"/>
    <s v="derived (6c)"/>
    <n v="0.18692518582980089"/>
    <s v="Derived (8a)"/>
    <s v="Y"/>
    <s v="neg"/>
    <s v="N"/>
    <s v="Ridership"/>
    <s v="Yearly boardings per capita"/>
    <s v="Continuous"/>
    <s v="Aggregate"/>
    <s v="General"/>
    <s v="Europe"/>
    <s v="varies"/>
    <n v="2012"/>
    <s v="2018-2019"/>
    <n v="48"/>
    <n v="1"/>
    <n v="0"/>
    <n v="1"/>
    <n v="1"/>
    <x v="1"/>
    <s v="persons per km^2"/>
    <x v="2"/>
  </r>
  <r>
    <x v="0"/>
    <x v="1"/>
    <m/>
    <m/>
    <m/>
    <m/>
    <m/>
    <s v="8a"/>
    <n v="-0.4"/>
    <s v="Source"/>
    <n v="0.1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0 - 2017"/>
    <n v="1813"/>
    <n v="1"/>
    <n v="0"/>
    <n v="0"/>
    <n v="0"/>
    <x v="1"/>
    <s v="job density"/>
    <x v="1"/>
  </r>
  <r>
    <x v="0"/>
    <x v="1"/>
    <m/>
    <m/>
    <m/>
    <m/>
    <m/>
    <s v="4b"/>
    <n v="-0.38"/>
    <s v="Source"/>
    <m/>
    <m/>
    <s v="Y"/>
    <s v="neg"/>
    <s v="N"/>
    <s v="Ridership"/>
    <s v="trip"/>
    <s v="Count"/>
    <s v="Aggregate"/>
    <s v="Work"/>
    <s v="USA"/>
    <s v="Atlanta"/>
    <n v="2000"/>
    <s v="Pre-2010"/>
    <n v="4376"/>
    <n v="1"/>
    <n v="0"/>
    <n v="1"/>
    <n v="1"/>
    <x v="1"/>
    <s v="Employment density"/>
    <x v="1"/>
  </r>
  <r>
    <x v="0"/>
    <x v="1"/>
    <m/>
    <m/>
    <m/>
    <m/>
    <m/>
    <s v="4b, 7b,  8a, 8b"/>
    <n v="-0.36749999999999999"/>
    <s v="derived (7b)"/>
    <n v="0.15749999999999997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n v="148"/>
    <n v="0"/>
    <n v="0"/>
    <n v="0"/>
    <n v="0"/>
    <x v="0"/>
    <s v="Pedestrian friendly amenities of neighbourhood"/>
    <x v="6"/>
  </r>
  <r>
    <x v="0"/>
    <x v="1"/>
    <m/>
    <m/>
    <m/>
    <m/>
    <m/>
    <s v="4b, 7b,  8a, 8b"/>
    <n v="-0.36749999999999999"/>
    <s v="derived (7b)"/>
    <n v="0.17500000000000002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n v="141"/>
    <n v="0"/>
    <n v="0"/>
    <n v="0"/>
    <n v="0"/>
    <x v="0"/>
    <s v="Pedestrian friendly amenities of neighbourhood"/>
    <x v="6"/>
  </r>
  <r>
    <x v="0"/>
    <x v="1"/>
    <m/>
    <m/>
    <m/>
    <m/>
    <m/>
    <m/>
    <n v="-0.36599999999999999"/>
    <s v="Source"/>
    <m/>
    <m/>
    <s v="unspecified"/>
    <s v="neg"/>
    <s v="N"/>
    <s v="Ridership"/>
    <s v="trip"/>
    <s v="Continuous"/>
    <s v="Disaggregate"/>
    <s v="General"/>
    <s v="USA"/>
    <s v="San Francisco"/>
    <n v="2000"/>
    <s v="Pre-2010"/>
    <n v="8212"/>
    <n v="0"/>
    <n v="1"/>
    <n v="1"/>
    <n v="1"/>
    <x v="1"/>
    <s v="Retail density (common catchment area)"/>
    <x v="7"/>
  </r>
  <r>
    <x v="0"/>
    <x v="1"/>
    <m/>
    <m/>
    <m/>
    <m/>
    <m/>
    <s v="4c, 5, 7a"/>
    <n v="-0.33489999999999998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Pre-2010"/>
    <n v="4762"/>
    <n v="1"/>
    <n v="0"/>
    <n v="1"/>
    <n v="1"/>
    <x v="1"/>
    <s v="Maximum population density at any stop along tour"/>
    <x v="2"/>
  </r>
  <r>
    <x v="0"/>
    <x v="1"/>
    <m/>
    <m/>
    <m/>
    <m/>
    <m/>
    <s v="4b, 7b"/>
    <n v="-0.33261200000000002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Pre-2010"/>
    <n v="1000"/>
    <n v="1"/>
    <n v="0"/>
    <n v="1"/>
    <n v="1"/>
    <x v="1"/>
    <s v="Retail employment density"/>
    <x v="8"/>
  </r>
  <r>
    <x v="0"/>
    <x v="1"/>
    <m/>
    <m/>
    <m/>
    <m/>
    <m/>
    <s v="4c, 5, 7a"/>
    <n v="-0.32729999999999998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Pre-2010"/>
    <n v="4762"/>
    <n v="1"/>
    <n v="0"/>
    <n v="1"/>
    <n v="1"/>
    <x v="1"/>
    <s v="Population density (at home)"/>
    <x v="2"/>
  </r>
  <r>
    <x v="0"/>
    <x v="1"/>
    <m/>
    <m/>
    <m/>
    <m/>
    <m/>
    <s v="4b, 7b,  8a, 8b"/>
    <n v="-0.32299999999999995"/>
    <s v="derived (7b)"/>
    <n v="0.32299999999999995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n v="141"/>
    <n v="0"/>
    <n v="0"/>
    <n v="0"/>
    <n v="0"/>
    <x v="0"/>
    <s v="intersection density"/>
    <x v="0"/>
  </r>
  <r>
    <x v="0"/>
    <x v="1"/>
    <m/>
    <m/>
    <m/>
    <m/>
    <m/>
    <s v="4b, 7b, "/>
    <n v="-0.32299999999999995"/>
    <s v="derived (7b)"/>
    <n v="0"/>
    <s v="Aassumed 0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n v="148"/>
    <n v="0"/>
    <n v="0"/>
    <n v="0"/>
    <n v="0"/>
    <x v="0"/>
    <s v="intersection density"/>
    <x v="0"/>
  </r>
  <r>
    <x v="0"/>
    <x v="1"/>
    <m/>
    <m/>
    <m/>
    <m/>
    <m/>
    <s v="6c, 8a"/>
    <n v="-0.31625806969568349"/>
    <s v="derived (6c)"/>
    <n v="-5.7272377706570711E-2"/>
    <s v="Derived (8a)"/>
    <s v="Y"/>
    <s v="neg"/>
    <s v="N"/>
    <s v="Ridership"/>
    <s v="daily station passenger volume"/>
    <s v="Continuous"/>
    <s v="Aggregate"/>
    <s v="General"/>
    <s v="China"/>
    <s v="Shanghai"/>
    <n v="2015"/>
    <s v="2018-2019"/>
    <n v="244"/>
    <n v="1"/>
    <n v="0"/>
    <n v="0"/>
    <n v="0"/>
    <x v="1"/>
    <s v="Employment density"/>
    <x v="1"/>
  </r>
  <r>
    <x v="0"/>
    <x v="1"/>
    <m/>
    <m/>
    <m/>
    <m/>
    <m/>
    <s v="4b, 7b"/>
    <n v="-0.3087699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n v="40436"/>
    <n v="1"/>
    <n v="0"/>
    <n v="1"/>
    <n v="1"/>
    <x v="1"/>
    <s v="Employment density"/>
    <x v="1"/>
  </r>
  <r>
    <x v="0"/>
    <x v="1"/>
    <m/>
    <m/>
    <m/>
    <m/>
    <m/>
    <s v="8a"/>
    <n v="-0.3"/>
    <s v="Source"/>
    <n v="0.1449275362318840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0 - 2017"/>
    <n v="1813"/>
    <n v="1"/>
    <n v="0"/>
    <n v="0"/>
    <n v="0"/>
    <x v="1"/>
    <s v="job density"/>
    <x v="1"/>
  </r>
  <r>
    <x v="0"/>
    <x v="1"/>
    <m/>
    <m/>
    <m/>
    <m/>
    <m/>
    <s v="4b, 7b"/>
    <n v="-0.293399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n v="40436"/>
    <n v="1"/>
    <n v="0"/>
    <n v="1"/>
    <n v="1"/>
    <x v="3"/>
    <s v="Walkability index"/>
    <x v="5"/>
  </r>
  <r>
    <x v="0"/>
    <x v="1"/>
    <m/>
    <m/>
    <m/>
    <m/>
    <m/>
    <s v="6e, 8a"/>
    <n v="-0.24948799999999999"/>
    <s v="Derived (6e)"/>
    <n v="9.9003174603174593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2"/>
    <s v="Residential to non-residential balancing index:perfect balance between two land uses = 1"/>
    <x v="3"/>
  </r>
  <r>
    <x v="0"/>
    <x v="1"/>
    <m/>
    <m/>
    <m/>
    <m/>
    <m/>
    <s v="4b, 7b"/>
    <n v="-0.24880999999999998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Pre-2010"/>
    <n v="1000"/>
    <n v="1"/>
    <n v="0"/>
    <n v="1"/>
    <n v="1"/>
    <x v="1"/>
    <s v="Retail employment density"/>
    <x v="8"/>
  </r>
  <r>
    <x v="0"/>
    <x v="1"/>
    <m/>
    <m/>
    <m/>
    <m/>
    <m/>
    <s v="6c, 8a, 8b"/>
    <n v="-0.24230259353312264"/>
    <s v="derived 6c)"/>
    <n v="0.10614764940837212"/>
    <s v="derived, 8a, 8b"/>
    <s v="Y"/>
    <s v="neg"/>
    <s v="N"/>
    <s v="Ridership"/>
    <s v="Monthly boardings and alightings"/>
    <s v="Continuous"/>
    <s v="Aggregate"/>
    <s v="General"/>
    <s v="China"/>
    <s v="Nanjing"/>
    <n v="2015"/>
    <s v="2018-2019"/>
    <n v="112"/>
    <n v="1"/>
    <n v="0"/>
    <n v="0"/>
    <n v="0"/>
    <x v="1"/>
    <s v="Proportion residential"/>
    <x v="2"/>
  </r>
  <r>
    <x v="0"/>
    <x v="1"/>
    <m/>
    <m/>
    <m/>
    <m/>
    <m/>
    <s v="6c, 8a"/>
    <n v="-0.23320645190895742"/>
    <s v="derived (6c)"/>
    <n v="7.4985997398378593E-2"/>
    <s v="Derived (8a)"/>
    <s v="Y"/>
    <s v="neg"/>
    <s v="N"/>
    <s v="Ridership"/>
    <s v="stop usage"/>
    <s v="Continuous"/>
    <s v="Aggregate"/>
    <s v="Weekday"/>
    <s v="USA"/>
    <s v="San Diego"/>
    <n v="2011"/>
    <s v="2010 - 2017"/>
    <n v="53"/>
    <n v="0"/>
    <n v="0"/>
    <n v="1"/>
    <n v="1"/>
    <x v="0"/>
    <s v="Bicycle facilities"/>
    <x v="6"/>
  </r>
  <r>
    <x v="0"/>
    <x v="1"/>
    <m/>
    <m/>
    <m/>
    <m/>
    <m/>
    <s v="6e, 8a"/>
    <n v="-0.206016"/>
    <s v="Derived (6e)"/>
    <n v="0.1170545454545454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2"/>
    <s v="Land use mix index for 5 use types of non-residential facilities:perfect balance between two land uses = 1"/>
    <x v="4"/>
  </r>
  <r>
    <x v="0"/>
    <x v="1"/>
    <m/>
    <m/>
    <m/>
    <m/>
    <m/>
    <s v="4b"/>
    <n v="-0.19500000000000001"/>
    <s v="Source"/>
    <m/>
    <m/>
    <s v="Y"/>
    <s v="neg"/>
    <s v="N"/>
    <s v="Ridership"/>
    <s v="trip"/>
    <s v="Count"/>
    <s v="Aggregate"/>
    <s v="Work"/>
    <s v="USA"/>
    <s v="Atlanta"/>
    <n v="2000"/>
    <s v="Pre-2010"/>
    <n v="40269"/>
    <n v="1"/>
    <n v="0"/>
    <n v="1"/>
    <n v="1"/>
    <x v="1"/>
    <s v="Employment density"/>
    <x v="1"/>
  </r>
  <r>
    <x v="0"/>
    <x v="1"/>
    <m/>
    <m/>
    <m/>
    <m/>
    <m/>
    <s v="6e, 8a"/>
    <n v="-0.1946"/>
    <s v="Derived (6e)"/>
    <n v="0.16082644628099174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2"/>
    <s v="Res. &amp; small-scale neighborhood living balancing index:perfect balance between two land uses = 1"/>
    <x v="3"/>
  </r>
  <r>
    <x v="0"/>
    <x v="1"/>
    <m/>
    <m/>
    <m/>
    <m/>
    <m/>
    <s v="6e, 8a, 5"/>
    <n v="-0.18884799999999999"/>
    <s v="Derived (6e)"/>
    <n v="0.1130826347305389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2"/>
    <s v="Residential to non-residential balancing index:perfect balance between two land uses = 1"/>
    <x v="3"/>
  </r>
  <r>
    <x v="0"/>
    <x v="1"/>
    <m/>
    <m/>
    <m/>
    <m/>
    <m/>
    <s v="4a, 7a, 8a"/>
    <n v="-0.17899984033570446"/>
    <s v="Derived (7a); (used average mode shares p. 14 for elasticity calc as model-specific means only given for relative trip time)"/>
    <n v="4.6614541754089703E-2"/>
    <s v="Derived (8a)"/>
    <s v="Y"/>
    <s v="neg"/>
    <s v="N"/>
    <s v="mode choice (probability)"/>
    <s v="trip"/>
    <s v="categorical"/>
    <s v="Aggregate"/>
    <s v="Work"/>
    <s v="USA"/>
    <s v="Atlanta"/>
    <s v="2001/2001"/>
    <s v="Pre-2010"/>
    <n v="4140"/>
    <n v="1"/>
    <n v="0"/>
    <n v="1"/>
    <n v="1"/>
    <x v="3"/>
    <s v="Walkability index"/>
    <x v="5"/>
  </r>
  <r>
    <x v="0"/>
    <x v="1"/>
    <m/>
    <m/>
    <m/>
    <m/>
    <m/>
    <s v="4b"/>
    <n v="-0.17799999999999999"/>
    <s v="Source"/>
    <m/>
    <m/>
    <s v="Y"/>
    <s v="neg"/>
    <s v="N"/>
    <s v="Ridership"/>
    <s v="trip"/>
    <s v="Count"/>
    <s v="Aggregate"/>
    <s v="Work"/>
    <s v="USA"/>
    <s v="Atlanta"/>
    <n v="2000"/>
    <s v="Pre-2010"/>
    <n v="33032"/>
    <n v="1"/>
    <n v="0"/>
    <n v="1"/>
    <n v="1"/>
    <x v="1"/>
    <s v="Employment density"/>
    <x v="1"/>
  </r>
  <r>
    <x v="0"/>
    <x v="1"/>
    <m/>
    <m/>
    <m/>
    <m/>
    <m/>
    <m/>
    <n v="-0.17699999999999999"/>
    <s v="Source"/>
    <m/>
    <m/>
    <s v="Y"/>
    <s v="neg"/>
    <s v="N"/>
    <s v="Ridership"/>
    <s v="trip"/>
    <s v="Count"/>
    <s v="Aggregate"/>
    <s v="Off-peak"/>
    <s v="South Korea"/>
    <s v="Seoul"/>
    <n v="2010"/>
    <s v="2010 - 2017"/>
    <n v="1000"/>
    <n v="1"/>
    <n v="0"/>
    <n v="0"/>
    <n v="0"/>
    <x v="0"/>
    <s v="pedestrian friendly intersections"/>
    <x v="0"/>
  </r>
  <r>
    <x v="0"/>
    <x v="1"/>
    <m/>
    <m/>
    <m/>
    <m/>
    <m/>
    <s v="6e, 8a"/>
    <n v="-0.16269900000000001"/>
    <s v="Derived (6e)"/>
    <n v="0.10297405063291139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2"/>
    <s v="Res. &amp; small-scale neighborhood living balancing index:perfect balance between two land uses = 1"/>
    <x v="9"/>
  </r>
  <r>
    <x v="0"/>
    <x v="1"/>
    <m/>
    <m/>
    <m/>
    <m/>
    <m/>
    <s v="4a"/>
    <n v="-0.16"/>
    <s v="Source"/>
    <n v="5.7971014492753631E-2"/>
    <s v="Derived (8a)"/>
    <s v="Y"/>
    <s v="neg"/>
    <s v="N"/>
    <s v="mode choice (probability)"/>
    <m/>
    <s v="Discrete"/>
    <s v="Disaggregate"/>
    <s v="Work"/>
    <s v="China"/>
    <s v="Shanghai"/>
    <n v="2009"/>
    <s v="Pre-2010"/>
    <n v="857"/>
    <n v="1"/>
    <n v="0"/>
    <n v="1"/>
    <n v="1"/>
    <x v="1"/>
    <s v="Employment density"/>
    <x v="1"/>
  </r>
  <r>
    <x v="0"/>
    <x v="1"/>
    <m/>
    <m/>
    <m/>
    <m/>
    <m/>
    <s v="6c"/>
    <n v="-0.14012658227848102"/>
    <s v="derived (6c)"/>
    <m/>
    <m/>
    <s v="Y"/>
    <s v="neg"/>
    <s v="N"/>
    <s v="Mode share"/>
    <s v="trip"/>
    <s v="Continuous"/>
    <s v="Aggregate"/>
    <s v="Work"/>
    <s v="USA"/>
    <s v="Portland"/>
    <s v="Not stated"/>
    <s v="2010 - 2017"/>
    <n v="592"/>
    <n v="1"/>
    <n v="0"/>
    <n v="0"/>
    <n v="0"/>
    <x v="0"/>
    <s v="Bicycle facilities"/>
    <x v="6"/>
  </r>
  <r>
    <x v="0"/>
    <x v="1"/>
    <m/>
    <m/>
    <m/>
    <m/>
    <m/>
    <m/>
    <n v="-0.13700000000000001"/>
    <s v="Source"/>
    <m/>
    <m/>
    <s v="N"/>
    <s v="neg"/>
    <s v="insignificant"/>
    <s v="Ridership"/>
    <s v="boarding"/>
    <s v="Continuous"/>
    <s v="Aggregate"/>
    <s v="Peak"/>
    <s v="USA"/>
    <s v="Boston"/>
    <s v="2009 - 2010"/>
    <s v="2010 - 2017"/>
    <n v="120"/>
    <n v="1"/>
    <n v="0"/>
    <n v="1"/>
    <n v="1"/>
    <x v="1"/>
    <s v="Employment density"/>
    <x v="1"/>
  </r>
  <r>
    <x v="0"/>
    <x v="1"/>
    <m/>
    <m/>
    <m/>
    <m/>
    <m/>
    <s v="4a, 7a, 5"/>
    <n v="-0.13439999999999999"/>
    <s v="derived (7a)"/>
    <m/>
    <m/>
    <s v="Y"/>
    <s v="Pos"/>
    <s v="Y"/>
    <s v="Transit use (probability)"/>
    <s v="individual"/>
    <s v="binary"/>
    <s v="Disaggregate"/>
    <s v="Work"/>
    <s v="USA"/>
    <s v="Los Angeles"/>
    <n v="2009"/>
    <s v="Pre-2010"/>
    <n v="3334"/>
    <n v="1"/>
    <n v="0"/>
    <n v="1"/>
    <n v="1"/>
    <x v="0"/>
    <s v="Quality and diversity of non auto transportation infratructure (entropy measure)"/>
    <x v="0"/>
  </r>
  <r>
    <x v="0"/>
    <x v="1"/>
    <m/>
    <m/>
    <m/>
    <m/>
    <m/>
    <s v="6a, 8b, 8a"/>
    <n v="-0.13439999999999999"/>
    <s v="Source (6a)"/>
    <n v="0.1188"/>
    <s v="Derived (8a)"/>
    <s v="N"/>
    <s v="neg"/>
    <s v="insignificant"/>
    <s v="Ridership"/>
    <m/>
    <s v="Continuous"/>
    <s v="Aggregate"/>
    <s v="General"/>
    <s v="Latin America"/>
    <s v="varies"/>
    <s v="2013, 2014"/>
    <s v="2010 - 2017"/>
    <n v="120"/>
    <n v="1"/>
    <n v="1"/>
    <n v="0"/>
    <n v="1"/>
    <x v="1"/>
    <s v="Population density"/>
    <x v="2"/>
  </r>
  <r>
    <x v="0"/>
    <x v="1"/>
    <m/>
    <m/>
    <m/>
    <m/>
    <m/>
    <s v="6e, 8a, 5"/>
    <n v="-0.13203000000000001"/>
    <s v="Derived (6e)"/>
    <n v="7.5879310344827589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2"/>
    <s v="Residential to non-residential balancing index:perfect balance between two land uses = 1"/>
    <x v="3"/>
  </r>
  <r>
    <x v="0"/>
    <x v="1"/>
    <m/>
    <m/>
    <m/>
    <m/>
    <m/>
    <s v="4b, 7a, 5"/>
    <n v="-0.12767999999999999"/>
    <s v="derived (7a)"/>
    <m/>
    <m/>
    <s v="Y"/>
    <s v="Pos"/>
    <s v="Y"/>
    <s v="mode choice (probability)"/>
    <s v="trip"/>
    <s v="categorical"/>
    <s v="Disaggregate"/>
    <s v="Work"/>
    <s v="USA"/>
    <s v="Los Angeles"/>
    <n v="2009"/>
    <s v="Pre-2010"/>
    <n v="4934"/>
    <n v="1"/>
    <n v="0"/>
    <n v="1"/>
    <n v="1"/>
    <x v="0"/>
    <s v="Quality and diversity of non auto transportation infratructure (entropy measure)"/>
    <x v="0"/>
  </r>
  <r>
    <x v="0"/>
    <x v="1"/>
    <m/>
    <m/>
    <m/>
    <m/>
    <m/>
    <s v="4c, 7a"/>
    <n v="-0.1249"/>
    <s v="derived (7a)"/>
    <m/>
    <m/>
    <s v="N"/>
    <s v="neg"/>
    <s v="insignificant"/>
    <s v="mode choice (probability)"/>
    <s v="tour"/>
    <s v="categorical"/>
    <s v="Disaggregate"/>
    <s v="Work"/>
    <s v="USA"/>
    <s v="New York"/>
    <s v="1997/98"/>
    <s v="Pre-2010"/>
    <n v="4762"/>
    <n v="1"/>
    <n v="0"/>
    <n v="1"/>
    <n v="1"/>
    <x v="1"/>
    <s v="Employment density (at home)"/>
    <x v="1"/>
  </r>
  <r>
    <x v="0"/>
    <x v="1"/>
    <m/>
    <m/>
    <m/>
    <m/>
    <m/>
    <s v="6e, 8a"/>
    <n v="-0.12441000000000001"/>
    <s v="Derived (6e)"/>
    <n v="6.0101449275362324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2"/>
    <s v="Res. &amp; office balancing index:perfect balance between two land uses = 1"/>
    <x v="3"/>
  </r>
  <r>
    <x v="0"/>
    <x v="1"/>
    <m/>
    <m/>
    <m/>
    <m/>
    <m/>
    <s v="6e, 8a"/>
    <n v="-0.12053999999999999"/>
    <s v="Derived (6e)"/>
    <n v="8.6099999999999996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2"/>
    <s v="Residential to non-residential balancing index:perfect balance between two land uses = 1"/>
    <x v="3"/>
  </r>
  <r>
    <x v="0"/>
    <x v="1"/>
    <m/>
    <m/>
    <m/>
    <m/>
    <m/>
    <s v="6c, 8a, 8b"/>
    <n v="-0.10810031374208957"/>
    <s v="derived (6c)"/>
    <n v="5.4050156871044787E-2"/>
    <s v="Derived (8a)"/>
    <s v="Y"/>
    <s v="neg"/>
    <s v="N"/>
    <s v="Ridership"/>
    <s v="boarding"/>
    <s v="Continuous"/>
    <s v="Aggregate"/>
    <s v="General"/>
    <s v="USA"/>
    <s v="San Fernando"/>
    <n v="2012"/>
    <s v="2010 - 2017"/>
    <n v="18"/>
    <n v="0"/>
    <n v="0"/>
    <n v="1"/>
    <n v="1"/>
    <x v="0"/>
    <s v="Sidewalk availability and quality index"/>
    <x v="0"/>
  </r>
  <r>
    <x v="0"/>
    <x v="1"/>
    <m/>
    <m/>
    <m/>
    <m/>
    <m/>
    <s v="6e, 8a"/>
    <n v="-0.10779999999999999"/>
    <s v="Derived (6e)"/>
    <n v="9.889908256880732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2"/>
    <s v="Land use mix index for 5 use types of non-residential facilities:perfect balance between two land uses = 1"/>
    <x v="4"/>
  </r>
  <r>
    <x v="0"/>
    <x v="1"/>
    <m/>
    <m/>
    <m/>
    <m/>
    <m/>
    <s v="4a, 7a, 5"/>
    <n v="-0.10751999999999999"/>
    <s v="derived (7a)"/>
    <m/>
    <m/>
    <s v="Y"/>
    <s v="Pos"/>
    <s v="Y"/>
    <s v="Transit use (probability)"/>
    <s v="individual"/>
    <s v="binary"/>
    <s v="Disaggregate"/>
    <s v="Non-work"/>
    <s v="USA"/>
    <s v="Los Angeles"/>
    <n v="2009"/>
    <s v="Pre-2010"/>
    <n v="8181"/>
    <n v="1"/>
    <n v="0"/>
    <n v="1"/>
    <n v="1"/>
    <x v="0"/>
    <s v="Quality and diversity of non auto transportation infratructure (entropy measure)"/>
    <x v="0"/>
  </r>
  <r>
    <x v="0"/>
    <x v="1"/>
    <m/>
    <m/>
    <m/>
    <m/>
    <m/>
    <s v="6c, 8a"/>
    <n v="-0.10197067180616741"/>
    <s v="derived (6c)"/>
    <n v="7.3891791163889428E-2"/>
    <s v="Derived (8a)"/>
    <s v="N"/>
    <s v="neg"/>
    <s v="insignificant"/>
    <s v="Ridership"/>
    <s v="stop usage"/>
    <s v="Continuous"/>
    <s v="Aggregate"/>
    <s v="Weekday"/>
    <s v="USA"/>
    <s v="San Diego"/>
    <n v="2011"/>
    <s v="2010 - 2017"/>
    <n v="53"/>
    <n v="0"/>
    <n v="0"/>
    <n v="1"/>
    <n v="1"/>
    <x v="0"/>
    <s v="Class III bike lanes as a proportion of total road miles"/>
    <x v="0"/>
  </r>
  <r>
    <x v="0"/>
    <x v="1"/>
    <m/>
    <m/>
    <m/>
    <m/>
    <m/>
    <s v="4b, 7b,  8a, 8b"/>
    <n v="-0.1012"/>
    <s v="derived (7b)"/>
    <n v="0.3739999999999999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n v="141"/>
    <n v="0"/>
    <n v="0"/>
    <n v="0"/>
    <n v="0"/>
    <x v="2"/>
    <s v="Land use diversity:highest score achieved for pefect balancing"/>
    <x v="4"/>
  </r>
  <r>
    <x v="0"/>
    <x v="1"/>
    <m/>
    <m/>
    <m/>
    <m/>
    <m/>
    <s v="4a, 7a, 8a"/>
    <n v="-0.1012"/>
    <s v="derived (7a)"/>
    <n v="0.10999999999999999"/>
    <s v="Derived (8a)"/>
    <s v="N"/>
    <s v="neg"/>
    <s v="insignificant"/>
    <s v="mode choice (probability)"/>
    <s v="trip"/>
    <s v="Discrete"/>
    <s v="Disaggregate"/>
    <s v="Non-work"/>
    <s v="USA"/>
    <s v="Boston"/>
    <n v="1991"/>
    <s v="Pre-2010"/>
    <n v="1036"/>
    <n v="0"/>
    <n v="0"/>
    <n v="1"/>
    <n v="1"/>
    <x v="1"/>
    <s v="Pop density (origin)"/>
    <x v="2"/>
  </r>
  <r>
    <x v="0"/>
    <x v="1"/>
    <m/>
    <m/>
    <m/>
    <m/>
    <m/>
    <s v="6e, 8a"/>
    <n v="-9.869435E-2"/>
    <s v="Derived (6e)"/>
    <n v="2.8279183381088823E-2"/>
    <s v="Derived (8a)"/>
    <s v="Y"/>
    <s v="neg"/>
    <s v="N"/>
    <s v="Ridership"/>
    <s v="daily ridership"/>
    <s v="Count"/>
    <s v="Aggregate"/>
    <s v="General"/>
    <s v="China"/>
    <s v="Shenzhen"/>
    <n v="2014"/>
    <s v="2018-2019"/>
    <n v="491"/>
    <n v="1"/>
    <n v="0"/>
    <n v="1"/>
    <n v="1"/>
    <x v="2"/>
    <s v="land use mix (entropy)"/>
    <x v="4"/>
  </r>
  <r>
    <x v="0"/>
    <x v="1"/>
    <m/>
    <m/>
    <m/>
    <m/>
    <m/>
    <s v="6c, 8a"/>
    <n v="-9.5842279691364385E-2"/>
    <s v="derived (6c)"/>
    <n v="0.56377811583155513"/>
    <s v="Derived (8a)"/>
    <s v="N"/>
    <s v="neg"/>
    <s v="insignificant"/>
    <s v="Ridership"/>
    <s v="daily station passenger volume"/>
    <s v="Continuous"/>
    <s v="Aggregate"/>
    <s v="General"/>
    <s v="China"/>
    <s v="Shanghai"/>
    <n v="2015"/>
    <s v="2018-2019"/>
    <n v="244"/>
    <n v="1"/>
    <n v="0"/>
    <n v="0"/>
    <n v="0"/>
    <x v="1"/>
    <s v="residential density"/>
    <x v="2"/>
  </r>
  <r>
    <x v="0"/>
    <x v="1"/>
    <m/>
    <m/>
    <m/>
    <m/>
    <m/>
    <s v="6a, 8a"/>
    <n v="-8.2000000000000003E-2"/>
    <s v="Source (6a)"/>
    <n v="0.22162162162162163"/>
    <s v="Derived (8a)"/>
    <s v="N"/>
    <s v="neg"/>
    <s v="insignificant"/>
    <s v="Mode share"/>
    <s v="activity"/>
    <s v="continuous (fraction)"/>
    <s v="Aggregate"/>
    <s v="Work"/>
    <s v="USA"/>
    <s v="varies"/>
    <s v="2007 - 2011"/>
    <s v="Pre-2010"/>
    <n v="451"/>
    <n v="0"/>
    <n v="0"/>
    <n v="1"/>
    <n v="1"/>
    <x v="0"/>
    <s v="Street factor"/>
    <x v="0"/>
  </r>
  <r>
    <x v="0"/>
    <x v="1"/>
    <m/>
    <m/>
    <m/>
    <m/>
    <m/>
    <s v="4b, 8a, 8b"/>
    <n v="-0.08"/>
    <s v="Source"/>
    <n v="6.9014893026915811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n v="1605"/>
    <n v="0"/>
    <n v="0"/>
    <n v="1"/>
    <n v="1"/>
    <x v="1"/>
    <s v="Population density"/>
    <x v="2"/>
  </r>
  <r>
    <x v="0"/>
    <x v="1"/>
    <m/>
    <m/>
    <m/>
    <m/>
    <m/>
    <s v="Source, 8a, 8b"/>
    <n v="-0.08"/>
    <s v="Source"/>
    <n v="0.02"/>
    <s v="derived, 8a, 8b"/>
    <s v="Y"/>
    <s v="neg"/>
    <s v="N"/>
    <s v="Mode share"/>
    <s v="trip"/>
    <s v="Ratio"/>
    <s v="Aggregate"/>
    <s v="Work"/>
    <s v="Hong Kong"/>
    <s v="Hong Kong"/>
    <n v="2011"/>
    <s v="2018-2019"/>
    <n v="4768"/>
    <n v="1"/>
    <n v="0"/>
    <n v="1"/>
    <n v="1"/>
    <x v="0"/>
    <s v="three or more way intersections within 800m buffer from centroid of street block"/>
    <x v="0"/>
  </r>
  <r>
    <x v="0"/>
    <x v="1"/>
    <m/>
    <m/>
    <m/>
    <m/>
    <m/>
    <s v="6e, 8a"/>
    <n v="-7.85E-2"/>
    <s v="Derived (6e)"/>
    <n v="1.7102396514161219E-2"/>
    <s v="Derived (8a)"/>
    <s v="Y"/>
    <s v="neg"/>
    <s v="N"/>
    <s v="Ridership"/>
    <s v="daily ridership"/>
    <s v="Count"/>
    <s v="Aggregate"/>
    <s v="General"/>
    <s v="China"/>
    <s v="Shenzhen"/>
    <n v="2014"/>
    <s v="2018-2019"/>
    <n v="491"/>
    <n v="1"/>
    <n v="0"/>
    <n v="1"/>
    <n v="1"/>
    <x v="1"/>
    <s v="Employment density(logarithm): number of employed peole in TAZ"/>
    <x v="1"/>
  </r>
  <r>
    <x v="0"/>
    <x v="1"/>
    <m/>
    <m/>
    <m/>
    <m/>
    <m/>
    <s v="4b"/>
    <n v="-7.6999999999999999E-2"/>
    <s v="Source"/>
    <m/>
    <m/>
    <s v="Y"/>
    <s v="neg"/>
    <s v="N"/>
    <s v="Ridership"/>
    <s v="trip"/>
    <s v="Count"/>
    <s v="Aggregate"/>
    <s v="Work"/>
    <s v="USA"/>
    <s v="Atlanta"/>
    <n v="2000"/>
    <s v="Pre-2010"/>
    <n v="70409"/>
    <n v="1"/>
    <n v="0"/>
    <n v="1"/>
    <n v="1"/>
    <x v="1"/>
    <s v="Employment density"/>
    <x v="1"/>
  </r>
  <r>
    <x v="0"/>
    <x v="1"/>
    <m/>
    <m/>
    <m/>
    <m/>
    <m/>
    <s v="1, 6c"/>
    <n v="-6.5742856736242888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n v="78"/>
    <n v="1"/>
    <n v="0"/>
    <n v="1"/>
    <n v="1"/>
    <x v="2"/>
    <s v="Land use diversity:1 -HHI (where HHI is maximised for a single use)"/>
    <x v="4"/>
  </r>
  <r>
    <x v="0"/>
    <x v="1"/>
    <m/>
    <m/>
    <m/>
    <m/>
    <m/>
    <s v="4a, 7a, 8a"/>
    <n v="-6.5568999999999988E-2"/>
    <s v="derived (7a)"/>
    <n v="9.1068055555555541E-2"/>
    <s v="Derived (8a)"/>
    <s v="N"/>
    <s v="neg"/>
    <s v="insignificant"/>
    <s v="mode choice (probability)"/>
    <s v="trip"/>
    <s v="Discrete"/>
    <s v="Disaggregate"/>
    <s v="Work"/>
    <s v="USA"/>
    <s v="Boston"/>
    <n v="1991"/>
    <s v="Pre-2010"/>
    <n v="1619"/>
    <n v="0"/>
    <n v="0"/>
    <n v="1"/>
    <n v="1"/>
    <x v="2"/>
    <s v="Land use balance (origin)"/>
    <x v="3"/>
  </r>
  <r>
    <x v="0"/>
    <x v="1"/>
    <m/>
    <m/>
    <m/>
    <m/>
    <m/>
    <s v="4b, 8a, 8b"/>
    <n v="-0.06"/>
    <s v="Source"/>
    <n v="3.8144732508351757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n v="1298"/>
    <n v="0"/>
    <n v="0"/>
    <n v="1"/>
    <n v="1"/>
    <x v="1"/>
    <s v="Employment density"/>
    <x v="1"/>
  </r>
  <r>
    <x v="0"/>
    <x v="1"/>
    <m/>
    <m/>
    <m/>
    <m/>
    <m/>
    <s v="6e, 8a, 5"/>
    <n v="-5.8200999999999996E-2"/>
    <s v="Derived (6e)"/>
    <n v="3.4643452380952379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2"/>
    <s v="Res. &amp; large-scale commercial balancing index:perfect balance between two land uses = 1"/>
    <x v="3"/>
  </r>
  <r>
    <x v="0"/>
    <x v="1"/>
    <m/>
    <m/>
    <m/>
    <m/>
    <m/>
    <s v="6e, 8a, 8b"/>
    <n v="-5.8173999999999997E-2"/>
    <s v="Derived (6e)"/>
    <n v="-6.2118000000000007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8-2019"/>
    <n v="2300"/>
    <n v="0"/>
    <n v="0"/>
    <n v="0"/>
    <n v="0"/>
    <x v="1"/>
    <s v="natural log of 'firm' (business) count"/>
    <x v="8"/>
  </r>
  <r>
    <x v="0"/>
    <x v="1"/>
    <m/>
    <m/>
    <m/>
    <m/>
    <m/>
    <s v="6e, 8a"/>
    <n v="-5.6994000000000003E-2"/>
    <s v="Derived (6e)"/>
    <n v="0.10960384615384615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2"/>
    <s v="Res. &amp; large-scale commercial balancing index:perfect balance between two land uses = 1"/>
    <x v="3"/>
  </r>
  <r>
    <x v="0"/>
    <x v="1"/>
    <m/>
    <m/>
    <m/>
    <m/>
    <m/>
    <s v="4a, 8a, 7a"/>
    <n v="-5.6103840000000002E-2"/>
    <s v="derived (7a)"/>
    <n v="5.1934054744559336E-3"/>
    <s v="Derived (8a)"/>
    <s v="Y"/>
    <s v="neg"/>
    <s v="N"/>
    <s v="mode choice (probability)"/>
    <s v="trip"/>
    <s v="categorical"/>
    <s v="Aggregate"/>
    <s v="General"/>
    <s v="USA"/>
    <s v="varies"/>
    <s v="pre-2010"/>
    <s v="2010 - 2017"/>
    <n v="1000"/>
    <n v="1"/>
    <n v="0"/>
    <n v="1"/>
    <n v="1"/>
    <x v="0"/>
    <s v="% painted median"/>
    <x v="10"/>
  </r>
  <r>
    <x v="0"/>
    <x v="1"/>
    <m/>
    <m/>
    <m/>
    <m/>
    <m/>
    <s v="6e, 8a, 5"/>
    <n v="-5.2838999999999997E-2"/>
    <s v="Derived (6e)"/>
    <n v="0.10783469387755101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2"/>
    <s v="Res. &amp; small-scale neighborhood living balancing index:perfect balance between two land uses = 1"/>
    <x v="9"/>
  </r>
  <r>
    <x v="0"/>
    <x v="1"/>
    <m/>
    <m/>
    <m/>
    <m/>
    <m/>
    <s v="4a, 7a"/>
    <n v="-4.9881759999999997E-2"/>
    <s v="derived (7a)"/>
    <m/>
    <m/>
    <s v="N"/>
    <s v="neg"/>
    <s v="insignificant"/>
    <s v="mode choice (probability)"/>
    <m/>
    <s v="Discrete"/>
    <s v="Aggregate"/>
    <s v="Work"/>
    <s v="China"/>
    <s v="Beijing"/>
    <n v="2009"/>
    <s v="Pre-2010"/>
    <n v="9462"/>
    <n v="0"/>
    <n v="0"/>
    <n v="1"/>
    <n v="1"/>
    <x v="1"/>
    <s v="population density"/>
    <x v="2"/>
  </r>
  <r>
    <x v="0"/>
    <x v="1"/>
    <m/>
    <m/>
    <m/>
    <m/>
    <m/>
    <s v="6e, 8a"/>
    <n v="-4.3991999999999996E-2"/>
    <s v="Derived (6e)"/>
    <n v="0.13747499999999999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2"/>
    <s v="Res. &amp; office balancing index:perfect balance between two land uses = 1"/>
    <x v="3"/>
  </r>
  <r>
    <x v="0"/>
    <x v="1"/>
    <m/>
    <m/>
    <m/>
    <m/>
    <m/>
    <s v="6e, 8a"/>
    <n v="-4.2015999999999998E-2"/>
    <s v="Derived (6e)"/>
    <n v="3.75142857142857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2"/>
    <s v="Res. &amp; office balancing index:perfect balance between two land uses = 1"/>
    <x v="3"/>
  </r>
  <r>
    <x v="0"/>
    <x v="1"/>
    <m/>
    <m/>
    <m/>
    <m/>
    <m/>
    <s v="1, 6c"/>
    <n v="-4.1741865600852641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n v="78"/>
    <n v="1"/>
    <n v="0"/>
    <n v="1"/>
    <n v="1"/>
    <x v="1"/>
    <s v="Job density"/>
    <x v="1"/>
  </r>
  <r>
    <x v="0"/>
    <x v="1"/>
    <m/>
    <m/>
    <m/>
    <m/>
    <m/>
    <s v="6e, 8a"/>
    <n v="-4.0222000000000001E-2"/>
    <s v="Derived (6e)"/>
    <n v="0.1386965517241379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2"/>
    <s v="Land use mix index for 5 use types of non-residential facilities:perfect balance between two land uses = 1"/>
    <x v="4"/>
  </r>
  <r>
    <x v="0"/>
    <x v="1"/>
    <m/>
    <m/>
    <m/>
    <m/>
    <m/>
    <s v="6e, 8a"/>
    <n v="-3.7907999999999997E-2"/>
    <s v="Derived (6e)"/>
    <n v="0.11149411764705881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2"/>
    <s v="Land use mix index for 5 use types of non-residential facilities:perfect balance between two land uses = 1"/>
    <x v="4"/>
  </r>
  <r>
    <x v="0"/>
    <x v="1"/>
    <m/>
    <m/>
    <m/>
    <m/>
    <m/>
    <m/>
    <n v="-3.6999999999999998E-2"/>
    <s v="Source"/>
    <m/>
    <m/>
    <s v="Y"/>
    <s v="neg"/>
    <s v="N"/>
    <s v="mode choice (probability)"/>
    <s v="trip"/>
    <s v="categorical"/>
    <s v="Aggregate"/>
    <s v="Non-work"/>
    <s v="USA"/>
    <s v="Portland"/>
    <n v="1995"/>
    <s v="Pre-2010"/>
    <n v="131"/>
    <n v="0"/>
    <n v="0"/>
    <n v="1"/>
    <n v="1"/>
    <x v="2"/>
    <s v="Land use entropy:Entropy: maximises eveness --&gt; 1"/>
    <x v="4"/>
  </r>
  <r>
    <x v="0"/>
    <x v="1"/>
    <m/>
    <m/>
    <m/>
    <m/>
    <m/>
    <s v="6e, 8a"/>
    <n v="-3.4661999999999998E-2"/>
    <s v="Derived (6e)"/>
    <n v="2.31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2"/>
    <s v="Res. &amp; large-scale commercial balancing index:perfect balance between two land uses = 1"/>
    <x v="3"/>
  </r>
  <r>
    <x v="0"/>
    <x v="1"/>
    <m/>
    <m/>
    <m/>
    <m/>
    <m/>
    <s v="6e, 8a"/>
    <n v="-3.2625000000000001E-2"/>
    <s v="Derived (6e)"/>
    <n v="7.249999999999999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2"/>
    <s v="Res. &amp; small-scale neighborhood living balancing index:perfect balance between two land uses = 1"/>
    <x v="9"/>
  </r>
  <r>
    <x v="0"/>
    <x v="1"/>
    <m/>
    <m/>
    <m/>
    <m/>
    <m/>
    <s v="6a, 8a"/>
    <n v="-2.9000000000000001E-2"/>
    <s v="Source (6a)"/>
    <n v="7.2139303482587069E-2"/>
    <s v="Derived (8a)"/>
    <s v="N"/>
    <s v="neg"/>
    <s v="insignificant"/>
    <s v="Mode share"/>
    <s v="trip"/>
    <s v="continuous (fraction)"/>
    <s v="Aggregate"/>
    <s v="Work"/>
    <s v="USA"/>
    <s v="varies"/>
    <n v="2000"/>
    <s v="Pre-2010"/>
    <n v="82"/>
    <n v="0"/>
    <n v="0"/>
    <n v="1"/>
    <n v="1"/>
    <x v="3"/>
    <s v="% of MSA employment in CBD"/>
    <x v="11"/>
  </r>
  <r>
    <x v="0"/>
    <x v="1"/>
    <m/>
    <m/>
    <m/>
    <m/>
    <m/>
    <s v="6a, 8a"/>
    <n v="-2.8000000000000001E-2"/>
    <s v="Source (6a)"/>
    <n v="0.11666666666666667"/>
    <s v="Derived (8a)"/>
    <s v="N"/>
    <s v="neg"/>
    <s v="insignificant"/>
    <s v="Ridership"/>
    <s v="per capita trip"/>
    <s v="Continuous"/>
    <s v="Aggregate"/>
    <s v="General"/>
    <s v="Australia"/>
    <s v="Sydney"/>
    <n v="2009"/>
    <s v="Pre-2010"/>
    <n v="236"/>
    <n v="0"/>
    <n v="0"/>
    <n v="1"/>
    <n v="1"/>
    <x v="2"/>
    <s v="Land use entropy"/>
    <x v="4"/>
  </r>
  <r>
    <x v="0"/>
    <x v="1"/>
    <m/>
    <m/>
    <m/>
    <m/>
    <m/>
    <s v="6e, 8a"/>
    <n v="-2.6622E-2"/>
    <s v="Derived (6e)"/>
    <n v="0.106488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2"/>
    <s v="Residential to non-residential balancing index:perfect balance between two land uses = 1"/>
    <x v="3"/>
  </r>
  <r>
    <x v="0"/>
    <x v="1"/>
    <m/>
    <m/>
    <m/>
    <m/>
    <m/>
    <s v="6e, 8a"/>
    <n v="-2.2752999999999999E-2"/>
    <s v="Derived (6e)"/>
    <n v="7.584333333333333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2"/>
    <s v="Res. &amp; office balancing index:perfect balance between two land uses = 1"/>
    <x v="3"/>
  </r>
  <r>
    <x v="0"/>
    <x v="1"/>
    <m/>
    <m/>
    <m/>
    <m/>
    <m/>
    <s v="4b, 7b, 8a, 8b"/>
    <n v="-2.2000000000000002E-2"/>
    <s v="derived (7b)"/>
    <n v="0.3520000000000000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n v="148"/>
    <n v="0"/>
    <n v="0"/>
    <n v="0"/>
    <n v="0"/>
    <x v="2"/>
    <s v="Land use diversity:highest score achieved for pefect balancing"/>
    <x v="4"/>
  </r>
  <r>
    <x v="0"/>
    <x v="1"/>
    <m/>
    <m/>
    <m/>
    <m/>
    <m/>
    <s v="4a, 7a, 8a"/>
    <n v="-1.8700000000000001E-2"/>
    <s v="derived (7a)"/>
    <n v="6.9259259259259257E-2"/>
    <s v="Derived (8a)"/>
    <s v="N"/>
    <s v="neg"/>
    <s v="insignificant"/>
    <s v="mode choice (probability)"/>
    <s v="trip"/>
    <s v="Discrete"/>
    <s v="Disaggregate"/>
    <s v="Non-work"/>
    <s v="USA"/>
    <s v="Boston"/>
    <n v="1991"/>
    <s v="Pre-2010"/>
    <n v="1036"/>
    <n v="0"/>
    <n v="0"/>
    <n v="1"/>
    <n v="1"/>
    <x v="1"/>
    <s v="Job density (origin)"/>
    <x v="1"/>
  </r>
  <r>
    <x v="0"/>
    <x v="1"/>
    <m/>
    <m/>
    <m/>
    <m/>
    <m/>
    <s v="4b, 7b"/>
    <n v="-1.6559999999999998E-2"/>
    <s v="derived (7b)"/>
    <m/>
    <m/>
    <s v="N"/>
    <s v="neg"/>
    <s v="insignificant"/>
    <s v="Ridership"/>
    <s v="trip"/>
    <s v="Count"/>
    <s v="Disaggregate"/>
    <s v="Non-work"/>
    <s v="USA"/>
    <s v="San Francisco"/>
    <s v="2003/2004"/>
    <s v="Pre-2010"/>
    <n v="1000"/>
    <n v="1"/>
    <n v="0"/>
    <n v="1"/>
    <n v="1"/>
    <x v="1"/>
    <s v="Building density"/>
    <x v="7"/>
  </r>
  <r>
    <x v="0"/>
    <x v="1"/>
    <m/>
    <m/>
    <m/>
    <m/>
    <m/>
    <s v="6d"/>
    <n v="-1.643059490084986E-2"/>
    <s v="derived (6d)"/>
    <m/>
    <m/>
    <s v="N"/>
    <s v="neg"/>
    <s v="insignificant"/>
    <s v="Ridership"/>
    <s v="trip frequency"/>
    <s v="Continuous"/>
    <s v="Disaggregate"/>
    <s v="General"/>
    <s v="United Kingdom"/>
    <s v="varies"/>
    <n v="2012"/>
    <s v="2010 - 2017"/>
    <n v="779"/>
    <n v="0"/>
    <n v="1"/>
    <n v="1"/>
    <n v="1"/>
    <x v="3"/>
    <s v="Walkability index"/>
    <x v="5"/>
  </r>
  <r>
    <x v="0"/>
    <x v="1"/>
    <m/>
    <m/>
    <m/>
    <m/>
    <m/>
    <s v="6e, 8a"/>
    <n v="-1.5648000000000002E-2"/>
    <s v="Derived (6e)"/>
    <n v="4.741818181818182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2"/>
    <s v="Res. &amp; large-scale commercial balancing index:perfect balance between two land uses = 1"/>
    <x v="3"/>
  </r>
  <r>
    <x v="0"/>
    <x v="1"/>
    <m/>
    <m/>
    <m/>
    <m/>
    <m/>
    <s v="6e, 8a"/>
    <n v="-1.5093000000000001E-2"/>
    <s v="Derived (6e)"/>
    <n v="2.2195588235294116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2"/>
    <s v="Res. &amp; large-scale commercial balancing index:perfect balance between two land uses = 1"/>
    <x v="3"/>
  </r>
  <r>
    <x v="0"/>
    <x v="1"/>
    <m/>
    <m/>
    <m/>
    <m/>
    <m/>
    <s v="6d"/>
    <n v="-1.4447592067988669E-2"/>
    <s v="derived (6d)"/>
    <m/>
    <m/>
    <s v="Y"/>
    <s v="neg"/>
    <s v="N"/>
    <s v="Ridership"/>
    <s v="trip frequency"/>
    <s v="Continuous"/>
    <s v="Disaggregate"/>
    <s v="General"/>
    <s v="United Kingdom"/>
    <s v="varies"/>
    <n v="2012"/>
    <s v="2010 - 2017"/>
    <n v="779"/>
    <n v="0"/>
    <n v="1"/>
    <n v="1"/>
    <n v="1"/>
    <x v="1"/>
    <s v="Employment density"/>
    <x v="1"/>
  </r>
  <r>
    <x v="0"/>
    <x v="1"/>
    <m/>
    <m/>
    <m/>
    <m/>
    <m/>
    <s v="4a, 7a"/>
    <n v="-1.2959999999999999E-2"/>
    <s v="derived (7a)"/>
    <m/>
    <m/>
    <s v="N"/>
    <s v="Pos"/>
    <s v="insignificant"/>
    <s v="Transit use (probability)"/>
    <s v="individual"/>
    <s v="binary"/>
    <s v="Disaggregate"/>
    <s v="Work"/>
    <s v="USA"/>
    <s v="Los Angeles"/>
    <n v="2009"/>
    <s v="Pre-2010"/>
    <n v="3334"/>
    <n v="1"/>
    <n v="0"/>
    <n v="1"/>
    <n v="1"/>
    <x v="2"/>
    <s v="Housing diversity:Entropy: maximises eveness --&gt; 1"/>
    <x v="9"/>
  </r>
  <r>
    <x v="0"/>
    <x v="1"/>
    <m/>
    <m/>
    <m/>
    <m/>
    <m/>
    <s v="4a, 8a"/>
    <n v="-0.01"/>
    <s v="Source"/>
    <n v="2.3809523809523807E-3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n v="10475"/>
    <n v="0"/>
    <n v="0"/>
    <n v="0"/>
    <n v="0"/>
    <x v="1"/>
    <s v="Retail floor area continuous (fraction)"/>
    <x v="8"/>
  </r>
  <r>
    <x v="0"/>
    <x v="1"/>
    <m/>
    <m/>
    <m/>
    <m/>
    <m/>
    <s v="4a, 8a"/>
    <n v="-0.01"/>
    <s v="Source"/>
    <n v="1.2987012987012987E-3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n v="8707"/>
    <n v="0"/>
    <n v="0"/>
    <n v="0"/>
    <n v="0"/>
    <x v="1"/>
    <s v="Retail floor area continuous (fraction)"/>
    <x v="8"/>
  </r>
  <r>
    <x v="0"/>
    <x v="1"/>
    <m/>
    <m/>
    <m/>
    <m/>
    <m/>
    <s v="Source, 8a, 8b"/>
    <n v="-0.01"/>
    <s v="Source"/>
    <n v="5.0000000000000001E-3"/>
    <s v="derived, 8a, 8b"/>
    <s v="Y"/>
    <s v="neg"/>
    <s v="N"/>
    <s v="Mode share"/>
    <s v="trip"/>
    <s v="Ratio"/>
    <s v="Aggregate"/>
    <s v="Work"/>
    <s v="Hong Kong"/>
    <s v="Hong Kong"/>
    <n v="2011"/>
    <s v="2018-2019"/>
    <n v="4768"/>
    <n v="1"/>
    <n v="0"/>
    <n v="1"/>
    <n v="1"/>
    <x v="1"/>
    <s v="residents per km^2 in a street block"/>
    <x v="2"/>
  </r>
  <r>
    <x v="0"/>
    <x v="1"/>
    <m/>
    <m/>
    <m/>
    <m/>
    <m/>
    <s v="Source, 8a, 8b"/>
    <n v="-0.01"/>
    <s v="Source"/>
    <n v="4.1333333333333335E-3"/>
    <s v="derived, 8a, 8b"/>
    <s v="Y"/>
    <s v="neg"/>
    <s v="N"/>
    <s v="Mode share"/>
    <s v="trip"/>
    <s v="Ratio"/>
    <s v="Aggregate"/>
    <s v="Work"/>
    <s v="Hong Kong"/>
    <s v="Hong Kong"/>
    <n v="2011"/>
    <s v="2018-2019"/>
    <n v="4768"/>
    <n v="1"/>
    <n v="0"/>
    <n v="1"/>
    <n v="1"/>
    <x v="2"/>
    <s v="Entropy score of number of residents and jobs in different industries in a TPU"/>
    <x v="4"/>
  </r>
  <r>
    <x v="0"/>
    <x v="1"/>
    <m/>
    <m/>
    <m/>
    <m/>
    <m/>
    <s v="6e, 8a"/>
    <n v="-8.3759999999999998E-3"/>
    <s v="Derived (6e)"/>
    <n v="6.9800000000000001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1"/>
    <s v="Commercial density"/>
    <x v="8"/>
  </r>
  <r>
    <x v="0"/>
    <x v="1"/>
    <m/>
    <m/>
    <m/>
    <m/>
    <m/>
    <s v="6e, 8a"/>
    <n v="-8.2880000000000002E-3"/>
    <s v="Derived (6e)"/>
    <n v="1.763404255319149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2"/>
    <s v="Res. &amp; large-scale commercial balancing index:perfect balance between two land uses = 1"/>
    <x v="3"/>
  </r>
  <r>
    <x v="0"/>
    <x v="1"/>
    <m/>
    <m/>
    <m/>
    <m/>
    <m/>
    <s v="6e, 8a"/>
    <n v="-7.5199999999999998E-3"/>
    <s v="Derived (6e)"/>
    <n v="8.35555555555555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2"/>
    <s v="Residential to non-residential balancing index:perfect balance between two land uses = 1"/>
    <x v="3"/>
  </r>
  <r>
    <x v="0"/>
    <x v="1"/>
    <m/>
    <m/>
    <m/>
    <m/>
    <m/>
    <s v="6e, 8a"/>
    <n v="-5.7599999999999995E-3"/>
    <s v="Derived (6e)"/>
    <n v="1.4364089775561098E-3"/>
    <s v="Derived (8a)"/>
    <s v="Y"/>
    <s v="Pos"/>
    <s v="Y"/>
    <s v="Ridership"/>
    <s v="boarding + alighting"/>
    <s v="Continuous"/>
    <s v="Aggregate"/>
    <s v="General"/>
    <s v="USA"/>
    <s v="San Diego"/>
    <n v="2002"/>
    <s v="Pre-2010"/>
    <n v="3582"/>
    <n v="0"/>
    <n v="0"/>
    <n v="1"/>
    <n v="1"/>
    <x v="0"/>
    <s v="Walkability Index"/>
    <x v="6"/>
  </r>
  <r>
    <x v="0"/>
    <x v="1"/>
    <m/>
    <m/>
    <m/>
    <m/>
    <m/>
    <s v="4a, 7a"/>
    <n v="-5.7599999999999995E-3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n v="4934"/>
    <n v="1"/>
    <n v="0"/>
    <n v="1"/>
    <n v="1"/>
    <x v="2"/>
    <s v="Housing diversity:Entropy: maximises eveness --&gt; 1"/>
    <x v="9"/>
  </r>
  <r>
    <x v="0"/>
    <x v="1"/>
    <m/>
    <m/>
    <m/>
    <m/>
    <m/>
    <s v="6e, 8a"/>
    <n v="-5.4279999999999997E-3"/>
    <s v="Derived (6e)"/>
    <n v="8.2242424242424238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1"/>
    <s v="Office density"/>
    <x v="1"/>
  </r>
  <r>
    <x v="0"/>
    <x v="1"/>
    <m/>
    <m/>
    <m/>
    <m/>
    <m/>
    <s v="6a, 8a, 5"/>
    <n v="-4.0000000000000001E-3"/>
    <s v="Source (6a)"/>
    <n v="8.6956521739130436E-3"/>
    <s v="Derived (8a)"/>
    <s v="N"/>
    <s v="neg"/>
    <s v="insignificant"/>
    <s v="Ridership"/>
    <s v="unlinked trip"/>
    <s v="Continuous"/>
    <s v="Disaggregate"/>
    <s v="General"/>
    <s v="USA"/>
    <s v="varies"/>
    <s v="2002 - 2010"/>
    <s v="2010 - 2017"/>
    <n v="6369"/>
    <n v="0"/>
    <n v="0"/>
    <n v="1"/>
    <n v="1"/>
    <x v="3"/>
    <s v="Compactness index"/>
    <x v="11"/>
  </r>
  <r>
    <x v="0"/>
    <x v="1"/>
    <m/>
    <m/>
    <m/>
    <m/>
    <m/>
    <s v="4a, 7a, 8a"/>
    <n v="-3.7989999999999999E-3"/>
    <s v="derived (7a)"/>
    <n v="0.12663333333333332"/>
    <s v="Derived (8a)"/>
    <s v="N"/>
    <s v="neg"/>
    <s v="insignificant"/>
    <s v="mode choice (probability)"/>
    <s v="trip"/>
    <s v="Discrete"/>
    <s v="Disaggregate"/>
    <s v="Non-work"/>
    <s v="USA"/>
    <s v="Boston"/>
    <n v="1991"/>
    <s v="Pre-2010"/>
    <n v="1036"/>
    <n v="0"/>
    <n v="0"/>
    <n v="1"/>
    <n v="1"/>
    <x v="2"/>
    <s v="Land use balance (origin)"/>
    <x v="3"/>
  </r>
  <r>
    <x v="0"/>
    <x v="1"/>
    <m/>
    <m/>
    <m/>
    <m/>
    <m/>
    <s v="6e, 4b, 8a"/>
    <n v="-2.0199999999999997E-3"/>
    <s v="Derived (6e)"/>
    <n v="2.4229339090800045E-4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n v="15"/>
    <n v="0"/>
    <n v="0"/>
    <n v="1"/>
    <n v="1"/>
    <x v="3"/>
    <s v="Walkability index"/>
    <x v="5"/>
  </r>
  <r>
    <x v="0"/>
    <x v="1"/>
    <m/>
    <m/>
    <m/>
    <m/>
    <m/>
    <s v="6a"/>
    <n v="-2E-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8-2019"/>
    <n v="358"/>
    <n v="1"/>
    <n v="0"/>
    <n v="1"/>
    <n v="1"/>
    <x v="3"/>
    <s v="Metropolitan Sprawl Indicator"/>
    <x v="11"/>
  </r>
  <r>
    <x v="0"/>
    <x v="1"/>
    <m/>
    <m/>
    <m/>
    <m/>
    <m/>
    <s v="6c, 8a"/>
    <n v="-1.4585762696288469E-3"/>
    <s v="derived (6c)"/>
    <n v="-5.9291718277595397E-4"/>
    <s v="Derived (8a)"/>
    <s v="Y"/>
    <s v="neg"/>
    <s v="N"/>
    <s v="Ridership"/>
    <m/>
    <s v="Continuous"/>
    <s v="Aggregate"/>
    <s v="General"/>
    <s v="China"/>
    <s v="Nanjing"/>
    <n v="2010"/>
    <s v="2010 - 2017"/>
    <n v="55"/>
    <n v="1"/>
    <n v="0"/>
    <n v="0"/>
    <n v="0"/>
    <x v="1"/>
    <s v="Business/office building floor area (common catchment area)"/>
    <x v="1"/>
  </r>
  <r>
    <x v="0"/>
    <x v="1"/>
    <m/>
    <m/>
    <m/>
    <m/>
    <m/>
    <s v="4a, 7a"/>
    <n v="-1.1519999999999998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n v="8181"/>
    <n v="1"/>
    <n v="0"/>
    <n v="1"/>
    <n v="1"/>
    <x v="2"/>
    <s v="Residential density Index:Entropy: maximises eveness --&gt; 1"/>
    <x v="9"/>
  </r>
  <r>
    <x v="0"/>
    <x v="1"/>
    <m/>
    <m/>
    <m/>
    <m/>
    <m/>
    <s v="4a, 7a"/>
    <n v="-6.7200000000000007E-4"/>
    <s v="derived (7a)"/>
    <m/>
    <m/>
    <s v="N"/>
    <s v="neg"/>
    <s v="insignificant"/>
    <s v="mode choice (probability)"/>
    <s v="trip"/>
    <s v="categorical"/>
    <s v="Disaggregate"/>
    <s v="Work"/>
    <s v="USA"/>
    <s v="Los Angeles"/>
    <n v="2009"/>
    <s v="Pre-2010"/>
    <n v="4934"/>
    <n v="1"/>
    <n v="0"/>
    <n v="1"/>
    <n v="1"/>
    <x v="2"/>
    <s v="Land use mix:Entropy: maximises eveness --&gt; 1"/>
    <x v="4"/>
  </r>
  <r>
    <x v="0"/>
    <x v="1"/>
    <m/>
    <m/>
    <m/>
    <m/>
    <m/>
    <s v="4a, 7a"/>
    <n v="-5.7599999999999991E-4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n v="4934"/>
    <n v="1"/>
    <n v="0"/>
    <n v="1"/>
    <n v="1"/>
    <x v="2"/>
    <s v="Residential density Index:Entropy: maximises eveness --&gt; 1"/>
    <x v="9"/>
  </r>
  <r>
    <x v="0"/>
    <x v="1"/>
    <m/>
    <m/>
    <m/>
    <m/>
    <m/>
    <s v="6c"/>
    <n v="-4.1001897533206821E-4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8-2019"/>
    <n v="78"/>
    <n v="1"/>
    <n v="0"/>
    <n v="1"/>
    <n v="1"/>
    <x v="2"/>
    <s v="Diversity: 1 - Herschman-Herfindal Index"/>
    <x v="4"/>
  </r>
  <r>
    <x v="0"/>
    <x v="1"/>
    <m/>
    <m/>
    <m/>
    <m/>
    <m/>
    <s v="6c, 8a"/>
    <n v="-1.6783938594688009E-4"/>
    <s v="derived (6c)"/>
    <n v="1.6617760984839614E-4"/>
    <s v="Derived (8a)"/>
    <s v="N"/>
    <s v="neg"/>
    <s v="insignificant"/>
    <s v="Ridership"/>
    <m/>
    <s v="Continuous"/>
    <s v="Aggregate"/>
    <s v="General"/>
    <s v="China"/>
    <s v="Nanjing"/>
    <n v="2010"/>
    <s v="2010 - 2017"/>
    <n v="55"/>
    <n v="1"/>
    <n v="0"/>
    <n v="0"/>
    <n v="0"/>
    <x v="1"/>
    <s v="Residential floor area (common catchment area)"/>
    <x v="2"/>
  </r>
  <r>
    <x v="0"/>
    <x v="1"/>
    <m/>
    <m/>
    <m/>
    <m/>
    <m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n v="3334"/>
    <n v="1"/>
    <n v="0"/>
    <n v="1"/>
    <n v="1"/>
    <x v="2"/>
    <s v="Land use mix:Entropy: maximises eveness --&gt; 1"/>
    <x v="4"/>
  </r>
  <r>
    <x v="0"/>
    <x v="1"/>
    <m/>
    <m/>
    <m/>
    <m/>
    <m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Non-work"/>
    <s v="USA"/>
    <s v="Los Angeles"/>
    <n v="2009"/>
    <s v="Pre-2010"/>
    <n v="8181"/>
    <n v="1"/>
    <n v="0"/>
    <n v="1"/>
    <n v="1"/>
    <x v="2"/>
    <s v="Land use mix:Entropy: maximises eveness --&gt; 1"/>
    <x v="4"/>
  </r>
  <r>
    <x v="0"/>
    <x v="1"/>
    <m/>
    <m/>
    <m/>
    <m/>
    <m/>
    <s v="4a, 7a"/>
    <n v="0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n v="761"/>
    <n v="1"/>
    <n v="0"/>
    <n v="1"/>
    <n v="1"/>
    <x v="0"/>
    <s v="Sidewalk density"/>
    <x v="0"/>
  </r>
  <r>
    <x v="0"/>
    <x v="1"/>
    <m/>
    <m/>
    <m/>
    <m/>
    <m/>
    <s v="4a, 7a"/>
    <n v="0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n v="3334"/>
    <n v="1"/>
    <n v="0"/>
    <n v="1"/>
    <n v="1"/>
    <x v="2"/>
    <s v="Residential density Index:Entropy: maximises eveness --&gt; 1"/>
    <x v="9"/>
  </r>
  <r>
    <x v="0"/>
    <x v="1"/>
    <m/>
    <m/>
    <m/>
    <m/>
    <m/>
    <s v="4b, 8a, 8b"/>
    <n v="0"/>
    <s v="Source"/>
    <n v="0"/>
    <s v="Derived (8a)"/>
    <s v="N"/>
    <s v="Pos"/>
    <s v="insignificant"/>
    <s v="Transit users"/>
    <s v="individual"/>
    <s v="Count"/>
    <s v="Aggregate"/>
    <s v="General"/>
    <s v="USA"/>
    <s v="Atlanta"/>
    <n v="2009"/>
    <s v="Pre-2010"/>
    <n v="12851"/>
    <n v="0"/>
    <n v="0"/>
    <n v="1"/>
    <n v="1"/>
    <x v="1"/>
    <s v="Employment density"/>
    <x v="1"/>
  </r>
  <r>
    <x v="0"/>
    <x v="1"/>
    <m/>
    <m/>
    <m/>
    <m/>
    <m/>
    <s v="7b"/>
    <n v="0"/>
    <s v="derived (7b)"/>
    <m/>
    <m/>
    <s v="Y"/>
    <s v="neg"/>
    <s v="N"/>
    <s v="Transit users"/>
    <s v="Any transit trip"/>
    <s v="Count"/>
    <s v="Disaggregate"/>
    <s v="General"/>
    <s v="USA"/>
    <s v="varies"/>
    <n v="2012"/>
    <s v="2018-2019"/>
    <n v="2431"/>
    <n v="1"/>
    <n v="0"/>
    <n v="1"/>
    <n v="1"/>
    <x v="1"/>
    <s v="Activity density (populatoin + employment per square mile)"/>
    <x v="7"/>
  </r>
  <r>
    <x v="0"/>
    <x v="1"/>
    <m/>
    <m/>
    <m/>
    <m/>
    <m/>
    <s v="7b"/>
    <n v="0"/>
    <s v="derived (7b)"/>
    <m/>
    <m/>
    <s v="N"/>
    <s v="Pos"/>
    <s v="insignificant"/>
    <s v="Transit users"/>
    <s v="Any transit trip"/>
    <s v="Count"/>
    <s v="Disaggregate"/>
    <s v="General"/>
    <s v="USA"/>
    <s v="varies"/>
    <n v="2012"/>
    <s v="2018-2019"/>
    <n v="2431"/>
    <n v="1"/>
    <n v="0"/>
    <n v="1"/>
    <n v="1"/>
    <x v="0"/>
    <s v="number of intersections per square mile"/>
    <x v="0"/>
  </r>
  <r>
    <x v="0"/>
    <x v="1"/>
    <m/>
    <m/>
    <m/>
    <m/>
    <m/>
    <s v="7b"/>
    <n v="0"/>
    <s v="derived (7b)"/>
    <m/>
    <m/>
    <s v="Y"/>
    <s v="neg"/>
    <s v="N"/>
    <s v="Ridership"/>
    <s v="Transit trip"/>
    <s v="Count"/>
    <s v="Disaggregate"/>
    <s v="General"/>
    <s v="USA"/>
    <s v="varies"/>
    <n v="2012"/>
    <s v="2018-2019"/>
    <n v="977"/>
    <n v="1"/>
    <n v="0"/>
    <n v="1"/>
    <n v="1"/>
    <x v="1"/>
    <s v="Activity density (populatoin + employment per square mile)"/>
    <x v="7"/>
  </r>
  <r>
    <x v="0"/>
    <x v="1"/>
    <m/>
    <m/>
    <m/>
    <m/>
    <m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8-2019"/>
    <n v="977"/>
    <n v="1"/>
    <n v="0"/>
    <n v="1"/>
    <n v="1"/>
    <x v="3"/>
    <s v="Compactness index"/>
    <x v="11"/>
  </r>
  <r>
    <x v="0"/>
    <x v="1"/>
    <m/>
    <m/>
    <m/>
    <m/>
    <m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8-2019"/>
    <n v="977"/>
    <n v="1"/>
    <n v="0"/>
    <n v="1"/>
    <n v="1"/>
    <x v="0"/>
    <s v="number of intersections per square mile"/>
    <x v="0"/>
  </r>
  <r>
    <x v="0"/>
    <x v="1"/>
    <m/>
    <m/>
    <m/>
    <m/>
    <m/>
    <s v="6e, 8a, 5"/>
    <n v="2.9708568943018707E-8"/>
    <s v="Derived (6e)"/>
    <n v="4.9829870753134364E-9"/>
    <s v="Derived (8a)"/>
    <s v="Y"/>
    <s v="Pos"/>
    <s v="Y"/>
    <s v="Ridership"/>
    <s v="boarding"/>
    <s v="Continuous"/>
    <s v="Aggregate"/>
    <s v="General"/>
    <s v="USA"/>
    <s v="11 US cities"/>
    <s v="2001 - 2004"/>
    <s v="Pre-2010"/>
    <n v="348"/>
    <n v="1"/>
    <n v="0"/>
    <n v="0"/>
    <n v="0"/>
    <x v="3"/>
    <s v="Employment (Common catchment area)"/>
    <x v="11"/>
  </r>
  <r>
    <x v="0"/>
    <x v="1"/>
    <m/>
    <m/>
    <m/>
    <m/>
    <m/>
    <s v="6c, 8a"/>
    <n v="5.7566684812193788E-6"/>
    <s v="derived (6c)"/>
    <n v="2.4813226212152498E-6"/>
    <s v="Derived (8a)"/>
    <s v="Y"/>
    <s v="Pos"/>
    <s v="Y"/>
    <s v="Ridership"/>
    <m/>
    <s v="Continuous"/>
    <s v="Aggregate"/>
    <s v="General"/>
    <s v="China"/>
    <s v="Nanjing"/>
    <n v="2010"/>
    <s v="2010 - 2017"/>
    <n v="55"/>
    <n v="1"/>
    <n v="0"/>
    <n v="0"/>
    <n v="0"/>
    <x v="3"/>
    <s v="Number of shopping centres"/>
    <x v="5"/>
  </r>
  <r>
    <x v="0"/>
    <x v="1"/>
    <m/>
    <m/>
    <m/>
    <m/>
    <m/>
    <s v="4b, 7b"/>
    <n v="1.6193499999999999E-4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Pre-2010"/>
    <n v="1000"/>
    <n v="1"/>
    <n v="0"/>
    <n v="1"/>
    <n v="1"/>
    <x v="1"/>
    <s v="Retail employment density"/>
    <x v="8"/>
  </r>
  <r>
    <x v="0"/>
    <x v="1"/>
    <m/>
    <m/>
    <m/>
    <m/>
    <m/>
    <s v="6c, 8a"/>
    <n v="3.6890744718734561E-4"/>
    <s v="derived (6c)"/>
    <n v="1.5181376427462782E-4"/>
    <s v="Derived (8a)"/>
    <s v="Y"/>
    <s v="Pos"/>
    <s v="Y"/>
    <s v="Ridership"/>
    <m/>
    <s v="Continuous"/>
    <s v="Aggregate"/>
    <s v="General"/>
    <s v="China"/>
    <s v="Nanjing"/>
    <n v="2010"/>
    <s v="2010 - 2017"/>
    <n v="55"/>
    <n v="1"/>
    <n v="0"/>
    <n v="0"/>
    <n v="0"/>
    <x v="1"/>
    <s v="Business/office building floor area (common catchment area)"/>
    <x v="1"/>
  </r>
  <r>
    <x v="0"/>
    <x v="1"/>
    <m/>
    <m/>
    <m/>
    <m/>
    <m/>
    <s v="6e, 8a"/>
    <n v="4.1899999999999999E-4"/>
    <s v="Derived (6e)"/>
    <n v="8.3799999999999986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1"/>
    <s v="Commercial density"/>
    <x v="8"/>
  </r>
  <r>
    <x v="0"/>
    <x v="1"/>
    <m/>
    <m/>
    <m/>
    <m/>
    <m/>
    <s v="6c"/>
    <n v="7.1301707779886146E-4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8-2019"/>
    <n v="78"/>
    <n v="1"/>
    <n v="0"/>
    <n v="1"/>
    <n v="1"/>
    <x v="1"/>
    <s v="Ratio of commercial area"/>
    <x v="8"/>
  </r>
  <r>
    <x v="0"/>
    <x v="1"/>
    <m/>
    <m/>
    <m/>
    <m/>
    <m/>
    <m/>
    <n v="1E-3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n v="8299"/>
    <n v="0"/>
    <n v="1"/>
    <n v="1"/>
    <n v="1"/>
    <x v="1"/>
    <s v="Retail density (common catchment area)"/>
    <x v="7"/>
  </r>
  <r>
    <x v="0"/>
    <x v="1"/>
    <m/>
    <m/>
    <m/>
    <m/>
    <m/>
    <s v="6e, 8a"/>
    <n v="1.5600000000000002E-3"/>
    <s v="Derived (6e)"/>
    <n v="2.228571428571428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1"/>
    <s v="Office density"/>
    <x v="1"/>
  </r>
  <r>
    <x v="0"/>
    <x v="1"/>
    <m/>
    <m/>
    <m/>
    <m/>
    <m/>
    <s v="6c, 8a"/>
    <n v="1.8049273372797558E-3"/>
    <s v="derived (6c)"/>
    <n v="1.7189784164569101E-3"/>
    <s v="Derived (8a)"/>
    <s v="N"/>
    <s v="Pos"/>
    <s v="insignificant"/>
    <s v="Ridership"/>
    <m/>
    <s v="Continuous"/>
    <s v="Aggregate"/>
    <s v="General"/>
    <s v="China"/>
    <s v="Nanjing"/>
    <n v="2010"/>
    <s v="2010 - 2017"/>
    <n v="55"/>
    <n v="1"/>
    <n v="0"/>
    <n v="0"/>
    <n v="0"/>
    <x v="1"/>
    <s v="Residential floor area (common catchment area)"/>
    <x v="2"/>
  </r>
  <r>
    <x v="0"/>
    <x v="1"/>
    <m/>
    <m/>
    <m/>
    <m/>
    <m/>
    <s v="7a, 8a"/>
    <n v="2.3487857142857138E-3"/>
    <s v="derived (7a)"/>
    <n v="4.7642712257316708E-3"/>
    <s v="Derived (8a)"/>
    <s v="N"/>
    <s v="Pos"/>
    <m/>
    <s v="Probability (mode choice)"/>
    <s v="trip"/>
    <s v="Discrete"/>
    <s v="Disaggregate"/>
    <s v="Education"/>
    <s v="Iran"/>
    <s v="Shiraz"/>
    <n v="2016"/>
    <s v="2018-2019"/>
    <n v="770"/>
    <n v="1"/>
    <n v="1"/>
    <n v="0"/>
    <n v="1"/>
    <x v="2"/>
    <s v="land use diversity"/>
    <x v="4"/>
  </r>
  <r>
    <x v="0"/>
    <x v="1"/>
    <m/>
    <m/>
    <m/>
    <m/>
    <m/>
    <s v="6e, 8a"/>
    <n v="2.5959999999999998E-3"/>
    <s v="Derived (6e)"/>
    <n v="1.3663157894736841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1"/>
    <s v="Office density"/>
    <x v="1"/>
  </r>
  <r>
    <x v="0"/>
    <x v="1"/>
    <m/>
    <m/>
    <m/>
    <m/>
    <m/>
    <s v="7a,"/>
    <n v="3.087868998053629E-3"/>
    <s v="derived (7a)"/>
    <m/>
    <m/>
    <s v="N"/>
    <s v="Pos"/>
    <s v="insignificant"/>
    <s v="Transit use (probability)"/>
    <s v="individual"/>
    <s v="categorical"/>
    <s v="Disaggregate"/>
    <s v="Weekday"/>
    <s v="Australia"/>
    <s v="Victoria"/>
    <n v="2009"/>
    <s v="Pre-2010"/>
    <n v="16890"/>
    <n v="0"/>
    <n v="0"/>
    <n v="1"/>
    <n v="1"/>
    <x v="2"/>
    <s v="Land use mix:Entropy: maximises eveness --&gt; 1"/>
    <x v="4"/>
  </r>
  <r>
    <x v="0"/>
    <x v="1"/>
    <m/>
    <m/>
    <m/>
    <m/>
    <m/>
    <s v="6e, 8a, 8b"/>
    <n v="3.3119999999999998E-3"/>
    <s v="Derived (6e)"/>
    <n v="0.10267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8-2019"/>
    <n v="2300"/>
    <n v="0"/>
    <n v="0"/>
    <n v="0"/>
    <n v="0"/>
    <x v="1"/>
    <s v="natural log of Population (total)"/>
    <x v="2"/>
  </r>
  <r>
    <x v="0"/>
    <x v="1"/>
    <m/>
    <m/>
    <m/>
    <m/>
    <m/>
    <s v="6c, 8a"/>
    <n v="3.3210669569951005E-3"/>
    <s v="derived (6c)"/>
    <n v="8.2204627648393579E-4"/>
    <s v="Derived (8a)"/>
    <s v="Y"/>
    <s v="Pos"/>
    <s v="Y"/>
    <s v="Ridership"/>
    <m/>
    <s v="Continuous"/>
    <s v="Aggregate"/>
    <s v="General"/>
    <s v="China"/>
    <s v="Nanjing"/>
    <n v="2010"/>
    <s v="2010 - 2017"/>
    <n v="55"/>
    <n v="1"/>
    <n v="0"/>
    <n v="0"/>
    <n v="0"/>
    <x v="0"/>
    <s v="Bicycle Park n Ride Space"/>
    <x v="6"/>
  </r>
  <r>
    <x v="0"/>
    <x v="1"/>
    <m/>
    <m/>
    <m/>
    <m/>
    <m/>
    <s v="6e, 8a"/>
    <n v="3.7979999999999997E-3"/>
    <s v="Derived (6e)"/>
    <n v="1.085142857142857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1"/>
    <s v="Commercial density"/>
    <x v="8"/>
  </r>
  <r>
    <x v="0"/>
    <x v="1"/>
    <m/>
    <m/>
    <m/>
    <m/>
    <m/>
    <s v="6e, 8a"/>
    <n v="3.8940000000000003E-3"/>
    <s v="Derived (6e)"/>
    <n v="9.4975609756097583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1"/>
    <s v="Commercial density"/>
    <x v="8"/>
  </r>
  <r>
    <x v="0"/>
    <x v="1"/>
    <m/>
    <m/>
    <m/>
    <m/>
    <m/>
    <s v="7a"/>
    <n v="3.9644475931666671E-3"/>
    <s v="derived (7a)"/>
    <m/>
    <m/>
    <s v="N"/>
    <s v="Pos"/>
    <s v="Y"/>
    <s v="Mode share"/>
    <s v="boardings"/>
    <s v="Ratio"/>
    <s v="Aggregate"/>
    <s v="Work"/>
    <s v="USA"/>
    <s v="varies"/>
    <n v="2013"/>
    <s v="2018-2019"/>
    <n v="120"/>
    <n v="1"/>
    <n v="0"/>
    <n v="1"/>
    <n v="1"/>
    <x v="0"/>
    <s v="bicycle facility density"/>
    <x v="0"/>
  </r>
  <r>
    <x v="0"/>
    <x v="1"/>
    <m/>
    <m/>
    <m/>
    <m/>
    <m/>
    <s v="6e, 8a"/>
    <n v="4.1370000000000001E-3"/>
    <s v="Derived (6e)"/>
    <n v="3.447499999999999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2"/>
    <s v="Res. &amp; office balancing index:perfect balance between two land uses = 1"/>
    <x v="3"/>
  </r>
  <r>
    <x v="0"/>
    <x v="1"/>
    <m/>
    <m/>
    <m/>
    <m/>
    <m/>
    <s v="4a, 7a, 8a"/>
    <n v="4.4460000000000003E-3"/>
    <s v="derived (7a)"/>
    <n v="0.11115"/>
    <s v="Derived (8a)"/>
    <s v="N"/>
    <s v="Pos"/>
    <s v="insignificant"/>
    <s v="mode choice (probability)"/>
    <s v="trip"/>
    <s v="Discrete"/>
    <s v="Disaggregate"/>
    <s v="Work"/>
    <s v="USA"/>
    <s v="Boston"/>
    <n v="1991"/>
    <s v="Pre-2010"/>
    <n v="1619"/>
    <n v="0"/>
    <n v="0"/>
    <n v="1"/>
    <n v="1"/>
    <x v="2"/>
    <s v="Land use balance (destination)"/>
    <x v="3"/>
  </r>
  <r>
    <x v="0"/>
    <x v="1"/>
    <m/>
    <m/>
    <m/>
    <m/>
    <m/>
    <s v="6e, 8a"/>
    <n v="4.7339999999999995E-3"/>
    <s v="Derived (6e)"/>
    <n v="3.381428571428570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2"/>
    <s v="Res. &amp; office balancing index:perfect balance between two land uses = 1"/>
    <x v="3"/>
  </r>
  <r>
    <x v="0"/>
    <x v="1"/>
    <m/>
    <m/>
    <m/>
    <m/>
    <m/>
    <s v="6e, 8a"/>
    <n v="4.8579999999999995E-3"/>
    <s v="Derived (6e)"/>
    <n v="9.715999999999998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1"/>
    <s v="Commercial density"/>
    <x v="8"/>
  </r>
  <r>
    <x v="0"/>
    <x v="1"/>
    <m/>
    <m/>
    <m/>
    <m/>
    <m/>
    <s v="6e, 8a"/>
    <n v="5.62E-3"/>
    <s v="Derived (6e)"/>
    <n v="1.021818181818181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1"/>
    <s v="Commercial density"/>
    <x v="8"/>
  </r>
  <r>
    <x v="0"/>
    <x v="1"/>
    <m/>
    <m/>
    <m/>
    <m/>
    <m/>
    <s v="4a, 7a"/>
    <n v="5.7599999999999995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n v="8181"/>
    <n v="1"/>
    <n v="0"/>
    <n v="1"/>
    <n v="1"/>
    <x v="2"/>
    <s v="Housing diversity:Entropy: maximises eveness --&gt; 1"/>
    <x v="9"/>
  </r>
  <r>
    <x v="0"/>
    <x v="1"/>
    <m/>
    <m/>
    <m/>
    <m/>
    <m/>
    <s v="6c, 8a"/>
    <n v="6.2317322345356325E-3"/>
    <s v="derived 6c)"/>
    <n v="3.4794708177195047E-3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8-2019"/>
    <n v="108"/>
    <n v="1"/>
    <n v="0"/>
    <n v="0"/>
    <n v="0"/>
    <x v="1"/>
    <s v="Count_Residential units"/>
    <x v="2"/>
  </r>
  <r>
    <x v="0"/>
    <x v="1"/>
    <m/>
    <m/>
    <m/>
    <m/>
    <m/>
    <s v="6e, 8a"/>
    <n v="8.124000000000001E-3"/>
    <s v="Derived (6e)"/>
    <n v="7.064347826086957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1"/>
    <s v="Commercial density"/>
    <x v="8"/>
  </r>
  <r>
    <x v="0"/>
    <x v="1"/>
    <m/>
    <m/>
    <m/>
    <m/>
    <m/>
    <s v="Source, 8a, 8b"/>
    <n v="0.01"/>
    <s v="Source"/>
    <n v="0.01"/>
    <s v="derived, 8a, 8b"/>
    <s v="Y"/>
    <s v="Pos"/>
    <s v="Y"/>
    <s v="Mode share"/>
    <s v="trip"/>
    <s v="Ratio"/>
    <s v="Aggregate"/>
    <s v="Work"/>
    <s v="Hong Kong"/>
    <s v="Hong Kong"/>
    <n v="2011"/>
    <s v="2018-2019"/>
    <n v="4768"/>
    <n v="1"/>
    <n v="0"/>
    <n v="1"/>
    <n v="1"/>
    <x v="1"/>
    <s v="jobs per km^2 in a TPU"/>
    <x v="1"/>
  </r>
  <r>
    <x v="0"/>
    <x v="1"/>
    <m/>
    <m/>
    <m/>
    <m/>
    <m/>
    <s v="6e, 8a"/>
    <n v="1.0164000000000001E-2"/>
    <s v="Derived (6e)"/>
    <n v="5.082000000000000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2"/>
    <s v="Res. &amp; large-scale commercial balancing index:perfect balance between two land uses = 1"/>
    <x v="3"/>
  </r>
  <r>
    <x v="0"/>
    <x v="1"/>
    <m/>
    <m/>
    <m/>
    <m/>
    <m/>
    <s v="6e, 8a"/>
    <n v="1.0503999999999999E-2"/>
    <s v="Derived (6e)"/>
    <n v="2.917777777777777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2"/>
    <s v="Res. &amp; office balancing index:perfect balance between two land uses = 1"/>
    <x v="3"/>
  </r>
  <r>
    <x v="0"/>
    <x v="1"/>
    <m/>
    <m/>
    <m/>
    <m/>
    <m/>
    <s v="6a, 8b, 8a"/>
    <n v="1.3299999999999999E-2"/>
    <s v="Source (6a)"/>
    <n v="0.13469999999999999"/>
    <s v="Derived (8a)"/>
    <s v="N"/>
    <s v="Pos"/>
    <s v="insignificant"/>
    <s v="Ridership"/>
    <m/>
    <s v="Continuous"/>
    <s v="Aggregate"/>
    <s v="General"/>
    <s v="Latin America"/>
    <s v="varies"/>
    <s v="2013, 2014"/>
    <s v="2010 - 2017"/>
    <n v="120"/>
    <n v="1"/>
    <n v="1"/>
    <n v="0"/>
    <n v="1"/>
    <x v="1"/>
    <s v="population density"/>
    <x v="2"/>
  </r>
  <r>
    <x v="0"/>
    <x v="1"/>
    <m/>
    <m/>
    <m/>
    <m/>
    <m/>
    <s v="6d"/>
    <n v="1.331444759206799E-2"/>
    <s v="derived (6d)"/>
    <m/>
    <m/>
    <s v="N"/>
    <s v="Pos"/>
    <s v="insignificant"/>
    <s v="Ridership"/>
    <s v="trip frequency"/>
    <s v="Continuous"/>
    <s v="Disaggregate"/>
    <s v="General"/>
    <s v="United Kingdom"/>
    <s v="varies"/>
    <n v="2012"/>
    <s v="2010 - 2017"/>
    <n v="779"/>
    <n v="0"/>
    <n v="1"/>
    <n v="1"/>
    <n v="1"/>
    <x v="1"/>
    <s v="Population density"/>
    <x v="2"/>
  </r>
  <r>
    <x v="0"/>
    <x v="1"/>
    <m/>
    <m/>
    <m/>
    <m/>
    <m/>
    <s v="4b, 7b"/>
    <n v="1.3576000000000001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Pre-2010"/>
    <n v="1000"/>
    <n v="1"/>
    <n v="0"/>
    <n v="1"/>
    <n v="1"/>
    <x v="1"/>
    <s v="Retail employment density"/>
    <x v="8"/>
  </r>
  <r>
    <x v="0"/>
    <x v="1"/>
    <m/>
    <m/>
    <m/>
    <m/>
    <m/>
    <s v="4a, 7a, 8a"/>
    <n v="1.3600000000000001E-2"/>
    <s v="derived (7a)"/>
    <n v="0.02"/>
    <s v="Derived (8a)"/>
    <s v="N"/>
    <s v="Pos"/>
    <s v="insignificant"/>
    <s v="mode choice (probability)"/>
    <s v="trip"/>
    <s v="Discrete"/>
    <s v="Disaggregate"/>
    <s v="Work"/>
    <s v="USA"/>
    <s v="Boston"/>
    <n v="1991"/>
    <s v="Pre-2010"/>
    <n v="1619"/>
    <n v="0"/>
    <n v="0"/>
    <n v="1"/>
    <n v="1"/>
    <x v="1"/>
    <s v="Job density (origin)"/>
    <x v="1"/>
  </r>
  <r>
    <x v="0"/>
    <x v="1"/>
    <m/>
    <m/>
    <m/>
    <m/>
    <m/>
    <s v="6c"/>
    <n v="1.4178216318785578E-2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8-2019"/>
    <n v="78"/>
    <n v="1"/>
    <n v="0"/>
    <n v="1"/>
    <n v="1"/>
    <x v="1"/>
    <s v="Ratio of residential area"/>
    <x v="2"/>
  </r>
  <r>
    <x v="0"/>
    <x v="1"/>
    <m/>
    <m/>
    <m/>
    <m/>
    <m/>
    <s v="6c, 8a"/>
    <n v="1.5041314689346981E-2"/>
    <s v="derived (6c)"/>
    <n v="4.5169113181222163E-3"/>
    <s v="Derived (8a)"/>
    <s v="Y"/>
    <s v="Pos"/>
    <s v="Y"/>
    <s v="Ridership"/>
    <m/>
    <s v="Continuous"/>
    <s v="Aggregate"/>
    <s v="General"/>
    <s v="China"/>
    <s v="Nanjing"/>
    <n v="2010"/>
    <s v="2010 - 2017"/>
    <n v="55"/>
    <n v="1"/>
    <n v="0"/>
    <n v="0"/>
    <n v="0"/>
    <x v="1"/>
    <s v="Employment density at work (common catchment area)"/>
    <x v="1"/>
  </r>
  <r>
    <x v="0"/>
    <x v="1"/>
    <m/>
    <m/>
    <m/>
    <m/>
    <m/>
    <s v="4a, 8a, 7a"/>
    <n v="1.6603704E-2"/>
    <s v="derived (7a)"/>
    <n v="5.771587875417131E-3"/>
    <s v="Derived (8a)"/>
    <s v="Y"/>
    <s v="Pos"/>
    <s v="Y"/>
    <s v="mode choice (probability)"/>
    <s v="trip"/>
    <s v="categorical"/>
    <s v="Aggregate"/>
    <s v="General"/>
    <s v="USA"/>
    <s v="varies"/>
    <s v="pre-2010"/>
    <s v="2010 - 2017"/>
    <n v="1000"/>
    <n v="1"/>
    <n v="0"/>
    <n v="1"/>
    <n v="1"/>
    <x v="0"/>
    <s v="% bike lanes"/>
    <x v="0"/>
  </r>
  <r>
    <x v="0"/>
    <x v="1"/>
    <m/>
    <m/>
    <m/>
    <m/>
    <m/>
    <s v="6e, 8a"/>
    <n v="1.7399999999999999E-2"/>
    <s v="Derived (6e)"/>
    <n v="5.117647058823528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2"/>
    <s v="Res. &amp; office balancing index:perfect balance between two land uses = 1"/>
    <x v="3"/>
  </r>
  <r>
    <x v="0"/>
    <x v="1"/>
    <m/>
    <m/>
    <m/>
    <m/>
    <m/>
    <s v="6a, 8a, 5"/>
    <n v="1.77E-2"/>
    <s v="Source (6a)"/>
    <n v="9.2670157068062836E-3"/>
    <s v="Derived (8a)"/>
    <s v="Y"/>
    <s v="Pos"/>
    <s v="Y"/>
    <s v="Ridership"/>
    <s v="unlinked trip"/>
    <s v="Continuous"/>
    <s v="Disaggregate"/>
    <s v="General"/>
    <s v="USA"/>
    <s v="varies"/>
    <s v="2002 - 2010"/>
    <s v="2010 - 2017"/>
    <n v="6369"/>
    <n v="0"/>
    <n v="0"/>
    <n v="1"/>
    <n v="1"/>
    <x v="3"/>
    <s v="Compactness index"/>
    <x v="11"/>
  </r>
  <r>
    <x v="0"/>
    <x v="1"/>
    <m/>
    <m/>
    <m/>
    <m/>
    <m/>
    <s v="6e, 8a, 5"/>
    <n v="1.7711999999999999E-2"/>
    <s v="Derived (6e)"/>
    <n v="9.1772020725388592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1"/>
    <s v="Commercial density"/>
    <x v="8"/>
  </r>
  <r>
    <x v="0"/>
    <x v="1"/>
    <m/>
    <m/>
    <m/>
    <m/>
    <m/>
    <s v="6e, 8a"/>
    <n v="1.8156000000000002E-2"/>
    <s v="Derived (6e)"/>
    <n v="4.12636363636363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2"/>
    <s v="Res. &amp; office balancing index:perfect balance between two land uses = 1"/>
    <x v="3"/>
  </r>
  <r>
    <x v="0"/>
    <x v="1"/>
    <m/>
    <m/>
    <m/>
    <m/>
    <m/>
    <s v="6e, 8a"/>
    <n v="1.9E-2"/>
    <s v="Derived (6e)"/>
    <n v="2.7941176470588233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1"/>
    <s v="Small-scale nieghbourhood living density"/>
    <x v="2"/>
  </r>
  <r>
    <x v="0"/>
    <x v="1"/>
    <m/>
    <m/>
    <m/>
    <m/>
    <m/>
    <s v="4a, 7a"/>
    <n v="1.9031241600000002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n v="761"/>
    <n v="1"/>
    <n v="0"/>
    <n v="1"/>
    <n v="1"/>
    <x v="0"/>
    <s v="Intersection density"/>
    <x v="0"/>
  </r>
  <r>
    <x v="0"/>
    <x v="1"/>
    <m/>
    <m/>
    <m/>
    <m/>
    <m/>
    <s v="6c, 8a"/>
    <n v="1.9823957584471603E-2"/>
    <s v="derived (6c)"/>
    <n v="2.0085063408785821E-3"/>
    <s v="Derived (8a)"/>
    <s v="Y"/>
    <s v="Pos"/>
    <s v="Y"/>
    <s v="Ridership"/>
    <s v="Sum of boarding and alighting"/>
    <s v="Continuous"/>
    <s v="Aggregate"/>
    <s v="Weekday"/>
    <s v="China"/>
    <s v="Shanghai"/>
    <n v="2015"/>
    <s v="2018-2019"/>
    <n v="286"/>
    <n v="1"/>
    <n v="0"/>
    <n v="0"/>
    <n v="0"/>
    <x v="3"/>
    <s v="Betweenness centrality"/>
    <x v="11"/>
  </r>
  <r>
    <x v="0"/>
    <x v="1"/>
    <m/>
    <m/>
    <m/>
    <m/>
    <m/>
    <s v="6a"/>
    <n v="2.1000000000000001E-2"/>
    <s v="Source (6a)"/>
    <m/>
    <m/>
    <s v="N"/>
    <s v="Pos"/>
    <s v="insignificant"/>
    <s v="Ridership"/>
    <s v="boarding"/>
    <s v="Continuous"/>
    <s v="Aggregate"/>
    <s v="Peak"/>
    <s v="USA"/>
    <s v="San Francisco"/>
    <n v="2003"/>
    <s v="Pre-2010"/>
    <n v="68"/>
    <n v="0"/>
    <n v="0"/>
    <n v="0"/>
    <n v="0"/>
    <x v="1"/>
    <s v="Population (common catchment area)"/>
    <x v="2"/>
  </r>
  <r>
    <x v="0"/>
    <x v="1"/>
    <m/>
    <m/>
    <m/>
    <m/>
    <m/>
    <s v="6e, 8a"/>
    <n v="2.1329999999999998E-2"/>
    <s v="Derived (6e)"/>
    <n v="2.539285714285714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1"/>
    <s v="Small-scale nieghbourhood living density"/>
    <x v="2"/>
  </r>
  <r>
    <x v="0"/>
    <x v="1"/>
    <m/>
    <m/>
    <m/>
    <m/>
    <m/>
    <s v="6e, 8a"/>
    <n v="2.2235999999999999E-2"/>
    <s v="Derived (6e)"/>
    <n v="9.667826086956521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2"/>
    <s v="Res. &amp; small-scale neighborhood living balancing index:perfect balance between two land uses = 1"/>
    <x v="9"/>
  </r>
  <r>
    <x v="0"/>
    <x v="1"/>
    <m/>
    <m/>
    <m/>
    <m/>
    <m/>
    <s v="7a, 8a"/>
    <n v="2.2540000000000001E-2"/>
    <s v="derived (7a)"/>
    <n v="4.8777320926206448E-4"/>
    <s v="Derived (8a)"/>
    <s v="Y"/>
    <s v="Pos"/>
    <s v="Y"/>
    <s v="mode choice (probability)"/>
    <s v="trip"/>
    <s v="categorical"/>
    <s v="Disaggregate"/>
    <s v="General"/>
    <s v="Australia"/>
    <s v="Melbourne"/>
    <n v="2009"/>
    <s v="Pre-2010"/>
    <n v="22201"/>
    <n v="1"/>
    <n v="0"/>
    <n v="1"/>
    <n v="1"/>
    <x v="2"/>
    <s v="Land use mix:Entropy: maximises eveness --&gt; 1"/>
    <x v="4"/>
  </r>
  <r>
    <x v="0"/>
    <x v="1"/>
    <m/>
    <m/>
    <m/>
    <m/>
    <m/>
    <s v="6a, 8b, 8a"/>
    <n v="2.29E-2"/>
    <s v="Source (6a)"/>
    <n v="8.5199999999999998E-2"/>
    <s v="Derived (8a)"/>
    <s v="N"/>
    <s v="Pos"/>
    <s v="insignificant"/>
    <s v="Ridership"/>
    <m/>
    <s v="Continuous"/>
    <s v="Aggregate"/>
    <s v="General"/>
    <s v="Latin America"/>
    <s v="varies"/>
    <s v="2013, 2014"/>
    <s v="2010 - 2017"/>
    <n v="120"/>
    <n v="1"/>
    <n v="1"/>
    <n v="0"/>
    <n v="1"/>
    <x v="1"/>
    <s v="population density"/>
    <x v="2"/>
  </r>
  <r>
    <x v="0"/>
    <x v="1"/>
    <m/>
    <m/>
    <m/>
    <m/>
    <m/>
    <s v="6e, 8a"/>
    <n v="2.4072E-2"/>
    <s v="Derived (6e)"/>
    <n v="1.604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1"/>
    <s v="Office density"/>
    <x v="1"/>
  </r>
  <r>
    <x v="0"/>
    <x v="1"/>
    <m/>
    <m/>
    <m/>
    <m/>
    <m/>
    <s v="4a, 5, 7a"/>
    <n v="2.6312246100000002E-2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0 - 2017"/>
    <n v="5000"/>
    <n v="0"/>
    <n v="0"/>
    <n v="1"/>
    <n v="1"/>
    <x v="1"/>
    <s v="Employment density"/>
    <x v="1"/>
  </r>
  <r>
    <x v="0"/>
    <x v="1"/>
    <m/>
    <m/>
    <m/>
    <m/>
    <m/>
    <s v="4a, 7a, 8a"/>
    <n v="2.7E-2"/>
    <s v="derived (7a)"/>
    <n v="7.9411764705882348E-2"/>
    <s v="Derived (8a)"/>
    <s v="N"/>
    <s v="Pos"/>
    <s v="insignificant"/>
    <s v="mode choice (probability)"/>
    <s v="trip"/>
    <s v="Discrete"/>
    <s v="Disaggregate"/>
    <s v="Non-work"/>
    <s v="USA"/>
    <s v="Boston"/>
    <n v="1991"/>
    <s v="Pre-2010"/>
    <n v="1036"/>
    <n v="0"/>
    <n v="0"/>
    <n v="1"/>
    <n v="1"/>
    <x v="1"/>
    <s v="Job density (destination)"/>
    <x v="1"/>
  </r>
  <r>
    <x v="0"/>
    <x v="1"/>
    <m/>
    <m/>
    <m/>
    <m/>
    <m/>
    <s v="6e, 8a"/>
    <n v="2.7317999999999999E-2"/>
    <s v="Derived (6e)"/>
    <n v="0.10797628458498024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2"/>
    <s v="Res. &amp; office balancing index:perfect balance between two land uses = 1"/>
    <x v="3"/>
  </r>
  <r>
    <x v="0"/>
    <x v="1"/>
    <m/>
    <m/>
    <m/>
    <m/>
    <m/>
    <m/>
    <n v="2.8000000000000001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n v="8212"/>
    <n v="1"/>
    <n v="0"/>
    <n v="1"/>
    <n v="1"/>
    <x v="1"/>
    <s v="Retail establishment density"/>
    <x v="8"/>
  </r>
  <r>
    <x v="0"/>
    <x v="1"/>
    <m/>
    <m/>
    <m/>
    <m/>
    <m/>
    <s v="4b, 7b"/>
    <n v="2.8294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Pre-2010"/>
    <n v="1000"/>
    <n v="1"/>
    <n v="0"/>
    <n v="1"/>
    <n v="1"/>
    <x v="1"/>
    <s v="Building density"/>
    <x v="7"/>
  </r>
  <r>
    <x v="0"/>
    <x v="1"/>
    <m/>
    <m/>
    <m/>
    <m/>
    <m/>
    <s v="4a, 8a, 7a"/>
    <n v="2.8478384999999998E-2"/>
    <s v="derived (7a)"/>
    <n v="7.8909351620947629E-3"/>
    <s v="Derived (8a)"/>
    <s v="Y"/>
    <s v="Pos"/>
    <s v="Y"/>
    <s v="mode choice (probability)"/>
    <s v="trip"/>
    <s v="categorical"/>
    <s v="Aggregate"/>
    <s v="General"/>
    <s v="USA"/>
    <s v="varies"/>
    <s v="pre-2010"/>
    <s v="2010 - 2017"/>
    <n v="1000"/>
    <n v="1"/>
    <n v="0"/>
    <n v="1"/>
    <n v="1"/>
    <x v="0"/>
    <s v="City - wide Intersection density"/>
    <x v="0"/>
  </r>
  <r>
    <x v="0"/>
    <x v="1"/>
    <m/>
    <m/>
    <m/>
    <m/>
    <m/>
    <s v="6c, 8a"/>
    <n v="2.8988744648056172E-2"/>
    <s v="derived (6c)"/>
    <n v="1.2129181861111369E-2"/>
    <s v="Derived (8a)"/>
    <s v="Y"/>
    <s v="Pos"/>
    <s v="Y"/>
    <s v="Ridership"/>
    <m/>
    <s v="Continuous"/>
    <s v="Aggregate"/>
    <s v="General"/>
    <s v="China"/>
    <s v="Nanjing"/>
    <n v="2010"/>
    <s v="2010 - 2017"/>
    <n v="55"/>
    <n v="1"/>
    <n v="0"/>
    <n v="0"/>
    <n v="0"/>
    <x v="3"/>
    <s v="Number of shopping centres"/>
    <x v="5"/>
  </r>
  <r>
    <x v="0"/>
    <x v="1"/>
    <m/>
    <m/>
    <m/>
    <m/>
    <m/>
    <s v="6e, 8a, 5"/>
    <n v="0.03"/>
    <s v="Derived (6e)"/>
    <n v="9.2879256965944269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1"/>
    <s v="Commercial density"/>
    <x v="8"/>
  </r>
  <r>
    <x v="0"/>
    <x v="1"/>
    <m/>
    <m/>
    <m/>
    <m/>
    <m/>
    <s v="4b, 8a, 8b"/>
    <n v="0.03"/>
    <s v="Source"/>
    <n v="1.4633995165389142E-2"/>
    <s v="Derived (8a)"/>
    <s v="Y"/>
    <s v="Pos"/>
    <s v="Y"/>
    <s v="Transit users"/>
    <s v="individual"/>
    <s v="Count"/>
    <s v="Aggregate"/>
    <s v="General"/>
    <s v="USA"/>
    <s v="Atlanta"/>
    <n v="2009"/>
    <s v="Pre-2010"/>
    <n v="12851"/>
    <n v="0"/>
    <n v="0"/>
    <n v="1"/>
    <n v="1"/>
    <x v="1"/>
    <s v="Population density"/>
    <x v="2"/>
  </r>
  <r>
    <x v="0"/>
    <x v="1"/>
    <m/>
    <m/>
    <m/>
    <m/>
    <m/>
    <s v="6e, 8a"/>
    <n v="3.1320000000000001E-2"/>
    <s v="Derived (6e)"/>
    <n v="8.464864864864865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2"/>
    <s v="Residential to non-residential balancing index:perfect balance between two land uses = 1"/>
    <x v="3"/>
  </r>
  <r>
    <x v="0"/>
    <x v="1"/>
    <m/>
    <m/>
    <m/>
    <m/>
    <m/>
    <s v="2, 3 (ref case was PT), 4a, 7a, 5"/>
    <n v="3.1673175025010408E-2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1996"/>
    <s v="Pre-2010"/>
    <s v="not stated"/>
    <n v="1"/>
    <n v="0"/>
    <n v="1"/>
    <n v="1"/>
    <x v="1"/>
    <s v="Population density"/>
    <x v="1"/>
  </r>
  <r>
    <x v="0"/>
    <x v="1"/>
    <m/>
    <m/>
    <m/>
    <m/>
    <m/>
    <s v="6e, 8a, 5"/>
    <n v="3.2669999999999998E-2"/>
    <s v="Derived (6e)"/>
    <n v="3.755172413793102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1"/>
    <s v="Residential density"/>
    <x v="2"/>
  </r>
  <r>
    <x v="0"/>
    <x v="1"/>
    <m/>
    <m/>
    <m/>
    <m/>
    <m/>
    <s v="6e, 8a, 5"/>
    <n v="3.3239999999999999E-2"/>
    <s v="Derived (6e)"/>
    <n v="9.5517241379310339E-3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1"/>
    <s v="Commercial density"/>
    <x v="8"/>
  </r>
  <r>
    <x v="0"/>
    <x v="1"/>
    <m/>
    <m/>
    <m/>
    <m/>
    <m/>
    <s v="4b, 7b"/>
    <n v="3.4090000000000002E-2"/>
    <s v="derived (7b)"/>
    <m/>
    <m/>
    <s v="N"/>
    <s v="Pos"/>
    <s v="insignificant"/>
    <s v="Ridership"/>
    <s v="boarding"/>
    <s v="Count"/>
    <s v="Aggregate"/>
    <s v="General"/>
    <s v="USA"/>
    <s v="varies"/>
    <n v="2012"/>
    <s v="2010 - 2017"/>
    <n v="475"/>
    <n v="0"/>
    <n v="0"/>
    <n v="1"/>
    <n v="1"/>
    <x v="1"/>
    <s v="Employment density"/>
    <x v="1"/>
  </r>
  <r>
    <x v="0"/>
    <x v="1"/>
    <m/>
    <m/>
    <m/>
    <m/>
    <m/>
    <s v="6e, 8a"/>
    <n v="3.4383999999999998E-2"/>
    <s v="Derived (6e)"/>
    <n v="3.8204444444444444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1"/>
    <s v="Small-scale nieghbourhood living density"/>
    <x v="2"/>
  </r>
  <r>
    <x v="0"/>
    <x v="1"/>
    <m/>
    <m/>
    <m/>
    <m/>
    <m/>
    <s v="6c, 8a, 5"/>
    <n v="3.6418943297909206E-2"/>
    <s v="derived (6c)"/>
    <n v="1.3006765463539002E-2"/>
    <s v="Derived (8a)"/>
    <s v="Y"/>
    <s v="neg"/>
    <s v="N"/>
    <s v="Ridership"/>
    <s v="trip"/>
    <s v="Continuous"/>
    <s v="Aggregate"/>
    <s v="General"/>
    <s v="USA"/>
    <s v="Los Angeles"/>
    <s v="2000 - 2010"/>
    <s v="2010 - 2017"/>
    <n v="50"/>
    <n v="1"/>
    <n v="0"/>
    <n v="1"/>
    <n v="1"/>
    <x v="2"/>
    <s v="Change in job and population balance:Perfect balancing when index = 1"/>
    <x v="3"/>
  </r>
  <r>
    <x v="0"/>
    <x v="1"/>
    <m/>
    <m/>
    <m/>
    <m/>
    <m/>
    <s v="6e, 8a"/>
    <n v="3.7547999999999998E-2"/>
    <s v="Derived (6e)"/>
    <n v="8.939999999999999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2"/>
    <s v="Residential to non-residential balancing index:perfect balance between two land uses = 1"/>
    <x v="3"/>
  </r>
  <r>
    <x v="0"/>
    <x v="1"/>
    <m/>
    <m/>
    <m/>
    <m/>
    <m/>
    <s v="6e, 8a, 5"/>
    <n v="3.7929000000000004E-2"/>
    <s v="Derived (6e)"/>
    <n v="1.81478468899521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1"/>
    <s v="Office density"/>
    <x v="1"/>
  </r>
  <r>
    <x v="0"/>
    <x v="1"/>
    <m/>
    <m/>
    <m/>
    <m/>
    <m/>
    <s v="3, 7b, 8a, 8b"/>
    <n v="3.8496000000000002E-2"/>
    <s v="derived (7b)"/>
    <n v="4.8120000000000003E-2"/>
    <s v="Derived (8a)"/>
    <s v="N"/>
    <s v="Pos"/>
    <s v="insignificant"/>
    <s v="Ridership"/>
    <s v="trip"/>
    <s v="Count"/>
    <s v="Aggregate"/>
    <s v="Work"/>
    <s v="USA"/>
    <s v="San Francisco"/>
    <n v="2000"/>
    <s v="Pre-2010"/>
    <n v="1887"/>
    <n v="1"/>
    <n v="1"/>
    <n v="1"/>
    <n v="1"/>
    <x v="2"/>
    <s v="jobs-housing balance:Appears to be an absolute value - ratio of the two land uses"/>
    <x v="3"/>
  </r>
  <r>
    <x v="0"/>
    <x v="1"/>
    <m/>
    <m/>
    <m/>
    <m/>
    <m/>
    <s v="6e, 8a"/>
    <n v="3.8812999999999993E-2"/>
    <s v="Derived (6e)"/>
    <n v="3.105039999999999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1"/>
    <s v="Small-scale nieghbourhood living density"/>
    <x v="2"/>
  </r>
  <r>
    <x v="0"/>
    <x v="1"/>
    <m/>
    <m/>
    <m/>
    <m/>
    <m/>
    <s v="7a, 8a"/>
    <n v="3.9258545454545456E-2"/>
    <s v="derived (7a)"/>
    <n v="1.0752819899902892E-2"/>
    <s v="Derived (8a)"/>
    <s v="Y"/>
    <s v="Pos"/>
    <s v="Y"/>
    <s v="Probability (mode choice)"/>
    <s v="trip"/>
    <s v="Discrete"/>
    <s v="Disaggregate"/>
    <s v="Education"/>
    <s v="Iran"/>
    <s v="Shiraz"/>
    <n v="2016"/>
    <s v="2018-2019"/>
    <n v="770"/>
    <n v="1"/>
    <n v="1"/>
    <n v="0"/>
    <n v="1"/>
    <x v="2"/>
    <s v="land use diversity"/>
    <x v="4"/>
  </r>
  <r>
    <x v="0"/>
    <x v="1"/>
    <m/>
    <m/>
    <m/>
    <m/>
    <m/>
    <s v="6e, 4b, 8a"/>
    <n v="4.07E-2"/>
    <s v="Derived (6e)"/>
    <n v="1.474637681159420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n v="15"/>
    <n v="0"/>
    <n v="0"/>
    <n v="1"/>
    <n v="1"/>
    <x v="1"/>
    <s v="Household density"/>
    <x v="2"/>
  </r>
  <r>
    <x v="0"/>
    <x v="1"/>
    <m/>
    <m/>
    <m/>
    <m/>
    <m/>
    <s v="6e, 8a"/>
    <n v="4.1420000000000005E-2"/>
    <s v="Derived (6e)"/>
    <n v="0.11194594594594597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2"/>
    <s v="Land use mix index for 5 use types of non-residential facilities:perfect balance between two land uses = 1"/>
    <x v="4"/>
  </r>
  <r>
    <x v="0"/>
    <x v="1"/>
    <m/>
    <m/>
    <m/>
    <m/>
    <m/>
    <s v="6a, 8a"/>
    <n v="4.2000000000000003E-2"/>
    <s v="Source (6a)"/>
    <n v="0.1076923076923077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n v="43"/>
    <n v="0"/>
    <n v="0"/>
    <n v="1"/>
    <n v="1"/>
    <x v="3"/>
    <s v="% of MSA employment in CBD"/>
    <x v="11"/>
  </r>
  <r>
    <x v="0"/>
    <x v="1"/>
    <m/>
    <m/>
    <m/>
    <m/>
    <m/>
    <s v="6e, 8a, 5"/>
    <n v="4.2419999999999999E-2"/>
    <s v="Derived (6e)"/>
    <n v="1.885333333333333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1"/>
    <s v="Office density"/>
    <x v="1"/>
  </r>
  <r>
    <x v="0"/>
    <x v="1"/>
    <m/>
    <m/>
    <m/>
    <m/>
    <m/>
    <s v="4a, 7a, , 8a"/>
    <n v="4.2595739999999993E-2"/>
    <s v="derived (7a)"/>
    <n v="8.5705714285714274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Pre-2010"/>
    <n v="2127"/>
    <n v="1"/>
    <n v="0"/>
    <n v="1"/>
    <n v="1"/>
    <x v="1"/>
    <s v="Household density"/>
    <x v="2"/>
  </r>
  <r>
    <x v="0"/>
    <x v="1"/>
    <m/>
    <m/>
    <m/>
    <m/>
    <m/>
    <s v="6a"/>
    <n v="4.2999999999999997E-2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n v="27"/>
    <n v="0"/>
    <n v="0"/>
    <n v="0"/>
    <n v="0"/>
    <x v="2"/>
    <s v="Land use mix:Entropy: maximises eveness --&gt; 1"/>
    <x v="4"/>
  </r>
  <r>
    <x v="0"/>
    <x v="1"/>
    <m/>
    <m/>
    <m/>
    <m/>
    <m/>
    <s v="4b"/>
    <n v="4.2999999999999997E-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n v="432"/>
    <n v="0"/>
    <n v="0"/>
    <n v="1"/>
    <n v="1"/>
    <x v="1"/>
    <s v="Employment density"/>
    <x v="1"/>
  </r>
  <r>
    <x v="0"/>
    <x v="1"/>
    <m/>
    <m/>
    <m/>
    <m/>
    <m/>
    <s v="6e, 8a, 5"/>
    <n v="4.4921000000000003E-2"/>
    <s v="Derived (6e)"/>
    <n v="1.961615720524017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1"/>
    <s v="Office density"/>
    <x v="1"/>
  </r>
  <r>
    <x v="0"/>
    <x v="1"/>
    <m/>
    <m/>
    <m/>
    <m/>
    <m/>
    <m/>
    <n v="4.4999999999999998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n v="8229"/>
    <n v="1"/>
    <n v="1"/>
    <n v="1"/>
    <n v="1"/>
    <x v="1"/>
    <s v="Retail establishment density"/>
    <x v="8"/>
  </r>
  <r>
    <x v="0"/>
    <x v="1"/>
    <m/>
    <m/>
    <m/>
    <m/>
    <m/>
    <s v="7a, 8a, 8b"/>
    <n v="4.6885330104119514E-2"/>
    <s v="derived (7a)"/>
    <n v="4.6885330104119514E-2"/>
    <s v="derived, 8a, 8b"/>
    <s v="Y"/>
    <s v="Pos"/>
    <s v="Y"/>
    <s v="Probability (mode choice)"/>
    <s v="trip"/>
    <s v="Discrete"/>
    <s v="Disaggregate"/>
    <s v="General"/>
    <s v="USA"/>
    <s v="varies"/>
    <n v="2011"/>
    <s v="2018-2019"/>
    <n v="2209"/>
    <n v="1"/>
    <n v="0"/>
    <n v="0"/>
    <n v="0"/>
    <x v="1"/>
    <s v="Activity density (population + employment)"/>
    <x v="7"/>
  </r>
  <r>
    <x v="0"/>
    <x v="1"/>
    <m/>
    <m/>
    <m/>
    <m/>
    <m/>
    <s v="6b"/>
    <n v="4.7E-2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n v="1000"/>
    <n v="1"/>
    <n v="0"/>
    <n v="0"/>
    <n v="0"/>
    <x v="1"/>
    <s v="commercial density (common catchment area)"/>
    <x v="7"/>
  </r>
  <r>
    <x v="0"/>
    <x v="1"/>
    <m/>
    <m/>
    <m/>
    <m/>
    <m/>
    <s v="6e, 8a"/>
    <n v="4.9503999999999992E-2"/>
    <s v="Derived (6e)"/>
    <n v="0.11250909090909089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2"/>
    <s v="Land use mix index for 5 use types of non-residential facilities:perfect balance between two land uses = 1"/>
    <x v="4"/>
  </r>
  <r>
    <x v="0"/>
    <x v="1"/>
    <m/>
    <m/>
    <m/>
    <m/>
    <m/>
    <s v="6c, 8a"/>
    <n v="4.9818997797356837E-2"/>
    <s v="derived (6c)"/>
    <n v="3.6100723041562928E-2"/>
    <s v="Derived (8a)"/>
    <s v="N"/>
    <s v="Pos"/>
    <s v="insignificant"/>
    <s v="Ridership"/>
    <s v="stop usage"/>
    <s v="Continuous"/>
    <s v="Aggregate"/>
    <s v="Weekday"/>
    <s v="USA"/>
    <s v="San Diego"/>
    <n v="2011"/>
    <s v="2010 - 2017"/>
    <n v="53"/>
    <n v="0"/>
    <n v="0"/>
    <n v="1"/>
    <n v="1"/>
    <x v="2"/>
    <s v="Total acreage with two or more land uses"/>
    <x v="4"/>
  </r>
  <r>
    <x v="0"/>
    <x v="1"/>
    <m/>
    <m/>
    <m/>
    <m/>
    <m/>
    <s v="4b, 8a, 8b"/>
    <n v="0.05"/>
    <s v="Source"/>
    <n v="1.2348825587206395E-2"/>
    <s v="Derived (8a)"/>
    <s v="Y"/>
    <s v="Pos"/>
    <s v="Y"/>
    <s v="Transit users"/>
    <s v="individual"/>
    <s v="Count"/>
    <s v="Aggregate"/>
    <s v="General"/>
    <s v="USA"/>
    <s v="Atlanta"/>
    <n v="2009"/>
    <s v="Pre-2010"/>
    <n v="10491"/>
    <n v="0"/>
    <n v="0"/>
    <n v="1"/>
    <n v="1"/>
    <x v="1"/>
    <s v="Employment density"/>
    <x v="1"/>
  </r>
  <r>
    <x v="0"/>
    <x v="1"/>
    <m/>
    <m/>
    <m/>
    <m/>
    <m/>
    <s v="4a, 8a, 7a"/>
    <n v="5.1933960000000001E-2"/>
    <s v="derived (7a)"/>
    <n v="6.6813276727132383E-3"/>
    <s v="Derived (8a)"/>
    <s v="Y"/>
    <s v="Pos"/>
    <s v="Y"/>
    <s v="mode choice (probability)"/>
    <s v="trip"/>
    <s v="categorical"/>
    <s v="Aggregate"/>
    <s v="General"/>
    <s v="USA"/>
    <s v="varies"/>
    <s v="pre-2010"/>
    <s v="2010 - 2017"/>
    <n v="1000"/>
    <n v="1"/>
    <n v="0"/>
    <n v="1"/>
    <n v="1"/>
    <x v="0"/>
    <s v="% raised median"/>
    <x v="10"/>
  </r>
  <r>
    <x v="0"/>
    <x v="1"/>
    <m/>
    <m/>
    <m/>
    <m/>
    <m/>
    <s v="6e, 8a, 5"/>
    <n v="5.3592000000000008E-2"/>
    <s v="Derived (6e)"/>
    <n v="1.8416494845360825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1"/>
    <s v="Office density"/>
    <x v="1"/>
  </r>
  <r>
    <x v="0"/>
    <x v="1"/>
    <m/>
    <m/>
    <m/>
    <m/>
    <m/>
    <s v="6a"/>
    <n v="5.6000000000000001E-2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n v="39"/>
    <n v="1"/>
    <n v="0"/>
    <n v="1"/>
    <n v="1"/>
    <x v="1"/>
    <s v="Employment density"/>
    <x v="1"/>
  </r>
  <r>
    <x v="0"/>
    <x v="1"/>
    <m/>
    <m/>
    <m/>
    <m/>
    <m/>
    <s v="6e, 8a"/>
    <n v="5.8874999999999997E-2"/>
    <s v="Derived (6e)"/>
    <n v="7.8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2"/>
    <s v="Res. &amp; small-scale neighborhood living balancing index:perfect balance between two land uses = 1"/>
    <x v="9"/>
  </r>
  <r>
    <x v="0"/>
    <x v="1"/>
    <m/>
    <m/>
    <m/>
    <m/>
    <m/>
    <s v="7a, 5"/>
    <n v="6.0283150009193667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n v="16890"/>
    <n v="0"/>
    <n v="0"/>
    <n v="1"/>
    <n v="1"/>
    <x v="3"/>
    <s v="Walk access to amenities"/>
    <x v="5"/>
  </r>
  <r>
    <x v="0"/>
    <x v="1"/>
    <m/>
    <m/>
    <m/>
    <m/>
    <m/>
    <s v="6e, 8a, 5"/>
    <n v="6.0885000000000002E-2"/>
    <s v="Derived (6e)"/>
    <n v="2.190107913669064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1"/>
    <s v="Office density"/>
    <x v="1"/>
  </r>
  <r>
    <x v="0"/>
    <x v="1"/>
    <m/>
    <m/>
    <m/>
    <m/>
    <m/>
    <s v="4a, 7a"/>
    <n v="6.1728609600000005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n v="761"/>
    <n v="1"/>
    <n v="0"/>
    <n v="1"/>
    <n v="1"/>
    <x v="1"/>
    <s v="Building density"/>
    <x v="7"/>
  </r>
  <r>
    <x v="0"/>
    <x v="1"/>
    <m/>
    <m/>
    <m/>
    <m/>
    <m/>
    <s v="6e, 8a, 8b"/>
    <n v="6.2006999999999993E-2"/>
    <s v="Derived (6e)"/>
    <n v="7.6229999999999992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8-2019"/>
    <n v="2300"/>
    <n v="0"/>
    <n v="0"/>
    <n v="0"/>
    <n v="0"/>
    <x v="0"/>
    <s v="Intersection density"/>
    <x v="0"/>
  </r>
  <r>
    <x v="0"/>
    <x v="1"/>
    <m/>
    <m/>
    <m/>
    <m/>
    <m/>
    <s v="6e, 8a, 5"/>
    <n v="6.5135000000000012E-2"/>
    <s v="Derived (6e)"/>
    <n v="2.4579245283018872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1"/>
    <s v="Office density"/>
    <x v="1"/>
  </r>
  <r>
    <x v="0"/>
    <x v="1"/>
    <m/>
    <m/>
    <m/>
    <m/>
    <m/>
    <s v="6a, 8a"/>
    <n v="6.6000000000000003E-2"/>
    <s v="Source (6a)"/>
    <n v="0.118491921005386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n v="29"/>
    <n v="0"/>
    <n v="0"/>
    <n v="1"/>
    <n v="1"/>
    <x v="3"/>
    <s v="% of MSA employment in CBD"/>
    <x v="11"/>
  </r>
  <r>
    <x v="0"/>
    <x v="1"/>
    <m/>
    <m/>
    <m/>
    <m/>
    <m/>
    <s v="7a 5"/>
    <n v="6.6811686436115361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n v="16890"/>
    <n v="0"/>
    <n v="0"/>
    <n v="1"/>
    <n v="1"/>
    <x v="2"/>
    <s v="Housing diversity:Entropy: maximises eveness --&gt; 1"/>
    <x v="9"/>
  </r>
  <r>
    <x v="0"/>
    <x v="1"/>
    <m/>
    <m/>
    <m/>
    <m/>
    <m/>
    <s v="4a, 8a, 7a"/>
    <n v="6.8793542999999999E-2"/>
    <s v="derived (7a)"/>
    <n v="3.9310596E-3"/>
    <s v="Derived (8a)"/>
    <s v="Y"/>
    <s v="Pos"/>
    <s v="Y"/>
    <s v="mode choice (probability)"/>
    <s v="trip"/>
    <s v="categorical"/>
    <s v="Aggregate"/>
    <s v="General"/>
    <s v="USA"/>
    <s v="varies"/>
    <s v="pre-2010"/>
    <s v="2010 - 2017"/>
    <n v="1000"/>
    <n v="1"/>
    <n v="0"/>
    <n v="1"/>
    <n v="1"/>
    <x v="0"/>
    <s v="Average outside shoulder width"/>
    <x v="10"/>
  </r>
  <r>
    <x v="0"/>
    <x v="1"/>
    <m/>
    <m/>
    <m/>
    <m/>
    <m/>
    <s v="6c, 8a"/>
    <n v="7.0986555555555553E-2"/>
    <s v="derived (6c)"/>
    <n v="3.507240887132191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n v="268"/>
    <n v="1"/>
    <n v="0"/>
    <n v="0"/>
    <n v="0"/>
    <x v="1"/>
    <s v="Employment density"/>
    <x v="1"/>
  </r>
  <r>
    <x v="0"/>
    <x v="1"/>
    <m/>
    <m/>
    <m/>
    <m/>
    <m/>
    <m/>
    <n v="7.1999999999999995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n v="8212"/>
    <n v="1"/>
    <n v="0"/>
    <n v="1"/>
    <n v="1"/>
    <x v="1"/>
    <s v="Gross population density"/>
    <x v="2"/>
  </r>
  <r>
    <x v="0"/>
    <x v="1"/>
    <m/>
    <m/>
    <m/>
    <m/>
    <m/>
    <s v="4a, 7a"/>
    <n v="7.46462304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n v="761"/>
    <n v="1"/>
    <n v="0"/>
    <n v="1"/>
    <n v="1"/>
    <x v="1"/>
    <s v="Dwelling density"/>
    <x v="2"/>
  </r>
  <r>
    <x v="0"/>
    <x v="1"/>
    <m/>
    <m/>
    <m/>
    <m/>
    <m/>
    <s v="6e, 8a, 5"/>
    <n v="7.5472999999999985E-2"/>
    <s v="Derived (6e)"/>
    <n v="3.8117676767676759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1"/>
    <s v="Small-scale nieghbourhood living density"/>
    <x v="2"/>
  </r>
  <r>
    <x v="0"/>
    <x v="1"/>
    <m/>
    <m/>
    <m/>
    <m/>
    <m/>
    <m/>
    <n v="7.6999999999999999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n v="8212"/>
    <n v="1"/>
    <n v="0"/>
    <n v="1"/>
    <n v="1"/>
    <x v="1"/>
    <s v="Retail establishment density"/>
    <x v="8"/>
  </r>
  <r>
    <x v="0"/>
    <x v="1"/>
    <m/>
    <m/>
    <m/>
    <m/>
    <m/>
    <s v="4a, 7a, 8a"/>
    <n v="7.6999999999999999E-2"/>
    <s v="derived (7a)"/>
    <n v="3.615023474178404E-2"/>
    <s v="Derived (8a)"/>
    <s v="Y"/>
    <s v="Pos"/>
    <s v="Y"/>
    <s v="mode choice (probability)"/>
    <s v="trip"/>
    <s v="Discrete"/>
    <s v="Disaggregate"/>
    <s v="Work"/>
    <s v="USA"/>
    <s v="Boston"/>
    <n v="1991"/>
    <s v="Pre-2010"/>
    <n v="1619"/>
    <n v="0"/>
    <n v="0"/>
    <n v="1"/>
    <n v="1"/>
    <x v="1"/>
    <s v="Pop density (destination)"/>
    <x v="2"/>
  </r>
  <r>
    <x v="0"/>
    <x v="1"/>
    <m/>
    <m/>
    <m/>
    <m/>
    <m/>
    <s v="4a, 7a"/>
    <n v="7.7494000000000007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n v="761"/>
    <n v="1"/>
    <n v="0"/>
    <n v="1"/>
    <n v="1"/>
    <x v="1"/>
    <s v="Dwelling density"/>
    <x v="2"/>
  </r>
  <r>
    <x v="0"/>
    <x v="1"/>
    <m/>
    <m/>
    <m/>
    <m/>
    <m/>
    <s v="4a, 8a"/>
    <n v="7.7499999999999999E-2"/>
    <s v="Source"/>
    <n v="0.17690025108422736"/>
    <s v="Derived (8a)"/>
    <s v="Y"/>
    <s v="Pos"/>
    <s v="Y"/>
    <s v="mode choice (probability)"/>
    <s v="trip"/>
    <s v="categorical"/>
    <s v="Aggregate"/>
    <s v="Non-work"/>
    <s v="USA"/>
    <s v="Portland"/>
    <n v="1995"/>
    <s v="Pre-2010"/>
    <n v="131"/>
    <n v="0"/>
    <n v="0"/>
    <n v="1"/>
    <n v="1"/>
    <x v="1"/>
    <s v="Population density"/>
    <x v="2"/>
  </r>
  <r>
    <x v="0"/>
    <x v="1"/>
    <m/>
    <m/>
    <m/>
    <m/>
    <m/>
    <s v="6e, 8a, 5"/>
    <n v="7.8048000000000006E-2"/>
    <s v="Derived (6e)"/>
    <n v="4.73018181818181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1"/>
    <s v="Small-scale nieghbourhood living density"/>
    <x v="2"/>
  </r>
  <r>
    <x v="0"/>
    <x v="1"/>
    <m/>
    <m/>
    <m/>
    <m/>
    <m/>
    <s v="4a, 8a"/>
    <n v="0.08"/>
    <s v="Source"/>
    <n v="7.2727272727272724E-2"/>
    <s v="Derived (8a)"/>
    <s v="N"/>
    <s v="Pos"/>
    <s v="insignificant"/>
    <s v="mode choice (probability)"/>
    <s v="tour"/>
    <s v="binary"/>
    <s v="Disaggregate"/>
    <s v="Work"/>
    <s v="USA"/>
    <s v="Puget Sound"/>
    <n v="1999"/>
    <s v="Pre-2010"/>
    <n v="10475"/>
    <n v="0"/>
    <n v="0"/>
    <n v="0"/>
    <n v="0"/>
    <x v="2"/>
    <s v="Land use mix:Entropy: maximises eveness --&gt; 1"/>
    <x v="4"/>
  </r>
  <r>
    <x v="0"/>
    <x v="1"/>
    <m/>
    <m/>
    <m/>
    <m/>
    <m/>
    <s v="8a"/>
    <n v="0.08"/>
    <s v="Source"/>
    <n v="2.1978021978021976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0 - 2017"/>
    <n v="1824"/>
    <n v="1"/>
    <n v="0"/>
    <n v="1"/>
    <n v="1"/>
    <x v="1"/>
    <s v="Population and employment density"/>
    <x v="7"/>
  </r>
  <r>
    <x v="0"/>
    <x v="1"/>
    <m/>
    <m/>
    <m/>
    <m/>
    <m/>
    <s v="4a, 7a, , 8a"/>
    <n v="8.1536399999999981E-2"/>
    <s v="derived (7a)"/>
    <n v="8.7111538461538435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Pre-2010"/>
    <n v="2127"/>
    <n v="1"/>
    <n v="0"/>
    <n v="1"/>
    <n v="1"/>
    <x v="1"/>
    <s v="Household density"/>
    <x v="2"/>
  </r>
  <r>
    <x v="0"/>
    <x v="1"/>
    <m/>
    <m/>
    <m/>
    <m/>
    <m/>
    <s v="6e, 8a"/>
    <n v="8.3999999999999991E-2"/>
    <s v="Derived (6e)"/>
    <n v="8.74999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2"/>
    <s v="Land use mix index for 5 use types of non-residential facilities:perfect balance between two land uses = 1"/>
    <x v="4"/>
  </r>
  <r>
    <x v="0"/>
    <x v="1"/>
    <m/>
    <m/>
    <m/>
    <m/>
    <m/>
    <s v="6e, 8a, 5"/>
    <n v="8.4245E-2"/>
    <s v="Derived (6e)"/>
    <n v="4.505080213903742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1"/>
    <s v="Residential density"/>
    <x v="2"/>
  </r>
  <r>
    <x v="0"/>
    <x v="1"/>
    <m/>
    <m/>
    <m/>
    <m/>
    <m/>
    <s v="6b, 5"/>
    <n v="8.5000000000000006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n v="2000"/>
    <n v="1"/>
    <n v="0"/>
    <n v="0"/>
    <n v="0"/>
    <x v="0"/>
    <s v="Pedestrian friendly intersection"/>
    <x v="0"/>
  </r>
  <r>
    <x v="0"/>
    <x v="1"/>
    <m/>
    <m/>
    <m/>
    <m/>
    <m/>
    <s v="6c, 8a"/>
    <n v="8.6267743353109202E-2"/>
    <s v="derived (6c)"/>
    <n v="8.8844225904334915E-3"/>
    <s v="Derived (8a)"/>
    <s v="Y"/>
    <s v="Pos"/>
    <s v="Y"/>
    <s v="Ridership"/>
    <s v="Sum of boarding and alighting"/>
    <s v="Continuous"/>
    <s v="Aggregate"/>
    <s v="weekend"/>
    <s v="China"/>
    <s v="Shanghai"/>
    <n v="2015"/>
    <s v="2018-2019"/>
    <n v="286"/>
    <n v="1"/>
    <n v="0"/>
    <n v="0"/>
    <n v="0"/>
    <x v="3"/>
    <s v="Betweenness centrality"/>
    <x v="11"/>
  </r>
  <r>
    <x v="0"/>
    <x v="1"/>
    <m/>
    <m/>
    <m/>
    <m/>
    <m/>
    <s v="6a, 8a"/>
    <n v="8.6999999999999994E-2"/>
    <s v="Source (6a)"/>
    <n v="0.20232558139534881"/>
    <s v="Derived (8a)"/>
    <s v="N"/>
    <s v="Pos"/>
    <s v="insignificant"/>
    <s v="Mode share"/>
    <s v="activity"/>
    <s v="continuous (fraction)"/>
    <s v="Aggregate"/>
    <s v="Work"/>
    <s v="USA"/>
    <s v="varies"/>
    <s v="2007 - 2011"/>
    <s v="Pre-2010"/>
    <n v="451"/>
    <n v="0"/>
    <n v="0"/>
    <n v="1"/>
    <n v="1"/>
    <x v="2"/>
    <s v="Mixed Use:Entropy: maximises eveness --&gt; 1"/>
    <x v="4"/>
  </r>
  <r>
    <x v="0"/>
    <x v="1"/>
    <m/>
    <m/>
    <m/>
    <m/>
    <m/>
    <s v="7b, 8a"/>
    <n v="8.8359999999999994E-2"/>
    <s v="derived (7b)"/>
    <n v="2.033601841196778E-2"/>
    <s v="Derived (8a)"/>
    <s v="Y"/>
    <s v="Pos"/>
    <s v="Y"/>
    <s v="Ridership"/>
    <s v="trip"/>
    <s v="Count"/>
    <s v="Disaggregate"/>
    <s v="General"/>
    <s v="USA"/>
    <s v="15 cities"/>
    <s v="varies"/>
    <s v="2010 - 2017"/>
    <n v="6719"/>
    <n v="1"/>
    <n v="0"/>
    <n v="1"/>
    <n v="1"/>
    <x v="2"/>
    <s v="Land use entropy:Entropy: maximises eveness --&gt; 1"/>
    <x v="4"/>
  </r>
  <r>
    <x v="0"/>
    <x v="1"/>
    <m/>
    <m/>
    <m/>
    <m/>
    <m/>
    <m/>
    <n v="8.8999999999999996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n v="8229"/>
    <n v="1"/>
    <n v="1"/>
    <n v="1"/>
    <n v="1"/>
    <x v="1"/>
    <s v="Gross population density"/>
    <x v="2"/>
  </r>
  <r>
    <x v="0"/>
    <x v="1"/>
    <m/>
    <m/>
    <m/>
    <m/>
    <m/>
    <s v="4a, 8a"/>
    <n v="0.09"/>
    <s v="Source"/>
    <n v="3.749999999999999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n v="8707"/>
    <n v="0"/>
    <n v="0"/>
    <n v="0"/>
    <n v="0"/>
    <x v="2"/>
    <s v="Land use mix:Entropy: maximises eveness --&gt; 1"/>
    <x v="4"/>
  </r>
  <r>
    <x v="0"/>
    <x v="1"/>
    <m/>
    <m/>
    <m/>
    <m/>
    <m/>
    <s v="6a, 8a"/>
    <n v="0.09"/>
    <s v="derived (6a)"/>
    <n v="4.4400592007893432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n v="4399"/>
    <n v="1"/>
    <n v="0"/>
    <n v="1"/>
    <n v="1"/>
    <x v="0"/>
    <s v="Block density"/>
    <x v="0"/>
  </r>
  <r>
    <x v="0"/>
    <x v="1"/>
    <m/>
    <m/>
    <m/>
    <m/>
    <m/>
    <s v="6e, 8a, 5"/>
    <n v="9.0609999999999996E-2"/>
    <s v="Derived (6e)"/>
    <n v="5.090449438202247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1"/>
    <s v="Residential density"/>
    <x v="2"/>
  </r>
  <r>
    <x v="0"/>
    <x v="1"/>
    <m/>
    <m/>
    <m/>
    <m/>
    <m/>
    <s v="4a, 7a, 8a"/>
    <n v="9.1228500844378488E-2"/>
    <s v="Derived (7a); (used average mode shares p. 14 for elasticity calc as model-specific means only given for relative trip time)"/>
    <n v="1.0036138706752309E-2"/>
    <s v="Derived (8a)"/>
    <s v="Y"/>
    <s v="Pos"/>
    <s v="Y"/>
    <s v="mode choice (probability)"/>
    <s v="trip"/>
    <s v="categorical"/>
    <s v="Aggregate"/>
    <s v="Non-work"/>
    <s v="USA"/>
    <s v="Atlanta"/>
    <s v="2001/2001"/>
    <s v="Pre-2010"/>
    <n v="25372"/>
    <n v="1"/>
    <n v="0"/>
    <n v="1"/>
    <n v="1"/>
    <x v="3"/>
    <s v="Walkability index"/>
    <x v="5"/>
  </r>
  <r>
    <x v="0"/>
    <x v="1"/>
    <m/>
    <m/>
    <m/>
    <m/>
    <m/>
    <s v="6a, 8a, 5"/>
    <n v="9.2200000000000004E-2"/>
    <s v="Source (6a)"/>
    <n v="4.0616740088105729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n v="1449"/>
    <n v="1"/>
    <n v="0"/>
    <n v="0"/>
    <n v="0"/>
    <x v="1"/>
    <s v="Population density"/>
    <x v="2"/>
  </r>
  <r>
    <x v="0"/>
    <x v="1"/>
    <m/>
    <m/>
    <m/>
    <m/>
    <m/>
    <s v="6c, 8a, 8b"/>
    <n v="9.2727272727272714E-2"/>
    <s v="derived (6c)"/>
    <n v="4.6363636363636357E-2"/>
    <s v="derived, 8a, 8b"/>
    <s v="N"/>
    <s v="Pos"/>
    <s v="insignificant"/>
    <s v="Mode share"/>
    <s v="trip"/>
    <s v="Ratio"/>
    <s v="Aggregate"/>
    <s v="Work"/>
    <s v="Hong Kong"/>
    <s v="Hong Kong"/>
    <n v="2011"/>
    <s v="2018-2019"/>
    <n v="4768"/>
    <n v="1"/>
    <n v="0"/>
    <n v="1"/>
    <n v="1"/>
    <x v="2"/>
    <s v="ratio of job number to the resident numbers in a TPU"/>
    <x v="3"/>
  </r>
  <r>
    <x v="0"/>
    <x v="1"/>
    <m/>
    <m/>
    <m/>
    <m/>
    <m/>
    <s v="4a, 7a, 8a"/>
    <n v="9.2947424645616908E-2"/>
    <s v="Derived (7a); (used average mode shares p. 14 for elasticity calc as model-specific means only given for relative trip time)"/>
    <n v="2.960109065147035E-2"/>
    <s v="Derived (8a)"/>
    <s v="Y"/>
    <s v="Pos"/>
    <s v="Y"/>
    <s v="mode choice (probability)"/>
    <s v="trip"/>
    <s v="categorical"/>
    <s v="Aggregate"/>
    <s v="Non-work"/>
    <s v="USA"/>
    <s v="Atlanta"/>
    <s v="2001/2001"/>
    <s v="Pre-2010"/>
    <n v="8489"/>
    <n v="1"/>
    <n v="0"/>
    <n v="1"/>
    <n v="1"/>
    <x v="3"/>
    <s v="Walkability index"/>
    <x v="5"/>
  </r>
  <r>
    <x v="0"/>
    <x v="1"/>
    <m/>
    <m/>
    <m/>
    <m/>
    <m/>
    <s v="6b"/>
    <n v="9.4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n v="1000"/>
    <n v="1"/>
    <n v="0"/>
    <n v="0"/>
    <n v="0"/>
    <x v="0"/>
    <s v="Pedestrian friendly intersection"/>
    <x v="0"/>
  </r>
  <r>
    <x v="0"/>
    <x v="1"/>
    <m/>
    <m/>
    <m/>
    <m/>
    <m/>
    <s v="6c, 8a"/>
    <n v="0.10369691599355925"/>
    <s v="derived (6c)"/>
    <n v="2.5924228998389812E-2"/>
    <s v="Derived (8a)"/>
    <s v="Y"/>
    <s v="Pos"/>
    <s v="Y"/>
    <s v="Ridership"/>
    <s v="boarding"/>
    <s v="Continuous"/>
    <s v="Aggregate"/>
    <s v="General"/>
    <s v="USA"/>
    <s v="San Fernando"/>
    <n v="2012"/>
    <s v="2010 - 2017"/>
    <n v="18"/>
    <n v="0"/>
    <n v="0"/>
    <n v="1"/>
    <n v="1"/>
    <x v="0"/>
    <s v="Connectivity index"/>
    <x v="0"/>
  </r>
  <r>
    <x v="0"/>
    <x v="1"/>
    <m/>
    <m/>
    <m/>
    <m/>
    <m/>
    <m/>
    <n v="0.104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0 - 2017"/>
    <n v="120"/>
    <n v="1"/>
    <n v="0"/>
    <n v="1"/>
    <n v="1"/>
    <x v="3"/>
    <s v="Walkability index"/>
    <x v="5"/>
  </r>
  <r>
    <x v="0"/>
    <x v="1"/>
    <m/>
    <m/>
    <m/>
    <m/>
    <m/>
    <s v="4a, 7a, 8a"/>
    <n v="0.1052"/>
    <s v="derived (7a)"/>
    <n v="0.19127272727272726"/>
    <s v="Derived (8a)"/>
    <s v="N"/>
    <s v="Pos"/>
    <s v="insignificant"/>
    <s v="mode choice (probability)"/>
    <s v="trip"/>
    <s v="Discrete"/>
    <s v="Disaggregate"/>
    <s v="Work"/>
    <s v="Hong Kong"/>
    <s v="Hong Kong"/>
    <n v="1991"/>
    <s v="Pre-2010"/>
    <n v="20246"/>
    <n v="0"/>
    <n v="0"/>
    <n v="1"/>
    <n v="1"/>
    <x v="1"/>
    <s v="population density (origin)"/>
    <x v="2"/>
  </r>
  <r>
    <x v="0"/>
    <x v="1"/>
    <m/>
    <m/>
    <m/>
    <m/>
    <m/>
    <s v="4a, 7a, 8a"/>
    <n v="0.10638013817102503"/>
    <s v="Derived (7a); (used average mode shares p. 14 for elasticity calc as model-specific means only given for relative trip time)"/>
    <n v="3.453900589968345E-2"/>
    <s v="Derived (8a)"/>
    <s v="Y"/>
    <s v="Pos"/>
    <s v="Y"/>
    <s v="mode choice (probability)"/>
    <s v="trip"/>
    <s v="categorical"/>
    <s v="Aggregate"/>
    <s v="Non-work"/>
    <s v="USA"/>
    <s v="Atlanta"/>
    <s v="2001/2001"/>
    <s v="Pre-2010"/>
    <n v="4224"/>
    <n v="1"/>
    <n v="0"/>
    <n v="1"/>
    <n v="1"/>
    <x v="3"/>
    <s v="Walkability index"/>
    <x v="5"/>
  </r>
  <r>
    <x v="0"/>
    <x v="1"/>
    <m/>
    <m/>
    <m/>
    <m/>
    <m/>
    <s v="4a, 7a"/>
    <n v="0.1063982304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n v="761"/>
    <n v="1"/>
    <n v="0"/>
    <n v="1"/>
    <n v="1"/>
    <x v="1"/>
    <s v="Dwelling density"/>
    <x v="2"/>
  </r>
  <r>
    <x v="0"/>
    <x v="1"/>
    <m/>
    <m/>
    <m/>
    <m/>
    <m/>
    <s v="6c, 8a"/>
    <n v="0.10827333333333333"/>
    <s v="derived (6c)"/>
    <n v="4.6932524201704955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n v="268"/>
    <n v="1"/>
    <n v="0"/>
    <n v="0"/>
    <n v="0"/>
    <x v="1"/>
    <s v="Population density"/>
    <x v="2"/>
  </r>
  <r>
    <x v="0"/>
    <x v="1"/>
    <m/>
    <m/>
    <m/>
    <m/>
    <m/>
    <s v="6aa"/>
    <n v="0.10872999999999999"/>
    <s v="Source (6a)"/>
    <m/>
    <m/>
    <s v="N"/>
    <s v="Pos"/>
    <s v="insignificant"/>
    <s v="Ridership"/>
    <s v="boarding"/>
    <s v="Continuous"/>
    <s v="Aggregate"/>
    <s v="other"/>
    <s v="USA"/>
    <s v="varies"/>
    <n v="2000"/>
    <s v="Pre-2010"/>
    <n v="265"/>
    <n v="0"/>
    <n v="0"/>
    <n v="1"/>
    <n v="1"/>
    <x v="1"/>
    <s v="Population density"/>
    <x v="2"/>
  </r>
  <r>
    <x v="0"/>
    <x v="1"/>
    <m/>
    <m/>
    <m/>
    <m/>
    <m/>
    <s v="4b, 8a, 8b"/>
    <n v="0.11"/>
    <s v="Source"/>
    <n v="3.4187648600865699E-2"/>
    <s v="Derived (8a)"/>
    <s v="Y"/>
    <s v="Pos"/>
    <s v="Y"/>
    <s v="Transit users"/>
    <s v="individual"/>
    <s v="Count"/>
    <s v="Aggregate"/>
    <s v="General"/>
    <s v="USA"/>
    <s v="Atlanta"/>
    <n v="2009"/>
    <s v="Pre-2010"/>
    <n v="1605"/>
    <n v="0"/>
    <n v="0"/>
    <n v="1"/>
    <n v="1"/>
    <x v="1"/>
    <s v="Employment density"/>
    <x v="1"/>
  </r>
  <r>
    <x v="0"/>
    <x v="1"/>
    <m/>
    <m/>
    <m/>
    <m/>
    <m/>
    <s v="6c, 8a"/>
    <n v="0.11059136613990787"/>
    <s v="derived 6c)"/>
    <n v="6.2340116200624504E-2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8-2019"/>
    <n v="108"/>
    <n v="1"/>
    <n v="0"/>
    <n v="0"/>
    <n v="0"/>
    <x v="1"/>
    <s v="Count_offices"/>
    <x v="1"/>
  </r>
  <r>
    <x v="0"/>
    <x v="1"/>
    <m/>
    <m/>
    <m/>
    <m/>
    <m/>
    <s v="6e, 8a"/>
    <n v="0.112828"/>
    <s v="Derived (6e)"/>
    <n v="7.422894736842104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2"/>
    <s v="Res. &amp; small-scale neighborhood living balancing index:perfect balance between two land uses = 1"/>
    <x v="9"/>
  </r>
  <r>
    <x v="0"/>
    <x v="1"/>
    <m/>
    <m/>
    <m/>
    <m/>
    <m/>
    <s v="6a, 5, 8a"/>
    <n v="0.113"/>
    <s v="Source (6a)"/>
    <n v="4.2481203007518793E-2"/>
    <s v="Derived (8a)"/>
    <s v="Y"/>
    <s v="Pos"/>
    <s v="Y"/>
    <s v="Ridership"/>
    <s v="stop entrance + stop exit"/>
    <s v="Continuous"/>
    <s v="Aggregate"/>
    <s v="General"/>
    <s v="Netherlands"/>
    <s v="Arnhem- Nijmegen"/>
    <n v="2013"/>
    <s v="2010 - 2017"/>
    <n v="1284"/>
    <n v="1"/>
    <n v="0"/>
    <n v="1"/>
    <n v="1"/>
    <x v="1"/>
    <s v="Sum of number of inhabitants, employees, students,_x000a_and train travelers within service area)"/>
    <x v="7"/>
  </r>
  <r>
    <x v="0"/>
    <x v="1"/>
    <m/>
    <m/>
    <m/>
    <m/>
    <m/>
    <s v="6e, 8a"/>
    <n v="0.113373"/>
    <s v="Derived (6e)"/>
    <n v="0.12597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2"/>
    <s v="Res. &amp; small-scale neighborhood living balancing index:perfect balance between two land uses = 1"/>
    <x v="9"/>
  </r>
  <r>
    <x v="0"/>
    <x v="1"/>
    <m/>
    <m/>
    <m/>
    <m/>
    <m/>
    <s v="6c, 8a"/>
    <n v="0.11433753724952904"/>
    <s v="derived (6c)"/>
    <n v="3.4439017243834052E-2"/>
    <s v="Derived (8a)"/>
    <s v="Y"/>
    <s v="Pos"/>
    <s v="Y"/>
    <s v="Ridership"/>
    <m/>
    <s v="Continuous"/>
    <s v="Aggregate"/>
    <s v="General"/>
    <s v="China"/>
    <s v="Nanjing"/>
    <n v="2010"/>
    <s v="2010 - 2017"/>
    <n v="55"/>
    <n v="1"/>
    <n v="0"/>
    <n v="0"/>
    <n v="0"/>
    <x v="1"/>
    <s v="Employment density at work (common catchment area)"/>
    <x v="1"/>
  </r>
  <r>
    <x v="0"/>
    <x v="1"/>
    <m/>
    <m/>
    <m/>
    <m/>
    <m/>
    <s v="6e, 8a"/>
    <n v="0.11498205"/>
    <s v="Derived (6e)"/>
    <n v="5.8071742424242428E-2"/>
    <s v="Derived (8a)"/>
    <s v="Y"/>
    <s v="Pos"/>
    <s v="Y"/>
    <s v="Ridership"/>
    <s v="daily ridership"/>
    <s v="Count"/>
    <s v="Aggregate"/>
    <s v="General"/>
    <s v="China"/>
    <s v="Shenzhen"/>
    <n v="2014"/>
    <s v="2018-2019"/>
    <n v="491"/>
    <n v="1"/>
    <n v="0"/>
    <n v="1"/>
    <n v="1"/>
    <x v="2"/>
    <s v="land use mix (entropy)"/>
    <x v="4"/>
  </r>
  <r>
    <x v="0"/>
    <x v="1"/>
    <m/>
    <m/>
    <m/>
    <m/>
    <m/>
    <s v="4b"/>
    <n v="0.11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n v="432"/>
    <n v="0"/>
    <n v="0"/>
    <n v="1"/>
    <n v="1"/>
    <x v="1"/>
    <s v="Population density"/>
    <x v="2"/>
  </r>
  <r>
    <x v="0"/>
    <x v="1"/>
    <m/>
    <m/>
    <m/>
    <m/>
    <m/>
    <s v="7b, 8a"/>
    <n v="0.11781"/>
    <s v="derived (7b)"/>
    <n v="5.3991750687442712E-2"/>
    <s v="Derived (8a)"/>
    <s v="Y"/>
    <s v="Pos"/>
    <s v="Y"/>
    <s v="Ridership"/>
    <s v="trip"/>
    <s v="Count"/>
    <s v="Disaggregate"/>
    <s v="General"/>
    <s v="USA"/>
    <s v="15 cities"/>
    <s v="varies"/>
    <s v="2010 - 2017"/>
    <n v="6719"/>
    <n v="1"/>
    <n v="0"/>
    <n v="1"/>
    <n v="1"/>
    <x v="2"/>
    <s v="job-population balance:Perfect balancing when index = 1"/>
    <x v="3"/>
  </r>
  <r>
    <x v="0"/>
    <x v="1"/>
    <m/>
    <m/>
    <m/>
    <m/>
    <m/>
    <s v="6b"/>
    <n v="0.12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n v="1000"/>
    <n v="1"/>
    <n v="0"/>
    <n v="0"/>
    <n v="0"/>
    <x v="1"/>
    <s v="Population (gross)  (common catchment area)"/>
    <x v="2"/>
  </r>
  <r>
    <x v="0"/>
    <x v="1"/>
    <m/>
    <m/>
    <m/>
    <m/>
    <m/>
    <s v="1, 6c"/>
    <n v="0.12109698929691697"/>
    <s v="derived (6c)"/>
    <m/>
    <m/>
    <s v="Y"/>
    <s v="Pos"/>
    <s v="Y"/>
    <s v="Mode share"/>
    <s v="trip"/>
    <s v="continuous (fraction)"/>
    <s v="Aggregate"/>
    <s v="General"/>
    <s v="South Korea"/>
    <s v="Seoul metropolitan area"/>
    <n v="2010"/>
    <s v="2010 - 2017"/>
    <n v="78"/>
    <n v="1"/>
    <n v="0"/>
    <n v="1"/>
    <n v="1"/>
    <x v="1"/>
    <s v="Population density"/>
    <x v="2"/>
  </r>
  <r>
    <x v="0"/>
    <x v="1"/>
    <m/>
    <m/>
    <m/>
    <m/>
    <m/>
    <s v="6e, 8a"/>
    <n v="0.12112499999999998"/>
    <s v="Derived (6e)"/>
    <n v="7.96874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2"/>
    <s v="Residential to non-residential balancing index:perfect balance between two land uses = 1"/>
    <x v="3"/>
  </r>
  <r>
    <x v="0"/>
    <x v="1"/>
    <m/>
    <m/>
    <m/>
    <m/>
    <m/>
    <s v="4a, 7a, 8a"/>
    <n v="0.1215"/>
    <s v="derived (7a)"/>
    <n v="4.1326530612244901E-2"/>
    <s v="Derived (8a)"/>
    <s v="Y"/>
    <s v="Pos"/>
    <s v="Y"/>
    <s v="mode choice (probability)"/>
    <s v="trip"/>
    <s v="Discrete"/>
    <s v="Disaggregate"/>
    <s v="Work"/>
    <s v="USA"/>
    <s v="Boston"/>
    <n v="1991"/>
    <s v="Pre-2010"/>
    <n v="1619"/>
    <n v="0"/>
    <n v="0"/>
    <n v="1"/>
    <n v="1"/>
    <x v="1"/>
    <s v="Job density (destination)"/>
    <x v="1"/>
  </r>
  <r>
    <x v="0"/>
    <x v="1"/>
    <m/>
    <m/>
    <m/>
    <m/>
    <m/>
    <s v="4a, 7a, 5, 8a"/>
    <n v="0.12237500000000001"/>
    <s v="derived (7a)"/>
    <n v="1.8708913010243081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0 - 2017"/>
    <n v="62011"/>
    <n v="1"/>
    <n v="0"/>
    <n v="1"/>
    <n v="1"/>
    <x v="2"/>
    <s v="Land use entropy:Entropy: maximises eveness --&gt; 1"/>
    <x v="4"/>
  </r>
  <r>
    <x v="0"/>
    <x v="1"/>
    <m/>
    <m/>
    <m/>
    <m/>
    <m/>
    <s v="7b, 8a, 8b"/>
    <n v="0.12419999999999999"/>
    <s v="derived (7b)"/>
    <n v="8.9700000000000002E-2"/>
    <s v="derived, 8a, 8b"/>
    <s v="N"/>
    <s v="Pos"/>
    <s v="insignificant"/>
    <s v="Ridership"/>
    <s v="Transit trip"/>
    <s v="Count"/>
    <s v="Disaggregate"/>
    <s v="General"/>
    <s v="USA"/>
    <s v="varies"/>
    <n v="2012"/>
    <s v="2018-2019"/>
    <n v="977"/>
    <n v="1"/>
    <n v="0"/>
    <n v="1"/>
    <n v="1"/>
    <x v="2"/>
    <s v="Land use entropy index"/>
    <x v="4"/>
  </r>
  <r>
    <x v="0"/>
    <x v="1"/>
    <m/>
    <m/>
    <m/>
    <m/>
    <m/>
    <s v="8b, 8a"/>
    <n v="0.1275"/>
    <s v="Source"/>
    <n v="2.6562500000000003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n v="342"/>
    <n v="1"/>
    <n v="0"/>
    <n v="0"/>
    <n v="0"/>
    <x v="1"/>
    <s v="Commercial density"/>
    <x v="8"/>
  </r>
  <r>
    <x v="0"/>
    <x v="1"/>
    <m/>
    <m/>
    <m/>
    <m/>
    <m/>
    <s v="7a"/>
    <n v="0.12859661142054998"/>
    <s v="derived (7a)"/>
    <m/>
    <m/>
    <s v="Y"/>
    <s v="Pos"/>
    <s v="Y"/>
    <s v="Mode share"/>
    <s v="boardings"/>
    <s v="Ratio"/>
    <s v="Aggregate"/>
    <s v="Work"/>
    <s v="USA"/>
    <s v="varies"/>
    <n v="2013"/>
    <s v="2018-2019"/>
    <n v="120"/>
    <n v="1"/>
    <n v="0"/>
    <n v="1"/>
    <n v="1"/>
    <x v="1"/>
    <s v="jobs within 1  mile"/>
    <x v="1"/>
  </r>
  <r>
    <x v="0"/>
    <x v="1"/>
    <m/>
    <m/>
    <m/>
    <m/>
    <m/>
    <s v="4a, 7a, 5, 8a"/>
    <n v="0.1291746"/>
    <s v="derived (7a)"/>
    <n v="6.2889289191820838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0 - 2017"/>
    <n v="62011"/>
    <n v="1"/>
    <n v="0"/>
    <n v="1"/>
    <n v="1"/>
    <x v="2"/>
    <s v="job-population balance:Perfect balancing when index = 1"/>
    <x v="3"/>
  </r>
  <r>
    <x v="0"/>
    <x v="1"/>
    <m/>
    <m/>
    <m/>
    <m/>
    <m/>
    <s v="4a, 7a, , 8a"/>
    <n v="0.12950399999999998"/>
    <s v="derived (7a)"/>
    <n v="8.008905380333949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Pre-2010"/>
    <n v="2127"/>
    <n v="1"/>
    <n v="0"/>
    <n v="1"/>
    <n v="1"/>
    <x v="1"/>
    <s v="Household density"/>
    <x v="2"/>
  </r>
  <r>
    <x v="0"/>
    <x v="1"/>
    <m/>
    <m/>
    <m/>
    <m/>
    <m/>
    <s v="4b, 8a, 8b"/>
    <n v="0.13"/>
    <s v="Source"/>
    <n v="3.2161159794204051E-2"/>
    <s v="Derived (8a)"/>
    <s v="Y"/>
    <s v="Pos"/>
    <s v="Y"/>
    <s v="Transit users"/>
    <s v="individual"/>
    <s v="Count"/>
    <s v="Aggregate"/>
    <s v="General"/>
    <s v="USA"/>
    <s v="Atlanta"/>
    <n v="2009"/>
    <s v="Pre-2010"/>
    <n v="10491"/>
    <n v="0"/>
    <n v="0"/>
    <n v="1"/>
    <n v="1"/>
    <x v="1"/>
    <s v="Population density"/>
    <x v="2"/>
  </r>
  <r>
    <x v="0"/>
    <x v="1"/>
    <m/>
    <m/>
    <m/>
    <m/>
    <m/>
    <s v="8a, 4b"/>
    <n v="0.13"/>
    <s v="Source"/>
    <n v="4.3741588156123827E-2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n v="22"/>
    <n v="1"/>
    <n v="1"/>
    <n v="0"/>
    <n v="1"/>
    <x v="0"/>
    <s v="Street Furniture Density"/>
    <x v="6"/>
  </r>
  <r>
    <x v="0"/>
    <x v="1"/>
    <m/>
    <m/>
    <m/>
    <m/>
    <m/>
    <n v="5"/>
    <n v="0.1302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n v="32"/>
    <n v="1"/>
    <n v="0"/>
    <n v="1"/>
    <n v="1"/>
    <x v="1"/>
    <s v="Employment density"/>
    <x v="1"/>
  </r>
  <r>
    <x v="0"/>
    <x v="1"/>
    <m/>
    <m/>
    <m/>
    <m/>
    <m/>
    <s v="6a, 5, 8a"/>
    <n v="0.13100000000000001"/>
    <s v="Source (6a)"/>
    <n v="4.2394822006472495E-2"/>
    <s v="Derived (8a)"/>
    <s v="Y"/>
    <s v="Pos"/>
    <s v="Y"/>
    <s v="Ridership"/>
    <s v="stop entrance + stop exit"/>
    <s v="Continuous"/>
    <s v="Aggregate"/>
    <s v="General"/>
    <s v="Netherlands"/>
    <s v="Arnhem- Nijmegen"/>
    <n v="2012"/>
    <s v="2010 - 2017"/>
    <n v="1232"/>
    <n v="1"/>
    <n v="0"/>
    <n v="1"/>
    <n v="1"/>
    <x v="1"/>
    <s v="Sum of number of inhabitants, employees, students,_x000a_and train travelers within service area)"/>
    <x v="7"/>
  </r>
  <r>
    <x v="0"/>
    <x v="1"/>
    <m/>
    <m/>
    <m/>
    <m/>
    <m/>
    <s v="4a, 7a, 8a"/>
    <n v="0.13235713269535848"/>
    <s v="Derived (7a); (used average mode shares p. 14 for elasticity calc as model-specific means only given for relative trip time)"/>
    <n v="1.2521961465975258E-2"/>
    <s v="Derived (8a)"/>
    <s v="Y"/>
    <s v="Pos"/>
    <s v="Y"/>
    <s v="mode choice (probability)"/>
    <s v="trip"/>
    <s v="categorical"/>
    <s v="Aggregate"/>
    <s v="Non-work"/>
    <s v="USA"/>
    <s v="Atlanta"/>
    <s v="2001/2001"/>
    <s v="Pre-2010"/>
    <n v="25372"/>
    <n v="1"/>
    <n v="0"/>
    <n v="1"/>
    <n v="1"/>
    <x v="3"/>
    <s v="Walkability index"/>
    <x v="5"/>
  </r>
  <r>
    <x v="0"/>
    <x v="1"/>
    <m/>
    <m/>
    <m/>
    <m/>
    <m/>
    <s v="6b, 5"/>
    <n v="0.1340000000000000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n v="1000"/>
    <n v="1"/>
    <n v="0"/>
    <n v="0"/>
    <n v="0"/>
    <x v="1"/>
    <s v="Employment (common catchment area)"/>
    <x v="1"/>
  </r>
  <r>
    <x v="0"/>
    <x v="1"/>
    <m/>
    <m/>
    <m/>
    <m/>
    <m/>
    <s v="6e, 8a"/>
    <n v="0.13459600000000002"/>
    <s v="Derived (6e)"/>
    <n v="0.13734285714285716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2"/>
    <s v="Land use mix index for 5 use types of non-residential facilities:perfect balance between two land uses = 1"/>
    <x v="4"/>
  </r>
  <r>
    <x v="0"/>
    <x v="1"/>
    <m/>
    <m/>
    <m/>
    <m/>
    <m/>
    <s v="4a, 7a, , 8a"/>
    <n v="0.13568100000000002"/>
    <s v="derived (7a)"/>
    <n v="8.474765771392880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Pre-2010"/>
    <n v="2127"/>
    <n v="1"/>
    <n v="0"/>
    <n v="1"/>
    <n v="1"/>
    <x v="1"/>
    <s v="Household density"/>
    <x v="2"/>
  </r>
  <r>
    <x v="0"/>
    <x v="1"/>
    <m/>
    <m/>
    <m/>
    <m/>
    <m/>
    <s v="4a, 7a, 8a"/>
    <n v="0.13599999999999998"/>
    <s v="derived (7a)"/>
    <n v="0.10381679389312976"/>
    <s v="Derived (8a)"/>
    <s v="N"/>
    <s v="Pos"/>
    <s v="insignificant"/>
    <s v="mode choice (probability)"/>
    <s v="trip"/>
    <s v="Discrete"/>
    <s v="Disaggregate"/>
    <s v="Non-work"/>
    <s v="Hong Kong"/>
    <s v="Hong Kong"/>
    <n v="1991"/>
    <s v="Pre-2010"/>
    <n v="15281"/>
    <n v="0"/>
    <n v="0"/>
    <n v="1"/>
    <n v="1"/>
    <x v="1"/>
    <s v="Job density (origin)"/>
    <x v="1"/>
  </r>
  <r>
    <x v="0"/>
    <x v="1"/>
    <m/>
    <m/>
    <m/>
    <m/>
    <m/>
    <s v="4a, 8a"/>
    <n v="0.14000000000000001"/>
    <s v="Source"/>
    <n v="7.777777777777777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n v="8707"/>
    <n v="0"/>
    <n v="0"/>
    <n v="0"/>
    <n v="0"/>
    <x v="0"/>
    <s v="intersection density"/>
    <x v="0"/>
  </r>
  <r>
    <x v="0"/>
    <x v="1"/>
    <m/>
    <m/>
    <m/>
    <m/>
    <m/>
    <s v="7a"/>
    <n v="0.14023856141749999"/>
    <s v="derived (7a)"/>
    <m/>
    <m/>
    <s v="Y"/>
    <s v="Pos"/>
    <s v="Y"/>
    <s v="Mode share"/>
    <s v="boardings"/>
    <s v="Ratio"/>
    <s v="Aggregate"/>
    <s v="Work"/>
    <s v="USA"/>
    <s v="varies"/>
    <n v="2013"/>
    <s v="2018-2019"/>
    <n v="120"/>
    <n v="1"/>
    <n v="0"/>
    <n v="1"/>
    <n v="1"/>
    <x v="0"/>
    <s v="pre-1940 housing (%)"/>
    <x v="6"/>
  </r>
  <r>
    <x v="0"/>
    <x v="1"/>
    <m/>
    <m/>
    <m/>
    <m/>
    <m/>
    <s v="6c, 8a"/>
    <n v="0.14049300114446697"/>
    <s v="derived (6c)"/>
    <n v="6.7544712088686037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8-2019"/>
    <n v="48"/>
    <n v="1"/>
    <n v="0"/>
    <n v="1"/>
    <n v="1"/>
    <x v="1"/>
    <s v="jobs per km^%2"/>
    <x v="1"/>
  </r>
  <r>
    <x v="0"/>
    <x v="1"/>
    <m/>
    <m/>
    <m/>
    <m/>
    <m/>
    <s v="6e, 4b, 8a"/>
    <n v="0.14079"/>
    <s v="Derived (6e)"/>
    <n v="1.437659552741754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n v="15"/>
    <n v="0"/>
    <n v="0"/>
    <n v="1"/>
    <n v="1"/>
    <x v="2"/>
    <s v="Proportion of eight land-use types within route area:Closer to 1 implies greater mixture of land use types"/>
    <x v="4"/>
  </r>
  <r>
    <x v="0"/>
    <x v="1"/>
    <m/>
    <m/>
    <m/>
    <m/>
    <m/>
    <s v="6a"/>
    <n v="0.14499999999999999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n v="27"/>
    <n v="0"/>
    <n v="0"/>
    <n v="0"/>
    <n v="0"/>
    <x v="1"/>
    <s v="Dwelling density"/>
    <x v="2"/>
  </r>
  <r>
    <x v="0"/>
    <x v="1"/>
    <m/>
    <m/>
    <m/>
    <m/>
    <m/>
    <s v="6c, 8a, 5"/>
    <n v="0.14507678009564123"/>
    <s v="derived (6c)"/>
    <n v="6.3076860911148364E-2"/>
    <s v="Derived (8a)"/>
    <s v="Y"/>
    <s v="Pos"/>
    <s v="Y"/>
    <s v="Ridership"/>
    <s v="trip"/>
    <s v="Continuous"/>
    <s v="Aggregate"/>
    <s v="General"/>
    <s v="USA"/>
    <s v="Los Angeles"/>
    <s v="2000 - 2010"/>
    <s v="2010 - 2017"/>
    <n v="50"/>
    <n v="1"/>
    <n v="0"/>
    <n v="1"/>
    <n v="1"/>
    <x v="1"/>
    <s v="Change in commercial area"/>
    <x v="8"/>
  </r>
  <r>
    <x v="0"/>
    <x v="1"/>
    <m/>
    <m/>
    <m/>
    <m/>
    <m/>
    <s v="6c, 8a"/>
    <n v="0.1528850758180367"/>
    <s v="derived (6c)"/>
    <n v="6.8252265990194946E-2"/>
    <s v="Derived (8a)"/>
    <s v="Y"/>
    <s v="neg"/>
    <s v="Y"/>
    <s v="Ridership"/>
    <s v="daily ridership"/>
    <s v="Count"/>
    <s v="Aggregate"/>
    <s v="Weekday"/>
    <s v="China"/>
    <s v="varies"/>
    <n v="2016"/>
    <s v="2018-2019"/>
    <n v="109"/>
    <n v="1"/>
    <n v="0"/>
    <n v="0"/>
    <n v="0"/>
    <x v="3"/>
    <s v="number of transfer stations"/>
    <x v="11"/>
  </r>
  <r>
    <x v="0"/>
    <x v="1"/>
    <m/>
    <m/>
    <m/>
    <m/>
    <m/>
    <s v="6a"/>
    <n v="0.153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n v="39"/>
    <n v="1"/>
    <n v="0"/>
    <n v="1"/>
    <n v="1"/>
    <x v="1"/>
    <s v="Population density"/>
    <x v="2"/>
  </r>
  <r>
    <x v="0"/>
    <x v="1"/>
    <m/>
    <m/>
    <m/>
    <m/>
    <m/>
    <s v="6c, 8a"/>
    <n v="0.15396049481245014"/>
    <s v="derived (6c)"/>
    <n v="6.5795083253183825E-2"/>
    <s v="Derived (8a)"/>
    <s v="Y"/>
    <s v="Pos"/>
    <s v="Y"/>
    <s v="Ridership"/>
    <s v="daily ridership"/>
    <s v="Count"/>
    <s v="Aggregate"/>
    <s v="Weekday"/>
    <s v="China"/>
    <s v="varies"/>
    <n v="2016"/>
    <s v="2018-2019"/>
    <n v="109"/>
    <n v="1"/>
    <n v="0"/>
    <n v="0"/>
    <n v="0"/>
    <x v="1"/>
    <s v="Weighted population"/>
    <x v="2"/>
  </r>
  <r>
    <x v="0"/>
    <x v="1"/>
    <m/>
    <m/>
    <m/>
    <m/>
    <m/>
    <s v="6c, 8a"/>
    <n v="0.15402024661757152"/>
    <s v="derived (6c)"/>
    <n v="7.1637324008172798E-2"/>
    <s v="Derived (8a)"/>
    <s v="Y"/>
    <s v="Pos"/>
    <s v="Y"/>
    <s v="Ridership"/>
    <m/>
    <s v="Continuous"/>
    <s v="Aggregate"/>
    <s v="General"/>
    <s v="China"/>
    <s v="Nanjing"/>
    <n v="2010"/>
    <s v="2010 - 2017"/>
    <n v="55"/>
    <n v="1"/>
    <n v="0"/>
    <n v="0"/>
    <n v="0"/>
    <x v="1"/>
    <s v="Population density (common catchment area)"/>
    <x v="2"/>
  </r>
  <r>
    <x v="0"/>
    <x v="1"/>
    <m/>
    <m/>
    <m/>
    <m/>
    <m/>
    <m/>
    <n v="0.157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0 - 2017"/>
    <n v="120"/>
    <n v="1"/>
    <n v="0"/>
    <n v="1"/>
    <n v="1"/>
    <x v="0"/>
    <s v="Proportion of intersections that are four-way or more"/>
    <x v="0"/>
  </r>
  <r>
    <x v="0"/>
    <x v="1"/>
    <m/>
    <m/>
    <m/>
    <m/>
    <m/>
    <m/>
    <n v="0.16500000000000001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n v="1000"/>
    <n v="1"/>
    <n v="0"/>
    <n v="0"/>
    <n v="0"/>
    <x v="1"/>
    <s v="commercial density (common catchment area)"/>
    <x v="7"/>
  </r>
  <r>
    <x v="0"/>
    <x v="1"/>
    <m/>
    <m/>
    <m/>
    <m/>
    <m/>
    <s v="6e, 8a, 5"/>
    <n v="0.16783200000000001"/>
    <s v="Derived (6e)"/>
    <n v="5.70857142857142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1"/>
    <s v="Residential density"/>
    <x v="2"/>
  </r>
  <r>
    <x v="0"/>
    <x v="1"/>
    <m/>
    <m/>
    <m/>
    <m/>
    <m/>
    <s v="8a, SS calculated as: population/average household size *1% (stated sample size)"/>
    <n v="0.16900000000000001"/>
    <s v="Source"/>
    <n v="6.6745655608214854E-2"/>
    <s v="Derived (8a)"/>
    <s v="Y"/>
    <s v="Pos"/>
    <s v="Y"/>
    <s v="Ridership"/>
    <m/>
    <s v="Count"/>
    <s v="Disaggregate"/>
    <s v="General"/>
    <s v="India"/>
    <s v="Agartala"/>
    <n v="2012"/>
    <s v="2010 - 2017"/>
    <n v="816"/>
    <n v="0"/>
    <n v="0"/>
    <n v="0"/>
    <n v="0"/>
    <x v="2"/>
    <s v="Dissimilarity of land uses in adjacent actively developed cells (20m cells)"/>
    <x v="4"/>
  </r>
  <r>
    <x v="0"/>
    <x v="1"/>
    <m/>
    <m/>
    <m/>
    <m/>
    <m/>
    <m/>
    <n v="0.17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n v="8212"/>
    <n v="0"/>
    <n v="1"/>
    <n v="1"/>
    <n v="1"/>
    <x v="1"/>
    <s v="Retail density (common catchment area)"/>
    <x v="7"/>
  </r>
  <r>
    <x v="0"/>
    <x v="1"/>
    <m/>
    <m/>
    <m/>
    <m/>
    <m/>
    <s v="4a, 7a, 8a"/>
    <n v="0.17063698633642085"/>
    <s v="Derived (7a); (used average mode shares p. 14 for elasticity calc as model-specific means only given for relative trip time)"/>
    <n v="4.3978604725881665E-2"/>
    <s v="Derived (8a)"/>
    <s v="Y"/>
    <s v="Pos"/>
    <s v="Y"/>
    <s v="mode choice (probability)"/>
    <s v="trip"/>
    <s v="categorical"/>
    <s v="Aggregate"/>
    <s v="Non-work"/>
    <s v="USA"/>
    <s v="Atlanta"/>
    <s v="2001/2001"/>
    <s v="Pre-2010"/>
    <n v="4224"/>
    <n v="1"/>
    <n v="0"/>
    <n v="1"/>
    <n v="1"/>
    <x v="3"/>
    <s v="Walkability index"/>
    <x v="5"/>
  </r>
  <r>
    <x v="0"/>
    <x v="1"/>
    <m/>
    <m/>
    <m/>
    <m/>
    <m/>
    <s v="6a, 8a"/>
    <n v="0.17499999999999999"/>
    <s v="derived (6a)"/>
    <n v="5.5982085732565579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n v="4399"/>
    <n v="1"/>
    <n v="0"/>
    <n v="1"/>
    <n v="1"/>
    <x v="1"/>
    <s v="Population and job density within retail precinct"/>
    <x v="7"/>
  </r>
  <r>
    <x v="0"/>
    <x v="1"/>
    <m/>
    <m/>
    <m/>
    <m/>
    <m/>
    <s v="6e, 8a, 5"/>
    <n v="0.17646899999999999"/>
    <s v="Derived (6e)"/>
    <n v="4.28322815533980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1"/>
    <s v="Residential density"/>
    <x v="2"/>
  </r>
  <r>
    <x v="0"/>
    <x v="1"/>
    <m/>
    <m/>
    <m/>
    <m/>
    <m/>
    <s v="8a, SS calculated as: population/average household size *1% (stated sample size)"/>
    <n v="0.17899999999999999"/>
    <s v="Source"/>
    <n v="4.9189337730145645E-2"/>
    <s v="Derived (8a)"/>
    <s v="Y"/>
    <s v="Pos"/>
    <s v="Y"/>
    <s v="Ridership"/>
    <m/>
    <s v="Count"/>
    <s v="Disaggregate"/>
    <s v="General"/>
    <s v="India"/>
    <s v="Agartala"/>
    <n v="2012"/>
    <s v="2010 - 2017"/>
    <n v="816"/>
    <n v="0"/>
    <n v="0"/>
    <n v="0"/>
    <n v="0"/>
    <x v="2"/>
    <s v="Area Index"/>
    <x v="3"/>
  </r>
  <r>
    <x v="0"/>
    <x v="1"/>
    <m/>
    <m/>
    <m/>
    <m/>
    <m/>
    <s v="6a, 8a"/>
    <n v="0.1802"/>
    <s v="Source (6a)"/>
    <n v="3.9038128249566727E-2"/>
    <s v="Derived (8a)"/>
    <s v="Y"/>
    <s v="Pos"/>
    <s v="Y"/>
    <s v="Ridership"/>
    <s v="boarding"/>
    <s v="Continuous"/>
    <s v="Aggregate"/>
    <s v="General"/>
    <s v="USA"/>
    <s v="11 US cities"/>
    <s v="2001 - 2004"/>
    <s v="Pre-2010"/>
    <n v="348"/>
    <n v="1"/>
    <n v="0"/>
    <n v="0"/>
    <n v="0"/>
    <x v="1"/>
    <s v="Households (Common catchment area)"/>
    <x v="2"/>
  </r>
  <r>
    <x v="0"/>
    <x v="1"/>
    <m/>
    <m/>
    <m/>
    <m/>
    <m/>
    <s v="4a, 7a, 8a"/>
    <n v="0.1804"/>
    <s v="derived (7a)"/>
    <n v="7.2741935483870965E-2"/>
    <s v="Derived (8a)"/>
    <s v="Y"/>
    <s v="Pos"/>
    <s v="Y"/>
    <s v="mode choice (probability)"/>
    <s v="trip"/>
    <s v="Discrete"/>
    <s v="Disaggregate"/>
    <s v="Work"/>
    <s v="USA"/>
    <s v="Boston"/>
    <n v="1991"/>
    <s v="Pre-2010"/>
    <n v="1619"/>
    <n v="0"/>
    <n v="0"/>
    <n v="1"/>
    <n v="1"/>
    <x v="1"/>
    <s v="Pop density (origin)"/>
    <x v="2"/>
  </r>
  <r>
    <x v="0"/>
    <x v="1"/>
    <m/>
    <m/>
    <m/>
    <m/>
    <m/>
    <s v="4a, 7a, 5, 8a"/>
    <n v="0.18109275"/>
    <s v="derived (7a)"/>
    <n v="6.7926762940735186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0 - 2017"/>
    <n v="62011"/>
    <n v="1"/>
    <n v="0"/>
    <n v="1"/>
    <n v="1"/>
    <x v="0"/>
    <s v="Four-way intersection density"/>
    <x v="0"/>
  </r>
  <r>
    <x v="0"/>
    <x v="1"/>
    <m/>
    <m/>
    <m/>
    <m/>
    <m/>
    <n v="5"/>
    <n v="0.1811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n v="46"/>
    <n v="1"/>
    <n v="0"/>
    <n v="1"/>
    <n v="1"/>
    <x v="1"/>
    <s v="Employment density"/>
    <x v="1"/>
  </r>
  <r>
    <x v="0"/>
    <x v="1"/>
    <m/>
    <m/>
    <m/>
    <m/>
    <m/>
    <s v="6e, 8a, 5"/>
    <n v="0.18602399999999997"/>
    <s v="Derived (6e)"/>
    <n v="4.189729729729728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1"/>
    <s v="Residential density"/>
    <x v="2"/>
  </r>
  <r>
    <x v="0"/>
    <x v="1"/>
    <m/>
    <m/>
    <m/>
    <m/>
    <m/>
    <s v="6e, 8a, 5"/>
    <n v="0.189475"/>
    <s v="Derived (6e)"/>
    <n v="3.451275045537340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1"/>
    <s v="Small-scale nieghbourhood living density"/>
    <x v="2"/>
  </r>
  <r>
    <x v="0"/>
    <x v="1"/>
    <m/>
    <m/>
    <m/>
    <m/>
    <m/>
    <s v="4a, 5, 7a"/>
    <n v="0.19052752274999998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0 - 2017"/>
    <n v="5000"/>
    <n v="0"/>
    <n v="0"/>
    <n v="1"/>
    <n v="1"/>
    <x v="1"/>
    <s v="Population density"/>
    <x v="2"/>
  </r>
  <r>
    <x v="0"/>
    <x v="1"/>
    <m/>
    <m/>
    <m/>
    <m/>
    <m/>
    <s v="6a"/>
    <n v="0.192"/>
    <s v="Source (6a)"/>
    <m/>
    <m/>
    <s v="Y"/>
    <s v="Pos"/>
    <s v="Y"/>
    <s v="Ridership"/>
    <s v="boarding"/>
    <s v="Continuous"/>
    <s v="Aggregate"/>
    <s v="General"/>
    <s v="USA, Canada"/>
    <s v="varies"/>
    <n v="1998"/>
    <s v="Pre-2010"/>
    <n v="225"/>
    <n v="1"/>
    <n v="0"/>
    <n v="0"/>
    <n v="0"/>
    <x v="1"/>
    <s v="Population Density"/>
    <x v="2"/>
  </r>
  <r>
    <x v="0"/>
    <x v="1"/>
    <m/>
    <m/>
    <m/>
    <m/>
    <m/>
    <s v="6c, 8a"/>
    <n v="0.19560933563326918"/>
    <s v="derived (6c)"/>
    <n v="6.2554952233216887E-2"/>
    <s v="Derived (8a)"/>
    <s v="Y"/>
    <s v="Pos"/>
    <s v="Y"/>
    <s v="Ridership"/>
    <s v="BRK"/>
    <s v="Continuous"/>
    <s v="Aggregate"/>
    <s v="General"/>
    <s v="Australia, North America, Europe"/>
    <s v="varies"/>
    <s v="2003 - 2009"/>
    <s v="Pre-2010"/>
    <n v="57"/>
    <n v="0"/>
    <n v="0"/>
    <n v="1"/>
    <n v="1"/>
    <x v="1"/>
    <s v="Job density"/>
    <x v="1"/>
  </r>
  <r>
    <x v="0"/>
    <x v="1"/>
    <m/>
    <m/>
    <m/>
    <m/>
    <m/>
    <s v="6c, 8a, 5"/>
    <n v="0.19665035777410345"/>
    <s v="derived (6c)"/>
    <n v="2.03151196047627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not stated"/>
    <n v="0"/>
    <n v="0"/>
    <n v="1"/>
    <n v="1"/>
    <x v="1"/>
    <s v="Employment density"/>
    <x v="1"/>
  </r>
  <r>
    <x v="0"/>
    <x v="1"/>
    <m/>
    <m/>
    <m/>
    <m/>
    <m/>
    <s v="6a, 8a, 5"/>
    <n v="0.19800000000000001"/>
    <s v="Source (6a)"/>
    <n v="5.1030927835051552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n v="1449"/>
    <n v="1"/>
    <n v="0"/>
    <n v="0"/>
    <n v="0"/>
    <x v="1"/>
    <s v="Job density"/>
    <x v="1"/>
  </r>
  <r>
    <x v="0"/>
    <x v="1"/>
    <m/>
    <m/>
    <m/>
    <m/>
    <m/>
    <s v="6a, 8a, 8b"/>
    <n v="0.19900000000000001"/>
    <s v="Source (6a)"/>
    <n v="9.1999999999999998E-2"/>
    <s v="Derived (8a)"/>
    <s v="Y"/>
    <s v="Pos"/>
    <s v="Y"/>
    <s v="Ridership"/>
    <s v="trip"/>
    <s v="Continuous"/>
    <s v="Aggregate"/>
    <s v="General"/>
    <s v="Global"/>
    <s v="varies"/>
    <s v="2000 - 2009"/>
    <s v="Pre-2010"/>
    <n v="41"/>
    <n v="0"/>
    <n v="0"/>
    <n v="1"/>
    <n v="1"/>
    <x v="1"/>
    <s v="Population density"/>
    <x v="2"/>
  </r>
  <r>
    <x v="0"/>
    <x v="1"/>
    <m/>
    <m/>
    <m/>
    <m/>
    <m/>
    <s v="6c, 5, 8a"/>
    <n v="0.19932589285714283"/>
    <s v="derived (6c)"/>
    <n v="3.8405759702725015E-2"/>
    <s v="Derived (8a)"/>
    <s v="Y"/>
    <s v="Pos"/>
    <s v="Y"/>
    <s v="Ridership"/>
    <s v="BVK"/>
    <s v="Continuous"/>
    <s v="Aggregate"/>
    <s v="General"/>
    <s v="varies"/>
    <s v="varies"/>
    <s v="2001 - 2009"/>
    <s v="Pre-2010"/>
    <n v="91"/>
    <n v="0"/>
    <n v="0"/>
    <n v="0"/>
    <n v="0"/>
    <x v="1"/>
    <s v="Employment density"/>
    <x v="1"/>
  </r>
  <r>
    <x v="0"/>
    <x v="1"/>
    <m/>
    <m/>
    <m/>
    <m/>
    <m/>
    <s v="8a"/>
    <n v="0.20200000000000001"/>
    <s v="Source"/>
    <n v="1.1212255772646538E-2"/>
    <s v="Derived (8a)"/>
    <s v="Y"/>
    <s v="Pos"/>
    <s v="Y"/>
    <s v="Ridership"/>
    <s v="boarding"/>
    <s v="Continuous"/>
    <s v="Aggregate"/>
    <s v="General"/>
    <s v="USA"/>
    <s v="Chicago"/>
    <s v="2009 - 2010"/>
    <s v="2010 - 2017"/>
    <n v="92784"/>
    <n v="0"/>
    <n v="0"/>
    <n v="1"/>
    <n v="1"/>
    <x v="3"/>
    <s v="Walkscore"/>
    <x v="5"/>
  </r>
  <r>
    <x v="0"/>
    <x v="1"/>
    <m/>
    <m/>
    <m/>
    <m/>
    <m/>
    <s v="8a, SS calculated as: population/average household size *1% (stated sample size)"/>
    <n v="0.20599999999999999"/>
    <s v="Source"/>
    <n v="8.0974842767295593E-2"/>
    <s v="Derived (8a)"/>
    <s v="Y"/>
    <s v="Pos"/>
    <s v="Y"/>
    <s v="Ridership"/>
    <m/>
    <s v="Count"/>
    <s v="Disaggregate"/>
    <s v="General"/>
    <s v="India"/>
    <s v="Agartala"/>
    <n v="2012"/>
    <s v="2010 - 2017"/>
    <n v="816"/>
    <n v="0"/>
    <n v="0"/>
    <n v="0"/>
    <n v="0"/>
    <x v="2"/>
    <s v="Entropy ( 0 - 1); 0 = homoegoeous"/>
    <x v="4"/>
  </r>
  <r>
    <x v="0"/>
    <x v="1"/>
    <m/>
    <m/>
    <m/>
    <m/>
    <m/>
    <s v="6c, 10, 5"/>
    <n v="0.20701096345514952"/>
    <s v="derived (6c)"/>
    <n v="3.4387203231752414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n v="1449"/>
    <n v="0"/>
    <n v="0"/>
    <n v="0"/>
    <n v="0"/>
    <x v="1"/>
    <s v="Population density"/>
    <x v="2"/>
  </r>
  <r>
    <x v="0"/>
    <x v="1"/>
    <m/>
    <m/>
    <m/>
    <m/>
    <m/>
    <s v="4b, 8a, 8b"/>
    <n v="0.21"/>
    <s v="Source"/>
    <n v="0.14526459969932454"/>
    <s v="Derived (8a)"/>
    <s v="N"/>
    <s v="Pos"/>
    <s v="insignificant"/>
    <s v="Transit users"/>
    <s v="individual"/>
    <s v="Count"/>
    <s v="Aggregate"/>
    <s v="General"/>
    <s v="USA"/>
    <s v="Atlanta"/>
    <n v="2009"/>
    <s v="Pre-2010"/>
    <n v="1298"/>
    <n v="0"/>
    <n v="0"/>
    <n v="1"/>
    <n v="1"/>
    <x v="1"/>
    <s v="Population density"/>
    <x v="2"/>
  </r>
  <r>
    <x v="0"/>
    <x v="1"/>
    <m/>
    <m/>
    <m/>
    <m/>
    <m/>
    <s v="8a"/>
    <n v="0.21"/>
    <s v="Source"/>
    <n v="1.1194029850746268E-2"/>
    <s v="Derived (8a)"/>
    <s v="Y"/>
    <s v="Pos"/>
    <s v="Y"/>
    <s v="Ridership"/>
    <s v="boarding"/>
    <s v="Continuous"/>
    <s v="Aggregate"/>
    <s v="General"/>
    <s v="USA"/>
    <s v="Chicago"/>
    <s v="2009 - 2010"/>
    <s v="2010 - 2017"/>
    <n v="23196"/>
    <n v="0"/>
    <n v="0"/>
    <n v="1"/>
    <n v="1"/>
    <x v="3"/>
    <s v="Walkscore"/>
    <x v="5"/>
  </r>
  <r>
    <x v="0"/>
    <x v="1"/>
    <m/>
    <m/>
    <m/>
    <m/>
    <m/>
    <s v="6c, 8a"/>
    <n v="0.21102154828411815"/>
    <s v="derived (6c)"/>
    <n v="0.11723419349117675"/>
    <s v="Derived (8a)"/>
    <s v="N"/>
    <s v="Pos"/>
    <s v="insignificant"/>
    <s v="Ridership"/>
    <s v="daily ridership"/>
    <s v="Count"/>
    <s v="Aggregate"/>
    <s v="Weekday"/>
    <s v="China"/>
    <s v="varies"/>
    <n v="2016"/>
    <s v="2018-2019"/>
    <n v="109"/>
    <n v="1"/>
    <n v="0"/>
    <n v="0"/>
    <n v="0"/>
    <x v="1"/>
    <s v="Weighted job"/>
    <x v="1"/>
  </r>
  <r>
    <x v="0"/>
    <x v="1"/>
    <m/>
    <m/>
    <m/>
    <m/>
    <m/>
    <s v="6e, 8a, 5"/>
    <n v="0.212424"/>
    <s v="Derived (6e)"/>
    <n v="7.080799999999999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2"/>
    <s v="Res. &amp; small-scale neighborhood living balancing index:perfect balance between two land uses = 1"/>
    <x v="9"/>
  </r>
  <r>
    <x v="0"/>
    <x v="1"/>
    <m/>
    <m/>
    <m/>
    <m/>
    <m/>
    <s v="4a, 8a, 7a"/>
    <n v="0.21289132799999999"/>
    <s v="derived (7a)"/>
    <n v="2.7293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0 - 2017"/>
    <n v="1000"/>
    <n v="1"/>
    <n v="0"/>
    <n v="1"/>
    <n v="1"/>
    <x v="0"/>
    <s v="% curbs"/>
    <x v="10"/>
  </r>
  <r>
    <x v="0"/>
    <x v="1"/>
    <m/>
    <m/>
    <m/>
    <m/>
    <m/>
    <s v="4a, 7a, 8a"/>
    <n v="0.21322380635586716"/>
    <s v="Derived (7a); (used average mode shares p. 14 for elasticity calc as model-specific means only given for relative trip time)"/>
    <n v="4.6555416234905493E-2"/>
    <s v="Derived (8a)"/>
    <s v="Y"/>
    <s v="Pos"/>
    <s v="Y"/>
    <s v="mode choice (probability)"/>
    <s v="trip"/>
    <s v="categorical"/>
    <s v="Aggregate"/>
    <s v="Work"/>
    <s v="USA"/>
    <s v="Atlanta"/>
    <s v="2001/2001"/>
    <s v="Pre-2010"/>
    <n v="4140"/>
    <n v="1"/>
    <n v="0"/>
    <n v="1"/>
    <n v="1"/>
    <x v="3"/>
    <s v="Walkability index"/>
    <x v="5"/>
  </r>
  <r>
    <x v="0"/>
    <x v="1"/>
    <m/>
    <m/>
    <m/>
    <m/>
    <m/>
    <s v="4a, 7a, , 8a"/>
    <n v="0.21333321000000002"/>
    <s v="derived (7a)"/>
    <n v="7.1158509006004012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Pre-2010"/>
    <n v="2127"/>
    <n v="1"/>
    <n v="0"/>
    <n v="1"/>
    <n v="1"/>
    <x v="1"/>
    <s v="Employment density"/>
    <x v="1"/>
  </r>
  <r>
    <x v="0"/>
    <x v="1"/>
    <m/>
    <m/>
    <m/>
    <m/>
    <m/>
    <s v="4a, 7a, 8a"/>
    <n v="0.21664234020776829"/>
    <s v="Derived (7a); (used average mode shares p. 14 for elasticity calc as model-specific means only given for relative trip time)"/>
    <n v="7.1735874240982878E-2"/>
    <s v="Derived (8a)"/>
    <s v="Y"/>
    <s v="Pos"/>
    <s v="Y"/>
    <s v="mode choice (probability)"/>
    <s v="trip"/>
    <s v="categorical"/>
    <s v="Aggregate"/>
    <s v="Non-work"/>
    <s v="USA"/>
    <s v="Atlanta"/>
    <s v="2001/2001"/>
    <s v="Pre-2010"/>
    <n v="4224"/>
    <n v="1"/>
    <n v="0"/>
    <n v="1"/>
    <n v="1"/>
    <x v="1"/>
    <s v="Net employment density"/>
    <x v="1"/>
  </r>
  <r>
    <x v="0"/>
    <x v="1"/>
    <m/>
    <m/>
    <m/>
    <m/>
    <m/>
    <m/>
    <n v="0.219"/>
    <s v="Source"/>
    <m/>
    <m/>
    <s v="N"/>
    <s v="Pos"/>
    <s v="insignificant"/>
    <s v="Ridership"/>
    <s v="boarding"/>
    <s v="Continuous"/>
    <s v="Aggregate"/>
    <s v="Off-peak"/>
    <s v="USA"/>
    <s v="Boston"/>
    <s v="2009 - 2010"/>
    <s v="2010 - 2017"/>
    <n v="120"/>
    <n v="1"/>
    <n v="0"/>
    <n v="1"/>
    <n v="1"/>
    <x v="0"/>
    <s v="Proportion of intersections that are four-way or more"/>
    <x v="0"/>
  </r>
  <r>
    <x v="0"/>
    <x v="1"/>
    <m/>
    <m/>
    <m/>
    <m/>
    <m/>
    <s v="8a"/>
    <n v="0.22"/>
    <s v="Source"/>
    <n v="4.6808510638297871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0 - 2017"/>
    <n v="1824"/>
    <n v="1"/>
    <n v="0"/>
    <n v="1"/>
    <n v="1"/>
    <x v="0"/>
    <s v="Road link density"/>
    <x v="0"/>
  </r>
  <r>
    <x v="0"/>
    <x v="1"/>
    <m/>
    <m/>
    <m/>
    <m/>
    <m/>
    <s v="4a, 5, 7a"/>
    <n v="0.22119059250000001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0 - 2017"/>
    <n v="5000"/>
    <n v="0"/>
    <n v="0"/>
    <n v="1"/>
    <n v="1"/>
    <x v="0"/>
    <s v="pre-1940s housing share"/>
    <x v="6"/>
  </r>
  <r>
    <x v="0"/>
    <x v="1"/>
    <m/>
    <m/>
    <m/>
    <m/>
    <m/>
    <s v="7b, 8a, 8b"/>
    <n v="0.222"/>
    <s v="derived (7b)"/>
    <n v="3.5000000000000001E-3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8-2019"/>
    <n v="113"/>
    <n v="1"/>
    <n v="0"/>
    <n v="0"/>
    <n v="0"/>
    <x v="1"/>
    <s v="commercial-oriented land use percentage"/>
    <x v="8"/>
  </r>
  <r>
    <x v="0"/>
    <x v="1"/>
    <m/>
    <m/>
    <m/>
    <m/>
    <m/>
    <s v="6e, 8a, 5"/>
    <n v="0.22244"/>
    <s v="Derived (6e)"/>
    <n v="6.196100278551532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1"/>
    <s v="Residential density"/>
    <x v="2"/>
  </r>
  <r>
    <x v="0"/>
    <x v="1"/>
    <m/>
    <m/>
    <m/>
    <m/>
    <m/>
    <s v="6d, 8a"/>
    <n v="0.22283013224024867"/>
    <s v="derived (6d)"/>
    <n v="0.22972178581468936"/>
    <s v="Derived (8a)"/>
    <s v="N"/>
    <s v="Pos"/>
    <s v="insignificant"/>
    <s v="Mode share"/>
    <s v="trip"/>
    <s v="continuous (fraction)"/>
    <s v="Aggregate"/>
    <s v="Work"/>
    <s v="USA"/>
    <s v="Los Angeles"/>
    <n v="2000"/>
    <s v="Pre-2010"/>
    <n v="3394"/>
    <n v="1"/>
    <n v="1"/>
    <n v="1"/>
    <n v="1"/>
    <x v="2"/>
    <s v="jobs to workers (distance decay function:ratio of the two land uses"/>
    <x v="3"/>
  </r>
  <r>
    <x v="0"/>
    <x v="1"/>
    <m/>
    <m/>
    <m/>
    <m/>
    <m/>
    <s v="7b, 8a, 8b"/>
    <n v="0.223"/>
    <s v="derived (7b)"/>
    <n v="3.5000000000000001E-3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8-2019"/>
    <n v="113"/>
    <n v="1"/>
    <n v="0"/>
    <n v="0"/>
    <n v="0"/>
    <x v="1"/>
    <s v="commercial-oriented land use percentage"/>
    <x v="8"/>
  </r>
  <r>
    <x v="0"/>
    <x v="1"/>
    <m/>
    <m/>
    <m/>
    <m/>
    <m/>
    <s v="6c, 8a"/>
    <n v="0.22538085883872855"/>
    <s v="derived 6c)"/>
    <n v="4.5586743292623091E-2"/>
    <s v="Derived (8a)"/>
    <s v="Y"/>
    <s v="Pos"/>
    <s v="Y"/>
    <s v="Ridership"/>
    <s v="Average boardings and alighting"/>
    <s v="Continuous"/>
    <s v="Aggregate"/>
    <s v="Weekday"/>
    <s v="Taiwan"/>
    <s v="Taipei"/>
    <n v="2015"/>
    <s v="2018-2019"/>
    <n v="108"/>
    <n v="1"/>
    <n v="0"/>
    <n v="0"/>
    <n v="0"/>
    <x v="1"/>
    <s v="Count_Shopping malls"/>
    <x v="8"/>
  </r>
  <r>
    <x v="0"/>
    <x v="1"/>
    <m/>
    <m/>
    <m/>
    <m/>
    <m/>
    <s v="4a, 8a"/>
    <n v="0.23"/>
    <s v="Source"/>
    <n v="0.13529411764705884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n v="10475"/>
    <n v="0"/>
    <n v="0"/>
    <n v="0"/>
    <n v="0"/>
    <x v="0"/>
    <s v="intersection density"/>
    <x v="0"/>
  </r>
  <r>
    <x v="0"/>
    <x v="1"/>
    <m/>
    <m/>
    <m/>
    <m/>
    <m/>
    <s v="6a, 8a"/>
    <n v="0.23200000000000001"/>
    <s v="derived (6a)"/>
    <n v="8.4857351865398695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n v="4399"/>
    <n v="1"/>
    <n v="0"/>
    <n v="1"/>
    <n v="1"/>
    <x v="2"/>
    <s v="job-population balance:Perfect balancing when index = 1"/>
    <x v="3"/>
  </r>
  <r>
    <x v="0"/>
    <x v="1"/>
    <m/>
    <m/>
    <m/>
    <m/>
    <m/>
    <s v="6c, 8a"/>
    <n v="0.2326385070767556"/>
    <s v="derived (6c)"/>
    <n v="0.10671491150309889"/>
    <s v="Derived (8a)"/>
    <s v="Y"/>
    <s v="Pos"/>
    <s v="Y"/>
    <s v="Ridership"/>
    <m/>
    <s v="Continuous"/>
    <s v="Aggregate"/>
    <s v="General"/>
    <s v="China"/>
    <s v="Nanjing"/>
    <n v="2010"/>
    <s v="2010 - 2017"/>
    <n v="55"/>
    <n v="1"/>
    <n v="0"/>
    <n v="0"/>
    <n v="0"/>
    <x v="1"/>
    <s v="Population density (common catchment area)"/>
    <x v="2"/>
  </r>
  <r>
    <x v="0"/>
    <x v="1"/>
    <m/>
    <m/>
    <m/>
    <m/>
    <m/>
    <s v="6a"/>
    <n v="0.23300000000000001"/>
    <s v="Source (6a)"/>
    <m/>
    <m/>
    <s v="Y"/>
    <s v="Pos"/>
    <s v="Y"/>
    <s v="Ridership"/>
    <s v="boarding"/>
    <s v="Continuous"/>
    <s v="Aggregate"/>
    <s v="Peak"/>
    <s v="USA"/>
    <s v="San Francisco"/>
    <n v="2003"/>
    <s v="Pre-2010"/>
    <n v="68"/>
    <n v="0"/>
    <n v="0"/>
    <n v="0"/>
    <n v="0"/>
    <x v="1"/>
    <s v="Total density: population and employment"/>
    <x v="7"/>
  </r>
  <r>
    <x v="0"/>
    <x v="1"/>
    <m/>
    <m/>
    <m/>
    <m/>
    <m/>
    <s v="6e, 8a, 5"/>
    <n v="0.238264"/>
    <s v="Derived (6e)"/>
    <n v="9.2709727626459154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2"/>
    <s v="Residential to non-residential balancing index:perfect balance between two land uses = 1"/>
    <x v="3"/>
  </r>
  <r>
    <x v="0"/>
    <x v="1"/>
    <m/>
    <m/>
    <m/>
    <m/>
    <m/>
    <s v="6e, 8a, 5"/>
    <n v="0.23923"/>
    <s v="Derived (6e)"/>
    <n v="9.6463709677419351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2"/>
    <s v="Land use mix index for 5 use types of non-residential facilities:perfect balance between two land uses = 1"/>
    <x v="4"/>
  </r>
  <r>
    <x v="0"/>
    <x v="1"/>
    <m/>
    <m/>
    <m/>
    <m/>
    <m/>
    <s v="4a, 8a"/>
    <n v="0.24"/>
    <s v="Source"/>
    <n v="0.15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n v="10475"/>
    <n v="0"/>
    <n v="0"/>
    <n v="0"/>
    <n v="0"/>
    <x v="0"/>
    <s v="intersection density"/>
    <x v="0"/>
  </r>
  <r>
    <x v="0"/>
    <x v="1"/>
    <m/>
    <m/>
    <m/>
    <m/>
    <m/>
    <s v="4a, 7a, 8a"/>
    <n v="0.24199999999999999"/>
    <s v="derived (7a)"/>
    <n v="5.5377574370709379E-2"/>
    <s v="Derived (8a)"/>
    <s v="Y"/>
    <s v="Pos"/>
    <s v="Y"/>
    <s v="mode choice (probability)"/>
    <s v="trip"/>
    <s v="Discrete"/>
    <s v="Disaggregate"/>
    <s v="Non-work"/>
    <s v="USA"/>
    <s v="Boston"/>
    <n v="1991"/>
    <s v="Pre-2010"/>
    <n v="1036"/>
    <n v="0"/>
    <n v="0"/>
    <n v="1"/>
    <n v="1"/>
    <x v="1"/>
    <s v="Pop density (destination)"/>
    <x v="2"/>
  </r>
  <r>
    <x v="0"/>
    <x v="1"/>
    <m/>
    <m/>
    <m/>
    <m/>
    <m/>
    <s v="6b, 5"/>
    <n v="0.245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n v="1000"/>
    <n v="1"/>
    <n v="0"/>
    <n v="0"/>
    <n v="0"/>
    <x v="1"/>
    <s v="Employment (common catchment area)"/>
    <x v="1"/>
  </r>
  <r>
    <x v="0"/>
    <x v="1"/>
    <m/>
    <m/>
    <m/>
    <m/>
    <m/>
    <s v="6e, 8a, 5"/>
    <n v="0.24841200000000002"/>
    <s v="Derived (6e)"/>
    <n v="7.242332361516035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1"/>
    <s v="Residential density"/>
    <x v="2"/>
  </r>
  <r>
    <x v="0"/>
    <x v="1"/>
    <m/>
    <m/>
    <m/>
    <m/>
    <m/>
    <s v="8a"/>
    <n v="0.255"/>
    <s v="Source"/>
    <n v="1.174573929064947E-2"/>
    <s v="Derived (8a)"/>
    <s v="Y"/>
    <s v="Pos"/>
    <s v="Y"/>
    <s v="Ridership"/>
    <s v="boarding"/>
    <s v="Continuous"/>
    <s v="Aggregate"/>
    <s v="General"/>
    <s v="USA"/>
    <s v="Chicago"/>
    <s v="2009 - 2010"/>
    <s v="2010 - 2017"/>
    <n v="23196"/>
    <n v="0"/>
    <n v="0"/>
    <n v="1"/>
    <n v="1"/>
    <x v="3"/>
    <s v="Walkscore"/>
    <x v="5"/>
  </r>
  <r>
    <x v="0"/>
    <x v="1"/>
    <m/>
    <m/>
    <m/>
    <m/>
    <m/>
    <s v="6b, 5"/>
    <n v="0.25600000000000001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n v="1000"/>
    <n v="1"/>
    <n v="0"/>
    <n v="0"/>
    <n v="0"/>
    <x v="1"/>
    <s v="Employment (common catchment area)"/>
    <x v="1"/>
  </r>
  <r>
    <x v="0"/>
    <x v="1"/>
    <m/>
    <m/>
    <m/>
    <m/>
    <m/>
    <s v="6e, 8a, 5"/>
    <n v="0.25779800000000003"/>
    <s v="Derived (6e)"/>
    <n v="4.570886524822696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1"/>
    <s v="Small-scale nieghbourhood living density"/>
    <x v="2"/>
  </r>
  <r>
    <x v="0"/>
    <x v="1"/>
    <m/>
    <m/>
    <m/>
    <m/>
    <m/>
    <s v="6e, 8a, 5"/>
    <n v="0.25787599999999999"/>
    <s v="Derived (6e)"/>
    <n v="4.248369028006589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2"/>
    <s v="Res. &amp; large-scale commercial balancing index:perfect balance between two land uses = 1"/>
    <x v="3"/>
  </r>
  <r>
    <x v="0"/>
    <x v="1"/>
    <m/>
    <m/>
    <m/>
    <m/>
    <m/>
    <s v="6e, 8a"/>
    <n v="0.25879999999999997"/>
    <s v="Derived (6e)"/>
    <n v="4.5403508771929821E-2"/>
    <s v="Derived (8a)"/>
    <s v="Y"/>
    <s v="Pos"/>
    <s v="Y"/>
    <s v="Ridership"/>
    <s v="daily ridership"/>
    <s v="Count"/>
    <s v="Aggregate"/>
    <s v="General"/>
    <s v="China"/>
    <s v="Shenzhen"/>
    <n v="2014"/>
    <s v="2018-2019"/>
    <n v="491"/>
    <n v="1"/>
    <n v="0"/>
    <n v="1"/>
    <n v="1"/>
    <x v="1"/>
    <s v="Employment density(logarithm): number of employed peole in TAZ"/>
    <x v="1"/>
  </r>
  <r>
    <x v="0"/>
    <x v="1"/>
    <m/>
    <m/>
    <m/>
    <m/>
    <m/>
    <s v="4a, 8a"/>
    <n v="0.26"/>
    <s v="Source"/>
    <n v="6.6666666666666666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n v="8707"/>
    <n v="0"/>
    <n v="0"/>
    <n v="0"/>
    <n v="0"/>
    <x v="0"/>
    <s v="intersection density"/>
    <x v="0"/>
  </r>
  <r>
    <x v="0"/>
    <x v="1"/>
    <m/>
    <m/>
    <m/>
    <m/>
    <m/>
    <s v="6a, 8a"/>
    <n v="0.26500000000000001"/>
    <s v="Source (6a)"/>
    <n v="2.6526526526526529E-2"/>
    <s v="Derived (8a)"/>
    <s v="Y"/>
    <s v="Pos"/>
    <s v="Y"/>
    <s v="Ridership"/>
    <s v="boarding"/>
    <s v="Continuous"/>
    <s v="Aggregate"/>
    <s v="General"/>
    <s v="USA"/>
    <s v="8 US cities"/>
    <s v="2001 - 2004"/>
    <s v="Pre-2010"/>
    <n v="868"/>
    <n v="1"/>
    <n v="0"/>
    <n v="0"/>
    <n v="0"/>
    <x v="1"/>
    <s v="Population (common catchment area)"/>
    <x v="2"/>
  </r>
  <r>
    <x v="0"/>
    <x v="1"/>
    <m/>
    <m/>
    <m/>
    <m/>
    <m/>
    <s v="6e, 8a, 8b"/>
    <n v="0.265546"/>
    <s v="Derived (6e)"/>
    <n v="8.9943000000000009E-2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8-2019"/>
    <n v="2300"/>
    <n v="0"/>
    <n v="0"/>
    <n v="0"/>
    <n v="0"/>
    <x v="1"/>
    <s v="natural log of Floor area ratio: total floor area divided by the area of a network buffer"/>
    <x v="7"/>
  </r>
  <r>
    <x v="0"/>
    <x v="1"/>
    <m/>
    <m/>
    <m/>
    <m/>
    <m/>
    <s v="4b, 7b,  8a, 8b"/>
    <n v="0.26619999999999999"/>
    <s v="derived (7b)"/>
    <n v="0.26619999999999999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n v="148"/>
    <n v="0"/>
    <n v="0"/>
    <n v="0"/>
    <n v="0"/>
    <x v="0"/>
    <s v="Pedestrian friendliness of road design (fewer lanes and more traffic control devices score more highly)"/>
    <x v="0"/>
  </r>
  <r>
    <x v="0"/>
    <x v="1"/>
    <m/>
    <m/>
    <m/>
    <m/>
    <m/>
    <s v="4a, 7a, 8a"/>
    <n v="0.26780446548283099"/>
    <s v="Derived (7a); (used average mode shares p. 14 for elasticity calc as model-specific means only given for relative trip time)"/>
    <n v="4.4708591900305676E-2"/>
    <s v="Derived (8a)"/>
    <s v="Y"/>
    <s v="Pos"/>
    <s v="Y"/>
    <s v="mode choice (probability)"/>
    <s v="trip"/>
    <s v="categorical"/>
    <s v="Aggregate"/>
    <s v="Non-work"/>
    <s v="USA"/>
    <s v="Atlanta"/>
    <s v="2001/2001"/>
    <s v="Pre-2010"/>
    <n v="8489"/>
    <n v="1"/>
    <n v="0"/>
    <n v="1"/>
    <n v="1"/>
    <x v="1"/>
    <s v="Net employment density"/>
    <x v="1"/>
  </r>
  <r>
    <x v="0"/>
    <x v="1"/>
    <m/>
    <m/>
    <m/>
    <m/>
    <m/>
    <s v="8a, 8b"/>
    <n v="0.26800000000000002"/>
    <s v="Source"/>
    <n v="0.12049612403100773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n v="1960"/>
    <n v="0"/>
    <n v="0"/>
    <n v="1"/>
    <n v="1"/>
    <x v="1"/>
    <s v="Total density (employment and population)"/>
    <x v="7"/>
  </r>
  <r>
    <x v="0"/>
    <x v="1"/>
    <m/>
    <m/>
    <m/>
    <m/>
    <m/>
    <s v="2, 3 (ref case was PT), 4a, 7a, 5"/>
    <n v="0.26862112968387181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2006"/>
    <s v="Pre-2010"/>
    <s v="not stated"/>
    <n v="1"/>
    <n v="0"/>
    <n v="1"/>
    <n v="1"/>
    <x v="1"/>
    <s v="Population density"/>
    <x v="2"/>
  </r>
  <r>
    <x v="0"/>
    <x v="1"/>
    <m/>
    <m/>
    <m/>
    <m/>
    <m/>
    <m/>
    <n v="0.2690000000000000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n v="8212"/>
    <n v="0"/>
    <n v="1"/>
    <n v="1"/>
    <n v="1"/>
    <x v="1"/>
    <s v="Population density (gross)"/>
    <x v="2"/>
  </r>
  <r>
    <x v="0"/>
    <x v="1"/>
    <m/>
    <m/>
    <m/>
    <m/>
    <m/>
    <s v="6e, 8a, 5"/>
    <n v="0.27189099999999999"/>
    <s v="Derived (6e)"/>
    <n v="4.479258649093904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1"/>
    <s v="Small-scale nieghbourhood living density"/>
    <x v="2"/>
  </r>
  <r>
    <x v="0"/>
    <x v="1"/>
    <m/>
    <m/>
    <m/>
    <m/>
    <m/>
    <s v="7a, 8a, 8b"/>
    <n v="0.27219288890900861"/>
    <s v="derived (7a)"/>
    <n v="0.54438577781801722"/>
    <s v="derived, 8a, 8b"/>
    <s v="N"/>
    <s v="Pos"/>
    <s v="insignificant"/>
    <s v="Probability (mode choice)"/>
    <s v="trip"/>
    <s v="Discrete"/>
    <s v="Disaggregate"/>
    <s v="General"/>
    <s v="USA"/>
    <s v="varies"/>
    <n v="2011"/>
    <s v="2018-2019"/>
    <n v="2209"/>
    <n v="1"/>
    <n v="0"/>
    <n v="0"/>
    <n v="0"/>
    <x v="0"/>
    <s v="intersection density (intersectoins per square ile)"/>
    <x v="0"/>
  </r>
  <r>
    <x v="0"/>
    <x v="1"/>
    <m/>
    <m/>
    <m/>
    <m/>
    <m/>
    <s v="6a, 8a"/>
    <n v="0.27600000000000002"/>
    <s v="derived (6a)"/>
    <n v="4.6661031276415896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n v="4399"/>
    <n v="1"/>
    <n v="0"/>
    <n v="1"/>
    <n v="1"/>
    <x v="3"/>
    <s v="Walkscore"/>
    <x v="5"/>
  </r>
  <r>
    <x v="0"/>
    <x v="1"/>
    <m/>
    <m/>
    <m/>
    <m/>
    <m/>
    <s v="6e, 8a, 5"/>
    <n v="0.27656199999999997"/>
    <s v="Derived (6e)"/>
    <n v="5.401601562499999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1"/>
    <s v="Residential density"/>
    <x v="2"/>
  </r>
  <r>
    <x v="0"/>
    <x v="1"/>
    <m/>
    <m/>
    <m/>
    <m/>
    <m/>
    <s v="6e, 8a, 5"/>
    <n v="0.27682999999999996"/>
    <s v="Derived (6e)"/>
    <n v="0.12141666666666666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2"/>
    <s v="Land use mix index for 5 use types of non-residential facilities:perfect balance between two land uses = 1"/>
    <x v="4"/>
  </r>
  <r>
    <x v="0"/>
    <x v="1"/>
    <m/>
    <m/>
    <m/>
    <m/>
    <m/>
    <s v="6c, 10, 5"/>
    <n v="0.28025830564784054"/>
    <s v="derived (6c)"/>
    <n v="6.5943130740668363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n v="1449"/>
    <n v="0"/>
    <n v="0"/>
    <n v="0"/>
    <n v="0"/>
    <x v="1"/>
    <s v="Job density"/>
    <x v="1"/>
  </r>
  <r>
    <x v="0"/>
    <x v="1"/>
    <m/>
    <m/>
    <m/>
    <m/>
    <m/>
    <s v="6a, 8a"/>
    <n v="0.28089999999999998"/>
    <s v="Source (6a)"/>
    <n v="3.9358273784503295E-2"/>
    <s v="Derived (8a)"/>
    <s v="Y"/>
    <s v="Pos"/>
    <s v="Y"/>
    <s v="Ridership"/>
    <s v="boarding"/>
    <s v="Continuous"/>
    <s v="Aggregate"/>
    <s v="General"/>
    <s v="USA"/>
    <s v="11 US cities"/>
    <s v="2001 - 2004"/>
    <s v="Pre-2010"/>
    <n v="348"/>
    <n v="1"/>
    <n v="0"/>
    <n v="0"/>
    <n v="0"/>
    <x v="1"/>
    <s v="Employment (Common catchment area)"/>
    <x v="1"/>
  </r>
  <r>
    <x v="0"/>
    <x v="1"/>
    <m/>
    <m/>
    <m/>
    <m/>
    <m/>
    <s v="6e, 8a, 5"/>
    <n v="0.28419299999999997"/>
    <s v="Derived (6e)"/>
    <n v="4.977110332749561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n v="473"/>
    <n v="1"/>
    <n v="0"/>
    <n v="0"/>
    <n v="0"/>
    <x v="1"/>
    <s v="Residential density"/>
    <x v="2"/>
  </r>
  <r>
    <x v="0"/>
    <x v="1"/>
    <m/>
    <m/>
    <m/>
    <m/>
    <m/>
    <s v="6e, 8a, 5"/>
    <n v="0.28620699999999999"/>
    <s v="Derived (6e)"/>
    <n v="9.1439936102236427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2"/>
    <s v="Res. &amp; small-scale neighborhood living balancing index:perfect balance between two land uses = 1"/>
    <x v="9"/>
  </r>
  <r>
    <x v="0"/>
    <x v="1"/>
    <m/>
    <m/>
    <m/>
    <m/>
    <m/>
    <s v="6e, 8a, 5"/>
    <n v="0.294817"/>
    <s v="Derived (6e)"/>
    <n v="5.872848605577689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n v="473"/>
    <n v="1"/>
    <n v="0"/>
    <n v="0"/>
    <n v="0"/>
    <x v="1"/>
    <s v="Small-scale nieghbourhood living density"/>
    <x v="2"/>
  </r>
  <r>
    <x v="0"/>
    <x v="1"/>
    <m/>
    <m/>
    <m/>
    <m/>
    <m/>
    <m/>
    <n v="0.29499999999999998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n v="1000"/>
    <n v="1"/>
    <n v="0"/>
    <n v="0"/>
    <n v="0"/>
    <x v="1"/>
    <s v="Population (gross)  (common catchment area)"/>
    <x v="2"/>
  </r>
  <r>
    <x v="0"/>
    <x v="1"/>
    <m/>
    <m/>
    <m/>
    <m/>
    <m/>
    <s v="4a, 7a, 8a"/>
    <n v="0.29648538508776423"/>
    <s v="Derived (7a); (used average mode shares p. 14 for elasticity calc as model-specific means only given for relative trip time)"/>
    <n v="1.9778878258022964E-2"/>
    <s v="Derived (8a)"/>
    <s v="Y"/>
    <s v="Pos"/>
    <s v="Y"/>
    <s v="mode choice (probability)"/>
    <s v="trip"/>
    <s v="categorical"/>
    <s v="Aggregate"/>
    <s v="Non-work"/>
    <s v="USA"/>
    <s v="Atlanta"/>
    <s v="2001/2001"/>
    <s v="Pre-2010"/>
    <n v="25372"/>
    <n v="1"/>
    <n v="0"/>
    <n v="1"/>
    <n v="1"/>
    <x v="1"/>
    <s v="Net employment density"/>
    <x v="1"/>
  </r>
  <r>
    <x v="0"/>
    <x v="1"/>
    <m/>
    <m/>
    <m/>
    <m/>
    <m/>
    <s v="4a, 8a"/>
    <n v="0.3"/>
    <s v="Source"/>
    <n v="0.18749999999999997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n v="10475"/>
    <n v="0"/>
    <n v="0"/>
    <n v="0"/>
    <n v="0"/>
    <x v="2"/>
    <s v="Land use mix:Entropy: maximises eveness --&gt; 1"/>
    <x v="4"/>
  </r>
  <r>
    <x v="0"/>
    <x v="1"/>
    <m/>
    <m/>
    <m/>
    <m/>
    <m/>
    <s v="8a"/>
    <n v="0.3"/>
    <s v="Source"/>
    <n v="0.11406844106463879"/>
    <s v="Derived (8a)"/>
    <s v="Y"/>
    <s v="Pos"/>
    <s v="Y"/>
    <s v="Ridership thresholds (probability)"/>
    <s v="Alighting per hour"/>
    <s v="ordered categorical"/>
    <s v="Aggregate"/>
    <s v="Peak"/>
    <s v="Canada"/>
    <s v="Montreal"/>
    <s v="pre-2016"/>
    <s v="2010 - 2017"/>
    <n v="1813"/>
    <n v="1"/>
    <n v="0"/>
    <n v="0"/>
    <n v="0"/>
    <x v="1"/>
    <s v="Job density"/>
    <x v="1"/>
  </r>
  <r>
    <x v="0"/>
    <x v="1"/>
    <m/>
    <m/>
    <m/>
    <m/>
    <m/>
    <s v="6a, 8a, 5"/>
    <n v="0.30590000000000001"/>
    <s v="Source (6a)"/>
    <n v="3.6766826923076923E-2"/>
    <s v="Derived (8a)"/>
    <s v="Y"/>
    <s v="Pos"/>
    <s v="Y"/>
    <s v="Ridership"/>
    <s v="trip"/>
    <s v="Continuous"/>
    <s v="Disaggregate"/>
    <s v="Work"/>
    <s v="USA"/>
    <s v="Sacramento"/>
    <n v="2000"/>
    <s v="Pre-2010"/>
    <n v="397"/>
    <n v="0"/>
    <n v="0"/>
    <n v="1"/>
    <n v="1"/>
    <x v="1"/>
    <s v="Population density"/>
    <x v="2"/>
  </r>
  <r>
    <x v="0"/>
    <x v="1"/>
    <m/>
    <m/>
    <m/>
    <m/>
    <m/>
    <s v="6e, 8a"/>
    <n v="0.30781474999999997"/>
    <s v="Derived (6e)"/>
    <n v="4.1372950268817196E-2"/>
    <s v="Derived (8a)"/>
    <s v="Y"/>
    <s v="Pos"/>
    <s v="Y"/>
    <s v="Ridership"/>
    <s v="daily ridership"/>
    <s v="Count"/>
    <s v="Aggregate"/>
    <s v="General"/>
    <s v="China"/>
    <s v="Shenzhen"/>
    <n v="2014"/>
    <s v="2018-2019"/>
    <n v="491"/>
    <n v="1"/>
    <n v="0"/>
    <n v="1"/>
    <n v="1"/>
    <x v="2"/>
    <s v="land use mix (entropy)"/>
    <x v="4"/>
  </r>
  <r>
    <x v="0"/>
    <x v="1"/>
    <m/>
    <m/>
    <m/>
    <m/>
    <m/>
    <s v="6c, 10, 5, 8a"/>
    <n v="0.31157176079734217"/>
    <s v="derived (6c)"/>
    <n v="0.10385725359911406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n v="1449"/>
    <n v="0"/>
    <n v="0"/>
    <n v="0"/>
    <n v="0"/>
    <x v="1"/>
    <s v="Population density"/>
    <x v="2"/>
  </r>
  <r>
    <x v="0"/>
    <x v="1"/>
    <m/>
    <m/>
    <m/>
    <m/>
    <m/>
    <s v="4a, 7a, , 8a"/>
    <n v="0.31292000000000003"/>
    <s v="derived (7a)"/>
    <n v="7.50407673860911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Pre-2010"/>
    <n v="2127"/>
    <n v="1"/>
    <n v="0"/>
    <n v="1"/>
    <n v="1"/>
    <x v="1"/>
    <s v="Employment density"/>
    <x v="1"/>
  </r>
  <r>
    <x v="0"/>
    <x v="1"/>
    <m/>
    <m/>
    <m/>
    <m/>
    <m/>
    <s v="4b, 7b,  8a, 8b"/>
    <n v="0.31459999999999999"/>
    <s v="derived (7b)"/>
    <n v="0.29039999999999994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n v="141"/>
    <n v="0"/>
    <n v="0"/>
    <n v="0"/>
    <n v="0"/>
    <x v="0"/>
    <s v="Pedestrian friendliness of road design (fewer lanes and more traffic control devices score more highly)"/>
    <x v="0"/>
  </r>
  <r>
    <x v="0"/>
    <x v="1"/>
    <m/>
    <m/>
    <m/>
    <m/>
    <m/>
    <s v="6c, 10, 5, 8a"/>
    <n v="0.31505531561461797"/>
    <s v="derived (6c)"/>
    <n v="6.8193791258575318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n v="1449"/>
    <n v="0"/>
    <n v="0"/>
    <n v="0"/>
    <n v="0"/>
    <x v="1"/>
    <s v="Population density"/>
    <x v="2"/>
  </r>
  <r>
    <x v="0"/>
    <x v="1"/>
    <m/>
    <m/>
    <m/>
    <m/>
    <m/>
    <s v="6c, 8a"/>
    <n v="0.31532851653207639"/>
    <s v="derived (6c)"/>
    <n v="5.3228986585428149E-2"/>
    <s v="Derived (8a)"/>
    <s v="Y"/>
    <s v="Pos"/>
    <s v="Y"/>
    <s v="Ridership"/>
    <s v="daily boardings"/>
    <s v="Count"/>
    <s v="Aggregate"/>
    <s v="General"/>
    <s v="USA"/>
    <s v="Orlando"/>
    <n v="2015"/>
    <s v="2018-2019"/>
    <n v="2124"/>
    <n v="1"/>
    <n v="0"/>
    <n v="0"/>
    <n v="0"/>
    <x v="1"/>
    <s v="number of financial centers"/>
    <x v="8"/>
  </r>
  <r>
    <x v="0"/>
    <x v="1"/>
    <m/>
    <m/>
    <m/>
    <m/>
    <m/>
    <s v="6c, 8a"/>
    <n v="0.31558206748218848"/>
    <s v="derived (6c)"/>
    <n v="3.9507320474087846E-3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n v="69"/>
    <n v="0"/>
    <n v="0"/>
    <n v="0"/>
    <n v="0"/>
    <x v="1"/>
    <s v="Population density"/>
    <x v="2"/>
  </r>
  <r>
    <x v="0"/>
    <x v="1"/>
    <m/>
    <m/>
    <m/>
    <m/>
    <m/>
    <s v="4c, 6a, 5"/>
    <n v="0.31659999999999999"/>
    <s v="Source (6a)"/>
    <m/>
    <m/>
    <s v="Y"/>
    <s v="Pos"/>
    <s v="Y"/>
    <s v="Transit users"/>
    <s v="individual"/>
    <s v="Count"/>
    <s v="Aggregate"/>
    <s v="Work"/>
    <s v="USA"/>
    <s v="San Diego"/>
    <n v="2000"/>
    <s v="Pre-2010"/>
    <n v="593"/>
    <n v="0"/>
    <n v="0"/>
    <n v="1"/>
    <n v="1"/>
    <x v="1"/>
    <s v="Population density"/>
    <x v="2"/>
  </r>
  <r>
    <x v="0"/>
    <x v="1"/>
    <m/>
    <m/>
    <m/>
    <m/>
    <m/>
    <s v="6c, 10, 5, 8a"/>
    <n v="0.31847740863787372"/>
    <s v="derived (6c)"/>
    <n v="6.526176406513806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n v="1449"/>
    <n v="0"/>
    <n v="0"/>
    <n v="0"/>
    <n v="0"/>
    <x v="1"/>
    <s v="Job density"/>
    <x v="1"/>
  </r>
  <r>
    <x v="0"/>
    <x v="1"/>
    <m/>
    <m/>
    <m/>
    <m/>
    <m/>
    <s v="6c, 10, 5, 8a"/>
    <n v="0.3187300664451827"/>
    <s v="derived (6c)"/>
    <n v="9.0548314331017815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n v="1449"/>
    <n v="0"/>
    <n v="0"/>
    <n v="0"/>
    <n v="0"/>
    <x v="1"/>
    <s v="Population density"/>
    <x v="2"/>
  </r>
  <r>
    <x v="0"/>
    <x v="1"/>
    <m/>
    <m/>
    <m/>
    <m/>
    <m/>
    <s v="6a, 8b, 8a"/>
    <n v="0.32600000000000001"/>
    <s v="Source (6a)"/>
    <n v="0.13900000000000001"/>
    <s v="Derived (8a)"/>
    <s v="Y"/>
    <s v="Pos"/>
    <s v="Y"/>
    <s v="Ridership"/>
    <s v="per capita patronage"/>
    <s v="Continuous"/>
    <s v="Aggregate"/>
    <s v="General"/>
    <s v="USA"/>
    <s v="varies"/>
    <s v="2002 - 2007"/>
    <s v="Pre-2010"/>
    <n v="54"/>
    <n v="1"/>
    <n v="0"/>
    <n v="1"/>
    <n v="1"/>
    <x v="1"/>
    <s v="Population density"/>
    <x v="2"/>
  </r>
  <r>
    <x v="0"/>
    <x v="1"/>
    <m/>
    <m/>
    <m/>
    <m/>
    <m/>
    <s v="8b, 8a"/>
    <n v="0.3261"/>
    <s v="Source"/>
    <n v="5.4350000000000002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n v="342"/>
    <n v="1"/>
    <n v="0"/>
    <n v="0"/>
    <n v="0"/>
    <x v="1"/>
    <s v="Population density"/>
    <x v="2"/>
  </r>
  <r>
    <x v="0"/>
    <x v="1"/>
    <m/>
    <m/>
    <m/>
    <m/>
    <m/>
    <s v="8a, 8b"/>
    <n v="0.32700000000000001"/>
    <s v="Source"/>
    <n v="0.31385322271857052"/>
    <s v="Derived (8a)"/>
    <s v="N"/>
    <s v="Pos"/>
    <s v="insignificant"/>
    <s v="mode choice (probability)"/>
    <s v="trip"/>
    <s v="binary"/>
    <s v="Disaggregate"/>
    <s v="General"/>
    <s v="USA"/>
    <s v="Montgomery County"/>
    <n v="1994"/>
    <s v="Pre-2010"/>
    <n v="1960"/>
    <n v="0"/>
    <n v="0"/>
    <n v="1"/>
    <n v="1"/>
    <x v="0"/>
    <s v="continuous (fraction) of sidewalk miles to _x000a_road miles"/>
    <x v="0"/>
  </r>
  <r>
    <x v="0"/>
    <x v="1"/>
    <m/>
    <m/>
    <m/>
    <m/>
    <m/>
    <m/>
    <n v="0.3271"/>
    <s v="Source"/>
    <m/>
    <m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n v="342"/>
    <n v="1"/>
    <n v="0"/>
    <n v="0"/>
    <n v="0"/>
    <x v="2"/>
    <s v="Residential to non-residential balancing index:Higher ratio means more even"/>
    <x v="3"/>
  </r>
  <r>
    <x v="0"/>
    <x v="1"/>
    <m/>
    <m/>
    <m/>
    <m/>
    <m/>
    <s v="4a, 7a, 8a"/>
    <n v="0.32865300000000003"/>
    <s v="derived (7a)"/>
    <n v="0.16854000000000002"/>
    <s v="Derived (8a)"/>
    <s v="Y"/>
    <s v="Pos"/>
    <s v="Y"/>
    <s v="mode choice (probability)"/>
    <s v="trip"/>
    <s v="Discrete"/>
    <s v="Disaggregate"/>
    <s v="Non-work"/>
    <s v="USA"/>
    <s v="Boston"/>
    <n v="1991"/>
    <s v="Pre-2010"/>
    <n v="1036"/>
    <n v="0"/>
    <n v="0"/>
    <n v="1"/>
    <n v="1"/>
    <x v="2"/>
    <s v="Land use balance (destination)"/>
    <x v="3"/>
  </r>
  <r>
    <x v="0"/>
    <x v="1"/>
    <m/>
    <m/>
    <m/>
    <m/>
    <m/>
    <s v="4c, 6a, 5"/>
    <n v="0.33460000000000001"/>
    <s v="Source (6a)"/>
    <m/>
    <m/>
    <s v="Y"/>
    <s v="Pos"/>
    <s v="Y"/>
    <s v="Transit users"/>
    <s v="individual"/>
    <s v="Count"/>
    <s v="Aggregate"/>
    <s v="Work"/>
    <s v="USA"/>
    <s v="Los Angeles, San Francisco, San Diego, Sacramento"/>
    <n v="2000"/>
    <s v="Pre-2010"/>
    <n v="5727"/>
    <n v="0"/>
    <n v="0"/>
    <n v="1"/>
    <n v="1"/>
    <x v="1"/>
    <s v="Population density"/>
    <x v="2"/>
  </r>
  <r>
    <x v="0"/>
    <x v="1"/>
    <m/>
    <m/>
    <m/>
    <m/>
    <m/>
    <s v="8a, 6c, 8b"/>
    <n v="0.33489510489510493"/>
    <s v="derived (6c)"/>
    <n v="0.33489510489510493"/>
    <s v="Derived (8a)"/>
    <s v="N"/>
    <s v="Pos"/>
    <s v="insignificant"/>
    <s v="Ridership"/>
    <s v="trip"/>
    <s v="Continuous"/>
    <s v="Aggregate"/>
    <s v="Weekday"/>
    <s v="United Kingdom"/>
    <s v="West Sussex, East Sussex, Surrey, Kent, Dorset, Hampshire"/>
    <n v="2012"/>
    <s v="2010 - 2017"/>
    <n v="200"/>
    <n v="1"/>
    <n v="0"/>
    <n v="0"/>
    <n v="0"/>
    <x v="1"/>
    <s v="Dwelling density (unit density)"/>
    <x v="2"/>
  </r>
  <r>
    <x v="0"/>
    <x v="1"/>
    <m/>
    <m/>
    <m/>
    <m/>
    <m/>
    <s v="6c, 10, 5, 8a"/>
    <n v="0.33489867109634552"/>
    <s v="derived (6c)"/>
    <n v="6.9770556478405327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n v="1449"/>
    <n v="0"/>
    <n v="0"/>
    <n v="0"/>
    <n v="0"/>
    <x v="1"/>
    <s v="Job density"/>
    <x v="1"/>
  </r>
  <r>
    <x v="0"/>
    <x v="1"/>
    <m/>
    <m/>
    <m/>
    <m/>
    <m/>
    <m/>
    <n v="0.34"/>
    <s v="Source"/>
    <m/>
    <m/>
    <s v="N"/>
    <s v="Pos"/>
    <s v="insignificant"/>
    <s v="mode choice (probability)"/>
    <s v="tour"/>
    <s v="binary"/>
    <s v="Disaggregate"/>
    <s v="Non-work"/>
    <s v="USA"/>
    <s v="Puget Sound"/>
    <n v="1999"/>
    <s v="Pre-2010"/>
    <n v="10475"/>
    <n v="0"/>
    <n v="0"/>
    <n v="0"/>
    <n v="0"/>
    <x v="1"/>
    <s v="Retail floor area continuous (fraction)"/>
    <x v="8"/>
  </r>
  <r>
    <x v="0"/>
    <x v="1"/>
    <m/>
    <m/>
    <m/>
    <m/>
    <m/>
    <s v="4c, 6a, 5"/>
    <n v="0.34810000000000002"/>
    <s v="Source (6a)"/>
    <m/>
    <m/>
    <s v="Y"/>
    <s v="Pos"/>
    <s v="Y"/>
    <s v="Transit users"/>
    <s v="individual"/>
    <s v="Count"/>
    <s v="Aggregate"/>
    <s v="Work"/>
    <s v="USA"/>
    <s v="Los Angeles"/>
    <n v="2000"/>
    <s v="Pre-2010"/>
    <n v="3307"/>
    <n v="0"/>
    <n v="0"/>
    <n v="1"/>
    <n v="1"/>
    <x v="1"/>
    <s v="Population density"/>
    <x v="2"/>
  </r>
  <r>
    <x v="0"/>
    <x v="1"/>
    <m/>
    <m/>
    <m/>
    <m/>
    <m/>
    <s v="4a, 7a, 8a"/>
    <n v="0.3483428053835525"/>
    <s v="Derived (7a); (used average mode shares p. 14 for elasticity calc as model-specific means only given for relative trip time)"/>
    <n v="7.639096609288433E-2"/>
    <s v="Derived (8a)"/>
    <s v="Y"/>
    <s v="Pos"/>
    <s v="Y"/>
    <s v="mode choice (probability)"/>
    <s v="trip"/>
    <s v="categorical"/>
    <s v="Aggregate"/>
    <s v="Work"/>
    <s v="USA"/>
    <s v="Atlanta"/>
    <s v="2001/2001"/>
    <s v="Pre-2010"/>
    <n v="4140"/>
    <n v="1"/>
    <n v="0"/>
    <n v="1"/>
    <n v="1"/>
    <x v="1"/>
    <s v="Net employment density"/>
    <x v="1"/>
  </r>
  <r>
    <x v="0"/>
    <x v="1"/>
    <m/>
    <m/>
    <m/>
    <m/>
    <m/>
    <s v="6e, 8a, 8b"/>
    <n v="0.35148699999999999"/>
    <s v="Derived (6e)"/>
    <n v="0.11951100000000001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8-2019"/>
    <n v="2300"/>
    <n v="0"/>
    <n v="0"/>
    <n v="0"/>
    <n v="0"/>
    <x v="2"/>
    <s v="Land use mix (entropy)"/>
    <x v="4"/>
  </r>
  <r>
    <x v="0"/>
    <x v="1"/>
    <m/>
    <m/>
    <m/>
    <m/>
    <m/>
    <s v="4c, 6a, 5"/>
    <n v="0.35460000000000003"/>
    <s v="Source (6a)"/>
    <m/>
    <m/>
    <s v="Y"/>
    <s v="Pos"/>
    <s v="Y"/>
    <s v="Transit users"/>
    <s v="individual"/>
    <s v="Count"/>
    <s v="Aggregate"/>
    <s v="Work"/>
    <s v="USA"/>
    <s v="San Francisco"/>
    <n v="2000"/>
    <s v="Pre-2010"/>
    <n v="1430"/>
    <n v="0"/>
    <n v="0"/>
    <n v="1"/>
    <n v="1"/>
    <x v="1"/>
    <s v="Population density"/>
    <x v="2"/>
  </r>
  <r>
    <x v="0"/>
    <x v="1"/>
    <m/>
    <m/>
    <m/>
    <m/>
    <m/>
    <s v="8b, 8a"/>
    <n v="0.35589999999999999"/>
    <s v="Source"/>
    <n v="9.4795794392523364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n v="342"/>
    <n v="1"/>
    <n v="0"/>
    <n v="0"/>
    <n v="0"/>
    <x v="0"/>
    <s v="intersection density"/>
    <x v="0"/>
  </r>
  <r>
    <x v="0"/>
    <x v="1"/>
    <m/>
    <m/>
    <m/>
    <m/>
    <m/>
    <s v="4a, 7a, , 8a"/>
    <n v="0.35594650000000005"/>
    <s v="derived (7a)"/>
    <n v="4.632307391983342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Pre-2010"/>
    <n v="2127"/>
    <n v="1"/>
    <n v="0"/>
    <n v="1"/>
    <n v="1"/>
    <x v="1"/>
    <s v="Employment density"/>
    <x v="1"/>
  </r>
  <r>
    <x v="0"/>
    <x v="1"/>
    <m/>
    <m/>
    <m/>
    <m/>
    <m/>
    <s v="6c, 8a"/>
    <n v="0.36126771722862933"/>
    <s v="derived (6c)"/>
    <n v="0.1088155774785028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8-2019"/>
    <n v="48"/>
    <n v="1"/>
    <n v="0"/>
    <n v="1"/>
    <n v="1"/>
    <x v="1"/>
    <s v="jobs per km^%2"/>
    <x v="1"/>
  </r>
  <r>
    <x v="0"/>
    <x v="1"/>
    <m/>
    <m/>
    <m/>
    <m/>
    <m/>
    <s v="4a, 7a, , 8a"/>
    <n v="0.37159250000000005"/>
    <s v="derived (7a)"/>
    <n v="4.43057708358173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Pre-2010"/>
    <n v="2127"/>
    <n v="1"/>
    <n v="0"/>
    <n v="1"/>
    <n v="1"/>
    <x v="1"/>
    <s v="Employment density"/>
    <x v="1"/>
  </r>
  <r>
    <x v="0"/>
    <x v="1"/>
    <m/>
    <m/>
    <m/>
    <m/>
    <m/>
    <s v="6c, 8a"/>
    <n v="0.37175921654082184"/>
    <s v="derived 6c)"/>
    <n v="5.2345707764125851E-2"/>
    <s v="Derived (8a)"/>
    <s v="Y"/>
    <s v="Pos"/>
    <s v="Y"/>
    <s v="Ridership"/>
    <s v="Average boardings and alighting"/>
    <s v="Continuous"/>
    <s v="Aggregate"/>
    <s v="weekend"/>
    <s v="Taiwan"/>
    <s v="Taipei"/>
    <n v="2015"/>
    <s v="2018-2019"/>
    <n v="108"/>
    <n v="1"/>
    <n v="0"/>
    <n v="0"/>
    <n v="0"/>
    <x v="1"/>
    <s v="Count_Shopping malls"/>
    <x v="8"/>
  </r>
  <r>
    <x v="0"/>
    <x v="1"/>
    <m/>
    <m/>
    <m/>
    <m/>
    <m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n v="1000"/>
    <n v="1"/>
    <n v="0"/>
    <n v="0"/>
    <n v="0"/>
    <x v="1"/>
    <s v="Employment (common catchment area)"/>
    <x v="1"/>
  </r>
  <r>
    <x v="0"/>
    <x v="1"/>
    <m/>
    <m/>
    <m/>
    <m/>
    <m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n v="1000"/>
    <n v="1"/>
    <n v="0"/>
    <n v="0"/>
    <n v="0"/>
    <x v="1"/>
    <s v="Employment (common catchment area)"/>
    <x v="1"/>
  </r>
  <r>
    <x v="0"/>
    <x v="1"/>
    <m/>
    <m/>
    <m/>
    <m/>
    <m/>
    <s v="6e, 8a"/>
    <n v="0.37559999999999999"/>
    <s v="Derived (6e)"/>
    <n v="4.0343716433941995E-2"/>
    <s v="Derived (8a)"/>
    <s v="Y"/>
    <s v="Pos"/>
    <s v="Y"/>
    <s v="Ridership"/>
    <s v="daily ridership"/>
    <s v="Count"/>
    <s v="Aggregate"/>
    <s v="General"/>
    <s v="China"/>
    <s v="Shenzhen"/>
    <n v="2014"/>
    <s v="2018-2019"/>
    <n v="491"/>
    <n v="1"/>
    <n v="0"/>
    <n v="1"/>
    <n v="1"/>
    <x v="1"/>
    <s v="Employment density(logarithm): number of employed peole in TAZ"/>
    <x v="1"/>
  </r>
  <r>
    <x v="0"/>
    <x v="1"/>
    <m/>
    <m/>
    <m/>
    <m/>
    <m/>
    <s v="6c, 8a"/>
    <n v="0.3813381459635532"/>
    <s v="derived (6c)"/>
    <n v="7.2774455336555952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8-2019"/>
    <n v="48"/>
    <n v="1"/>
    <n v="0"/>
    <n v="1"/>
    <n v="1"/>
    <x v="1"/>
    <s v="jobs per km^%2"/>
    <x v="1"/>
  </r>
  <r>
    <x v="0"/>
    <x v="1"/>
    <m/>
    <m/>
    <m/>
    <m/>
    <m/>
    <m/>
    <n v="0.38400000000000001"/>
    <s v="Source"/>
    <m/>
    <m/>
    <s v="Y"/>
    <s v="Pos"/>
    <s v="Y"/>
    <s v="Ridership"/>
    <s v="boarding"/>
    <s v="Continuous"/>
    <s v="Aggregate"/>
    <s v="Weekday"/>
    <s v="USA"/>
    <s v="Boston"/>
    <s v="2009 - 2010"/>
    <s v="2010 - 2017"/>
    <n v="120"/>
    <n v="1"/>
    <n v="0"/>
    <n v="1"/>
    <n v="1"/>
    <x v="0"/>
    <s v="Proportion of intersections that are four-way or more"/>
    <x v="0"/>
  </r>
  <r>
    <x v="0"/>
    <x v="1"/>
    <m/>
    <m/>
    <m/>
    <m/>
    <m/>
    <s v="6a, 8a"/>
    <n v="0.38600000000000001"/>
    <s v="derived (6a)"/>
    <n v="0.21624649859943978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n v="4399"/>
    <n v="1"/>
    <n v="0"/>
    <n v="1"/>
    <n v="1"/>
    <x v="3"/>
    <s v="Sprawl index"/>
    <x v="11"/>
  </r>
  <r>
    <x v="0"/>
    <x v="1"/>
    <m/>
    <m/>
    <m/>
    <m/>
    <m/>
    <s v="7b, 8a, 8b"/>
    <n v="0.38640000000000002"/>
    <s v="derived (7b)"/>
    <n v="0.18630000000000002"/>
    <s v="derived, 8a, 8b"/>
    <s v="Y"/>
    <s v="Pos"/>
    <s v="Y"/>
    <s v="Transit users"/>
    <s v="Any transit trip"/>
    <s v="Count"/>
    <s v="Disaggregate"/>
    <s v="General"/>
    <s v="USA"/>
    <s v="varies"/>
    <n v="2012"/>
    <s v="2018-2019"/>
    <n v="2431"/>
    <n v="1"/>
    <n v="0"/>
    <n v="1"/>
    <n v="1"/>
    <x v="2"/>
    <s v="Land use entropy index"/>
    <x v="4"/>
  </r>
  <r>
    <x v="0"/>
    <x v="1"/>
    <m/>
    <m/>
    <m/>
    <m/>
    <m/>
    <s v="6c, 8a, 5"/>
    <n v="0.39517261531444209"/>
    <s v="derived (6c)"/>
    <n v="8.98119580260095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not stated"/>
    <n v="0"/>
    <n v="0"/>
    <n v="1"/>
    <n v="1"/>
    <x v="1"/>
    <s v="Household density"/>
    <x v="2"/>
  </r>
  <r>
    <x v="0"/>
    <x v="1"/>
    <m/>
    <m/>
    <m/>
    <m/>
    <m/>
    <s v="4a, 7a, 8a"/>
    <n v="0.40800000000000003"/>
    <s v="derived (7a)"/>
    <n v="9.3150684931506855E-2"/>
    <s v="Derived (8a)"/>
    <s v="Y"/>
    <s v="Pos"/>
    <s v="Y"/>
    <s v="mode choice (probability)"/>
    <s v="trip"/>
    <s v="Discrete"/>
    <s v="Disaggregate"/>
    <s v="Work"/>
    <s v="Hong Kong"/>
    <s v="Hong Kong"/>
    <n v="1991"/>
    <s v="Pre-2010"/>
    <n v="20246"/>
    <n v="0"/>
    <n v="0"/>
    <n v="1"/>
    <n v="1"/>
    <x v="1"/>
    <s v="Job density (origin)"/>
    <x v="1"/>
  </r>
  <r>
    <x v="0"/>
    <x v="1"/>
    <m/>
    <m/>
    <m/>
    <m/>
    <m/>
    <s v="4a, 7a, , 8a"/>
    <n v="0.40836060000000002"/>
    <s v="derived (7a)"/>
    <n v="6.6174137092853677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Pre-2010"/>
    <n v="2127"/>
    <n v="1"/>
    <n v="0"/>
    <n v="1"/>
    <n v="1"/>
    <x v="1"/>
    <s v="Employment density"/>
    <x v="1"/>
  </r>
  <r>
    <x v="0"/>
    <x v="1"/>
    <m/>
    <m/>
    <m/>
    <m/>
    <m/>
    <s v="6a, 8a, 5"/>
    <n v="0.4093"/>
    <s v="derived (6a)"/>
    <n v="1.0725890985324948E-2"/>
    <s v="Derived (8a)"/>
    <s v="Y"/>
    <s v="Pos"/>
    <s v="Y"/>
    <s v="Ridership"/>
    <s v="trip"/>
    <s v="Continuous"/>
    <s v="Disaggregate"/>
    <s v="Work"/>
    <s v="USA"/>
    <s v="Los Angeles, San Francisco, San Diego, Sacramento"/>
    <n v="2000"/>
    <s v="Pre-2010"/>
    <n v="5727"/>
    <n v="0"/>
    <n v="0"/>
    <n v="1"/>
    <n v="1"/>
    <x v="1"/>
    <s v="Population density"/>
    <x v="2"/>
  </r>
  <r>
    <x v="0"/>
    <x v="1"/>
    <m/>
    <m/>
    <m/>
    <m/>
    <m/>
    <s v="6a, 8a, 5"/>
    <n v="0.4133"/>
    <s v="Source (6a)"/>
    <n v="2.0450272142503709E-2"/>
    <s v="Derived (8a)"/>
    <s v="Y"/>
    <s v="Pos"/>
    <s v="Y"/>
    <s v="Ridership"/>
    <s v="trip"/>
    <s v="Continuous"/>
    <s v="Disaggregate"/>
    <s v="Work"/>
    <s v="USA"/>
    <s v="San Francisco"/>
    <n v="2000"/>
    <s v="Pre-2010"/>
    <n v="1430"/>
    <n v="0"/>
    <n v="0"/>
    <n v="1"/>
    <n v="1"/>
    <x v="1"/>
    <s v="Population density"/>
    <x v="2"/>
  </r>
  <r>
    <x v="0"/>
    <x v="1"/>
    <m/>
    <m/>
    <m/>
    <m/>
    <m/>
    <s v="6c, 10, 5, 8a"/>
    <n v="0.4145222591362126"/>
    <s v="derived (6c)"/>
    <n v="9.662523522988639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n v="1449"/>
    <n v="0"/>
    <n v="0"/>
    <n v="0"/>
    <n v="0"/>
    <x v="1"/>
    <s v="Job density"/>
    <x v="1"/>
  </r>
  <r>
    <x v="0"/>
    <x v="1"/>
    <m/>
    <m/>
    <m/>
    <m/>
    <m/>
    <s v="6a, 8a, 5"/>
    <n v="0.4178"/>
    <s v="derived (6a)"/>
    <n v="1.4377150722642808E-2"/>
    <s v="Derived (8a)"/>
    <s v="Y"/>
    <s v="Pos"/>
    <s v="Y"/>
    <s v="Ridership"/>
    <s v="trip"/>
    <s v="Continuous"/>
    <s v="Disaggregate"/>
    <s v="Work"/>
    <s v="USA"/>
    <s v="Los Angeles"/>
    <n v="2000"/>
    <s v="Pre-2010"/>
    <n v="3307"/>
    <n v="0"/>
    <n v="0"/>
    <n v="1"/>
    <n v="1"/>
    <x v="1"/>
    <s v="Population density"/>
    <x v="2"/>
  </r>
  <r>
    <x v="0"/>
    <x v="1"/>
    <m/>
    <m/>
    <m/>
    <m/>
    <m/>
    <s v="6c, 8a, 5"/>
    <n v="0.41937334368439333"/>
    <s v="derived (6c)"/>
    <n v="9.9850796115331736E-2"/>
    <s v="Derived (8a)"/>
    <s v="Y"/>
    <s v="Pos"/>
    <s v="Y"/>
    <s v="Ridership"/>
    <s v="trip"/>
    <s v="Continuous"/>
    <s v="Aggregate"/>
    <s v="General"/>
    <s v="USA"/>
    <s v="Los Angeles"/>
    <s v="2000 - 2010"/>
    <s v="2010 - 2017"/>
    <n v="50"/>
    <n v="1"/>
    <n v="0"/>
    <n v="1"/>
    <n v="1"/>
    <x v="1"/>
    <s v="Change in dwelling units per service area"/>
    <x v="2"/>
  </r>
  <r>
    <x v="0"/>
    <x v="1"/>
    <m/>
    <m/>
    <m/>
    <m/>
    <m/>
    <s v="6a"/>
    <n v="0.42365000000000003"/>
    <s v="Source (6a)"/>
    <m/>
    <m/>
    <s v="Y"/>
    <s v="Pos"/>
    <s v="Y"/>
    <s v="Ridership"/>
    <s v="boarding"/>
    <s v="Continuous"/>
    <s v="Aggregate"/>
    <s v="other"/>
    <s v="USA"/>
    <s v="varies"/>
    <n v="2000"/>
    <s v="Pre-2010"/>
    <n v="265"/>
    <n v="0"/>
    <n v="0"/>
    <n v="1"/>
    <n v="1"/>
    <x v="1"/>
    <s v="Population density"/>
    <x v="2"/>
  </r>
  <r>
    <x v="0"/>
    <x v="1"/>
    <m/>
    <m/>
    <m/>
    <m/>
    <m/>
    <s v="7b, 8a, 8b"/>
    <n v="0.42568000000000006"/>
    <s v="derived (7b)"/>
    <n v="5.1340000000000004E-2"/>
    <s v="derived, 8a, 8b"/>
    <s v="Y"/>
    <s v="Pos"/>
    <s v="Y"/>
    <s v="Ridership"/>
    <s v="ridership"/>
    <s v="Count"/>
    <s v="Aggregate"/>
    <s v="General"/>
    <s v="India"/>
    <s v="Ahmedabad"/>
    <n v="2015"/>
    <s v="2018-2019"/>
    <n v="150"/>
    <n v="0"/>
    <n v="0"/>
    <n v="0"/>
    <n v="0"/>
    <x v="0"/>
    <s v="Walkway availability and quality index (WAQI): sum of segment length times score on Likert scale, divided by buffer area"/>
    <x v="0"/>
  </r>
  <r>
    <x v="0"/>
    <x v="1"/>
    <m/>
    <m/>
    <m/>
    <m/>
    <m/>
    <m/>
    <n v="0.42799999999999999"/>
    <s v="Source"/>
    <m/>
    <m/>
    <s v="N"/>
    <s v="Pos"/>
    <s v="insignificant"/>
    <s v="Ridership"/>
    <s v="trip"/>
    <s v="Count"/>
    <s v="Aggregate"/>
    <s v="Off-peak"/>
    <s v="South Korea"/>
    <s v="Seoul"/>
    <n v="2010"/>
    <s v="2010 - 2017"/>
    <n v="1000"/>
    <n v="1"/>
    <n v="0"/>
    <n v="0"/>
    <n v="0"/>
    <x v="1"/>
    <s v="commercial density (common catchment area)"/>
    <x v="7"/>
  </r>
  <r>
    <x v="0"/>
    <x v="1"/>
    <m/>
    <m/>
    <m/>
    <m/>
    <m/>
    <m/>
    <n v="0.43"/>
    <s v="Source"/>
    <m/>
    <m/>
    <s v="N"/>
    <s v="Pos"/>
    <s v="insignificant"/>
    <s v="mode choice (probability)"/>
    <s v="tour"/>
    <s v="binary"/>
    <s v="Disaggregate"/>
    <s v="Work"/>
    <s v="USA"/>
    <s v="Puget Sound"/>
    <n v="1999"/>
    <s v="Pre-2010"/>
    <n v="8707"/>
    <n v="0"/>
    <n v="0"/>
    <n v="0"/>
    <n v="0"/>
    <x v="1"/>
    <s v="Retail floor area continuous (fraction)"/>
    <x v="8"/>
  </r>
  <r>
    <x v="0"/>
    <x v="1"/>
    <m/>
    <m/>
    <m/>
    <m/>
    <m/>
    <s v="6c, 8a"/>
    <n v="0.43634600395565382"/>
    <s v="derived (6c)"/>
    <n v="0.14963854730989501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8-2019"/>
    <n v="244"/>
    <n v="1"/>
    <n v="0"/>
    <n v="0"/>
    <n v="0"/>
    <x v="1"/>
    <s v="employment density"/>
    <x v="1"/>
  </r>
  <r>
    <x v="0"/>
    <x v="1"/>
    <m/>
    <m/>
    <m/>
    <m/>
    <m/>
    <s v="4b"/>
    <n v="0.441"/>
    <s v="Source"/>
    <m/>
    <m/>
    <s v="Y"/>
    <s v="Pos"/>
    <s v="Y"/>
    <s v="Ridership"/>
    <s v="trip"/>
    <s v="Count"/>
    <s v="Aggregate"/>
    <s v="Work"/>
    <s v="USA"/>
    <s v="Atlanta"/>
    <n v="2000"/>
    <s v="Pre-2010"/>
    <n v="33032"/>
    <n v="1"/>
    <n v="0"/>
    <n v="1"/>
    <n v="1"/>
    <x v="1"/>
    <s v="Population density"/>
    <x v="2"/>
  </r>
  <r>
    <x v="0"/>
    <x v="1"/>
    <m/>
    <m/>
    <m/>
    <m/>
    <m/>
    <s v="6c, 8a"/>
    <n v="0.44960148208158601"/>
    <s v="derived (6c)"/>
    <n v="3.2303598367695502E-2"/>
    <s v="Derived (8a)"/>
    <s v="Y"/>
    <s v="Pos"/>
    <s v="Y"/>
    <s v="Ridership"/>
    <s v="daily boardings"/>
    <s v="Count"/>
    <s v="Aggregate"/>
    <s v="General"/>
    <s v="USA"/>
    <s v="Orlando"/>
    <n v="2015"/>
    <s v="2018-2019"/>
    <n v="2124"/>
    <n v="1"/>
    <n v="0"/>
    <n v="0"/>
    <n v="0"/>
    <x v="1"/>
    <s v="number of commercial centers"/>
    <x v="8"/>
  </r>
  <r>
    <x v="0"/>
    <x v="1"/>
    <m/>
    <m/>
    <m/>
    <m/>
    <m/>
    <s v="6b, 5"/>
    <n v="0.45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n v="1000"/>
    <n v="1"/>
    <n v="0"/>
    <n v="0"/>
    <n v="0"/>
    <x v="1"/>
    <s v="Employment (common catchment area)"/>
    <x v="1"/>
  </r>
  <r>
    <x v="0"/>
    <x v="1"/>
    <m/>
    <m/>
    <m/>
    <m/>
    <m/>
    <s v="8a, 8b"/>
    <n v="0.45200000000000001"/>
    <s v="Source"/>
    <n v="0.24978104259295059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n v="1960"/>
    <n v="0"/>
    <n v="0"/>
    <n v="1"/>
    <n v="1"/>
    <x v="2"/>
    <s v="Population to retail employment continuous (fraction) (relative):Entropy: maximises eveness --&gt; 1"/>
    <x v="3"/>
  </r>
  <r>
    <x v="0"/>
    <x v="1"/>
    <m/>
    <m/>
    <m/>
    <m/>
    <m/>
    <s v="6a, 8a, 5"/>
    <n v="0.4531"/>
    <s v="Source (6a)"/>
    <n v="3.292877906976744E-2"/>
    <s v="Derived (8a)"/>
    <s v="Y"/>
    <s v="Pos"/>
    <s v="Y"/>
    <s v="Ridership"/>
    <s v="trip"/>
    <s v="Continuous"/>
    <s v="Disaggregate"/>
    <s v="Work"/>
    <s v="USA"/>
    <s v="San Diego"/>
    <n v="2000"/>
    <s v="Pre-2010"/>
    <n v="593"/>
    <n v="0"/>
    <n v="0"/>
    <n v="1"/>
    <n v="1"/>
    <x v="1"/>
    <s v="Population density"/>
    <x v="2"/>
  </r>
  <r>
    <x v="0"/>
    <x v="1"/>
    <m/>
    <m/>
    <m/>
    <m/>
    <m/>
    <s v="7a, 8a, 8b"/>
    <n v="0.45755442643730199"/>
    <s v="derived (7a)"/>
    <n v="0.31248887532820285"/>
    <s v="derived, 8a, 8b"/>
    <s v="Y"/>
    <s v="Pos"/>
    <s v="Y"/>
    <s v="Probability (mode choice)"/>
    <s v="trip"/>
    <s v="Discrete"/>
    <s v="Disaggregate"/>
    <s v="General"/>
    <s v="USA"/>
    <s v="varies"/>
    <n v="2011"/>
    <s v="2018-2019"/>
    <n v="2209"/>
    <n v="1"/>
    <n v="0"/>
    <n v="0"/>
    <n v="0"/>
    <x v="2"/>
    <s v="Land use entropy index (3 land uses: residential, commercial and public land)"/>
    <x v="4"/>
  </r>
  <r>
    <x v="0"/>
    <x v="1"/>
    <m/>
    <m/>
    <m/>
    <m/>
    <m/>
    <m/>
    <n v="0.46700000000000003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n v="1000"/>
    <n v="1"/>
    <n v="0"/>
    <n v="0"/>
    <n v="0"/>
    <x v="1"/>
    <s v="commercial density (common catchment area)"/>
    <x v="7"/>
  </r>
  <r>
    <x v="0"/>
    <x v="1"/>
    <m/>
    <m/>
    <m/>
    <m/>
    <m/>
    <s v="4b"/>
    <n v="0.47"/>
    <s v="Source"/>
    <m/>
    <m/>
    <s v="Y"/>
    <s v="Pos"/>
    <s v="Y"/>
    <s v="Ridership"/>
    <s v="trip"/>
    <s v="Count"/>
    <s v="Aggregate"/>
    <s v="Work"/>
    <s v="USA"/>
    <s v="Atlanta"/>
    <n v="2000"/>
    <s v="Pre-2010"/>
    <n v="40269"/>
    <n v="1"/>
    <n v="0"/>
    <n v="1"/>
    <n v="1"/>
    <x v="1"/>
    <s v="Population density"/>
    <x v="2"/>
  </r>
  <r>
    <x v="0"/>
    <x v="1"/>
    <m/>
    <m/>
    <m/>
    <m/>
    <m/>
    <s v="4b"/>
    <n v="0.47099999999999997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n v="475"/>
    <n v="0"/>
    <n v="0"/>
    <n v="1"/>
    <n v="1"/>
    <x v="1"/>
    <s v="Population density"/>
    <x v="2"/>
  </r>
  <r>
    <x v="0"/>
    <x v="1"/>
    <m/>
    <m/>
    <m/>
    <m/>
    <m/>
    <m/>
    <n v="0.47499999999999998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n v="8299"/>
    <n v="0"/>
    <n v="1"/>
    <n v="1"/>
    <n v="1"/>
    <x v="1"/>
    <s v="Population density (gross)"/>
    <x v="2"/>
  </r>
  <r>
    <x v="0"/>
    <x v="1"/>
    <m/>
    <m/>
    <m/>
    <m/>
    <m/>
    <s v="8a, 4b"/>
    <n v="0.48399999999999999"/>
    <s v="Source"/>
    <n v="0.17435158501440923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n v="22"/>
    <n v="1"/>
    <n v="1"/>
    <n v="0"/>
    <n v="1"/>
    <x v="0"/>
    <s v="Crosswalk density"/>
    <x v="0"/>
  </r>
  <r>
    <x v="0"/>
    <x v="1"/>
    <m/>
    <m/>
    <m/>
    <m/>
    <m/>
    <s v="6c, 8a, 8b"/>
    <n v="0.49443536565477714"/>
    <s v="derived 6c)"/>
    <n v="8.9512996140375403E-2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8-2019"/>
    <n v="112"/>
    <n v="1"/>
    <n v="0"/>
    <n v="0"/>
    <n v="0"/>
    <x v="1"/>
    <s v="persons per square kilometre"/>
    <x v="2"/>
  </r>
  <r>
    <x v="0"/>
    <x v="1"/>
    <m/>
    <m/>
    <m/>
    <m/>
    <m/>
    <s v="4b"/>
    <n v="0.5"/>
    <s v="Source"/>
    <m/>
    <m/>
    <s v="Y"/>
    <s v="Pos"/>
    <s v="Y"/>
    <s v="Ridership"/>
    <s v="trip"/>
    <s v="Count"/>
    <s v="Aggregate"/>
    <s v="Work"/>
    <s v="USA"/>
    <s v="Atlanta"/>
    <n v="2000"/>
    <s v="Pre-2010"/>
    <n v="70409"/>
    <n v="1"/>
    <n v="0"/>
    <n v="1"/>
    <n v="1"/>
    <x v="1"/>
    <s v="Population density"/>
    <x v="2"/>
  </r>
  <r>
    <x v="0"/>
    <x v="1"/>
    <m/>
    <m/>
    <m/>
    <m/>
    <m/>
    <s v="6c, 8a, 8b"/>
    <n v="0.50250528789659232"/>
    <s v="derived (6c)"/>
    <n v="0.11550411280846065"/>
    <s v="Derived (8a)"/>
    <s v="Y"/>
    <s v="Pos"/>
    <s v="Y"/>
    <s v="Ridership"/>
    <s v="trip"/>
    <s v="Continuous"/>
    <s v="Aggregate"/>
    <s v="General"/>
    <s v="European countries"/>
    <s v="varies"/>
    <s v="prior to 2012"/>
    <s v="2010 - 2017"/>
    <n v="32"/>
    <n v="0"/>
    <n v="0"/>
    <n v="0"/>
    <n v="0"/>
    <x v="1"/>
    <s v="Population density"/>
    <x v="2"/>
  </r>
  <r>
    <x v="0"/>
    <x v="1"/>
    <m/>
    <m/>
    <m/>
    <m/>
    <m/>
    <s v="7a"/>
    <n v="0.5032492198066667"/>
    <s v="derived (7a)"/>
    <m/>
    <m/>
    <s v="Y"/>
    <s v="Pos"/>
    <s v="Y"/>
    <s v="Mode share"/>
    <s v="boardings"/>
    <s v="Ratio"/>
    <s v="Aggregate"/>
    <s v="Work"/>
    <s v="USA"/>
    <s v="varies"/>
    <n v="2013"/>
    <s v="2018-2019"/>
    <n v="120"/>
    <n v="1"/>
    <n v="0"/>
    <n v="1"/>
    <n v="1"/>
    <x v="0"/>
    <s v="Proportion of roadways with sidewalks"/>
    <x v="0"/>
  </r>
  <r>
    <x v="0"/>
    <x v="1"/>
    <m/>
    <m/>
    <m/>
    <m/>
    <m/>
    <m/>
    <n v="0.50700000000000001"/>
    <s v="Source"/>
    <m/>
    <m/>
    <s v="Y"/>
    <s v="Pos"/>
    <s v="Y"/>
    <s v="Ridership"/>
    <s v="boarding"/>
    <s v="Continuous"/>
    <s v="Aggregate"/>
    <s v="Peak"/>
    <s v="USA"/>
    <s v="Boston"/>
    <s v="2009 - 2010"/>
    <s v="2010 - 2017"/>
    <n v="120"/>
    <n v="1"/>
    <n v="0"/>
    <n v="1"/>
    <n v="1"/>
    <x v="1"/>
    <s v="Employment density"/>
    <x v="1"/>
  </r>
  <r>
    <x v="0"/>
    <x v="1"/>
    <m/>
    <m/>
    <m/>
    <m/>
    <m/>
    <s v="8a, 8b"/>
    <n v="0.51100000000000001"/>
    <s v="Source"/>
    <n v="1.1914507772020725E-2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n v="1960"/>
    <n v="0"/>
    <n v="0"/>
    <n v="1"/>
    <n v="1"/>
    <x v="1"/>
    <s v="Total density (employment and population)"/>
    <x v="7"/>
  </r>
  <r>
    <x v="0"/>
    <x v="1"/>
    <m/>
    <m/>
    <m/>
    <m/>
    <m/>
    <s v="6c, 8a, 8b"/>
    <n v="0.5177272727272727"/>
    <s v="derived 6c)"/>
    <n v="0.5177272727272727"/>
    <s v="derived, 8a, 8b"/>
    <s v="N"/>
    <s v="Pos"/>
    <s v="insignificant"/>
    <s v="Mode share"/>
    <s v="trip"/>
    <s v="Ratio"/>
    <s v="Aggregate"/>
    <s v="Work"/>
    <s v="Hong Kong"/>
    <s v="Hong Kong"/>
    <n v="2011"/>
    <s v="2018-2019"/>
    <n v="4768"/>
    <n v="1"/>
    <n v="0"/>
    <n v="1"/>
    <n v="1"/>
    <x v="1"/>
    <s v="number of supermarkets and conveinence stores within an 800m radius buffer from centroid of street block"/>
    <x v="8"/>
  </r>
  <r>
    <x v="0"/>
    <x v="1"/>
    <m/>
    <m/>
    <m/>
    <m/>
    <m/>
    <m/>
    <n v="0.52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Pre-2010"/>
    <n v="130"/>
    <n v="1"/>
    <n v="0"/>
    <n v="1"/>
    <n v="1"/>
    <x v="1"/>
    <s v="Commercial density"/>
    <x v="8"/>
  </r>
  <r>
    <x v="0"/>
    <x v="1"/>
    <m/>
    <m/>
    <m/>
    <m/>
    <m/>
    <s v="4b"/>
    <n v="0.5250000000000000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n v="125"/>
    <n v="0"/>
    <n v="0"/>
    <n v="0"/>
    <n v="0"/>
    <x v="1"/>
    <s v="Population density"/>
    <x v="2"/>
  </r>
  <r>
    <x v="0"/>
    <x v="1"/>
    <m/>
    <m/>
    <m/>
    <m/>
    <m/>
    <s v="8a, 4b"/>
    <n v="0.53900000000000003"/>
    <s v="Source"/>
    <n v="0.19229397074562971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n v="22"/>
    <n v="1"/>
    <n v="1"/>
    <n v="0"/>
    <n v="1"/>
    <x v="0"/>
    <s v="Street tree density "/>
    <x v="6"/>
  </r>
  <r>
    <x v="0"/>
    <x v="1"/>
    <m/>
    <m/>
    <m/>
    <m/>
    <m/>
    <s v="6a, 8a, 5"/>
    <n v="0.54820000000000002"/>
    <s v="Source (6a)"/>
    <n v="5.4425956077995313E-4"/>
    <s v="Derived (8a)"/>
    <s v="Y"/>
    <s v="Pos"/>
    <s v="Y"/>
    <s v="Ridership"/>
    <s v="unlinked trip"/>
    <s v="Continuous"/>
    <s v="Disaggregate"/>
    <s v="General"/>
    <s v="USA"/>
    <s v="varies"/>
    <s v="2002 - 2010"/>
    <s v="2010 - 2017"/>
    <n v="6369"/>
    <n v="0"/>
    <n v="0"/>
    <n v="1"/>
    <n v="1"/>
    <x v="3"/>
    <s v="Compactness index"/>
    <x v="11"/>
  </r>
  <r>
    <x v="0"/>
    <x v="1"/>
    <m/>
    <m/>
    <m/>
    <m/>
    <m/>
    <s v="6a, 8a, 5"/>
    <n v="0.55359999999999998"/>
    <s v="Source (6a)"/>
    <n v="5.3646529837006018E-4"/>
    <s v="Derived (8a)"/>
    <s v="Y"/>
    <s v="Pos"/>
    <s v="Y"/>
    <s v="Ridership"/>
    <s v="unlinked trip"/>
    <s v="Continuous"/>
    <s v="Disaggregate"/>
    <s v="General"/>
    <s v="USA"/>
    <s v="varies"/>
    <s v="2002 - 2010"/>
    <s v="2010 - 2017"/>
    <n v="6369"/>
    <n v="0"/>
    <n v="0"/>
    <n v="1"/>
    <n v="1"/>
    <x v="3"/>
    <s v="Compactness index"/>
    <x v="11"/>
  </r>
  <r>
    <x v="0"/>
    <x v="1"/>
    <m/>
    <m/>
    <m/>
    <m/>
    <m/>
    <s v="4b, 6e,  8a, 8b"/>
    <n v="0.5635"/>
    <s v="Derived (6e)"/>
    <n v="0.17710000000000001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n v="141"/>
    <n v="0"/>
    <n v="0"/>
    <n v="0"/>
    <n v="0"/>
    <x v="3"/>
    <s v="Destination Index- intensity and diversity of land uses"/>
    <x v="5"/>
  </r>
  <r>
    <x v="0"/>
    <x v="1"/>
    <m/>
    <m/>
    <m/>
    <m/>
    <m/>
    <s v="4b, 6e,  8a, 8b"/>
    <n v="0.5635"/>
    <s v="Derived (6e)"/>
    <n v="0.1610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n v="148"/>
    <n v="0"/>
    <n v="0"/>
    <n v="0"/>
    <n v="0"/>
    <x v="3"/>
    <s v="Destination Index- intensity and diversity of land uses"/>
    <x v="5"/>
  </r>
  <r>
    <x v="0"/>
    <x v="1"/>
    <m/>
    <m/>
    <m/>
    <m/>
    <m/>
    <s v="4b"/>
    <n v="0.5659999999999999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n v="350"/>
    <n v="0"/>
    <n v="0"/>
    <n v="0"/>
    <n v="0"/>
    <x v="1"/>
    <s v="Population density"/>
    <x v="2"/>
  </r>
  <r>
    <x v="0"/>
    <x v="1"/>
    <m/>
    <m/>
    <m/>
    <m/>
    <m/>
    <m/>
    <n v="0.57399999999999995"/>
    <s v="Source"/>
    <m/>
    <m/>
    <s v="Y"/>
    <s v="Pos"/>
    <s v="Y"/>
    <s v="Ridership"/>
    <s v="boarding"/>
    <s v="Continuous"/>
    <s v="Aggregate"/>
    <s v="Peak"/>
    <s v="USA"/>
    <s v="Boston"/>
    <s v="2009 - 2010"/>
    <s v="2010 - 2017"/>
    <n v="120"/>
    <n v="1"/>
    <n v="0"/>
    <n v="1"/>
    <n v="1"/>
    <x v="1"/>
    <s v="Population density"/>
    <x v="2"/>
  </r>
  <r>
    <x v="0"/>
    <x v="1"/>
    <m/>
    <m/>
    <m/>
    <m/>
    <m/>
    <s v="6c, 5, 8a"/>
    <n v="0.58923070175438597"/>
    <s v="derived (6c) (assumed mean in percentage digits; assumed density /1000"/>
    <n v="7.1857402652973898E-2"/>
    <s v="Derived (8a)"/>
    <s v="Y"/>
    <s v="Pos"/>
    <s v="Y"/>
    <s v="Mode share"/>
    <s v="trip"/>
    <s v="continuous (fraction)"/>
    <s v="Aggregate"/>
    <s v="Work"/>
    <s v="USA"/>
    <s v="Los Angeles"/>
    <n v="2000"/>
    <s v="Pre-2010"/>
    <n v="3394"/>
    <n v="1"/>
    <n v="1"/>
    <n v="1"/>
    <n v="1"/>
    <x v="1"/>
    <s v="Residential density"/>
    <x v="2"/>
  </r>
  <r>
    <x v="0"/>
    <x v="1"/>
    <m/>
    <m/>
    <m/>
    <m/>
    <m/>
    <s v="6a"/>
    <n v="0.59199999999999997"/>
    <s v="Source (6a)"/>
    <m/>
    <m/>
    <s v="Y"/>
    <s v="Pos"/>
    <s v="Y"/>
    <s v="Ridership"/>
    <s v="boarding"/>
    <s v="Continuous"/>
    <s v="Aggregate"/>
    <s v="General"/>
    <s v="USA, Canada"/>
    <s v="varies"/>
    <n v="1996"/>
    <s v="Pre-2010"/>
    <n v="261"/>
    <n v="1"/>
    <n v="0"/>
    <n v="0"/>
    <n v="0"/>
    <x v="1"/>
    <s v="Population Density"/>
    <x v="2"/>
  </r>
  <r>
    <x v="0"/>
    <x v="1"/>
    <m/>
    <m/>
    <m/>
    <m/>
    <m/>
    <s v="4b, 7b,  8a, 8b"/>
    <n v="0.59499999999999997"/>
    <s v="derived (7b)"/>
    <n v="0.1666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n v="148"/>
    <n v="0"/>
    <n v="0"/>
    <n v="0"/>
    <n v="0"/>
    <x v="0"/>
    <s v="Pedestrian amenity at bus stop"/>
    <x v="6"/>
  </r>
  <r>
    <x v="0"/>
    <x v="1"/>
    <m/>
    <m/>
    <m/>
    <m/>
    <m/>
    <m/>
    <n v="0.59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n v="1000"/>
    <n v="1"/>
    <n v="0"/>
    <n v="0"/>
    <n v="0"/>
    <x v="1"/>
    <s v="commercial density (common catchment area)"/>
    <x v="7"/>
  </r>
  <r>
    <x v="0"/>
    <x v="1"/>
    <m/>
    <m/>
    <m/>
    <m/>
    <m/>
    <s v="8a"/>
    <n v="0.6"/>
    <s v="Source"/>
    <n v="0.15267175572519082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n v="236"/>
    <n v="0"/>
    <n v="0"/>
    <n v="1"/>
    <n v="1"/>
    <x v="1"/>
    <s v="Population density"/>
    <x v="2"/>
  </r>
  <r>
    <x v="0"/>
    <x v="1"/>
    <m/>
    <m/>
    <m/>
    <m/>
    <m/>
    <s v="4a, 8a, 7a"/>
    <n v="0.60046271999999989"/>
    <s v="derived (7a)"/>
    <n v="8.8303341176470582E-2"/>
    <s v="Derived (8a)"/>
    <s v="Y"/>
    <s v="Pos"/>
    <s v="Y"/>
    <s v="mode choice (probability)"/>
    <s v="trip"/>
    <s v="categorical"/>
    <s v="Aggregate"/>
    <s v="General"/>
    <s v="USA"/>
    <s v="varies"/>
    <s v="pre-2010"/>
    <s v="2010 - 2017"/>
    <n v="1000"/>
    <n v="1"/>
    <n v="0"/>
    <n v="1"/>
    <n v="1"/>
    <x v="0"/>
    <s v="Intersection density"/>
    <x v="0"/>
  </r>
  <r>
    <x v="0"/>
    <x v="1"/>
    <m/>
    <m/>
    <m/>
    <m/>
    <m/>
    <m/>
    <n v="0.60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n v="1000"/>
    <n v="1"/>
    <n v="0"/>
    <n v="0"/>
    <n v="0"/>
    <x v="1"/>
    <s v="commercial density (common catchment area)"/>
    <x v="7"/>
  </r>
  <r>
    <x v="0"/>
    <x v="1"/>
    <m/>
    <m/>
    <m/>
    <m/>
    <m/>
    <s v="6c, 8a"/>
    <n v="0.61243983511246669"/>
    <s v="derived (6c)"/>
    <n v="3.6965224234214548E-2"/>
    <s v="Derived (8a)"/>
    <s v="Y"/>
    <s v="Pos"/>
    <s v="Y"/>
    <s v="Ridership"/>
    <s v="daily alighting"/>
    <s v="Count"/>
    <s v="Aggregate"/>
    <s v="General"/>
    <s v="USA"/>
    <s v="Orlando"/>
    <n v="2015"/>
    <s v="2018-2019"/>
    <n v="2124"/>
    <n v="1"/>
    <n v="0"/>
    <n v="0"/>
    <n v="0"/>
    <x v="1"/>
    <s v="number of commercial centers"/>
    <x v="8"/>
  </r>
  <r>
    <x v="0"/>
    <x v="1"/>
    <m/>
    <m/>
    <m/>
    <m/>
    <m/>
    <s v="8a, 8b"/>
    <n v="0.61499999999999999"/>
    <s v="Source"/>
    <n v="0.23018693887590705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n v="1960"/>
    <n v="0"/>
    <n v="0"/>
    <n v="1"/>
    <n v="1"/>
    <x v="2"/>
    <s v="Population to retail employment continuous (fraction) (relative):Entropy: maximises eveness --&gt; 1"/>
    <x v="3"/>
  </r>
  <r>
    <x v="0"/>
    <x v="1"/>
    <m/>
    <m/>
    <m/>
    <m/>
    <m/>
    <s v="4b, 7b,  8a, 8b"/>
    <n v="0.64260000000000006"/>
    <s v="derived (7b)"/>
    <n v="0.1666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n v="141"/>
    <n v="0"/>
    <n v="0"/>
    <n v="0"/>
    <n v="0"/>
    <x v="0"/>
    <s v="Pedestrian amenity at bus stop"/>
    <x v="6"/>
  </r>
  <r>
    <x v="0"/>
    <x v="1"/>
    <m/>
    <m/>
    <m/>
    <m/>
    <m/>
    <s v="7a, 8a, 8b"/>
    <n v="0.65030555956678693"/>
    <s v="derived (7a)"/>
    <n v="0.57804938628158842"/>
    <s v="Derived (8a)"/>
    <s v="N"/>
    <s v="Pos"/>
    <s v="insignificant"/>
    <s v="Transit use (probability)"/>
    <s v="individual"/>
    <s v="ordered categorical"/>
    <s v="Disaggregate"/>
    <s v="General"/>
    <s v="USA"/>
    <s v="South Los Angeles"/>
    <n v="2011"/>
    <s v="2010 - 2017"/>
    <n v="284"/>
    <n v="0"/>
    <n v="1"/>
    <n v="1"/>
    <n v="1"/>
    <x v="1"/>
    <s v="Commercial density"/>
    <x v="8"/>
  </r>
  <r>
    <x v="0"/>
    <x v="1"/>
    <m/>
    <m/>
    <m/>
    <m/>
    <m/>
    <s v="4b"/>
    <n v="0.677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n v="4376"/>
    <n v="1"/>
    <n v="0"/>
    <n v="1"/>
    <n v="1"/>
    <x v="1"/>
    <s v="Population density"/>
    <x v="2"/>
  </r>
  <r>
    <x v="0"/>
    <x v="1"/>
    <m/>
    <m/>
    <m/>
    <m/>
    <m/>
    <s v="6c, 8a"/>
    <n v="0.72134252287457112"/>
    <s v="derived (6c)"/>
    <n v="3.5907338487459362E-2"/>
    <s v="Derived (8a)"/>
    <s v="Y"/>
    <s v="Pos"/>
    <s v="Y"/>
    <s v="Ridership"/>
    <s v="daily boardings"/>
    <s v="Count"/>
    <s v="Aggregate"/>
    <s v="General"/>
    <s v="USA"/>
    <s v="Orlando"/>
    <n v="2015"/>
    <s v="2018-2019"/>
    <n v="2124"/>
    <n v="1"/>
    <n v="0"/>
    <n v="0"/>
    <n v="0"/>
    <x v="2"/>
    <s v="normalised land use land use entropy"/>
    <x v="4"/>
  </r>
  <r>
    <x v="0"/>
    <x v="1"/>
    <m/>
    <m/>
    <m/>
    <m/>
    <m/>
    <s v="4b, 7b"/>
    <n v="0.73114000000000001"/>
    <s v="derived (7b)"/>
    <m/>
    <m/>
    <s v="Y"/>
    <s v="Pos"/>
    <s v="Y"/>
    <s v="Ridership"/>
    <s v="trip"/>
    <s v="Count"/>
    <s v="Disaggregate"/>
    <s v="Non-work"/>
    <s v="USA"/>
    <s v="San Francisco"/>
    <s v="2003/2004"/>
    <s v="Pre-2010"/>
    <n v="1000"/>
    <n v="1"/>
    <n v="0"/>
    <n v="1"/>
    <n v="1"/>
    <x v="1"/>
    <s v="Building density"/>
    <x v="7"/>
  </r>
  <r>
    <x v="0"/>
    <x v="1"/>
    <m/>
    <m/>
    <m/>
    <m/>
    <m/>
    <m/>
    <n v="0.74199999999999999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Pre-2010"/>
    <n v="130"/>
    <n v="1"/>
    <n v="0"/>
    <n v="1"/>
    <n v="1"/>
    <x v="1"/>
    <s v="Population density"/>
    <x v="2"/>
  </r>
  <r>
    <x v="0"/>
    <x v="1"/>
    <m/>
    <m/>
    <m/>
    <m/>
    <m/>
    <s v="4a, 7a, 8a"/>
    <n v="0.76269999999999993"/>
    <s v="derived (7a)"/>
    <n v="0.34826484018264836"/>
    <s v="Derived (8a)"/>
    <s v="Y"/>
    <s v="Pos"/>
    <s v="Y"/>
    <s v="mode choice (probability)"/>
    <s v="trip"/>
    <s v="Discrete"/>
    <s v="Disaggregate"/>
    <s v="Non-work"/>
    <s v="Hong Kong"/>
    <s v="Hong Kong"/>
    <n v="1991"/>
    <s v="Pre-2010"/>
    <n v="15281"/>
    <n v="0"/>
    <n v="0"/>
    <n v="1"/>
    <n v="1"/>
    <x v="1"/>
    <s v="population density (origin)"/>
    <x v="2"/>
  </r>
  <r>
    <x v="0"/>
    <x v="2"/>
    <m/>
    <m/>
    <m/>
    <m/>
    <m/>
    <s v="4b, 7b,  8a, 8b"/>
    <n v="0.76559999999999995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n v="141"/>
    <n v="0"/>
    <n v="0"/>
    <n v="0"/>
    <n v="0"/>
    <x v="0"/>
    <s v="Quality of pedestrian and bicycle amenity at stop"/>
    <x v="6"/>
  </r>
  <r>
    <x v="0"/>
    <x v="2"/>
    <m/>
    <m/>
    <m/>
    <m/>
    <m/>
    <s v="7b, 8a, 8b"/>
    <n v="0.77657999999999994"/>
    <s v="derived (7b)"/>
    <n v="0.38527999999999996"/>
    <s v="derived, 8a, 8b"/>
    <s v="Y"/>
    <s v="Pos"/>
    <s v="Y"/>
    <s v="Ridership"/>
    <s v="ridership"/>
    <s v="Count"/>
    <s v="Aggregate"/>
    <s v="General"/>
    <s v="India"/>
    <s v="Ahmedabad"/>
    <n v="2015"/>
    <s v="2018-2019"/>
    <n v="150"/>
    <n v="0"/>
    <n v="0"/>
    <n v="0"/>
    <n v="0"/>
    <x v="0"/>
    <s v="Connectivity Index: degree of connecitivity within the buffer area and road network accessibility (4-way intersections *3 + 3-way intersections *2 + cul-de-sacs)/buffer area"/>
    <x v="0"/>
  </r>
  <r>
    <x v="0"/>
    <x v="2"/>
    <m/>
    <m/>
    <m/>
    <m/>
    <m/>
    <s v="8a"/>
    <n v="0.79"/>
    <s v="Source"/>
    <n v="0.2010178117048346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n v="236"/>
    <n v="0"/>
    <n v="0"/>
    <n v="1"/>
    <n v="1"/>
    <x v="1"/>
    <s v="Population density"/>
    <x v="2"/>
  </r>
  <r>
    <x v="0"/>
    <x v="2"/>
    <m/>
    <m/>
    <m/>
    <m/>
    <m/>
    <s v="6c, 8a, 8b"/>
    <n v="0.79961945292215764"/>
    <s v="derived 6c)"/>
    <n v="0.11800034066170169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8-2019"/>
    <n v="112"/>
    <n v="1"/>
    <n v="0"/>
    <n v="0"/>
    <n v="0"/>
    <x v="0"/>
    <s v="Number of exits"/>
    <x v="0"/>
  </r>
  <r>
    <x v="0"/>
    <x v="2"/>
    <m/>
    <m/>
    <m/>
    <m/>
    <m/>
    <s v="4b"/>
    <n v="0.803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n v="59101"/>
    <n v="1"/>
    <n v="0"/>
    <n v="1"/>
    <n v="1"/>
    <x v="1"/>
    <s v="Population density"/>
    <x v="2"/>
  </r>
  <r>
    <x v="0"/>
    <x v="2"/>
    <m/>
    <m/>
    <m/>
    <m/>
    <m/>
    <s v="6c"/>
    <n v="0.810126582278481"/>
    <s v="derived (6c)"/>
    <m/>
    <m/>
    <s v="Y"/>
    <s v="Pos"/>
    <s v="Y"/>
    <s v="Mode share"/>
    <s v="trip"/>
    <s v="Continuous"/>
    <s v="Aggregate"/>
    <s v="Work"/>
    <s v="USA"/>
    <s v="Portland"/>
    <s v="Not stated"/>
    <s v="2010 - 2017"/>
    <n v="592"/>
    <n v="1"/>
    <n v="0"/>
    <n v="0"/>
    <n v="0"/>
    <x v="0"/>
    <s v="Intersection to cul-de-sac continuous (fraction)"/>
    <x v="0"/>
  </r>
  <r>
    <x v="0"/>
    <x v="2"/>
    <m/>
    <m/>
    <m/>
    <m/>
    <m/>
    <s v="6a, 10, 8a"/>
    <n v="0.82499999999999996"/>
    <s v="Source (6a)"/>
    <n v="0.15118196811434853"/>
    <s v="Derived (8a)"/>
    <s v="Y"/>
    <s v="Pos"/>
    <s v="Y"/>
    <s v="Ridership"/>
    <s v="boarding"/>
    <s v="Continuous"/>
    <s v="Aggregate"/>
    <s v="Peak"/>
    <s v="Canada"/>
    <s v="Edmonton"/>
    <s v="2009, 2012"/>
    <s v="2010 - 2017"/>
    <n v="30"/>
    <n v="1"/>
    <n v="0"/>
    <n v="1"/>
    <n v="1"/>
    <x v="1"/>
    <s v="Employment density"/>
    <x v="1"/>
  </r>
  <r>
    <x v="0"/>
    <x v="2"/>
    <m/>
    <m/>
    <m/>
    <m/>
    <m/>
    <s v="6c, 8a"/>
    <n v="0.84705299704881831"/>
    <s v="derived (6c)"/>
    <n v="-0.2572283622984568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8-2019"/>
    <n v="244"/>
    <n v="1"/>
    <n v="0"/>
    <n v="0"/>
    <n v="0"/>
    <x v="1"/>
    <s v="residential density"/>
    <x v="2"/>
  </r>
  <r>
    <x v="0"/>
    <x v="2"/>
    <m/>
    <m/>
    <m/>
    <m/>
    <m/>
    <s v="4b, 7b,  8a, 8b"/>
    <n v="0.87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n v="148"/>
    <n v="0"/>
    <n v="0"/>
    <n v="0"/>
    <n v="0"/>
    <x v="0"/>
    <s v="Quality of pedestrian and bicycle amenity at stop"/>
    <x v="6"/>
  </r>
  <r>
    <x v="0"/>
    <x v="2"/>
    <m/>
    <m/>
    <m/>
    <m/>
    <m/>
    <s v="6c, 8a"/>
    <n v="0.8989000550660794"/>
    <s v="derived (6c)"/>
    <n v="0.50958053008281146"/>
    <s v="Derived (8a)"/>
    <s v="Y"/>
    <s v="Pos"/>
    <s v="Y"/>
    <s v="Ridership"/>
    <s v="stop usage"/>
    <s v="Continuous"/>
    <s v="Aggregate"/>
    <s v="Weekday"/>
    <s v="USA"/>
    <s v="San Diego"/>
    <n v="2011"/>
    <s v="2010 - 2017"/>
    <n v="53"/>
    <n v="0"/>
    <n v="0"/>
    <n v="1"/>
    <n v="1"/>
    <x v="0"/>
    <s v="Intersections per catchment"/>
    <x v="0"/>
  </r>
  <r>
    <x v="0"/>
    <x v="2"/>
    <m/>
    <m/>
    <m/>
    <m/>
    <m/>
    <m/>
    <n v="0.91100000000000003"/>
    <s v="Source"/>
    <m/>
    <m/>
    <s v="Y"/>
    <s v="Pos"/>
    <s v="Y"/>
    <s v="Ridership"/>
    <s v="boarding"/>
    <s v="Continuous"/>
    <s v="Aggregate"/>
    <s v="Peak"/>
    <s v="USA"/>
    <s v="Boston"/>
    <s v="2009 - 2010"/>
    <s v="2010 - 2017"/>
    <n v="120"/>
    <n v="1"/>
    <n v="0"/>
    <n v="1"/>
    <n v="1"/>
    <x v="0"/>
    <s v="Sidewalk density"/>
    <x v="0"/>
  </r>
  <r>
    <x v="0"/>
    <x v="2"/>
    <m/>
    <m/>
    <m/>
    <m/>
    <m/>
    <s v="6c, 8a, 5"/>
    <n v="0.91284874137636118"/>
    <s v="derived (6c)"/>
    <n v="0.11214358002166598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not stated"/>
    <n v="0"/>
    <n v="0"/>
    <n v="1"/>
    <n v="1"/>
    <x v="1"/>
    <s v="residential density (household workers))"/>
    <x v="2"/>
  </r>
  <r>
    <x v="0"/>
    <x v="2"/>
    <m/>
    <m/>
    <m/>
    <m/>
    <m/>
    <s v="4a, 7a"/>
    <n v="0.9830898364896000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n v="761"/>
    <n v="1"/>
    <n v="0"/>
    <n v="1"/>
    <n v="1"/>
    <x v="1"/>
    <s v="Population density"/>
    <x v="2"/>
  </r>
  <r>
    <x v="0"/>
    <x v="2"/>
    <m/>
    <m/>
    <m/>
    <m/>
    <m/>
    <s v="4b, 7b"/>
    <n v="0.99390000000000001"/>
    <s v="derived (7b)"/>
    <m/>
    <m/>
    <s v="N"/>
    <s v="Pos"/>
    <s v="insignificant"/>
    <s v="Ridership"/>
    <s v="trip"/>
    <s v="Count"/>
    <s v="Aggregate"/>
    <s v="Work"/>
    <s v="USA"/>
    <s v="Florida"/>
    <n v="2000"/>
    <s v="Pre-2010"/>
    <n v="40436"/>
    <n v="1"/>
    <n v="0"/>
    <n v="1"/>
    <n v="1"/>
    <x v="2"/>
    <s v="Entropy:Perfect balancing when index = 1"/>
    <x v="4"/>
  </r>
  <r>
    <x v="0"/>
    <x v="2"/>
    <m/>
    <m/>
    <m/>
    <m/>
    <m/>
    <s v="6a, 8a"/>
    <n v="1.04"/>
    <s v="Source (6a)"/>
    <n v="0.19117647058823528"/>
    <s v="Derived (8a)"/>
    <s v="Y"/>
    <s v="Pos"/>
    <s v="Y"/>
    <s v="Mode share"/>
    <s v="activity"/>
    <s v="continuous (fraction)"/>
    <s v="Aggregate"/>
    <s v="Work"/>
    <s v="USA"/>
    <s v="varies"/>
    <s v="2007 - 2011"/>
    <s v="Pre-2010"/>
    <n v="451"/>
    <n v="0"/>
    <n v="0"/>
    <n v="1"/>
    <n v="1"/>
    <x v="3"/>
    <s v="Compactness index"/>
    <x v="11"/>
  </r>
  <r>
    <x v="0"/>
    <x v="2"/>
    <m/>
    <m/>
    <m/>
    <m/>
    <m/>
    <s v="6a, 8a"/>
    <n v="1.06"/>
    <s v="Source (6a)"/>
    <n v="0.21501014198782964"/>
    <s v="Derived (8a)"/>
    <s v="Y"/>
    <s v="Pos"/>
    <s v="Y"/>
    <s v="Mode share"/>
    <s v="activity"/>
    <s v="continuous (fraction)"/>
    <s v="Aggregate"/>
    <s v="Work"/>
    <s v="USA"/>
    <s v="varies"/>
    <s v="2007 - 2011"/>
    <s v="Pre-2010"/>
    <n v="451"/>
    <n v="0"/>
    <n v="0"/>
    <n v="1"/>
    <n v="1"/>
    <x v="3"/>
    <s v="Centering factor"/>
    <x v="11"/>
  </r>
  <r>
    <x v="0"/>
    <x v="2"/>
    <m/>
    <m/>
    <m/>
    <m/>
    <m/>
    <s v="4b"/>
    <n v="1.081"/>
    <s v="Source"/>
    <m/>
    <m/>
    <s v="Y"/>
    <s v="Pos"/>
    <s v="Y"/>
    <s v="Ridership"/>
    <s v="trip"/>
    <s v="Count"/>
    <s v="Aggregate"/>
    <s v="Work"/>
    <s v="USA"/>
    <s v="Atlanta"/>
    <n v="2000"/>
    <s v="Pre-2010"/>
    <n v="25269"/>
    <n v="1"/>
    <n v="0"/>
    <n v="1"/>
    <n v="1"/>
    <x v="1"/>
    <s v="Population density"/>
    <x v="2"/>
  </r>
  <r>
    <x v="0"/>
    <x v="2"/>
    <m/>
    <m/>
    <m/>
    <m/>
    <m/>
    <s v="6c, 8a"/>
    <n v="1.1152824532977506"/>
    <s v="derived (6c)"/>
    <n v="3.7352885434314108E-2"/>
    <s v="Derived (8a)"/>
    <s v="Y"/>
    <s v="Pos"/>
    <s v="Y"/>
    <s v="Ridership"/>
    <s v="daily alighting"/>
    <s v="Count"/>
    <s v="Aggregate"/>
    <s v="General"/>
    <s v="USA"/>
    <s v="Orlando"/>
    <n v="2015"/>
    <s v="2018-2019"/>
    <n v="2124"/>
    <n v="1"/>
    <n v="0"/>
    <n v="0"/>
    <n v="0"/>
    <x v="2"/>
    <s v="normalised land use land use entropy"/>
    <x v="4"/>
  </r>
  <r>
    <x v="0"/>
    <x v="2"/>
    <m/>
    <m/>
    <m/>
    <m/>
    <m/>
    <s v="8a, SS calculated as: population/average household size *1% (stated sample size)"/>
    <n v="1.1739999999999999"/>
    <s v="Source"/>
    <n v="0.50128095644748072"/>
    <s v="Derived (8a)"/>
    <s v="Y"/>
    <s v="Pos"/>
    <s v="Y"/>
    <s v="Ridership"/>
    <m/>
    <s v="Count"/>
    <s v="Disaggregate"/>
    <s v="General"/>
    <s v="India"/>
    <s v="Agartala"/>
    <n v="2012"/>
    <s v="2010 - 2017"/>
    <n v="816"/>
    <n v="0"/>
    <n v="0"/>
    <n v="0"/>
    <n v="0"/>
    <x v="2"/>
    <s v="Mix Type Index: alternative to dissimilarity index"/>
    <x v="4"/>
  </r>
  <r>
    <x v="0"/>
    <x v="2"/>
    <m/>
    <m/>
    <m/>
    <m/>
    <m/>
    <s v="6c, 8a"/>
    <n v="1.1975770936953891"/>
    <s v="derived (6c)"/>
    <n v="2.0737327188940089E-2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n v="69"/>
    <n v="0"/>
    <n v="0"/>
    <n v="0"/>
    <n v="0"/>
    <x v="1"/>
    <s v="Total density (employment and population)"/>
    <x v="7"/>
  </r>
  <r>
    <x v="0"/>
    <x v="2"/>
    <m/>
    <m/>
    <m/>
    <m/>
    <m/>
    <s v="6a, 8a"/>
    <n v="1.33"/>
    <s v="Source (6a)"/>
    <n v="0.43606557377049188"/>
    <s v="Derived (8a)"/>
    <s v="Y"/>
    <s v="Pos"/>
    <s v="Y"/>
    <s v="Mode share"/>
    <s v="activity"/>
    <s v="continuous (fraction)"/>
    <s v="Aggregate"/>
    <s v="Work"/>
    <s v="USA"/>
    <s v="varies"/>
    <s v="2007 - 2011"/>
    <s v="Pre-2010"/>
    <n v="451"/>
    <n v="0"/>
    <n v="0"/>
    <n v="1"/>
    <n v="1"/>
    <x v="3"/>
    <s v="Density factor"/>
    <x v="11"/>
  </r>
  <r>
    <x v="0"/>
    <x v="2"/>
    <m/>
    <m/>
    <m/>
    <m/>
    <m/>
    <s v="4b"/>
    <n v="1.40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n v="125"/>
    <n v="0"/>
    <n v="0"/>
    <n v="0"/>
    <n v="0"/>
    <x v="1"/>
    <s v="Employment density"/>
    <x v="1"/>
  </r>
  <r>
    <x v="0"/>
    <x v="2"/>
    <m/>
    <m/>
    <m/>
    <m/>
    <m/>
    <s v="6c, 8a"/>
    <n v="1.7340469221138182"/>
    <s v="derived (6c)"/>
    <n v="7.6819515443840788E-2"/>
    <s v="Derived (8a)"/>
    <s v="Y"/>
    <s v="Pos"/>
    <s v="Y"/>
    <s v="Ridership"/>
    <s v="daily boardings"/>
    <s v="Count"/>
    <s v="Aggregate"/>
    <s v="General"/>
    <s v="USA"/>
    <s v="Orlando"/>
    <n v="2015"/>
    <s v="2018-2019"/>
    <n v="2124"/>
    <n v="1"/>
    <n v="0"/>
    <n v="0"/>
    <n v="0"/>
    <x v="3"/>
    <s v="number of bus stops"/>
    <x v="11"/>
  </r>
  <r>
    <x v="0"/>
    <x v="2"/>
    <m/>
    <m/>
    <m/>
    <m/>
    <m/>
    <s v="6c, 8a"/>
    <n v="1.8261122067029425"/>
    <s v="derived (6c)"/>
    <n v="7.8895368819793588E-2"/>
    <s v="Derived (8a)"/>
    <s v="Y"/>
    <s v="Pos"/>
    <s v="Y"/>
    <s v="Ridership"/>
    <s v="daily alighting"/>
    <s v="Count"/>
    <s v="Aggregate"/>
    <s v="General"/>
    <s v="USA"/>
    <s v="Orlando"/>
    <n v="2015"/>
    <s v="2018-2019"/>
    <n v="2124"/>
    <n v="1"/>
    <n v="0"/>
    <n v="0"/>
    <n v="0"/>
    <x v="3"/>
    <s v="number of bus stops"/>
    <x v="11"/>
  </r>
  <r>
    <x v="0"/>
    <x v="2"/>
    <m/>
    <m/>
    <m/>
    <m/>
    <m/>
    <s v="3, 7b,5, 8a, 8b"/>
    <n v="2.033855"/>
    <s v="derived (7b)"/>
    <n v="1.21818"/>
    <s v="Derived (8a)"/>
    <s v="Y"/>
    <s v="Pos"/>
    <s v="Y"/>
    <s v="Ridership"/>
    <s v="trip"/>
    <s v="Count"/>
    <s v="Aggregate"/>
    <s v="Work"/>
    <s v="USA"/>
    <s v="Santa Clara"/>
    <n v="2000"/>
    <s v="Pre-2010"/>
    <n v="587"/>
    <n v="1"/>
    <n v="1"/>
    <n v="1"/>
    <n v="1"/>
    <x v="2"/>
    <s v="jobs-housing balance:Appears to be an absolute value - ratio of the two land uses"/>
    <x v="3"/>
  </r>
  <r>
    <x v="0"/>
    <x v="2"/>
    <m/>
    <m/>
    <m/>
    <m/>
    <m/>
    <s v="5, 7a, 8a, 8b"/>
    <n v="2.1338104693140796"/>
    <s v="derived (7a)"/>
    <n v="1.2060667870036101"/>
    <s v="Derived (8a)"/>
    <s v="Y"/>
    <s v="Pos"/>
    <s v="Y"/>
    <s v="Transit use (probability)"/>
    <s v="individual"/>
    <s v="ordered categorical"/>
    <s v="Disaggregate"/>
    <s v="General"/>
    <s v="USA"/>
    <s v="South Los Angeles"/>
    <n v="2011"/>
    <s v="2010 - 2017"/>
    <n v="284"/>
    <n v="0"/>
    <n v="1"/>
    <n v="1"/>
    <n v="1"/>
    <x v="0"/>
    <s v="Intersection density"/>
    <x v="0"/>
  </r>
  <r>
    <x v="0"/>
    <x v="2"/>
    <m/>
    <m/>
    <m/>
    <m/>
    <m/>
    <s v="7b, 8a, 8b"/>
    <n v="2.1396000000000002"/>
    <s v="derived (7b)"/>
    <n v="1.0698000000000001"/>
    <s v="derived, 8a, 8b"/>
    <s v="Y"/>
    <s v="Pos"/>
    <s v="Y"/>
    <s v="Transit users"/>
    <s v="Any transit trip"/>
    <s v="Count"/>
    <s v="Disaggregate"/>
    <s v="General"/>
    <s v="USA"/>
    <s v="varies"/>
    <n v="2012"/>
    <s v="2018-2019"/>
    <n v="2431"/>
    <n v="1"/>
    <n v="0"/>
    <n v="1"/>
    <n v="1"/>
    <x v="3"/>
    <s v="Compactness index"/>
    <x v="11"/>
  </r>
  <r>
    <x v="0"/>
    <x v="2"/>
    <m/>
    <m/>
    <m/>
    <m/>
    <m/>
    <s v="4a, 7a, 8a"/>
    <n v="4.705557948"/>
    <s v="derived (7a)"/>
    <n v="8.03270390576988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0 - 2017"/>
    <n v="1000"/>
    <n v="1"/>
    <n v="0"/>
    <n v="1"/>
    <n v="1"/>
    <x v="2"/>
    <s v="Mixed Use:ratio of the two land uses"/>
    <x v="4"/>
  </r>
  <r>
    <x v="0"/>
    <x v="2"/>
    <m/>
    <m/>
    <m/>
    <m/>
    <m/>
    <s v="7b, 8a, 8b"/>
    <n v="12.773399999999999"/>
    <s v="derived (7b)"/>
    <n v="0.5583999999999999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8-2019"/>
    <n v="113"/>
    <n v="1"/>
    <n v="0"/>
    <n v="0"/>
    <n v="0"/>
    <x v="0"/>
    <s v="density of bikeshare docks"/>
    <x v="0"/>
  </r>
  <r>
    <x v="0"/>
    <x v="2"/>
    <m/>
    <m/>
    <m/>
    <m/>
    <m/>
    <s v="7b, 8a, 8b"/>
    <n v="12.773399999999999"/>
    <s v="derived (7b)"/>
    <n v="0.48859999999999998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8-2019"/>
    <n v="113"/>
    <n v="1"/>
    <n v="0"/>
    <n v="0"/>
    <n v="0"/>
    <x v="0"/>
    <s v="density of bikeshare docks"/>
    <x v="0"/>
  </r>
  <r>
    <x v="2"/>
    <x v="2"/>
    <m/>
    <m/>
    <m/>
    <m/>
    <m/>
    <s v="6c"/>
    <n v="47.239591764705885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8-2019"/>
    <n v="78"/>
    <n v="1"/>
    <n v="0"/>
    <n v="1"/>
    <n v="1"/>
    <x v="1"/>
    <s v="Population density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9">
  <r>
    <x v="0"/>
    <s v="Etminani-Ghasrodashti et al. 2018"/>
    <x v="0"/>
    <s v="184.2.1"/>
    <s v="Table 8 p. 503"/>
    <x v="0"/>
    <x v="0"/>
    <x v="0"/>
    <n v="1.9105899964971147"/>
    <n v="0.52339853230332256"/>
    <s v="184.2Connectivity"/>
    <n v="1"/>
    <n v="0.52339853230332256"/>
    <n v="4.9450683719279416E-2"/>
    <n v="-0.93176157887448818"/>
    <e v="#N/A"/>
    <e v="#N/A"/>
    <e v="#N/A"/>
    <e v="#N/A"/>
    <e v="#N/A"/>
    <e v="#N/A"/>
    <e v="#N/A"/>
    <e v="#N/A"/>
    <n v="1"/>
    <n v="0.52339853230332256"/>
    <n v="3.6003102743260199E-2"/>
    <n v="-0.67837905026501766"/>
    <n v="1"/>
    <n v="0.52339853230332256"/>
    <n v="3.907651169465453E-2"/>
    <n v="-0.73628895487492485"/>
    <n v="1"/>
    <n v="0.52339853230332256"/>
    <n v="3.9951194258976815E-2"/>
    <n v="-0.75276993240343526"/>
    <s v="7a, 8a"/>
    <n v="-18.842238545454546"/>
    <s v="derived (7a)"/>
    <n v="1.9105899964971147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x v="0"/>
    <n v="770"/>
    <x v="0"/>
    <n v="1"/>
    <n v="0"/>
    <x v="0"/>
    <s v="PT-Design"/>
    <s v="intersection density"/>
    <x v="0"/>
  </r>
  <r>
    <x v="1"/>
    <s v="Lee et al. 2017"/>
    <x v="1"/>
    <s v="176.1.5"/>
    <s v="Table 5 p. 20 (TMS)"/>
    <x v="0"/>
    <x v="1"/>
    <x v="0"/>
    <n v="4.9702463302186993E-2"/>
    <n v="20.119727143503535"/>
    <s v="176.1Emp_Den"/>
    <n v="1"/>
    <n v="20.119727143503535"/>
    <n v="0.37214243954882059"/>
    <n v="-4.2626432205341436"/>
    <e v="#N/A"/>
    <e v="#N/A"/>
    <e v="#N/A"/>
    <e v="#N/A"/>
    <e v="#N/A"/>
    <e v="#N/A"/>
    <e v="#N/A"/>
    <e v="#N/A"/>
    <n v="1"/>
    <n v="20.119727143503535"/>
    <n v="0.24598684473777288"/>
    <n v="-2.8176150974162004"/>
    <n v="1"/>
    <n v="20.119727143503535"/>
    <n v="0.89019124619749457"/>
    <n v="-10.196546476083359"/>
    <n v="1"/>
    <n v="20.119727143503535"/>
    <n v="0.30845662594149209"/>
    <n v="-3.5331647392660419"/>
    <s v="6c"/>
    <n v="-11.454332447817837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x v="0"/>
    <n v="78"/>
    <x v="0"/>
    <n v="0"/>
    <n v="1"/>
    <x v="0"/>
    <s v="Density"/>
    <s v="job density"/>
    <x v="1"/>
  </r>
  <r>
    <x v="0"/>
    <s v="Etminani-Ghasrodashti et al. 2018"/>
    <x v="2"/>
    <s v="184.1.1"/>
    <s v="Table 7 p. 502"/>
    <x v="0"/>
    <x v="0"/>
    <x v="0"/>
    <n v="1.0906115596986781"/>
    <n v="0.91691674373622734"/>
    <s v="184.1Connectivity"/>
    <n v="1"/>
    <n v="0.91691674373622734"/>
    <n v="8.663027710810399E-2"/>
    <n v="-0.25377323066891855"/>
    <e v="#N/A"/>
    <e v="#N/A"/>
    <e v="#N/A"/>
    <e v="#N/A"/>
    <e v="#N/A"/>
    <e v="#N/A"/>
    <e v="#N/A"/>
    <e v="#N/A"/>
    <n v="1"/>
    <n v="0.91691674373622734"/>
    <n v="6.3072106042169368E-2"/>
    <n v="-0.18476233309793519"/>
    <n v="1"/>
    <n v="0.91691674373622734"/>
    <n v="6.8456263532028605E-2"/>
    <n v="-0.20053459063010018"/>
    <n v="1"/>
    <n v="0.91691674373622734"/>
    <n v="6.9988577895142748E-2"/>
    <n v="-0.20502332573875753"/>
    <s v="7a, 8a"/>
    <n v="-2.9293826493506492"/>
    <s v="derived (7a)"/>
    <n v="1.0906115596986781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x v="0"/>
    <n v="770"/>
    <x v="0"/>
    <n v="1"/>
    <n v="0"/>
    <x v="0"/>
    <s v="PT-Design"/>
    <s v="intersection density"/>
    <x v="0"/>
  </r>
  <r>
    <x v="2"/>
    <s v="Thompson et al. 2011"/>
    <x v="3"/>
    <s v="108.1.1"/>
    <s v="Table 3 p. 3340"/>
    <x v="0"/>
    <x v="0"/>
    <x v="0"/>
    <n v="7.9336709847607212E-2"/>
    <n v="12.604505555131235"/>
    <s v="108.1Pop_Den"/>
    <n v="1"/>
    <n v="12.604505555131235"/>
    <n v="0.25534362137301297"/>
    <n v="-0.33378722460777355"/>
    <e v="#N/A"/>
    <e v="#N/A"/>
    <e v="#N/A"/>
    <e v="#N/A"/>
    <n v="1"/>
    <n v="12.604505555131235"/>
    <n v="0.61396416157298128"/>
    <n v="-0.80257886372149367"/>
    <e v="#N/A"/>
    <e v="#N/A"/>
    <e v="#N/A"/>
    <e v="#N/A"/>
    <n v="1"/>
    <n v="12.604505555131235"/>
    <n v="0.6772669290737372"/>
    <n v="-0.88532874782062176"/>
    <n v="1"/>
    <n v="12.604505555131235"/>
    <n v="0.19317508622441926"/>
    <n v="-0.25252001811325064"/>
    <s v="4b, 7b"/>
    <n v="-1.307207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x v="1"/>
    <n v="40436"/>
    <x v="0"/>
    <n v="0"/>
    <n v="1"/>
    <x v="0"/>
    <s v="Density"/>
    <s v="Population density"/>
    <x v="2"/>
  </r>
  <r>
    <x v="3"/>
    <s v="Sung 2005"/>
    <x v="4"/>
    <s v="25.4.3"/>
    <s v="Table V-6 Model A, p. 118"/>
    <x v="0"/>
    <x v="0"/>
    <x v="0"/>
    <n v="0.45731699999999997"/>
    <n v="2.1866670165333892"/>
    <s v="25.4Balance"/>
    <n v="1"/>
    <n v="2.1866670165333892"/>
    <n v="0.24404605196193971"/>
    <n v="-0.21825550923665388"/>
    <e v="#N/A"/>
    <e v="#N/A"/>
    <e v="#N/A"/>
    <e v="#N/A"/>
    <n v="1"/>
    <n v="2.1866670165333892"/>
    <n v="0.39642707379010866"/>
    <n v="-0.35453305705904381"/>
    <e v="#N/A"/>
    <e v="#N/A"/>
    <e v="#N/A"/>
    <e v="#N/A"/>
    <n v="1"/>
    <n v="2.1866670165333892"/>
    <n v="0.15755550974815971"/>
    <n v="-0.14090520103348395"/>
    <n v="1"/>
    <n v="2.1866670165333892"/>
    <n v="0.22966953023779424"/>
    <n v="-0.20539828395179438"/>
    <s v="3, 7b,5, 8a, 8b"/>
    <n v="-0.89432100000000003"/>
    <s v="derived (7b)"/>
    <n v="0.45731699999999997"/>
    <s v="Derived (8a)"/>
    <s v="Y"/>
    <s v="neg"/>
    <s v="N"/>
    <s v="Ridership"/>
    <s v="trip"/>
    <s v="Count"/>
    <s v="Aggregate"/>
    <s v="Work"/>
    <s v="USA"/>
    <s v="San Diego"/>
    <n v="2000"/>
    <s v="Pre-2010"/>
    <x v="1"/>
    <n v="865"/>
    <x v="0"/>
    <n v="1"/>
    <n v="1"/>
    <x v="0"/>
    <s v="Diversity"/>
    <s v="jobs-housing balance:Appears to be an absolute value - ratio of the two land uses"/>
    <x v="3"/>
  </r>
  <r>
    <x v="3"/>
    <s v="Sung 2005"/>
    <x v="5"/>
    <s v="25.2.3"/>
    <s v="Table V-4, Model A, p. 114"/>
    <x v="0"/>
    <x v="0"/>
    <x v="0"/>
    <n v="0.71242499999999997"/>
    <n v="1.4036565252482718"/>
    <s v="25.2Balance"/>
    <n v="1"/>
    <n v="1.4036565252482718"/>
    <n v="0.15665706333309246"/>
    <n v="-0.12939873431313437"/>
    <e v="#N/A"/>
    <e v="#N/A"/>
    <e v="#N/A"/>
    <e v="#N/A"/>
    <n v="1"/>
    <n v="1.4036565252482718"/>
    <n v="0.25447287799343249"/>
    <n v="-0.21019459722257522"/>
    <e v="#N/A"/>
    <e v="#N/A"/>
    <e v="#N/A"/>
    <e v="#N/A"/>
    <n v="1"/>
    <n v="1.4036565252482718"/>
    <n v="0.10113740120223062"/>
    <n v="-8.3539493393042494E-2"/>
    <n v="1"/>
    <n v="1.4036565252482718"/>
    <n v="0.14742854414114798"/>
    <n v="-0.12177597746058823"/>
    <s v="3, 7b, 8a, 8b"/>
    <n v="-0.82599999999999996"/>
    <s v="derived (7b)"/>
    <n v="0.71242499999999997"/>
    <s v="Derived (8a)"/>
    <s v="N"/>
    <s v="neg"/>
    <s v="insignificant"/>
    <s v="Ridership"/>
    <s v="trip"/>
    <s v="Count"/>
    <s v="Aggregate"/>
    <s v="Work"/>
    <s v="USA"/>
    <s v="Sacramento"/>
    <n v="2000"/>
    <s v="Pre-2010"/>
    <x v="1"/>
    <n v="447"/>
    <x v="0"/>
    <n v="1"/>
    <n v="1"/>
    <x v="0"/>
    <s v="Diversity"/>
    <s v="jobs-housing balance:Appears to be an absolute value - ratio of the two land uses"/>
    <x v="3"/>
  </r>
  <r>
    <x v="2"/>
    <s v="Thompson et al. 2011"/>
    <x v="3"/>
    <s v="108.1.3"/>
    <s v="Table 3 p. 3340"/>
    <x v="0"/>
    <x v="0"/>
    <x v="0"/>
    <n v="0.10300154641287317"/>
    <n v="9.7085921020212922"/>
    <s v="108.1Mix_Land"/>
    <n v="0.5"/>
    <n v="4.8542960510106461"/>
    <n v="6.5871729628402625E-2"/>
    <n v="-5.1466833921533908E-2"/>
    <e v="#N/A"/>
    <e v="#N/A"/>
    <e v="#N/A"/>
    <e v="#N/A"/>
    <n v="0.5"/>
    <n v="4.8542960510106461"/>
    <n v="3.1410364582201707E-2"/>
    <n v="-2.4541514645001254E-2"/>
    <e v="#N/A"/>
    <e v="#N/A"/>
    <e v="#N/A"/>
    <e v="#N/A"/>
    <n v="0.5"/>
    <n v="4.8542960510106461"/>
    <n v="3.5962744312136169E-2"/>
    <n v="-2.8098375423213921E-2"/>
    <n v="0.5"/>
    <n v="4.8542960510106461"/>
    <n v="4.6051473311767482E-2"/>
    <n v="-3.5980891076476854E-2"/>
    <s v="4b, 7b"/>
    <n v="-0.781318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x v="1"/>
    <n v="40436"/>
    <x v="0"/>
    <n v="0"/>
    <n v="1"/>
    <x v="0"/>
    <s v="Diversity"/>
    <s v="Entropy:Perfect balancing when index = 1"/>
    <x v="4"/>
  </r>
  <r>
    <x v="2"/>
    <s v="Thompson et al. 2011"/>
    <x v="3"/>
    <s v="108.1.6"/>
    <s v="Table 3 p. 3340"/>
    <x v="0"/>
    <x v="0"/>
    <x v="0"/>
    <n v="4.0945860762741065E-2"/>
    <n v="24.422493052336954"/>
    <s v="108.1Local_Access"/>
    <n v="0.5"/>
    <n v="12.211246526168477"/>
    <n v="5.9918081762712805E-4"/>
    <n v="-3.9252335362753159E-4"/>
    <e v="#N/A"/>
    <e v="#N/A"/>
    <e v="#N/A"/>
    <e v="#N/A"/>
    <n v="0.5"/>
    <n v="12.211246526168477"/>
    <n v="0.61241209893072168"/>
    <n v="-0.40119116600951577"/>
    <e v="#N/A"/>
    <e v="#N/A"/>
    <e v="#N/A"/>
    <e v="#N/A"/>
    <n v="0.5"/>
    <n v="12.211246526168477"/>
    <n v="4.3486688029259035E-2"/>
    <n v="-2.8488129327967595E-2"/>
    <n v="0.5"/>
    <n v="12.211246526168477"/>
    <n v="3.6331981630628539E-4"/>
    <n v="-2.3801081166224756E-4"/>
    <s v="4b"/>
    <n v="-0.65510000000000002"/>
    <s v="Source"/>
    <m/>
    <m/>
    <s v="Y"/>
    <s v="neg"/>
    <s v="N"/>
    <s v="Ridership"/>
    <s v="trip"/>
    <s v="Count"/>
    <s v="Aggregate"/>
    <s v="Work"/>
    <s v="USA"/>
    <s v="Florida"/>
    <n v="2000"/>
    <s v="Pre-2010"/>
    <x v="1"/>
    <n v="40436"/>
    <x v="0"/>
    <n v="0"/>
    <n v="1"/>
    <x v="0"/>
    <s v="PT-Access"/>
    <s v="Walkability index"/>
    <x v="5"/>
  </r>
  <r>
    <x v="4"/>
    <s v="Moshiur et al. 2019"/>
    <x v="6"/>
    <s v="160.1.5"/>
    <s v="Table 4 (Boarding) p. 599"/>
    <x v="0"/>
    <x v="0"/>
    <x v="0"/>
    <n v="6.3428288987787754E-2"/>
    <n v="15.765835969381678"/>
    <s v="160.1Local_Access"/>
    <n v="1"/>
    <n v="15.765835969381678"/>
    <n v="7.7359722993598052E-4"/>
    <n v="-4.923477968597728E-4"/>
    <e v="#N/A"/>
    <e v="#N/A"/>
    <e v="#N/A"/>
    <e v="#N/A"/>
    <e v="#N/A"/>
    <e v="#N/A"/>
    <e v="#N/A"/>
    <e v="#N/A"/>
    <n v="1"/>
    <n v="15.765835969381678"/>
    <n v="3.4830618299966278E-4"/>
    <n v="-2.2167579613323121E-4"/>
    <e v="#N/A"/>
    <e v="#N/A"/>
    <e v="#N/A"/>
    <e v="#N/A"/>
    <n v="1"/>
    <n v="15.765835969381678"/>
    <n v="4.6907910802027395E-4"/>
    <n v="-2.9854045031397233E-4"/>
    <s v="6c, 8a"/>
    <n v="-0.63643945170346239"/>
    <s v="derived (6c)"/>
    <n v="6.3428288987787754E-2"/>
    <s v="Derived (8a)"/>
    <s v="Y"/>
    <s v="neg"/>
    <s v="N"/>
    <s v="Ridership"/>
    <s v="daily boardings"/>
    <s v="Count"/>
    <s v="Aggregate"/>
    <s v="General"/>
    <s v="USA"/>
    <s v="Orlando"/>
    <n v="2015"/>
    <s v="2010 - 2017"/>
    <x v="0"/>
    <n v="2124"/>
    <x v="0"/>
    <n v="0"/>
    <n v="0"/>
    <x v="1"/>
    <s v="PT-Access"/>
    <s v="number of educational centers"/>
    <x v="5"/>
  </r>
  <r>
    <x v="4"/>
    <s v="Moshiur et al. 2019"/>
    <x v="7"/>
    <s v="160.2.5"/>
    <s v="Table 4 (alighting) p. 599"/>
    <x v="0"/>
    <x v="0"/>
    <x v="0"/>
    <n v="3.5497378021226746E-2"/>
    <n v="28.171094760915"/>
    <s v="160.2Local_Access"/>
    <n v="1"/>
    <n v="28.171094760915"/>
    <n v="1.3822978314395442E-3"/>
    <n v="-7.3091616324727677E-4"/>
    <e v="#N/A"/>
    <e v="#N/A"/>
    <e v="#N/A"/>
    <e v="#N/A"/>
    <e v="#N/A"/>
    <e v="#N/A"/>
    <e v="#N/A"/>
    <e v="#N/A"/>
    <n v="1"/>
    <n v="28.171094760915"/>
    <n v="6.2236893153981771E-4"/>
    <n v="-3.2908936208895877E-4"/>
    <e v="#N/A"/>
    <e v="#N/A"/>
    <e v="#N/A"/>
    <e v="#N/A"/>
    <n v="1"/>
    <n v="28.171094760915"/>
    <n v="8.3817134898955066E-4"/>
    <n v="-4.4319897826160378E-4"/>
    <s v="6c, 8a"/>
    <n v="-0.52876894300419364"/>
    <s v="derived (6c)"/>
    <n v="3.5497378021226746E-2"/>
    <s v="Derived (8a)"/>
    <s v="Y"/>
    <s v="neg"/>
    <s v="N"/>
    <s v="Ridership"/>
    <s v="daily alighting"/>
    <s v="Count"/>
    <s v="Aggregate"/>
    <s v="General"/>
    <s v="USA"/>
    <s v="Orlando"/>
    <n v="2015"/>
    <s v="2010 - 2017"/>
    <x v="0"/>
    <n v="2124"/>
    <x v="0"/>
    <n v="0"/>
    <n v="0"/>
    <x v="1"/>
    <s v="PT-Access"/>
    <s v="number of educational centers"/>
    <x v="5"/>
  </r>
  <r>
    <x v="3"/>
    <s v="Sung 2005"/>
    <x v="8"/>
    <s v="25.1.3"/>
    <s v="Table V-3, Model A, p. 112"/>
    <x v="0"/>
    <x v="0"/>
    <x v="1"/>
    <n v="0.29144500000000001"/>
    <n v="3.4311791247062051"/>
    <s v="25.1Balance"/>
    <n v="1"/>
    <n v="3.4311791247062051"/>
    <n v="0.38294157849706939"/>
    <n v="-0.16954738387957746"/>
    <e v="#N/A"/>
    <e v="#N/A"/>
    <e v="#N/A"/>
    <e v="#N/A"/>
    <n v="1"/>
    <n v="3.4311791247062051"/>
    <n v="0.62204820842516129"/>
    <n v="-0.27541184428024013"/>
    <e v="#N/A"/>
    <e v="#N/A"/>
    <e v="#N/A"/>
    <e v="#N/A"/>
    <n v="1"/>
    <n v="3.4311791247062051"/>
    <n v="0.24722610801866271"/>
    <n v="-0.10945935932526291"/>
    <n v="1"/>
    <n v="3.4311791247062051"/>
    <n v="0.36038285288736244"/>
    <n v="-0.15955950811587971"/>
    <s v="3, 7b 8a, 8b"/>
    <n v="-0.44274999999999998"/>
    <s v="derived (7b)"/>
    <n v="0.29144500000000001"/>
    <s v="Derived (8a)"/>
    <s v="N"/>
    <s v="neg"/>
    <s v="insignificant"/>
    <s v="Ridership"/>
    <s v="trip"/>
    <s v="Count"/>
    <s v="Aggregate"/>
    <s v="Work"/>
    <s v="USA"/>
    <s v="Los Angeles"/>
    <n v="2000"/>
    <s v="Pre-2010"/>
    <x v="1"/>
    <n v="2576"/>
    <x v="0"/>
    <n v="1"/>
    <n v="1"/>
    <x v="0"/>
    <s v="Diversity"/>
    <s v="jobs-housing balance:Appears to be an absolute value - ratio of the two land uses"/>
    <x v="3"/>
  </r>
  <r>
    <x v="5"/>
    <s v="Alam et al. 2018"/>
    <x v="9"/>
    <s v="167.1.2"/>
    <s v="Table 2 p. 824"/>
    <x v="0"/>
    <x v="0"/>
    <x v="1"/>
    <n v="7.9336709847607212E-2"/>
    <n v="12.604505555131235"/>
    <s v="167.1Pop_Den"/>
    <n v="1"/>
    <n v="12.604505555131235"/>
    <n v="0.25534362137301297"/>
    <n v="-0.10979775719039558"/>
    <e v="#N/A"/>
    <e v="#N/A"/>
    <e v="#N/A"/>
    <e v="#N/A"/>
    <e v="#N/A"/>
    <e v="#N/A"/>
    <e v="#N/A"/>
    <e v="#N/A"/>
    <n v="1"/>
    <n v="12.604505555131235"/>
    <n v="0.15370545789742845"/>
    <n v="-6.6093346895894231E-2"/>
    <n v="1"/>
    <n v="12.604505555131235"/>
    <n v="0.6772669290737372"/>
    <n v="-0.291224779501707"/>
    <n v="1"/>
    <n v="12.604505555131235"/>
    <n v="0.19317508622441926"/>
    <n v="-8.306528707650028E-2"/>
    <s v="6a"/>
    <n v="-0.4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x v="0"/>
    <n v="358"/>
    <x v="0"/>
    <n v="0"/>
    <n v="1"/>
    <x v="0"/>
    <s v="Density"/>
    <s v="Populaiton density"/>
    <x v="2"/>
  </r>
  <r>
    <x v="6"/>
    <s v="Ingvardson and Nielsen 2018"/>
    <x v="10"/>
    <s v="169.4.1"/>
    <s v="Table 7 (Model II-A) p. 59"/>
    <x v="0"/>
    <x v="0"/>
    <x v="1"/>
    <n v="0.18692518582980089"/>
    <n v="5.3497338818243572"/>
    <s v="169.4Pop_Den"/>
    <n v="1"/>
    <n v="5.3497338818243572"/>
    <n v="0.10837556592696625"/>
    <n v="-4.5783357528696084E-2"/>
    <e v="#N/A"/>
    <e v="#N/A"/>
    <e v="#N/A"/>
    <e v="#N/A"/>
    <e v="#N/A"/>
    <e v="#N/A"/>
    <e v="#N/A"/>
    <e v="#N/A"/>
    <n v="1"/>
    <n v="5.3497338818243572"/>
    <n v="6.5237251262145121E-2"/>
    <n v="-2.7559536812356265E-2"/>
    <n v="1"/>
    <n v="5.3497338818243572"/>
    <n v="0.28745259555460462"/>
    <n v="-0.12143461344134492"/>
    <n v="1"/>
    <n v="5.3497338818243572"/>
    <n v="8.1989356851718057E-2"/>
    <n v="-3.4636479230195555E-2"/>
    <s v="6c, 8a"/>
    <n v="-0.42245091997534995"/>
    <s v="derived (6c)"/>
    <n v="0.18692518582980089"/>
    <s v="Derived (8a)"/>
    <s v="Y"/>
    <s v="neg"/>
    <s v="N"/>
    <s v="Ridership"/>
    <s v="Yearly boardings per capita"/>
    <s v="Continuous"/>
    <s v="Aggregate"/>
    <s v="General"/>
    <s v="Europe"/>
    <s v="varies"/>
    <n v="2012"/>
    <s v="2010 - 2017"/>
    <x v="0"/>
    <n v="48"/>
    <x v="0"/>
    <n v="0"/>
    <n v="1"/>
    <x v="0"/>
    <s v="Density"/>
    <s v="persons per km^2"/>
    <x v="2"/>
  </r>
  <r>
    <x v="7"/>
    <s v="Chakour and Eluru 2016"/>
    <x v="11"/>
    <s v="59.2.7"/>
    <s v="Table 3 p. 212 (boarding, PM peak)"/>
    <x v="0"/>
    <x v="0"/>
    <x v="1"/>
    <n v="0.16"/>
    <n v="6.25"/>
    <s v="59.2Emp_Den"/>
    <n v="1"/>
    <n v="6.25"/>
    <n v="0.11560247465538498"/>
    <n v="-4.6240989862153997E-2"/>
    <e v="#N/A"/>
    <e v="#N/A"/>
    <e v="#N/A"/>
    <e v="#N/A"/>
    <e v="#N/A"/>
    <e v="#N/A"/>
    <e v="#N/A"/>
    <e v="#N/A"/>
    <n v="1"/>
    <n v="6.25"/>
    <n v="7.6413450771249544E-2"/>
    <n v="-3.0565380308499819E-2"/>
    <e v="#N/A"/>
    <e v="#N/A"/>
    <e v="#N/A"/>
    <e v="#N/A"/>
    <n v="1"/>
    <n v="6.25"/>
    <n v="9.5819088319833948E-2"/>
    <n v="-3.8327635327933582E-2"/>
    <s v="8a"/>
    <n v="-0.4"/>
    <s v="Source"/>
    <n v="0.1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x v="2"/>
    <n v="1813"/>
    <x v="0"/>
    <n v="0"/>
    <n v="0"/>
    <x v="1"/>
    <s v="Density"/>
    <s v="job density"/>
    <x v="1"/>
  </r>
  <r>
    <x v="8"/>
    <s v="Brownet al. 2014"/>
    <x v="12"/>
    <s v="107.2.3"/>
    <s v="Table 1 p. 947 (Bus to CBD)"/>
    <x v="0"/>
    <x v="0"/>
    <x v="1"/>
    <n v="4.9702463302186993E-2"/>
    <n v="20.119727143503535"/>
    <s v="107.2Emp_Den"/>
    <n v="1"/>
    <n v="20.119727143503535"/>
    <n v="0.37214243954882059"/>
    <n v="-0.14141412702855183"/>
    <e v="#N/A"/>
    <e v="#N/A"/>
    <e v="#N/A"/>
    <e v="#N/A"/>
    <n v="1"/>
    <n v="20.119727143503535"/>
    <n v="0.98906350803302445"/>
    <n v="-0.37584413305254932"/>
    <e v="#N/A"/>
    <e v="#N/A"/>
    <e v="#N/A"/>
    <e v="#N/A"/>
    <n v="1"/>
    <n v="20.119727143503535"/>
    <n v="0.89019124619749457"/>
    <n v="-0.33827267355504792"/>
    <n v="1"/>
    <n v="20.119727143503535"/>
    <n v="0.30845662594149209"/>
    <n v="-0.117213517857767"/>
    <s v="4b"/>
    <n v="-0.38"/>
    <s v="Source"/>
    <m/>
    <m/>
    <s v="Y"/>
    <s v="neg"/>
    <s v="N"/>
    <s v="Ridership"/>
    <s v="trip"/>
    <s v="Count"/>
    <s v="Aggregate"/>
    <s v="Work"/>
    <s v="USA"/>
    <s v="Atlanta"/>
    <n v="2000"/>
    <s v="Pre-2010"/>
    <x v="2"/>
    <n v="4376"/>
    <x v="0"/>
    <n v="0"/>
    <n v="1"/>
    <x v="0"/>
    <s v="Density"/>
    <s v="Employment density"/>
    <x v="1"/>
  </r>
  <r>
    <x v="9"/>
    <s v="Brown et al. 2006"/>
    <x v="13"/>
    <s v="30.1.7"/>
    <s v="Table 5.3 p. 32 (Final model)"/>
    <x v="0"/>
    <x v="0"/>
    <x v="1"/>
    <n v="0.15749999999999997"/>
    <n v="6.3492063492063506"/>
    <s v="30.1Amenity"/>
    <n v="0.33333333333333331"/>
    <n v="2.1164021164021167"/>
    <n v="1.2855075242357612E-2"/>
    <n v="-4.7242401515664219E-3"/>
    <e v="#N/A"/>
    <e v="#N/A"/>
    <e v="#N/A"/>
    <e v="#N/A"/>
    <n v="0.33333333333333331"/>
    <n v="2.1164021164021167"/>
    <n v="2.062671656166716E-2"/>
    <n v="-7.5803183364126815E-3"/>
    <e v="#N/A"/>
    <e v="#N/A"/>
    <e v="#N/A"/>
    <e v="#N/A"/>
    <e v="#N/A"/>
    <e v="#N/A"/>
    <e v="#N/A"/>
    <e v="#N/A"/>
    <e v="#N/A"/>
    <e v="#N/A"/>
    <e v="#N/A"/>
    <e v="#N/A"/>
    <s v="4b, 7b,  8a, 8b"/>
    <n v="-0.36749999999999999"/>
    <s v="derived (7b)"/>
    <n v="0.15749999999999997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1"/>
    <n v="0"/>
    <n v="0"/>
    <x v="1"/>
    <s v="PT-Design"/>
    <s v="Pedestrian friendly amenities of neighbourhood"/>
    <x v="6"/>
  </r>
  <r>
    <x v="9"/>
    <s v="Brown et al. 2006"/>
    <x v="14"/>
    <s v="30.2.7"/>
    <s v="Table 5.4 p. 40 (Final model)"/>
    <x v="0"/>
    <x v="0"/>
    <x v="1"/>
    <n v="0.17500000000000002"/>
    <n v="5.7142857142857135"/>
    <s v="30.2Amenity"/>
    <n v="0.33333333333333331"/>
    <n v="1.9047619047619044"/>
    <n v="1.1569567718121848E-2"/>
    <n v="-4.2518161364097787E-3"/>
    <e v="#N/A"/>
    <e v="#N/A"/>
    <e v="#N/A"/>
    <e v="#N/A"/>
    <n v="0.33333333333333331"/>
    <n v="1.9047619047619044"/>
    <n v="1.856404490550044E-2"/>
    <n v="-6.8222865027714116E-3"/>
    <e v="#N/A"/>
    <e v="#N/A"/>
    <e v="#N/A"/>
    <e v="#N/A"/>
    <e v="#N/A"/>
    <e v="#N/A"/>
    <e v="#N/A"/>
    <e v="#N/A"/>
    <e v="#N/A"/>
    <e v="#N/A"/>
    <e v="#N/A"/>
    <e v="#N/A"/>
    <s v="4b, 7b,  8a, 8b"/>
    <n v="-0.36749999999999999"/>
    <s v="derived (7b)"/>
    <n v="0.17500000000000002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1"/>
    <n v="0"/>
    <n v="0"/>
    <x v="1"/>
    <s v="PT-Design"/>
    <s v="Pedestrian friendly amenities of neighbourhood"/>
    <x v="6"/>
  </r>
  <r>
    <x v="10"/>
    <s v="Concas and DeSalvo 2008"/>
    <x v="15"/>
    <s v="11.3.1"/>
    <s v="Table 4.12 and 4.13, Model III"/>
    <x v="0"/>
    <x v="0"/>
    <x v="1"/>
    <n v="5.4009386828965854E-2"/>
    <n v="18.515300000845198"/>
    <s v="11.3Act_Den"/>
    <n v="1"/>
    <n v="18.515300000845198"/>
    <n v="1.0340101168499765"/>
    <n v="-0.37844770276709139"/>
    <e v="#N/A"/>
    <e v="#N/A"/>
    <e v="#N/A"/>
    <e v="#N/A"/>
    <n v="1"/>
    <n v="18.515300000845198"/>
    <n v="1.0536684678336299"/>
    <n v="-0.38564265922710855"/>
    <e v="#N/A"/>
    <e v="#N/A"/>
    <e v="#N/A"/>
    <e v="#N/A"/>
    <n v="1"/>
    <n v="18.515300000845198"/>
    <n v="0.91140124894932251"/>
    <n v="-0.33357285711545204"/>
    <e v="#N/A"/>
    <e v="#N/A"/>
    <e v="#N/A"/>
    <e v="#N/A"/>
    <m/>
    <n v="-0.36599999999999999"/>
    <s v="Source"/>
    <m/>
    <m/>
    <s v="unspecified"/>
    <s v="neg"/>
    <s v="N"/>
    <s v="Ridership"/>
    <s v="trip"/>
    <s v="Continuous"/>
    <s v="Disaggregate"/>
    <s v="General"/>
    <s v="USA"/>
    <s v="San Francisco"/>
    <n v="2000"/>
    <s v="Pre-2010"/>
    <x v="1"/>
    <n v="8212"/>
    <x v="1"/>
    <n v="1"/>
    <n v="1"/>
    <x v="0"/>
    <s v="Density"/>
    <s v="Retail density (common catchment area)"/>
    <x v="7"/>
  </r>
  <r>
    <x v="11"/>
    <s v="Chen et al. 2007"/>
    <x v="16"/>
    <s v="19.1.3"/>
    <s v="Table 8 p. 36"/>
    <x v="0"/>
    <x v="0"/>
    <x v="1"/>
    <n v="7.9336709847607212E-2"/>
    <n v="12.604505555131235"/>
    <s v="19.1Pop_Den"/>
    <n v="0.5"/>
    <n v="6.3022527775656174"/>
    <n v="0.12767181068650649"/>
    <n v="-4.2757289398911019E-2"/>
    <e v="#N/A"/>
    <e v="#N/A"/>
    <e v="#N/A"/>
    <e v="#N/A"/>
    <n v="0.5"/>
    <n v="6.3022527775656174"/>
    <n v="0.30698208078649064"/>
    <n v="-0.10280829885539571"/>
    <e v="#N/A"/>
    <e v="#N/A"/>
    <e v="#N/A"/>
    <e v="#N/A"/>
    <n v="0.5"/>
    <n v="6.3022527775656174"/>
    <n v="0.3386334645368686"/>
    <n v="-0.11340834727339728"/>
    <n v="0.5"/>
    <n v="6.3022527775656174"/>
    <n v="9.6587543112209628E-2"/>
    <n v="-3.2347168188278999E-2"/>
    <s v="4c, 5, 7a"/>
    <n v="-0.33489999999999998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x v="1"/>
    <n v="4762"/>
    <x v="0"/>
    <n v="0"/>
    <n v="1"/>
    <x v="0"/>
    <s v="Density"/>
    <s v="Maximum population density at any stop along tour"/>
    <x v="2"/>
  </r>
  <r>
    <x v="12"/>
    <s v="Chatman 2008"/>
    <x v="17"/>
    <s v="111.1.2"/>
    <s v="Table 5 p. 1020 (col. 1 Activity Density)"/>
    <x v="1"/>
    <x v="0"/>
    <x v="1"/>
    <n v="6.021384603925508E-2"/>
    <n v="16.607475950765082"/>
    <s v="111.1Comm_Den"/>
    <n v="0.33333333333333331"/>
    <n v="5.5358253169216933"/>
    <n v="7.9401712475562145E-2"/>
    <n v="-2.6409962389921677E-2"/>
    <n v="0.33333333333333331"/>
    <n v="5.5358253169216933"/>
    <n v="6.8680307356675796E-2"/>
    <n v="-2.2843894390518652E-2"/>
    <n v="0.33333333333333331"/>
    <n v="5.5358253169216933"/>
    <n v="9.3398504084271458E-2"/>
    <n v="-3.1065463240477698E-2"/>
    <e v="#N/A"/>
    <e v="#N/A"/>
    <e v="#N/A"/>
    <e v="#N/A"/>
    <n v="0.33333333333333331"/>
    <n v="5.5358253169216933"/>
    <n v="0.48929171748298628"/>
    <n v="-0.16274429673545104"/>
    <n v="0.33333333333333331"/>
    <n v="5.5358253169216933"/>
    <n v="8.7110536348435866E-2"/>
    <n v="-2.8974009715925952E-2"/>
    <s v="4b, 7b"/>
    <n v="-0.33261200000000002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x v="1"/>
    <n v="1000"/>
    <x v="0"/>
    <n v="0"/>
    <n v="1"/>
    <x v="0"/>
    <s v="Density"/>
    <s v="Retail employment density"/>
    <x v="8"/>
  </r>
  <r>
    <x v="11"/>
    <s v="Chen et al. 2007"/>
    <x v="16"/>
    <s v="19.1.1"/>
    <s v="Table 8 p. 36"/>
    <x v="0"/>
    <x v="0"/>
    <x v="1"/>
    <n v="7.9336709847607212E-2"/>
    <n v="12.604505555131235"/>
    <s v="19.1Pop_Den"/>
    <n v="0.5"/>
    <n v="6.3022527775656174"/>
    <n v="0.12767181068650649"/>
    <n v="-4.1786983637693571E-2"/>
    <e v="#N/A"/>
    <e v="#N/A"/>
    <e v="#N/A"/>
    <e v="#N/A"/>
    <n v="0.5"/>
    <n v="6.3022527775656174"/>
    <n v="0.30698208078649064"/>
    <n v="-0.10047523504141838"/>
    <e v="#N/A"/>
    <e v="#N/A"/>
    <e v="#N/A"/>
    <e v="#N/A"/>
    <n v="0.5"/>
    <n v="6.3022527775656174"/>
    <n v="0.3386334645368686"/>
    <n v="-0.11083473294291708"/>
    <n v="0.5"/>
    <n v="6.3022527775656174"/>
    <n v="9.6587543112209628E-2"/>
    <n v="-3.1613102860626206E-2"/>
    <s v="4c, 5, 7a"/>
    <n v="-0.32729999999999998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x v="1"/>
    <n v="4762"/>
    <x v="0"/>
    <n v="0"/>
    <n v="1"/>
    <x v="0"/>
    <s v="Density"/>
    <s v="Population density (at home)"/>
    <x v="2"/>
  </r>
  <r>
    <x v="9"/>
    <s v="Brown et al. 2006"/>
    <x v="14"/>
    <s v="30.2.1"/>
    <s v="Table 5.4 p. 40 (Final model)"/>
    <x v="0"/>
    <x v="0"/>
    <x v="1"/>
    <n v="0.32299999999999995"/>
    <n v="3.0959752321981431"/>
    <s v="30.2Connectivity"/>
    <n v="0.5"/>
    <n v="1.5479876160990715"/>
    <n v="0.14625384153869658"/>
    <n v="-4.7239990816998992E-2"/>
    <e v="#N/A"/>
    <e v="#N/A"/>
    <e v="#N/A"/>
    <e v="#N/A"/>
    <n v="0.5"/>
    <n v="1.5479876160990715"/>
    <n v="0.33259736352535141"/>
    <n v="-0.10742894841868848"/>
    <e v="#N/A"/>
    <e v="#N/A"/>
    <e v="#N/A"/>
    <e v="#N/A"/>
    <e v="#N/A"/>
    <e v="#N/A"/>
    <e v="#N/A"/>
    <e v="#N/A"/>
    <e v="#N/A"/>
    <e v="#N/A"/>
    <e v="#N/A"/>
    <e v="#N/A"/>
    <s v="4b, 7b,  8a, 8b"/>
    <n v="-0.32299999999999995"/>
    <s v="derived (7b)"/>
    <n v="0.32299999999999995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1"/>
    <n v="0"/>
    <n v="0"/>
    <x v="1"/>
    <s v="PT-Design"/>
    <s v="intersection density"/>
    <x v="0"/>
  </r>
  <r>
    <x v="9"/>
    <s v="Brown et al. 2006"/>
    <x v="13"/>
    <s v="30.1.1"/>
    <s v="Table 5.3 p. 32 (Final model)"/>
    <x v="0"/>
    <x v="0"/>
    <x v="1"/>
    <n v="0.12883537881963511"/>
    <n v="7.7618431300610675"/>
    <s v="30.1Connectivity"/>
    <n v="0.5"/>
    <n v="3.8809215650305338"/>
    <n v="0.3666693981870715"/>
    <n v="-0.11843421561442408"/>
    <e v="#N/A"/>
    <e v="#N/A"/>
    <e v="#N/A"/>
    <e v="#N/A"/>
    <n v="0.5"/>
    <n v="3.8809215650305338"/>
    <n v="0.833846645253282"/>
    <n v="-0.26933246641681002"/>
    <e v="#N/A"/>
    <e v="#N/A"/>
    <e v="#N/A"/>
    <e v="#N/A"/>
    <e v="#N/A"/>
    <e v="#N/A"/>
    <e v="#N/A"/>
    <e v="#N/A"/>
    <e v="#N/A"/>
    <e v="#N/A"/>
    <e v="#N/A"/>
    <e v="#N/A"/>
    <s v="4b, 7b, "/>
    <n v="-0.32299999999999995"/>
    <s v="derived (7b)"/>
    <m/>
    <m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1"/>
    <n v="0"/>
    <n v="0"/>
    <x v="1"/>
    <s v="PT-Design"/>
    <s v="intersection density"/>
    <x v="0"/>
  </r>
  <r>
    <x v="13"/>
    <s v="Pan et al. 2017"/>
    <x v="18"/>
    <s v="186.1.4"/>
    <s v="Table 2 p. 61"/>
    <x v="0"/>
    <x v="0"/>
    <x v="1"/>
    <n v="-5.7272377706570711E-2"/>
    <n v="-17.460424030645274"/>
    <s v="186.1Emp_Den"/>
    <n v="1"/>
    <n v="-17.460424030645274"/>
    <n v="-0.32295491623599121"/>
    <n v="0.10213709840752573"/>
    <e v="#N/A"/>
    <e v="#N/A"/>
    <e v="#N/A"/>
    <e v="#N/A"/>
    <e v="#N/A"/>
    <e v="#N/A"/>
    <e v="#N/A"/>
    <e v="#N/A"/>
    <n v="1"/>
    <n v="-17.460424030645274"/>
    <n v="-0.21347380033773683"/>
    <n v="6.7512812025414398E-2"/>
    <e v="#N/A"/>
    <e v="#N/A"/>
    <e v="#N/A"/>
    <e v="#N/A"/>
    <n v="1"/>
    <n v="-17.460424030645274"/>
    <n v="-0.26768670596706406"/>
    <n v="8.4658080912339673E-2"/>
    <s v="6c, 8a"/>
    <n v="-0.31625806969568349"/>
    <s v="derived (6c)"/>
    <n v="-5.7272377706570711E-2"/>
    <s v="Derived (8a)"/>
    <s v="Y"/>
    <s v="neg"/>
    <s v="N"/>
    <s v="Ridership"/>
    <s v="daily station passenger volume"/>
    <s v="Continuous"/>
    <s v="Aggregate"/>
    <s v="General"/>
    <s v="China"/>
    <s v="Shanghai"/>
    <n v="2015"/>
    <s v="2010 - 2017"/>
    <x v="2"/>
    <n v="244"/>
    <x v="0"/>
    <n v="0"/>
    <n v="0"/>
    <x v="1"/>
    <s v="Density"/>
    <s v="Employment density"/>
    <x v="1"/>
  </r>
  <r>
    <x v="2"/>
    <s v="Thompson et al. 2011"/>
    <x v="3"/>
    <s v="108.1.4"/>
    <s v="Table 3 p. 3340"/>
    <x v="0"/>
    <x v="0"/>
    <x v="1"/>
    <n v="4.9702463302186993E-2"/>
    <n v="20.119727143503535"/>
    <s v="108.1Emp_Den"/>
    <n v="1"/>
    <n v="20.119727143503535"/>
    <n v="0.37214243954882059"/>
    <n v="-0.11490642105948932"/>
    <e v="#N/A"/>
    <e v="#N/A"/>
    <e v="#N/A"/>
    <e v="#N/A"/>
    <n v="1"/>
    <n v="20.119727143503535"/>
    <n v="0.98906350803302445"/>
    <n v="-0.30539313937535695"/>
    <e v="#N/A"/>
    <e v="#N/A"/>
    <e v="#N/A"/>
    <e v="#N/A"/>
    <n v="1"/>
    <n v="20.119727143503535"/>
    <n v="0.89019124619749457"/>
    <n v="-0.2748643510884004"/>
    <n v="1"/>
    <n v="20.119727143503535"/>
    <n v="0.30845662594149209"/>
    <n v="-9.5242152391954507E-2"/>
    <s v="4b, 7b"/>
    <n v="-0.3087699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x v="2"/>
    <n v="40436"/>
    <x v="0"/>
    <n v="0"/>
    <n v="1"/>
    <x v="0"/>
    <s v="Density"/>
    <s v="Employment density"/>
    <x v="1"/>
  </r>
  <r>
    <x v="7"/>
    <s v="Chakour and Eluru 2016"/>
    <x v="19"/>
    <s v="59.1.6"/>
    <s v="Table 3 p. 212 (boarding, AM peak)"/>
    <x v="0"/>
    <x v="0"/>
    <x v="1"/>
    <n v="0.14492753623188406"/>
    <n v="6.8999999999999995"/>
    <s v="59.1Emp_Den"/>
    <n v="1"/>
    <n v="6.8999999999999995"/>
    <n v="0.12762513201954501"/>
    <n v="-3.8287539605863501E-2"/>
    <e v="#N/A"/>
    <e v="#N/A"/>
    <e v="#N/A"/>
    <e v="#N/A"/>
    <e v="#N/A"/>
    <e v="#N/A"/>
    <e v="#N/A"/>
    <e v="#N/A"/>
    <n v="1"/>
    <n v="6.8999999999999995"/>
    <n v="8.4360449651459488E-2"/>
    <n v="-2.5308134895437845E-2"/>
    <e v="#N/A"/>
    <e v="#N/A"/>
    <e v="#N/A"/>
    <e v="#N/A"/>
    <n v="1"/>
    <n v="6.8999999999999995"/>
    <n v="0.10578427350509667"/>
    <n v="-3.1735282051529E-2"/>
    <s v="8a"/>
    <n v="-0.3"/>
    <s v="Source"/>
    <n v="0.1449275362318840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x v="2"/>
    <n v="1813"/>
    <x v="0"/>
    <n v="0"/>
    <n v="0"/>
    <x v="1"/>
    <s v="Density"/>
    <s v="job density"/>
    <x v="1"/>
  </r>
  <r>
    <x v="2"/>
    <s v="Thompson et al. 2011"/>
    <x v="3"/>
    <s v="108.1.5"/>
    <s v="Table 3 p. 3340"/>
    <x v="0"/>
    <x v="0"/>
    <x v="1"/>
    <n v="4.0945860762741065E-2"/>
    <n v="24.422493052336954"/>
    <s v="108.1Local_Access"/>
    <n v="0.5"/>
    <n v="12.211246526168477"/>
    <n v="5.9918081762712805E-4"/>
    <n v="-1.7579965189179936E-4"/>
    <e v="#N/A"/>
    <e v="#N/A"/>
    <e v="#N/A"/>
    <e v="#N/A"/>
    <n v="0.5"/>
    <n v="12.211246526168477"/>
    <n v="0.61241209893072168"/>
    <n v="-0.17968170982627374"/>
    <e v="#N/A"/>
    <e v="#N/A"/>
    <e v="#N/A"/>
    <e v="#N/A"/>
    <n v="0.5"/>
    <n v="12.211246526168477"/>
    <n v="4.3486688029259035E-2"/>
    <n v="-1.2758994267784601E-2"/>
    <n v="0.5"/>
    <n v="12.211246526168477"/>
    <n v="3.6331981630628539E-4"/>
    <n v="-1.0659803410426413E-4"/>
    <s v="4b, 7b"/>
    <n v="-0.293399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x v="2"/>
    <n v="40436"/>
    <x v="0"/>
    <n v="0"/>
    <n v="1"/>
    <x v="0"/>
    <s v="PT-Access"/>
    <s v="Walkability index"/>
    <x v="5"/>
  </r>
  <r>
    <x v="14"/>
    <s v="Sung et al. 2014"/>
    <x v="20"/>
    <s v="65.1.5"/>
    <s v="Table 2 p. 138 (250m buffer)"/>
    <x v="0"/>
    <x v="0"/>
    <x v="1"/>
    <n v="9.9003174603174593E-2"/>
    <n v="10.100686205348556"/>
    <s v="65.1Balance"/>
    <n v="0.16666666666666666"/>
    <n v="1.6834477008914259"/>
    <n v="0.18788355153327185"/>
    <n v="-4.6874691504932925E-2"/>
    <e v="#N/A"/>
    <e v="#N/A"/>
    <e v="#N/A"/>
    <e v="#N/A"/>
    <e v="#N/A"/>
    <e v="#N/A"/>
    <e v="#N/A"/>
    <e v="#N/A"/>
    <n v="0.16666666666666666"/>
    <n v="1.6834477008914259"/>
    <n v="0.17141150531130367"/>
    <n v="-4.2765113637106528E-2"/>
    <e v="#N/A"/>
    <e v="#N/A"/>
    <e v="#N/A"/>
    <e v="#N/A"/>
    <n v="0.16666666666666666"/>
    <n v="1.6834477008914259"/>
    <n v="0.17681550950385627"/>
    <n v="-4.4113347835098092E-2"/>
    <s v="6e, 8a"/>
    <n v="-0.24948799999999999"/>
    <s v="Derived (6e)"/>
    <n v="9.9003174603174593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idential to non-residential balancing index:perfect balance between two land uses = 1"/>
    <x v="3"/>
  </r>
  <r>
    <x v="12"/>
    <s v="Chatman 2008"/>
    <x v="21"/>
    <s v="111.3.1"/>
    <s v="Table 5 p. 1020 (col. 4 combined Density)"/>
    <x v="1"/>
    <x v="0"/>
    <x v="1"/>
    <n v="6.021384603925508E-2"/>
    <n v="16.607475950765082"/>
    <s v="111.3Comm_Den"/>
    <n v="1"/>
    <n v="16.607475950765082"/>
    <n v="0.23820513742668648"/>
    <n v="-5.9267820243133859E-2"/>
    <n v="1"/>
    <n v="16.607475950765082"/>
    <n v="0.20604092207002742"/>
    <n v="-5.1265041820243516E-2"/>
    <n v="1"/>
    <n v="16.607475950765082"/>
    <n v="0.28019551225281436"/>
    <n v="-6.9715445403622733E-2"/>
    <e v="#N/A"/>
    <e v="#N/A"/>
    <e v="#N/A"/>
    <e v="#N/A"/>
    <n v="1"/>
    <n v="16.607475950765082"/>
    <n v="1.4678751524489591"/>
    <n v="-0.36522201668082549"/>
    <n v="1"/>
    <n v="16.607475950765082"/>
    <n v="0.26133160904530761"/>
    <n v="-6.5021917646562982E-2"/>
    <s v="4b, 7b"/>
    <n v="-0.24880999999999998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x v="1"/>
    <n v="1000"/>
    <x v="0"/>
    <n v="0"/>
    <n v="1"/>
    <x v="0"/>
    <s v="Density"/>
    <s v="Retail employment density"/>
    <x v="8"/>
  </r>
  <r>
    <x v="15"/>
    <s v="Gan et al. 2019"/>
    <x v="22"/>
    <s v="151.1.7"/>
    <s v="Table 2 p. 6 "/>
    <x v="0"/>
    <x v="0"/>
    <x v="1"/>
    <n v="0.10614764940837212"/>
    <n v="9.4208397979006744"/>
    <s v="151.1Pop_Den"/>
    <n v="0.5"/>
    <n v="4.7104198989503372"/>
    <n v="9.5424264753950341E-2"/>
    <n v="-2.3121546835873509E-2"/>
    <e v="#N/A"/>
    <e v="#N/A"/>
    <e v="#N/A"/>
    <e v="#N/A"/>
    <e v="#N/A"/>
    <e v="#N/A"/>
    <e v="#N/A"/>
    <e v="#N/A"/>
    <n v="0.5"/>
    <n v="4.7104198989503372"/>
    <n v="5.7441146286184651E-2"/>
    <n v="-1.3918138720658037E-2"/>
    <e v="#N/A"/>
    <e v="#N/A"/>
    <e v="#N/A"/>
    <e v="#N/A"/>
    <n v="0.5"/>
    <n v="4.7104198989503372"/>
    <n v="7.2191310174996998E-2"/>
    <n v="-1.7492141685955878E-2"/>
    <s v="6c, 8a, 8b"/>
    <n v="-0.24230259353312264"/>
    <s v="derived 6c)"/>
    <n v="0.10614764940837212"/>
    <s v="derived, 8a, 8b"/>
    <s v="Y"/>
    <s v="neg"/>
    <s v="N"/>
    <s v="Ridership"/>
    <s v="Monthly boardings and alightings"/>
    <s v="Continuous"/>
    <s v="Aggregate"/>
    <s v="General"/>
    <s v="China"/>
    <s v="Nanjing"/>
    <n v="2015"/>
    <s v="2010 - 2017"/>
    <x v="0"/>
    <n v="112"/>
    <x v="0"/>
    <n v="0"/>
    <n v="0"/>
    <x v="1"/>
    <s v="Density"/>
    <s v="Proportion residential"/>
    <x v="2"/>
  </r>
  <r>
    <x v="16"/>
    <s v="Mangan 2013"/>
    <x v="23"/>
    <s v="73.15.2"/>
    <s v="Table 7 p. 53"/>
    <x v="0"/>
    <x v="0"/>
    <x v="1"/>
    <n v="7.4985997398378593E-2"/>
    <n v="13.335823149584762"/>
    <s v="73.15Amenity"/>
    <n v="1"/>
    <n v="13.335823149584762"/>
    <n v="8.1002097228159403E-2"/>
    <n v="-1.8890211691763449E-2"/>
    <e v="#N/A"/>
    <e v="#N/A"/>
    <e v="#N/A"/>
    <e v="#N/A"/>
    <e v="#N/A"/>
    <e v="#N/A"/>
    <e v="#N/A"/>
    <e v="#N/A"/>
    <n v="1"/>
    <n v="13.335823149584762"/>
    <n v="5.3029692967813E-2"/>
    <n v="-1.2366866542845059E-2"/>
    <n v="1"/>
    <n v="13.335823149584762"/>
    <n v="0.10784646426557379"/>
    <n v="-2.5150491282300628E-2"/>
    <e v="#N/A"/>
    <e v="#N/A"/>
    <e v="#N/A"/>
    <e v="#N/A"/>
    <s v="6c, 8a"/>
    <n v="-0.23320645190895742"/>
    <s v="derived (6c)"/>
    <n v="7.4985997398378593E-2"/>
    <s v="Derived (8a)"/>
    <s v="Y"/>
    <s v="neg"/>
    <s v="N"/>
    <s v="Ridership"/>
    <s v="stop usage"/>
    <s v="Continuous"/>
    <s v="Aggregate"/>
    <s v="Weekday"/>
    <s v="USA"/>
    <s v="San Diego"/>
    <n v="2011"/>
    <s v="2010 - 2017"/>
    <x v="2"/>
    <n v="53"/>
    <x v="1"/>
    <n v="0"/>
    <n v="1"/>
    <x v="0"/>
    <s v="PT-Design"/>
    <s v="Bicycle facilities"/>
    <x v="6"/>
  </r>
  <r>
    <x v="14"/>
    <s v="Sung et al. 2014"/>
    <x v="24"/>
    <s v="65.4.9"/>
    <s v="Table 2 p. 138 (1000m buffer)"/>
    <x v="0"/>
    <x v="0"/>
    <x v="1"/>
    <n v="0.11705454545454545"/>
    <n v="8.5430257844050956"/>
    <s v="65.4Mix_Land"/>
    <n v="1"/>
    <n v="8.5430257844050956"/>
    <n v="0.1159269807126089"/>
    <n v="-2.3882812858488835E-2"/>
    <e v="#N/A"/>
    <e v="#N/A"/>
    <e v="#N/A"/>
    <e v="#N/A"/>
    <e v="#N/A"/>
    <e v="#N/A"/>
    <e v="#N/A"/>
    <e v="#N/A"/>
    <n v="1"/>
    <n v="8.5430257844050956"/>
    <n v="0.24646996719796455"/>
    <n v="-5.0776756762255862E-2"/>
    <e v="#N/A"/>
    <e v="#N/A"/>
    <e v="#N/A"/>
    <e v="#N/A"/>
    <n v="1"/>
    <n v="8.5430257844050956"/>
    <n v="8.1045515102105156E-2"/>
    <n v="-1.6696672839275298E-2"/>
    <s v="6e, 8a"/>
    <n v="-0.206016"/>
    <s v="Derived (6e)"/>
    <n v="0.1170545454545454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Land use mix index for 5 use types of non-residential facilities:perfect balance between two land uses = 1"/>
    <x v="4"/>
  </r>
  <r>
    <x v="8"/>
    <s v="Brownet al. 2014"/>
    <x v="25"/>
    <s v="107.1.3"/>
    <s v="Table 1 p. 947 (Regional bus model)"/>
    <x v="0"/>
    <x v="0"/>
    <x v="1"/>
    <n v="4.9702463302186993E-2"/>
    <n v="20.119727143503535"/>
    <s v="107.1Emp_Den"/>
    <n v="1"/>
    <n v="20.119727143503535"/>
    <n v="0.37214243954882059"/>
    <n v="-7.2567775712020013E-2"/>
    <e v="#N/A"/>
    <e v="#N/A"/>
    <e v="#N/A"/>
    <e v="#N/A"/>
    <n v="1"/>
    <n v="20.119727143503535"/>
    <n v="0.98906350803302445"/>
    <n v="-0.19286738406643977"/>
    <e v="#N/A"/>
    <e v="#N/A"/>
    <e v="#N/A"/>
    <e v="#N/A"/>
    <n v="1"/>
    <n v="20.119727143503535"/>
    <n v="0.89019124619749457"/>
    <n v="-0.17358729300851145"/>
    <n v="1"/>
    <n v="20.119727143503535"/>
    <n v="0.30845662594149209"/>
    <n v="-6.0149042058590958E-2"/>
    <s v="4b"/>
    <n v="-0.19500000000000001"/>
    <s v="Source"/>
    <m/>
    <m/>
    <s v="Y"/>
    <s v="neg"/>
    <s v="N"/>
    <s v="Ridership"/>
    <s v="trip"/>
    <s v="Count"/>
    <s v="Aggregate"/>
    <s v="Work"/>
    <s v="USA"/>
    <s v="Atlanta"/>
    <n v="2000"/>
    <s v="Pre-2010"/>
    <x v="2"/>
    <n v="40269"/>
    <x v="0"/>
    <n v="0"/>
    <n v="1"/>
    <x v="0"/>
    <s v="Density"/>
    <s v="Employment density"/>
    <x v="1"/>
  </r>
  <r>
    <x v="14"/>
    <s v="Sung et al. 2014"/>
    <x v="26"/>
    <s v="65.5.6"/>
    <s v="Table 2 p. 138 (1500m buffer)"/>
    <x v="0"/>
    <x v="0"/>
    <x v="1"/>
    <n v="0.16082644628099174"/>
    <n v="6.2178828365878722"/>
    <s v="65.5Balance"/>
    <n v="0.33333333333333331"/>
    <n v="2.0726276121959573"/>
    <n v="0.23131852363402677"/>
    <n v="-4.5014584699181612E-2"/>
    <e v="#N/A"/>
    <e v="#N/A"/>
    <e v="#N/A"/>
    <e v="#N/A"/>
    <e v="#N/A"/>
    <e v="#N/A"/>
    <e v="#N/A"/>
    <e v="#N/A"/>
    <n v="0.33333333333333331"/>
    <n v="2.0726276121959573"/>
    <n v="0.21103846514991631"/>
    <n v="-4.1068085318173714E-2"/>
    <e v="#N/A"/>
    <e v="#N/A"/>
    <e v="#N/A"/>
    <e v="#N/A"/>
    <n v="0.33333333333333331"/>
    <n v="2.0726276121959573"/>
    <n v="0.21769176854625963"/>
    <n v="-4.2362818159102124E-2"/>
    <s v="6e, 8a"/>
    <n v="-0.1946"/>
    <s v="Derived (6e)"/>
    <n v="0.16082644628099174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. &amp; small-scale neighborhood living balancing index:perfect balance between two land uses = 1"/>
    <x v="3"/>
  </r>
  <r>
    <x v="14"/>
    <s v="Sung et al. 2014"/>
    <x v="27"/>
    <s v="65.3.5"/>
    <s v="Table 2 p. 138 (750m buffer)"/>
    <x v="0"/>
    <x v="0"/>
    <x v="1"/>
    <n v="0.11308263473053892"/>
    <n v="8.8430907396424629"/>
    <s v="65.3Balance"/>
    <n v="0.33333333333333331"/>
    <n v="2.9476969132141542"/>
    <n v="0.328981865373706"/>
    <n v="-6.2127567312093623E-2"/>
    <e v="#N/A"/>
    <e v="#N/A"/>
    <e v="#N/A"/>
    <e v="#N/A"/>
    <e v="#N/A"/>
    <e v="#N/A"/>
    <e v="#N/A"/>
    <e v="#N/A"/>
    <n v="0.33333333333333331"/>
    <n v="2.9476969132141542"/>
    <n v="0.30013950824131291"/>
    <n v="-5.6680745852355455E-2"/>
    <e v="#N/A"/>
    <e v="#N/A"/>
    <e v="#N/A"/>
    <e v="#N/A"/>
    <n v="0.33333333333333331"/>
    <n v="2.9476969132141542"/>
    <n v="0.30960185534538315"/>
    <n v="-5.8467691178264912E-2"/>
    <s v="6e, 8a, 5"/>
    <n v="-0.18884799999999999"/>
    <s v="Derived (6e)"/>
    <n v="0.1130826347305389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idential to non-residential balancing index:perfect balance between two land uses = 1"/>
    <x v="3"/>
  </r>
  <r>
    <x v="17"/>
    <s v="Chapman and Frank 2004"/>
    <x v="28"/>
    <s v="110.1.3"/>
    <s v="Table 105 p. 237"/>
    <x v="1"/>
    <x v="0"/>
    <x v="1"/>
    <n v="4.6614541754089703E-2"/>
    <n v="21.452533101696009"/>
    <s v="110.1Local_Access"/>
    <n v="0.5"/>
    <n v="10.726266550848004"/>
    <n v="5.2631589643618577E-4"/>
    <n v="-9.4210461428220416E-5"/>
    <n v="0.5"/>
    <n v="10.726266550848004"/>
    <n v="0.33878236908589243"/>
    <n v="-6.0641989974926445E-2"/>
    <n v="0.5"/>
    <n v="10.726266550848004"/>
    <n v="0.53793815381731891"/>
    <n v="-9.6290843643783708E-2"/>
    <e v="#N/A"/>
    <e v="#N/A"/>
    <e v="#N/A"/>
    <e v="#N/A"/>
    <n v="0.5"/>
    <n v="10.726266550848004"/>
    <n v="3.8198377718098656E-2"/>
    <n v="-6.8375035126225902E-3"/>
    <n v="0.5"/>
    <n v="10.726266550848004"/>
    <n v="3.1913737754413614E-4"/>
    <n v="-5.7125539625555801E-5"/>
    <s v="4a, 7a, 8a"/>
    <n v="-0.17899984033570446"/>
    <s v="Derived (7a); (used average mode shares p. 14 for elasticity calc as model-specific means only given for relative trip time)"/>
    <n v="4.6614541754089703E-2"/>
    <s v="Derived (8a)"/>
    <s v="Y"/>
    <s v="neg"/>
    <s v="N"/>
    <s v="mode choice (probability)"/>
    <s v="trip"/>
    <s v="categorical"/>
    <s v="Aggregate"/>
    <s v="Work"/>
    <s v="USA"/>
    <s v="Atlanta"/>
    <s v="2001/2001"/>
    <s v="2018 - 2019"/>
    <x v="1"/>
    <n v="4140"/>
    <x v="0"/>
    <n v="0"/>
    <n v="1"/>
    <x v="0"/>
    <s v="PT-Access"/>
    <s v="Walkability index"/>
    <x v="5"/>
  </r>
  <r>
    <x v="8"/>
    <s v="Brownet al. 2014"/>
    <x v="29"/>
    <s v="107.5.3"/>
    <s v="Table 1 p. 947 (Bus to all other destinations)"/>
    <x v="0"/>
    <x v="0"/>
    <x v="1"/>
    <n v="4.9702463302186993E-2"/>
    <n v="20.119727143503535"/>
    <s v="107.5Emp_Den"/>
    <n v="1"/>
    <n v="20.119727143503535"/>
    <n v="0.37214243954882059"/>
    <n v="-6.6241354239690062E-2"/>
    <e v="#N/A"/>
    <e v="#N/A"/>
    <e v="#N/A"/>
    <e v="#N/A"/>
    <n v="1"/>
    <n v="20.119727143503535"/>
    <n v="0.98906350803302445"/>
    <n v="-0.17605330442987835"/>
    <e v="#N/A"/>
    <e v="#N/A"/>
    <e v="#N/A"/>
    <e v="#N/A"/>
    <n v="1"/>
    <n v="20.119727143503535"/>
    <n v="0.89019124619749457"/>
    <n v="-0.15845404182315403"/>
    <n v="1"/>
    <n v="20.119727143503535"/>
    <n v="0.30845662594149209"/>
    <n v="-5.4905279417585592E-2"/>
    <s v="4b"/>
    <n v="-0.17799999999999999"/>
    <s v="Source"/>
    <m/>
    <m/>
    <s v="Y"/>
    <s v="neg"/>
    <s v="N"/>
    <s v="Ridership"/>
    <s v="trip"/>
    <s v="Count"/>
    <s v="Aggregate"/>
    <s v="Work"/>
    <s v="USA"/>
    <s v="Atlanta"/>
    <n v="2000"/>
    <s v="Pre-2010"/>
    <x v="2"/>
    <n v="33032"/>
    <x v="0"/>
    <n v="0"/>
    <n v="1"/>
    <x v="0"/>
    <s v="Density"/>
    <s v="Employment density"/>
    <x v="1"/>
  </r>
  <r>
    <x v="18"/>
    <s v="Choi et al. 2012"/>
    <x v="30"/>
    <s v="38.6.1"/>
    <s v="Table 2 p. 717 (poisson)"/>
    <x v="0"/>
    <x v="0"/>
    <x v="1"/>
    <n v="0.12883537881963511"/>
    <n v="7.7618431300610675"/>
    <s v="38.6Connectivity"/>
    <n v="1"/>
    <n v="7.7618431300610675"/>
    <n v="0.73333879637414301"/>
    <n v="-0.1298009669582233"/>
    <e v="#N/A"/>
    <e v="#N/A"/>
    <e v="#N/A"/>
    <e v="#N/A"/>
    <e v="#N/A"/>
    <e v="#N/A"/>
    <e v="#N/A"/>
    <e v="#N/A"/>
    <n v="1"/>
    <n v="7.7618431300610675"/>
    <n v="0.53391520694350825"/>
    <n v="-9.4502991629000957E-2"/>
    <e v="#N/A"/>
    <e v="#N/A"/>
    <e v="#N/A"/>
    <e v="#N/A"/>
    <n v="1"/>
    <n v="7.7618431300610675"/>
    <n v="0.59246421905720315"/>
    <n v="-0.10486616677312495"/>
    <m/>
    <n v="-0.17699999999999999"/>
    <s v="Source"/>
    <m/>
    <m/>
    <s v="Y"/>
    <s v="neg"/>
    <s v="N"/>
    <s v="Ridership"/>
    <s v="trip"/>
    <s v="Count"/>
    <s v="Aggregate"/>
    <s v="Off-peak"/>
    <s v="South Korea"/>
    <s v="Seoul"/>
    <n v="2010"/>
    <s v="2010 - 2017"/>
    <x v="2"/>
    <n v="1000"/>
    <x v="0"/>
    <n v="0"/>
    <n v="0"/>
    <x v="1"/>
    <s v="PT-Design"/>
    <s v="pedestrian friendly intersections"/>
    <x v="0"/>
  </r>
  <r>
    <x v="14"/>
    <s v="Sung et al. 2014"/>
    <x v="20"/>
    <s v="65.10.6"/>
    <s v="Table 3 p. 139 (1500m buffer)"/>
    <x v="0"/>
    <x v="0"/>
    <x v="1"/>
    <n v="0.10297405063291139"/>
    <n v="9.7111844571878141"/>
    <s v="65.1Mix_House"/>
    <n v="0.5"/>
    <n v="4.855592228593907"/>
    <n v="0.57184285852753702"/>
    <n v="-9.3038261239571748E-2"/>
    <e v="#N/A"/>
    <e v="#N/A"/>
    <e v="#N/A"/>
    <e v="#N/A"/>
    <e v="#N/A"/>
    <e v="#N/A"/>
    <e v="#N/A"/>
    <e v="#N/A"/>
    <n v="0.5"/>
    <n v="4.855592228593907"/>
    <n v="0.47497473258745015"/>
    <n v="-7.7277914017245555E-2"/>
    <e v="#N/A"/>
    <e v="#N/A"/>
    <e v="#N/A"/>
    <e v="#N/A"/>
    <n v="0.5"/>
    <n v="4.855592228593907"/>
    <n v="0.58316110478346361"/>
    <n v="-9.4879728587164758E-2"/>
    <s v="6e, 8a"/>
    <n v="-0.16269900000000001"/>
    <s v="Derived (6e)"/>
    <n v="0.10297405063291139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small-scale neighborhood living balancing index:perfect balance between two land uses = 1"/>
    <x v="9"/>
  </r>
  <r>
    <x v="19"/>
    <s v="Bindong et al. 2017"/>
    <x v="31"/>
    <s v="143.1.2"/>
    <s v="Table 3 p. 449, elasticity table 4"/>
    <x v="0"/>
    <x v="0"/>
    <x v="1"/>
    <n v="5.7971014492753631E-2"/>
    <n v="17.249999999999996"/>
    <s v="143.1emp_den"/>
    <n v="1"/>
    <n v="17.249999999999996"/>
    <n v="0.31906283004886249"/>
    <n v="-5.1050052807817999E-2"/>
    <e v="#N/A"/>
    <e v="#N/A"/>
    <e v="#N/A"/>
    <e v="#N/A"/>
    <n v="1"/>
    <n v="17.249999999999996"/>
    <n v="0.84799089927412918"/>
    <n v="-0.13567854388386066"/>
    <e v="#N/A"/>
    <e v="#N/A"/>
    <e v="#N/A"/>
    <e v="#N/A"/>
    <n v="1"/>
    <n v="17.249999999999996"/>
    <n v="0.76322103611951897"/>
    <n v="-0.12211536577912303"/>
    <n v="1"/>
    <n v="17.249999999999996"/>
    <n v="0.26446068376274162"/>
    <n v="-4.2313709402038657E-2"/>
    <s v="4a"/>
    <n v="-0.16"/>
    <s v="Source"/>
    <n v="5.7971014492753631E-2"/>
    <s v="Derived (8a)"/>
    <s v="Y"/>
    <s v="neg"/>
    <s v="N"/>
    <s v="mode choice (probability)"/>
    <m/>
    <s v="Discrete"/>
    <s v="Disaggregate"/>
    <s v="Work"/>
    <s v="China"/>
    <s v="Shanghai"/>
    <n v="2009"/>
    <s v="Pre-2010"/>
    <x v="2"/>
    <n v="857"/>
    <x v="0"/>
    <n v="0"/>
    <n v="1"/>
    <x v="0"/>
    <s v="Density"/>
    <s v="Employment density"/>
    <x v="1"/>
  </r>
  <r>
    <x v="20"/>
    <s v="Dill and Wardell 2007"/>
    <x v="32"/>
    <s v="8.1.2"/>
    <s v="Table 4, p. 55"/>
    <x v="0"/>
    <x v="0"/>
    <x v="1"/>
    <n v="0.10877555683935247"/>
    <n v="9.1932418371975935"/>
    <s v="8.1Amenity"/>
    <n v="1"/>
    <n v="9.1932418371975935"/>
    <n v="5.583996284187745E-2"/>
    <n v="-7.8246631475896635E-3"/>
    <e v="#N/A"/>
    <e v="#N/A"/>
    <e v="#N/A"/>
    <e v="#N/A"/>
    <e v="#N/A"/>
    <e v="#N/A"/>
    <e v="#N/A"/>
    <e v="#N/A"/>
    <n v="1"/>
    <n v="9.1932418371975935"/>
    <n v="3.6556782924991114E-2"/>
    <n v="-5.1225770503753373E-3"/>
    <e v="#N/A"/>
    <e v="#N/A"/>
    <e v="#N/A"/>
    <e v="#N/A"/>
    <n v="1"/>
    <n v="9.1932418371975935"/>
    <n v="3.680553388326499E-2"/>
    <n v="-5.1574336719967528E-3"/>
    <s v="6c"/>
    <n v="-0.14012658227848102"/>
    <s v="derived (6c)"/>
    <m/>
    <m/>
    <s v="Y"/>
    <s v="neg"/>
    <s v="N"/>
    <s v="Mode share"/>
    <s v="trip"/>
    <s v="Continuous"/>
    <s v="Aggregate"/>
    <s v="Work"/>
    <s v="USA"/>
    <s v="Portland"/>
    <s v="Not stated"/>
    <s v="2018 - 2019"/>
    <x v="1"/>
    <n v="592"/>
    <x v="0"/>
    <n v="0"/>
    <n v="0"/>
    <x v="1"/>
    <s v="PT-Design"/>
    <s v="Bicycle facilities"/>
    <x v="6"/>
  </r>
  <r>
    <x v="21"/>
    <s v="Chen and Zegras 2016"/>
    <x v="33"/>
    <s v="86.2.2"/>
    <s v="Table 2 (p-values), Table 3 p. 118 (am peak period)"/>
    <x v="0"/>
    <x v="0"/>
    <x v="1"/>
    <n v="4.9702463302186993E-2"/>
    <n v="20.119727143503535"/>
    <s v="86.2Emp_Den"/>
    <n v="1"/>
    <n v="20.119727143503535"/>
    <n v="0.37214243954882059"/>
    <n v="-5.0983514218188426E-2"/>
    <e v="#N/A"/>
    <e v="#N/A"/>
    <e v="#N/A"/>
    <e v="#N/A"/>
    <e v="#N/A"/>
    <e v="#N/A"/>
    <e v="#N/A"/>
    <e v="#N/A"/>
    <n v="1"/>
    <n v="20.119727143503535"/>
    <n v="0.24598684473777288"/>
    <n v="-3.3700197729074885E-2"/>
    <n v="1"/>
    <n v="20.119727143503535"/>
    <n v="0.89019124619749457"/>
    <n v="-0.12195620072905676"/>
    <n v="1"/>
    <n v="20.119727143503535"/>
    <n v="0.30845662594149209"/>
    <n v="-4.2258557753984419E-2"/>
    <m/>
    <n v="-0.13700000000000001"/>
    <s v="Source"/>
    <m/>
    <m/>
    <s v="N"/>
    <s v="neg"/>
    <s v="insignificant"/>
    <s v="Ridership"/>
    <s v="boarding"/>
    <s v="Continuous"/>
    <s v="Aggregate"/>
    <s v="Peak"/>
    <s v="USA"/>
    <s v="Boston"/>
    <s v="2009 - 2010"/>
    <s v="2018 - 2019"/>
    <x v="2"/>
    <n v="120"/>
    <x v="0"/>
    <n v="0"/>
    <n v="1"/>
    <x v="0"/>
    <s v="Density"/>
    <s v="Employment density"/>
    <x v="1"/>
  </r>
  <r>
    <x v="22"/>
    <s v="Zhu et al. 2013"/>
    <x v="34"/>
    <s v="54.2.1"/>
    <s v="Table 4 p. 68"/>
    <x v="0"/>
    <x v="0"/>
    <x v="1"/>
    <n v="0.12883537881963511"/>
    <n v="7.7618431300610675"/>
    <s v="54.2Connectivity"/>
    <n v="1"/>
    <n v="7.7618431300610675"/>
    <n v="0.73333879637414301"/>
    <n v="-9.8560734232684813E-2"/>
    <e v="#N/A"/>
    <e v="#N/A"/>
    <e v="#N/A"/>
    <e v="#N/A"/>
    <n v="1"/>
    <n v="7.7618431300610675"/>
    <n v="1.667693290506564"/>
    <n v="-0.22413797824408219"/>
    <e v="#N/A"/>
    <e v="#N/A"/>
    <e v="#N/A"/>
    <e v="#N/A"/>
    <n v="1"/>
    <n v="7.7618431300610675"/>
    <n v="0.57949293917418154"/>
    <n v="-7.7883851025009998E-2"/>
    <n v="1"/>
    <n v="7.7618431300610675"/>
    <n v="0.59246421905720315"/>
    <n v="-7.9627191041288098E-2"/>
    <s v="4a, 7a, 5"/>
    <n v="-0.13439999999999999"/>
    <s v="derived (7a)"/>
    <m/>
    <m/>
    <s v="Y"/>
    <s v="Pos"/>
    <s v="Y"/>
    <s v="Transit use (probability)"/>
    <s v="individual"/>
    <s v="binary"/>
    <s v="Disaggregate"/>
    <s v="Work"/>
    <s v="USA"/>
    <s v="Los Angeles"/>
    <n v="2009"/>
    <s v="Pre-2010"/>
    <x v="2"/>
    <n v="3334"/>
    <x v="0"/>
    <n v="0"/>
    <n v="1"/>
    <x v="0"/>
    <s v="PT-Design"/>
    <s v="Quality and diversity of non auto transportation infratructure (entropy measure)"/>
    <x v="0"/>
  </r>
  <r>
    <x v="23"/>
    <s v="Vergel-Tovar 2016"/>
    <x v="35"/>
    <s v="139.2.1"/>
    <s v="Table 40, p. 352 (land use model)"/>
    <x v="0"/>
    <x v="0"/>
    <x v="1"/>
    <n v="0.1188"/>
    <n v="8.4175084175084169"/>
    <s v="139.2Pop_den"/>
    <n v="1"/>
    <n v="8.4175084175084169"/>
    <n v="0.17052291919451179"/>
    <n v="-2.2918280339742383E-2"/>
    <e v="#N/A"/>
    <e v="#N/A"/>
    <e v="#N/A"/>
    <e v="#N/A"/>
    <e v="#N/A"/>
    <e v="#N/A"/>
    <e v="#N/A"/>
    <e v="#N/A"/>
    <n v="1"/>
    <n v="8.4175084175084169"/>
    <n v="0.10264718278789467"/>
    <n v="-1.3795781366693042E-2"/>
    <n v="1"/>
    <n v="8.4175084175084169"/>
    <n v="0.45229065522982376"/>
    <n v="-6.078786406288831E-2"/>
    <n v="1"/>
    <n v="8.4175084175084169"/>
    <n v="0.12900568826240114"/>
    <n v="-1.7338364502466713E-2"/>
    <s v="6a, 8b, 8a"/>
    <n v="-0.13439999999999999"/>
    <s v="Source (6a)"/>
    <n v="0.1188"/>
    <s v="Derived (8a)"/>
    <s v="N"/>
    <s v="neg"/>
    <s v="insignificant"/>
    <s v="Ridership"/>
    <m/>
    <s v="Continuous"/>
    <s v="Aggregate"/>
    <s v="General"/>
    <s v="Latin America"/>
    <s v="varies"/>
    <s v="2013, 2014"/>
    <s v="2018 - 2019"/>
    <x v="2"/>
    <n v="120"/>
    <x v="0"/>
    <n v="1"/>
    <n v="0"/>
    <x v="0"/>
    <s v="Density"/>
    <s v="Population density"/>
    <x v="2"/>
  </r>
  <r>
    <x v="14"/>
    <s v="Sung et al. 2014"/>
    <x v="36"/>
    <s v="65.6.5"/>
    <s v="Table 3 p. 139 (250m buffer)"/>
    <x v="0"/>
    <x v="0"/>
    <x v="1"/>
    <n v="7.5879310344827589E-2"/>
    <n v="13.178822994773915"/>
    <s v="65.6Balance"/>
    <n v="0.33333333333333331"/>
    <n v="4.3929409982579717"/>
    <n v="0.4902803668874155"/>
    <n v="-6.4731716840145476E-2"/>
    <e v="#N/A"/>
    <e v="#N/A"/>
    <e v="#N/A"/>
    <e v="#N/A"/>
    <e v="#N/A"/>
    <e v="#N/A"/>
    <e v="#N/A"/>
    <e v="#N/A"/>
    <n v="0.33333333333333331"/>
    <n v="4.3929409982579717"/>
    <n v="0.44729671664668169"/>
    <n v="-5.9056585498861384E-2"/>
    <e v="#N/A"/>
    <e v="#N/A"/>
    <e v="#N/A"/>
    <e v="#N/A"/>
    <n v="0.33333333333333331"/>
    <n v="4.3929409982579717"/>
    <n v="0.46139841494099265"/>
    <n v="-6.0918432724659265E-2"/>
    <s v="6e, 8a, 5"/>
    <n v="-0.13203000000000001"/>
    <s v="Derived (6e)"/>
    <n v="7.5879310344827589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idential to non-residential balancing index:perfect balance between two land uses = 1"/>
    <x v="3"/>
  </r>
  <r>
    <x v="22"/>
    <s v="Zhu et al. 2013"/>
    <x v="37"/>
    <s v="54.1.1"/>
    <s v="Table 3 p. 68"/>
    <x v="0"/>
    <x v="0"/>
    <x v="1"/>
    <n v="0.12883537881963511"/>
    <n v="7.7618431300610675"/>
    <s v="54.1Connectivity"/>
    <n v="1"/>
    <n v="7.7618431300610675"/>
    <n v="0.73333879637414301"/>
    <n v="-9.3632697521050565E-2"/>
    <e v="#N/A"/>
    <e v="#N/A"/>
    <e v="#N/A"/>
    <e v="#N/A"/>
    <n v="1"/>
    <n v="7.7618431300610675"/>
    <n v="1.667693290506564"/>
    <n v="-0.21293107933187808"/>
    <e v="#N/A"/>
    <e v="#N/A"/>
    <e v="#N/A"/>
    <e v="#N/A"/>
    <n v="1"/>
    <n v="7.7618431300610675"/>
    <n v="0.57949293917418154"/>
    <n v="-7.398965847375949E-2"/>
    <n v="1"/>
    <n v="7.7618431300610675"/>
    <n v="0.59246421905720315"/>
    <n v="-7.5645831489223686E-2"/>
    <s v="4b, 7a, 5"/>
    <n v="-0.12767999999999999"/>
    <s v="derived (7a)"/>
    <m/>
    <m/>
    <s v="Y"/>
    <s v="Pos"/>
    <s v="Y"/>
    <s v="mode choice (probability)"/>
    <s v="trip"/>
    <s v="categorical"/>
    <s v="Disaggregate"/>
    <s v="Work"/>
    <s v="USA"/>
    <s v="Los Angeles"/>
    <n v="2009"/>
    <s v="Pre-2010"/>
    <x v="2"/>
    <n v="4934"/>
    <x v="0"/>
    <n v="0"/>
    <n v="1"/>
    <x v="0"/>
    <s v="PT-Design"/>
    <s v="Quality and diversity of non auto transportation infratructure (entropy measure)"/>
    <x v="0"/>
  </r>
  <r>
    <x v="11"/>
    <s v="Chen et al. 2007"/>
    <x v="16"/>
    <s v="19.1.2"/>
    <s v="Table 8 p. 36"/>
    <x v="0"/>
    <x v="0"/>
    <x v="1"/>
    <n v="4.9702463302186993E-2"/>
    <n v="20.119727143503535"/>
    <s v="19.1Emp_Den"/>
    <n v="1"/>
    <n v="20.119727143503535"/>
    <n v="0.37214243954882059"/>
    <n v="-4.6480590699647689E-2"/>
    <e v="#N/A"/>
    <e v="#N/A"/>
    <e v="#N/A"/>
    <e v="#N/A"/>
    <n v="1"/>
    <n v="20.119727143503535"/>
    <n v="0.98906350803302445"/>
    <n v="-0.12353403215332476"/>
    <e v="#N/A"/>
    <e v="#N/A"/>
    <e v="#N/A"/>
    <e v="#N/A"/>
    <n v="1"/>
    <n v="20.119727143503535"/>
    <n v="0.89019124619749457"/>
    <n v="-0.11118488665006707"/>
    <n v="1"/>
    <n v="20.119727143503535"/>
    <n v="0.30845662594149209"/>
    <n v="-3.8526232580092364E-2"/>
    <s v="4c, 7a"/>
    <n v="-0.1249"/>
    <s v="derived (7a)"/>
    <m/>
    <m/>
    <s v="N"/>
    <s v="neg"/>
    <s v="insignificant"/>
    <s v="mode choice (probability)"/>
    <s v="tour"/>
    <s v="categorical"/>
    <s v="Disaggregate"/>
    <s v="Work"/>
    <s v="USA"/>
    <s v="New York"/>
    <s v="1997/98"/>
    <s v="2018 - 2019"/>
    <x v="1"/>
    <n v="4762"/>
    <x v="0"/>
    <n v="0"/>
    <n v="1"/>
    <x v="0"/>
    <s v="Density"/>
    <s v="Employment density (at home)"/>
    <x v="1"/>
  </r>
  <r>
    <x v="14"/>
    <s v="Sung et al. 2014"/>
    <x v="38"/>
    <s v="65.9.8"/>
    <s v="Table 3 p. 139 (1000m buffer)"/>
    <x v="0"/>
    <x v="0"/>
    <x v="1"/>
    <n v="6.0101449275362324E-2"/>
    <n v="16.63853387991319"/>
    <s v="65.9Balance"/>
    <n v="0.33333333333333331"/>
    <n v="5.5461779599710628"/>
    <n v="0.6189890021550043"/>
    <n v="-7.7008421758104087E-2"/>
    <e v="#N/A"/>
    <e v="#N/A"/>
    <e v="#N/A"/>
    <e v="#N/A"/>
    <e v="#N/A"/>
    <e v="#N/A"/>
    <e v="#N/A"/>
    <e v="#N/A"/>
    <n v="0.33333333333333331"/>
    <n v="5.5461779599710628"/>
    <n v="0.56472126359470975"/>
    <n v="-7.0256972403817841E-2"/>
    <e v="#N/A"/>
    <e v="#N/A"/>
    <e v="#N/A"/>
    <e v="#N/A"/>
    <n v="0.33333333333333331"/>
    <n v="5.5461779599710628"/>
    <n v="0.58252494643704333"/>
    <n v="-7.2471928586232567E-2"/>
    <s v="6e, 8a"/>
    <n v="-0.12441000000000001"/>
    <s v="Derived (6e)"/>
    <n v="6.0101449275362324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office balancing index:perfect balance between two land uses = 1"/>
    <x v="3"/>
  </r>
  <r>
    <x v="14"/>
    <s v="Sung et al. 2014"/>
    <x v="39"/>
    <s v="65.8.5"/>
    <s v="Table 3 p. 139 (750m buffer)"/>
    <x v="0"/>
    <x v="0"/>
    <x v="1"/>
    <n v="8.6099999999999996E-2"/>
    <n v="11.614401858304298"/>
    <s v="65.8Balance"/>
    <n v="0.33333333333333331"/>
    <n v="3.8714672861014323"/>
    <n v="0.43208055882724888"/>
    <n v="-5.2082990561036581E-2"/>
    <e v="#N/A"/>
    <e v="#N/A"/>
    <e v="#N/A"/>
    <e v="#N/A"/>
    <e v="#N/A"/>
    <e v="#N/A"/>
    <e v="#N/A"/>
    <e v="#N/A"/>
    <n v="0.33333333333333331"/>
    <n v="3.8714672861014323"/>
    <n v="0.39419937722016224"/>
    <n v="-4.7516792930118353E-2"/>
    <e v="#N/A"/>
    <e v="#N/A"/>
    <e v="#N/A"/>
    <e v="#N/A"/>
    <n v="0.33333333333333331"/>
    <n v="3.8714672861014323"/>
    <n v="0.40662710243808498"/>
    <n v="-4.9014830927886763E-2"/>
    <s v="6e, 8a"/>
    <n v="-0.12053999999999999"/>
    <s v="Derived (6e)"/>
    <n v="8.6099999999999996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idential to non-residential balancing index:perfect balance between two land uses = 1"/>
    <x v="3"/>
  </r>
  <r>
    <x v="24"/>
    <s v="Woldeamanuel and Kent 2016"/>
    <x v="40"/>
    <s v="76.1.2"/>
    <s v="Table 3"/>
    <x v="0"/>
    <x v="0"/>
    <x v="1"/>
    <n v="5.4050156871044787E-2"/>
    <n v="18.5013339070568"/>
    <s v="76.1Connectivity"/>
    <n v="0.5"/>
    <n v="9.2506669535284001"/>
    <n v="0.87400284387159533"/>
    <n v="-9.4479981633997984E-2"/>
    <e v="#N/A"/>
    <e v="#N/A"/>
    <e v="#N/A"/>
    <e v="#N/A"/>
    <e v="#N/A"/>
    <e v="#N/A"/>
    <e v="#N/A"/>
    <e v="#N/A"/>
    <n v="0.5"/>
    <n v="9.2506669535284001"/>
    <n v="0.63632718132757848"/>
    <n v="-6.8787167944130756E-2"/>
    <n v="0.5"/>
    <n v="9.2506669535284001"/>
    <n v="0.69064732337349732"/>
    <n v="-7.4659192341809455E-2"/>
    <e v="#N/A"/>
    <e v="#N/A"/>
    <e v="#N/A"/>
    <e v="#N/A"/>
    <s v="6c, 8a, 8b"/>
    <n v="-0.10810031374208957"/>
    <s v="derived (6c)"/>
    <n v="5.4050156871044787E-2"/>
    <s v="Derived (8a)"/>
    <s v="Y"/>
    <s v="neg"/>
    <s v="N"/>
    <s v="Ridership"/>
    <s v="boarding"/>
    <s v="Continuous"/>
    <s v="Aggregate"/>
    <s v="General"/>
    <s v="USA"/>
    <s v="San Fernando"/>
    <n v="2012"/>
    <s v="2010 - 2017"/>
    <x v="2"/>
    <n v="18"/>
    <x v="1"/>
    <n v="0"/>
    <n v="1"/>
    <x v="0"/>
    <s v="PT-Design"/>
    <s v="Sidewalk availability and quality index"/>
    <x v="0"/>
  </r>
  <r>
    <x v="14"/>
    <s v="Sung et al. 2014"/>
    <x v="38"/>
    <s v="65.9.9"/>
    <s v="Table 3 p. 139 (1000m buffer)"/>
    <x v="0"/>
    <x v="0"/>
    <x v="1"/>
    <n v="9.889908256880732E-2"/>
    <n v="10.111317254174399"/>
    <s v="65.9Mix_Land"/>
    <n v="1"/>
    <n v="10.111317254174399"/>
    <n v="0.1372083509853729"/>
    <n v="-1.4791060236223197E-2"/>
    <e v="#N/A"/>
    <e v="#N/A"/>
    <e v="#N/A"/>
    <e v="#N/A"/>
    <e v="#N/A"/>
    <e v="#N/A"/>
    <e v="#N/A"/>
    <e v="#N/A"/>
    <n v="1"/>
    <n v="10.111317254174399"/>
    <n v="0.29171585043250808"/>
    <n v="-3.1446968676624366E-2"/>
    <e v="#N/A"/>
    <e v="#N/A"/>
    <e v="#N/A"/>
    <e v="#N/A"/>
    <n v="1"/>
    <n v="10.111317254174399"/>
    <n v="9.5923497822198472E-2"/>
    <n v="-1.0340553065232995E-2"/>
    <s v="6e, 8a"/>
    <n v="-0.10779999999999999"/>
    <s v="Derived (6e)"/>
    <n v="9.889908256880732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Land use mix index for 5 use types of non-residential facilities:perfect balance between two land uses = 1"/>
    <x v="4"/>
  </r>
  <r>
    <x v="22"/>
    <s v="Zhu et al. 2013"/>
    <x v="41"/>
    <s v="54.3.1"/>
    <s v="Table 5 p. 69"/>
    <x v="0"/>
    <x v="0"/>
    <x v="1"/>
    <n v="0.12883537881963511"/>
    <n v="7.7618431300610675"/>
    <s v="54.3Connectivity"/>
    <n v="1"/>
    <n v="7.7618431300610675"/>
    <n v="0.73333879637414301"/>
    <n v="-7.8848587386147848E-2"/>
    <e v="#N/A"/>
    <e v="#N/A"/>
    <e v="#N/A"/>
    <e v="#N/A"/>
    <n v="1"/>
    <n v="7.7618431300610675"/>
    <n v="1.667693290506564"/>
    <n v="-0.17931038259526574"/>
    <e v="#N/A"/>
    <e v="#N/A"/>
    <e v="#N/A"/>
    <e v="#N/A"/>
    <n v="1"/>
    <n v="7.7618431300610675"/>
    <n v="0.57949293917418154"/>
    <n v="-6.2307080820007993E-2"/>
    <n v="1"/>
    <n v="7.7618431300610675"/>
    <n v="0.59246421905720315"/>
    <n v="-6.3701752833030478E-2"/>
    <s v="4a, 7a, 5"/>
    <n v="-0.10751999999999999"/>
    <s v="derived (7a)"/>
    <m/>
    <m/>
    <s v="Y"/>
    <s v="Pos"/>
    <s v="Y"/>
    <s v="Transit use (probability)"/>
    <s v="individual"/>
    <s v="binary"/>
    <s v="Disaggregate"/>
    <s v="Non-work"/>
    <s v="USA"/>
    <s v="Los Angeles"/>
    <n v="2009"/>
    <s v="Pre-2010"/>
    <x v="2"/>
    <n v="8181"/>
    <x v="0"/>
    <n v="0"/>
    <n v="1"/>
    <x v="0"/>
    <s v="PT-Design"/>
    <s v="Quality and diversity of non auto transportation infratructure (entropy measure)"/>
    <x v="0"/>
  </r>
  <r>
    <x v="16"/>
    <s v="Mangan 2013"/>
    <x v="23"/>
    <s v="73.15.6"/>
    <s v="Table 7 p. 53"/>
    <x v="0"/>
    <x v="0"/>
    <x v="1"/>
    <n v="7.3891791163889428E-2"/>
    <n v="13.533303013078067"/>
    <s v="73.15Connectivity"/>
    <n v="0.5"/>
    <n v="6.7666515065390334"/>
    <n v="0.63931311006147262"/>
    <n v="-6.5191187327458613E-2"/>
    <e v="#N/A"/>
    <e v="#N/A"/>
    <e v="#N/A"/>
    <e v="#N/A"/>
    <e v="#N/A"/>
    <e v="#N/A"/>
    <e v="#N/A"/>
    <e v="#N/A"/>
    <n v="0.5"/>
    <n v="6.7666515065390334"/>
    <n v="0.46545879359970588"/>
    <n v="-4.7463145881450224E-2"/>
    <n v="0.5"/>
    <n v="6.7666515065390334"/>
    <n v="0.50519273633669237"/>
    <n v="-5.1514842715848524E-2"/>
    <e v="#N/A"/>
    <e v="#N/A"/>
    <e v="#N/A"/>
    <e v="#N/A"/>
    <s v="6c, 8a"/>
    <n v="-0.10197067180616741"/>
    <s v="derived (6c)"/>
    <n v="7.3891791163889428E-2"/>
    <s v="Derived (8a)"/>
    <s v="N"/>
    <s v="neg"/>
    <s v="insignificant"/>
    <s v="Ridership"/>
    <s v="stop usage"/>
    <s v="Continuous"/>
    <s v="Aggregate"/>
    <s v="Weekday"/>
    <s v="USA"/>
    <s v="San Diego"/>
    <n v="2011"/>
    <s v="2010 - 2017"/>
    <x v="2"/>
    <n v="53"/>
    <x v="1"/>
    <n v="0"/>
    <n v="1"/>
    <x v="0"/>
    <s v="PT-Design"/>
    <s v="Class III bike lanes as a proportion of total road miles"/>
    <x v="0"/>
  </r>
  <r>
    <x v="9"/>
    <s v="Brown et al. 2006"/>
    <x v="14"/>
    <s v="30.2.2"/>
    <s v="Table 5.4 p. 40 (Final model)"/>
    <x v="0"/>
    <x v="0"/>
    <x v="1"/>
    <n v="0.37399999999999994"/>
    <n v="2.6737967914438507"/>
    <s v="30.2Mix_Land"/>
    <n v="1"/>
    <n v="2.6737967914438507"/>
    <n v="3.6282834313455331E-2"/>
    <n v="-3.6718228325216796E-3"/>
    <e v="#N/A"/>
    <e v="#N/A"/>
    <e v="#N/A"/>
    <e v="#N/A"/>
    <n v="1"/>
    <n v="2.6737967914438507"/>
    <n v="1.7301155750582442E-2"/>
    <n v="-1.750876961958943E-3"/>
    <e v="#N/A"/>
    <e v="#N/A"/>
    <e v="#N/A"/>
    <e v="#N/A"/>
    <e v="#N/A"/>
    <e v="#N/A"/>
    <e v="#N/A"/>
    <e v="#N/A"/>
    <e v="#N/A"/>
    <e v="#N/A"/>
    <e v="#N/A"/>
    <e v="#N/A"/>
    <s v="4b, 7b,  8a, 8b"/>
    <n v="-0.1012"/>
    <s v="derived (7b)"/>
    <n v="0.3739999999999999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1"/>
    <n v="0"/>
    <n v="0"/>
    <x v="1"/>
    <s v="Diversity"/>
    <s v="Land use diversity:highest score achieved for pefect balancing"/>
    <x v="4"/>
  </r>
  <r>
    <x v="25"/>
    <s v="Zhang 2004"/>
    <x v="42"/>
    <s v="131.2.1"/>
    <s v="Table 3 (Boston - non-work trip, expanded)"/>
    <x v="1"/>
    <x v="0"/>
    <x v="1"/>
    <n v="0.10999999999999999"/>
    <n v="9.0909090909090917"/>
    <s v="131.2Pop_Den"/>
    <n v="0.5"/>
    <n v="4.5454545454545459"/>
    <n v="9.2082376365036384E-2"/>
    <n v="-9.3187364881416827E-3"/>
    <n v="0.5"/>
    <n v="4.5454545454545459"/>
    <n v="2.0295020874222372E-2"/>
    <n v="-2.0538561124713041E-3"/>
    <n v="0.5"/>
    <n v="4.5454545454545459"/>
    <n v="0.22140862065247749"/>
    <n v="-2.2406552410030721E-2"/>
    <e v="#N/A"/>
    <e v="#N/A"/>
    <e v="#N/A"/>
    <e v="#N/A"/>
    <n v="0.5"/>
    <n v="4.5454545454545459"/>
    <n v="0.24423695382410485"/>
    <n v="-2.471677972699941E-2"/>
    <e v="#N/A"/>
    <e v="#N/A"/>
    <e v="#N/A"/>
    <e v="#N/A"/>
    <s v="4a, 7a, 8a"/>
    <n v="-0.1012"/>
    <s v="derived (7a)"/>
    <n v="0.10999999999999999"/>
    <s v="Derived (8a)"/>
    <s v="N"/>
    <s v="neg"/>
    <s v="insignificant"/>
    <s v="mode choice (probability)"/>
    <s v="trip"/>
    <s v="Discrete"/>
    <s v="Disaggregate"/>
    <s v="Non-work"/>
    <s v="USA"/>
    <s v="Boston"/>
    <n v="1991"/>
    <s v="Pre-2010"/>
    <x v="1"/>
    <n v="1036"/>
    <x v="1"/>
    <n v="0"/>
    <n v="1"/>
    <x v="0"/>
    <s v="Density"/>
    <s v="Pop density (origin)"/>
    <x v="2"/>
  </r>
  <r>
    <x v="26"/>
    <s v="Tu et al. 2018"/>
    <x v="43"/>
    <s v="177.1.6"/>
    <s v="Table 4 Model 1 p. 51"/>
    <x v="0"/>
    <x v="0"/>
    <x v="1"/>
    <n v="2.8279183381088823E-2"/>
    <n v="35.361700036526919"/>
    <s v="177.1Mix_Land"/>
    <n v="1"/>
    <n v="35.361700036526919"/>
    <n v="0.4798504910968126"/>
    <n v="-4.7358532315980709E-2"/>
    <e v="#N/A"/>
    <e v="#N/A"/>
    <e v="#N/A"/>
    <e v="#N/A"/>
    <e v="#N/A"/>
    <e v="#N/A"/>
    <e v="#N/A"/>
    <e v="#N/A"/>
    <n v="1"/>
    <n v="35.361700036526919"/>
    <n v="1.0202002508264667"/>
    <n v="-0.10068800062515509"/>
    <n v="1"/>
    <n v="35.361700036526919"/>
    <n v="0.26197491119053395"/>
    <n v="-2.5855443576257475E-2"/>
    <n v="1"/>
    <n v="35.361700036526919"/>
    <n v="0.3354674639491359"/>
    <n v="-3.3108743300608402E-2"/>
    <s v="6e, 8a"/>
    <n v="-9.869435E-2"/>
    <s v="Derived (6e)"/>
    <n v="2.8279183381088823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x v="0"/>
    <n v="491"/>
    <x v="0"/>
    <n v="0"/>
    <n v="1"/>
    <x v="0"/>
    <s v="Diversity"/>
    <s v="land use mix (entropy)"/>
    <x v="4"/>
  </r>
  <r>
    <x v="13"/>
    <s v="Pan et al. 2017"/>
    <x v="44"/>
    <s v="186.2.3"/>
    <s v="Table 3 p. 62 (low accessibility)"/>
    <x v="0"/>
    <x v="0"/>
    <x v="1"/>
    <n v="0.56377811583155513"/>
    <n v="1.7737474582975452"/>
    <s v="186.2Pop_Den"/>
    <n v="1"/>
    <n v="1.7737474582975452"/>
    <n v="3.5932793826925873E-2"/>
    <n v="-3.4438808760523612E-3"/>
    <e v="#N/A"/>
    <e v="#N/A"/>
    <e v="#N/A"/>
    <e v="#N/A"/>
    <e v="#N/A"/>
    <e v="#N/A"/>
    <e v="#N/A"/>
    <e v="#N/A"/>
    <n v="1"/>
    <n v="1.7737474582975452"/>
    <n v="2.1629937333086088E-2"/>
    <n v="-2.073062503584321E-3"/>
    <e v="#N/A"/>
    <e v="#N/A"/>
    <e v="#N/A"/>
    <e v="#N/A"/>
    <n v="1"/>
    <n v="1.7737474582975452"/>
    <n v="2.7184233185369507E-2"/>
    <n v="-2.6053988801474537E-3"/>
    <s v="6c, 8a"/>
    <n v="-9.5842279691364385E-2"/>
    <s v="derived (6c)"/>
    <n v="0.56377811583155513"/>
    <s v="Derived (8a)"/>
    <s v="N"/>
    <s v="neg"/>
    <s v="insignificant"/>
    <s v="Ridership"/>
    <s v="daily station passenger volume"/>
    <s v="Continuous"/>
    <s v="Aggregate"/>
    <s v="General"/>
    <s v="China"/>
    <s v="Shanghai"/>
    <n v="2015"/>
    <s v="2010 - 2017"/>
    <x v="2"/>
    <n v="244"/>
    <x v="0"/>
    <n v="0"/>
    <n v="0"/>
    <x v="1"/>
    <s v="Density"/>
    <s v="residential density"/>
    <x v="2"/>
  </r>
  <r>
    <x v="27"/>
    <s v="Hamidi and Ewing 2014"/>
    <x v="45"/>
    <s v="34.2.4"/>
    <s v="Tabe 7 p. 80"/>
    <x v="0"/>
    <x v="0"/>
    <x v="1"/>
    <n v="0.22162162162162163"/>
    <n v="4.5121951219512191"/>
    <s v="34.2Connectivity"/>
    <n v="1"/>
    <n v="4.5121951219512191"/>
    <n v="0.42631211225096644"/>
    <n v="-3.4957593204579251E-2"/>
    <e v="#N/A"/>
    <e v="#N/A"/>
    <e v="#N/A"/>
    <e v="#N/A"/>
    <n v="1"/>
    <n v="4.5121951219512191"/>
    <n v="0.9694807540223106"/>
    <n v="-7.9497421829829468E-2"/>
    <e v="#N/A"/>
    <e v="#N/A"/>
    <e v="#N/A"/>
    <e v="#N/A"/>
    <n v="1"/>
    <n v="4.5121951219512191"/>
    <n v="0.33687684349353042"/>
    <n v="-2.7623901166469497E-2"/>
    <e v="#N/A"/>
    <e v="#N/A"/>
    <e v="#N/A"/>
    <e v="#N/A"/>
    <s v="6a, 8a"/>
    <n v="-8.2000000000000003E-2"/>
    <s v="Source (6a)"/>
    <n v="0.22162162162162163"/>
    <s v="Derived (8a)"/>
    <s v="N"/>
    <s v="neg"/>
    <s v="insignificant"/>
    <s v="Mode share"/>
    <s v="activity"/>
    <s v="continuous (fraction)"/>
    <s v="Aggregate"/>
    <s v="Work"/>
    <s v="USA"/>
    <s v="varies"/>
    <s v="2007 - 2011"/>
    <s v="2018 - 2019"/>
    <x v="2"/>
    <n v="451"/>
    <x v="1"/>
    <n v="0"/>
    <n v="1"/>
    <x v="0"/>
    <s v="PT-Design"/>
    <s v="Street factor"/>
    <x v="0"/>
  </r>
  <r>
    <x v="28"/>
    <s v="Bhattacharya 2013"/>
    <x v="46"/>
    <s v="72.4.1"/>
    <s v="Table 3.5 p. 67"/>
    <x v="0"/>
    <x v="0"/>
    <x v="1"/>
    <n v="6.9014893026915811E-2"/>
    <n v="14.489626168224298"/>
    <s v="72.4Pop_Den"/>
    <n v="1"/>
    <n v="14.489626168224298"/>
    <n v="0.29353262624644416"/>
    <n v="-2.3482610099715532E-2"/>
    <e v="#N/A"/>
    <e v="#N/A"/>
    <e v="#N/A"/>
    <e v="#N/A"/>
    <n v="1"/>
    <n v="14.489626168224298"/>
    <n v="0.70578819160884854"/>
    <n v="-5.6463055328707885E-2"/>
    <e v="#N/A"/>
    <e v="#N/A"/>
    <e v="#N/A"/>
    <e v="#N/A"/>
    <n v="1"/>
    <n v="14.489626168224298"/>
    <n v="0.77855847462297056"/>
    <n v="-6.2284677969837644E-2"/>
    <e v="#N/A"/>
    <e v="#N/A"/>
    <e v="#N/A"/>
    <e v="#N/A"/>
    <s v="4b, 8a, 8b"/>
    <n v="-0.08"/>
    <s v="Source"/>
    <n v="6.9014893026915811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x v="2"/>
    <n v="1605"/>
    <x v="1"/>
    <n v="0"/>
    <n v="1"/>
    <x v="0"/>
    <s v="Density"/>
    <s v="Population density"/>
    <x v="2"/>
  </r>
  <r>
    <x v="29"/>
    <s v="Lu et al. 2018"/>
    <x v="47"/>
    <s v="154.1.5"/>
    <s v="Tables 3 (diagnostics) and 4 (elasticities) pp 8 - 9"/>
    <x v="0"/>
    <x v="0"/>
    <x v="1"/>
    <n v="0.02"/>
    <n v="50"/>
    <s v="154.1Connectivity"/>
    <n v="1"/>
    <n v="50"/>
    <n v="4.7239990816998993"/>
    <n v="-0.37791992653599193"/>
    <e v="#N/A"/>
    <e v="#N/A"/>
    <e v="#N/A"/>
    <e v="#N/A"/>
    <e v="#N/A"/>
    <e v="#N/A"/>
    <e v="#N/A"/>
    <e v="#N/A"/>
    <n v="1"/>
    <n v="50"/>
    <n v="3.4393583972065378"/>
    <n v="-0.27514867177652302"/>
    <n v="1"/>
    <n v="50"/>
    <n v="3.7329596170904726"/>
    <n v="-0.29863676936723782"/>
    <n v="1"/>
    <n v="50"/>
    <n v="3.8165176049657026"/>
    <n v="-0.30532140839725619"/>
    <s v="Source, 8a, 8b"/>
    <n v="-0.08"/>
    <s v="Source"/>
    <n v="0.02"/>
    <s v="derived, 8a, 8b"/>
    <s v="Y"/>
    <s v="neg"/>
    <s v="N"/>
    <s v="Mode share"/>
    <s v="trip"/>
    <s v="Ratio"/>
    <s v="Aggregate"/>
    <s v="Work"/>
    <s v="Hong Kong"/>
    <s v="Hong Kong"/>
    <n v="2011"/>
    <s v="2010 - 2017"/>
    <x v="0"/>
    <n v="4768"/>
    <x v="0"/>
    <n v="0"/>
    <n v="1"/>
    <x v="0"/>
    <s v="PT-Design"/>
    <s v="three or more way intersections within 800m buffer from centroid of street block"/>
    <x v="0"/>
  </r>
  <r>
    <x v="26"/>
    <s v="Tu et al. 2018"/>
    <x v="43"/>
    <s v="177.1.5"/>
    <s v="Table 4 Model 1 p. 51"/>
    <x v="0"/>
    <x v="0"/>
    <x v="1"/>
    <n v="1.7102396514161219E-2"/>
    <n v="58.471337579617838"/>
    <s v="177.1Emp_Den"/>
    <n v="1"/>
    <n v="58.471337579617838"/>
    <n v="1.0815090112982768"/>
    <n v="-8.4898457386914733E-2"/>
    <e v="#N/A"/>
    <e v="#N/A"/>
    <e v="#N/A"/>
    <e v="#N/A"/>
    <e v="#N/A"/>
    <e v="#N/A"/>
    <e v="#N/A"/>
    <e v="#N/A"/>
    <n v="1"/>
    <n v="58.471337579617838"/>
    <n v="0.71487946810707859"/>
    <n v="-5.6118038246405669E-2"/>
    <n v="1"/>
    <n v="58.471337579617838"/>
    <n v="2.587046658017977"/>
    <n v="-0.2030831626544112"/>
    <n v="1"/>
    <n v="58.471337579617838"/>
    <n v="0.89642724155523634"/>
    <n v="-7.0369538462086059E-2"/>
    <s v="6e, 8a"/>
    <n v="-7.85E-2"/>
    <s v="Derived (6e)"/>
    <n v="1.7102396514161219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x v="0"/>
    <n v="491"/>
    <x v="0"/>
    <n v="0"/>
    <n v="1"/>
    <x v="0"/>
    <s v="Density"/>
    <s v="Employment density(logarithm): number of employed peole in TAZ"/>
    <x v="1"/>
  </r>
  <r>
    <x v="8"/>
    <s v="Brownet al. 2014"/>
    <x v="48"/>
    <s v="107.6.3"/>
    <s v="Table 2 p. 952 (Regional rail model)"/>
    <x v="0"/>
    <x v="0"/>
    <x v="1"/>
    <n v="4.9702463302186993E-2"/>
    <n v="20.119727143503535"/>
    <s v="107.6Emp_Den"/>
    <n v="1"/>
    <n v="20.119727143503535"/>
    <n v="0.37214243954882059"/>
    <n v="-2.8654967845259185E-2"/>
    <e v="#N/A"/>
    <e v="#N/A"/>
    <e v="#N/A"/>
    <e v="#N/A"/>
    <n v="1"/>
    <n v="20.119727143503535"/>
    <n v="0.98906350803302445"/>
    <n v="-7.6157890118542876E-2"/>
    <e v="#N/A"/>
    <e v="#N/A"/>
    <e v="#N/A"/>
    <e v="#N/A"/>
    <n v="1"/>
    <n v="20.119727143503535"/>
    <n v="0.89019124619749457"/>
    <n v="-6.8544725957207078E-2"/>
    <n v="1"/>
    <n v="20.119727143503535"/>
    <n v="0.30845662594149209"/>
    <n v="-2.3751160197494892E-2"/>
    <s v="4b"/>
    <n v="-7.6999999999999999E-2"/>
    <s v="Source"/>
    <m/>
    <m/>
    <s v="Y"/>
    <s v="neg"/>
    <s v="N"/>
    <s v="Ridership"/>
    <s v="trip"/>
    <s v="Count"/>
    <s v="Aggregate"/>
    <s v="Work"/>
    <s v="USA"/>
    <s v="Atlanta"/>
    <n v="2000"/>
    <s v="Pre-2010"/>
    <x v="2"/>
    <n v="70409"/>
    <x v="0"/>
    <n v="0"/>
    <n v="1"/>
    <x v="0"/>
    <s v="Density"/>
    <s v="Employment density"/>
    <x v="1"/>
  </r>
  <r>
    <x v="30"/>
    <s v="Lee et al. 2017"/>
    <x v="49"/>
    <s v="88.1.3"/>
    <s v="Table 5 p. 20"/>
    <x v="0"/>
    <x v="0"/>
    <x v="1"/>
    <n v="0.10300154641287317"/>
    <n v="9.7085921020212922"/>
    <s v="88.1Mix_Land"/>
    <n v="1"/>
    <n v="9.7085921020212922"/>
    <n v="0.13174345925680525"/>
    <n v="-8.6611913678571999E-3"/>
    <e v="#N/A"/>
    <e v="#N/A"/>
    <e v="#N/A"/>
    <e v="#N/A"/>
    <e v="#N/A"/>
    <e v="#N/A"/>
    <e v="#N/A"/>
    <e v="#N/A"/>
    <n v="1"/>
    <n v="9.7085921020212922"/>
    <n v="0.28009705662971224"/>
    <n v="-1.8414380666250483E-2"/>
    <n v="1"/>
    <n v="9.7085921020212922"/>
    <n v="7.1925488624272338E-2"/>
    <n v="-4.7285870943098041E-3"/>
    <n v="1"/>
    <n v="9.7085921020212922"/>
    <n v="9.2102946623534965E-2"/>
    <n v="-6.0551108248568849E-3"/>
    <s v="1, 6c"/>
    <n v="-6.5742856736242888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x v="2"/>
    <n v="78"/>
    <x v="0"/>
    <n v="0"/>
    <n v="1"/>
    <x v="0"/>
    <s v="Diversity"/>
    <s v="Land use diversity:1 -HHI (where HHI is maximised for a single use)"/>
    <x v="4"/>
  </r>
  <r>
    <x v="25"/>
    <s v="Zhang 2004"/>
    <x v="50"/>
    <s v="131.1.5"/>
    <s v="Table 3 (Boston - work trip, expanded)"/>
    <x v="1"/>
    <x v="0"/>
    <x v="1"/>
    <n v="9.1068055555555541E-2"/>
    <n v="10.980798853116566"/>
    <s v="131.1Balance"/>
    <n v="0.5"/>
    <n v="5.4903994265582829"/>
    <n v="0.61276376037804792"/>
    <n v="-4.0178307004228218E-2"/>
    <n v="0.5"/>
    <n v="5.4903994265582829"/>
    <n v="1.562896283547313"/>
    <n v="-0.10247754641591375"/>
    <n v="0.5"/>
    <n v="5.4903994265582829"/>
    <n v="0.99537010534871073"/>
    <n v="-6.5265422437609605E-2"/>
    <e v="#N/A"/>
    <e v="#N/A"/>
    <e v="#N/A"/>
    <e v="#N/A"/>
    <n v="0.5"/>
    <n v="5.4903994265582829"/>
    <n v="0.39559872345986213"/>
    <n v="-2.5939012698539696E-2"/>
    <e v="#N/A"/>
    <e v="#N/A"/>
    <e v="#N/A"/>
    <e v="#N/A"/>
    <s v="4a, 7a, 8a"/>
    <n v="-6.5568999999999988E-2"/>
    <s v="derived (7a)"/>
    <n v="9.1068055555555541E-2"/>
    <s v="Derived (8a)"/>
    <s v="N"/>
    <s v="neg"/>
    <s v="insignificant"/>
    <s v="mode choice (probability)"/>
    <s v="trip"/>
    <s v="Discrete"/>
    <s v="Disaggregate"/>
    <s v="Work"/>
    <s v="USA"/>
    <s v="Boston"/>
    <n v="1991"/>
    <s v="Pre-2010"/>
    <x v="1"/>
    <n v="1619"/>
    <x v="1"/>
    <n v="0"/>
    <n v="1"/>
    <x v="0"/>
    <s v="Diversity"/>
    <s v="Land use balance (origin)"/>
    <x v="3"/>
  </r>
  <r>
    <x v="28"/>
    <s v="Bhattacharya 2013"/>
    <x v="51"/>
    <s v="72.3.2"/>
    <s v="Table 3.4 p. 66"/>
    <x v="0"/>
    <x v="0"/>
    <x v="1"/>
    <n v="3.8144732508351757E-2"/>
    <n v="26.215939508320076"/>
    <s v="72.3Emp_Den"/>
    <n v="1"/>
    <n v="26.215939508320076"/>
    <n v="0.48490039721242839"/>
    <n v="-2.9094023832745702E-2"/>
    <e v="#N/A"/>
    <e v="#N/A"/>
    <e v="#N/A"/>
    <e v="#N/A"/>
    <n v="1"/>
    <n v="26.215939508320076"/>
    <n v="1.2887465576218271"/>
    <n v="-7.7324793457309624E-2"/>
    <e v="#N/A"/>
    <e v="#N/A"/>
    <e v="#N/A"/>
    <e v="#N/A"/>
    <n v="1"/>
    <n v="26.215939508320076"/>
    <n v="1.1599163196745905"/>
    <n v="-6.9594979180475428E-2"/>
    <e v="#N/A"/>
    <e v="#N/A"/>
    <e v="#N/A"/>
    <e v="#N/A"/>
    <s v="4b, 8a, 8b"/>
    <n v="-0.06"/>
    <s v="Source"/>
    <n v="3.8144732508351757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x v="2"/>
    <n v="1298"/>
    <x v="1"/>
    <n v="0"/>
    <n v="1"/>
    <x v="0"/>
    <s v="Density"/>
    <s v="Employment density"/>
    <x v="1"/>
  </r>
  <r>
    <x v="14"/>
    <s v="Sung et al. 2014"/>
    <x v="27"/>
    <s v="65.3.7"/>
    <s v="Table 2 p. 138 (750m buffer)"/>
    <x v="0"/>
    <x v="0"/>
    <x v="1"/>
    <n v="3.4643452380952379E-2"/>
    <n v="28.865483410937959"/>
    <s v="65.3Balance"/>
    <n v="0.33333333333333331"/>
    <n v="9.621827803645985"/>
    <n v="1.0738576428797426"/>
    <n v="-6.2499588673243893E-2"/>
    <e v="#N/A"/>
    <e v="#N/A"/>
    <e v="#N/A"/>
    <e v="#N/A"/>
    <e v="#N/A"/>
    <e v="#N/A"/>
    <e v="#N/A"/>
    <e v="#N/A"/>
    <n v="0.33333333333333331"/>
    <n v="9.621827803645985"/>
    <n v="0.97971085576093231"/>
    <n v="-5.7020151516142016E-2"/>
    <e v="#N/A"/>
    <e v="#N/A"/>
    <e v="#N/A"/>
    <e v="#N/A"/>
    <n v="0.33333333333333331"/>
    <n v="9.621827803645985"/>
    <n v="1.0105977064563172"/>
    <n v="-5.8817797113464111E-2"/>
    <s v="6e, 8a, 5"/>
    <n v="-5.8200999999999996E-2"/>
    <s v="Derived (6e)"/>
    <n v="3.4643452380952379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. &amp; large-scale commercial balancing index:perfect balance between two land uses = 1"/>
    <x v="3"/>
  </r>
  <r>
    <x v="31"/>
    <s v="Sun et al. 2017"/>
    <x v="52"/>
    <s v="172.2.8"/>
    <s v="Table 2 Model 2 P. "/>
    <x v="0"/>
    <x v="0"/>
    <x v="1"/>
    <n v="-6.2118000000000007E-2"/>
    <n v="-16.098393380340639"/>
    <s v="172.2Comm_Den"/>
    <n v="1"/>
    <n v="-16.098393380340639"/>
    <n v="-0.23090324013603294"/>
    <n v="1.3432565091673579E-2"/>
    <e v="#N/A"/>
    <e v="#N/A"/>
    <e v="#N/A"/>
    <e v="#N/A"/>
    <e v="#N/A"/>
    <e v="#N/A"/>
    <e v="#N/A"/>
    <e v="#N/A"/>
    <n v="1"/>
    <n v="-16.098393380340639"/>
    <n v="-0.2141585396743588"/>
    <n v="1.2458458887016148E-2"/>
    <e v="#N/A"/>
    <e v="#N/A"/>
    <e v="#N/A"/>
    <e v="#N/A"/>
    <e v="#N/A"/>
    <e v="#N/A"/>
    <e v="#N/A"/>
    <e v="#N/A"/>
    <s v="6e, 8a, 8b"/>
    <n v="-5.8173999999999997E-2"/>
    <s v="Derived (6e)"/>
    <n v="-6.2118000000000007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x v="2"/>
    <n v="2300"/>
    <x v="1"/>
    <n v="0"/>
    <n v="0"/>
    <x v="1"/>
    <s v="Density"/>
    <s v="natural log of 'firm' (business) count"/>
    <x v="8"/>
  </r>
  <r>
    <x v="14"/>
    <s v="Sung et al. 2014"/>
    <x v="20"/>
    <s v="65.10.7"/>
    <s v="Table 3 p. 139 (1500m buffer)"/>
    <x v="0"/>
    <x v="0"/>
    <x v="1"/>
    <n v="0.10960384615384615"/>
    <n v="9.1237674141137663"/>
    <s v="65.1Balance"/>
    <n v="0.16666666666666666"/>
    <n v="1.5206279023522944"/>
    <n v="0.16971181861085016"/>
    <n v="-9.6725553899067954E-3"/>
    <e v="#N/A"/>
    <e v="#N/A"/>
    <e v="#N/A"/>
    <e v="#N/A"/>
    <e v="#N/A"/>
    <e v="#N/A"/>
    <e v="#N/A"/>
    <e v="#N/A"/>
    <n v="0.16666666666666666"/>
    <n v="1.5206279023522944"/>
    <n v="0.1548329167710733"/>
    <n v="-8.8245472584505529E-3"/>
    <e v="#N/A"/>
    <e v="#N/A"/>
    <e v="#N/A"/>
    <e v="#N/A"/>
    <n v="0.16666666666666666"/>
    <n v="1.5206279023522944"/>
    <n v="0.15971425615291029"/>
    <n v="-9.1027543151789691E-3"/>
    <s v="6e, 8a"/>
    <n v="-5.6994000000000003E-2"/>
    <s v="Derived (6e)"/>
    <n v="0.10960384615384615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large-scale commercial balancing index:perfect balance between two land uses = 1"/>
    <x v="3"/>
  </r>
  <r>
    <x v="32"/>
    <s v="Marshall and Garrick 2010"/>
    <x v="53"/>
    <s v="55.1.15"/>
    <s v="Table 2 p. 110"/>
    <x v="0"/>
    <x v="0"/>
    <x v="1"/>
    <n v="5.1934054744559336E-3"/>
    <n v="192.55188236669716"/>
    <s v="55.1Safety"/>
    <n v="0.25"/>
    <n v="48.137970591674289"/>
    <n v="1.2162858617144077"/>
    <n v="-6.8238307379887259E-2"/>
    <e v="#N/A"/>
    <e v="#N/A"/>
    <e v="#N/A"/>
    <e v="#N/A"/>
    <e v="#N/A"/>
    <e v="#N/A"/>
    <e v="#N/A"/>
    <e v="#N/A"/>
    <n v="0.25"/>
    <n v="48.137970591674289"/>
    <n v="1.2162858617144074"/>
    <n v="-6.8238307379887245E-2"/>
    <n v="0.25"/>
    <n v="48.137970591674289"/>
    <n v="1.2162858617144074"/>
    <n v="-6.8238307379887245E-2"/>
    <n v="0.25"/>
    <n v="48.137970591674289"/>
    <n v="1.2162858617144077"/>
    <n v="-6.8238307379887259E-2"/>
    <s v="4a, 8a, 7a"/>
    <n v="-5.6103840000000002E-2"/>
    <s v="derived (7a)"/>
    <n v="5.1934054744559336E-3"/>
    <s v="Derived (8a)"/>
    <s v="Y"/>
    <s v="neg"/>
    <s v="N"/>
    <s v="mode choice (probability)"/>
    <s v="trip"/>
    <s v="categorical"/>
    <s v="Aggregate"/>
    <s v="General"/>
    <s v="USA"/>
    <s v="varies"/>
    <s v="pre-2010"/>
    <s v="2018 - 2019"/>
    <x v="2"/>
    <n v="1000"/>
    <x v="0"/>
    <n v="0"/>
    <n v="1"/>
    <x v="0"/>
    <s v="PT-Design"/>
    <s v="% painted median"/>
    <x v="10"/>
  </r>
  <r>
    <x v="14"/>
    <s v="Sung et al. 2014"/>
    <x v="24"/>
    <s v="65.4.6"/>
    <s v="Table 2 p. 138 (1000m buffer)"/>
    <x v="0"/>
    <x v="0"/>
    <x v="1"/>
    <n v="0.10783469387755101"/>
    <n v="9.2734533204640517"/>
    <s v="65.4Mix_House"/>
    <n v="1"/>
    <n v="9.2734533204640517"/>
    <n v="1.0921341425598841"/>
    <n v="-5.7707275958721709E-2"/>
    <e v="#N/A"/>
    <e v="#N/A"/>
    <e v="#N/A"/>
    <e v="#N/A"/>
    <e v="#N/A"/>
    <e v="#N/A"/>
    <e v="#N/A"/>
    <e v="#N/A"/>
    <n v="1"/>
    <n v="9.2734533204640517"/>
    <n v="0.90713054220476097"/>
    <n v="-4.793187071955736E-2"/>
    <e v="#N/A"/>
    <e v="#N/A"/>
    <e v="#N/A"/>
    <e v="#N/A"/>
    <n v="1"/>
    <n v="9.2734533204640517"/>
    <n v="1.1137502963435075"/>
    <n v="-5.8849451908494589E-2"/>
    <s v="6e, 8a, 5"/>
    <n v="-5.2838999999999997E-2"/>
    <s v="Derived (6e)"/>
    <n v="0.10783469387755101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. &amp; small-scale neighborhood living balancing index:perfect balance between two land uses = 1"/>
    <x v="9"/>
  </r>
  <r>
    <x v="33"/>
    <s v="Wu et al. 2017"/>
    <x v="54"/>
    <s v="145.1.1"/>
    <s v="Table 4"/>
    <x v="0"/>
    <x v="0"/>
    <x v="1"/>
    <n v="7.9336709847607212E-2"/>
    <n v="12.604505555131235"/>
    <s v="145.1Pop_Den"/>
    <n v="1"/>
    <n v="12.604505555131235"/>
    <n v="0.25534362137301297"/>
    <n v="-1.2736989238859502E-2"/>
    <e v="#N/A"/>
    <e v="#N/A"/>
    <e v="#N/A"/>
    <e v="#N/A"/>
    <n v="1"/>
    <n v="12.604505555131235"/>
    <n v="0.61396416157298128"/>
    <n v="-3.0625612956184673E-2"/>
    <e v="#N/A"/>
    <e v="#N/A"/>
    <e v="#N/A"/>
    <e v="#N/A"/>
    <n v="1"/>
    <n v="12.604505555131235"/>
    <n v="0.6772669290737372"/>
    <n v="-3.3783266411993182E-2"/>
    <e v="#N/A"/>
    <e v="#N/A"/>
    <e v="#N/A"/>
    <e v="#N/A"/>
    <s v="4a, 7a"/>
    <n v="-4.9881759999999997E-2"/>
    <s v="derived (7a)"/>
    <m/>
    <m/>
    <s v="N"/>
    <s v="neg"/>
    <s v="insignificant"/>
    <s v="mode choice (probability)"/>
    <m/>
    <s v="Discrete"/>
    <s v="Aggregate"/>
    <s v="Work"/>
    <s v="China"/>
    <s v="Beijing"/>
    <n v="2009"/>
    <s v="Pre-2010"/>
    <x v="2"/>
    <n v="9462"/>
    <x v="1"/>
    <n v="0"/>
    <n v="1"/>
    <x v="0"/>
    <s v="Density"/>
    <s v="population density"/>
    <x v="2"/>
  </r>
  <r>
    <x v="14"/>
    <s v="Sung et al. 2014"/>
    <x v="26"/>
    <s v="65.5.8"/>
    <s v="Table 2 p. 138 (1500m buffer)"/>
    <x v="0"/>
    <x v="0"/>
    <x v="1"/>
    <n v="0.13747499999999999"/>
    <n v="7.274049827241317"/>
    <s v="65.5Balance"/>
    <n v="0.33333333333333331"/>
    <n v="2.4246832757471055"/>
    <n v="0.27061019178051376"/>
    <n v="-1.1904683556808361E-2"/>
    <e v="#N/A"/>
    <e v="#N/A"/>
    <e v="#N/A"/>
    <e v="#N/A"/>
    <e v="#N/A"/>
    <e v="#N/A"/>
    <e v="#N/A"/>
    <e v="#N/A"/>
    <n v="0.33333333333333331"/>
    <n v="2.4246832757471055"/>
    <n v="0.24688537100313487"/>
    <n v="-1.0860981241169909E-2"/>
    <e v="#N/A"/>
    <e v="#N/A"/>
    <e v="#N/A"/>
    <e v="#N/A"/>
    <n v="0.33333333333333331"/>
    <n v="2.4246832757471055"/>
    <n v="0.25466880174518358"/>
    <n v="-1.1203389926374116E-2"/>
    <s v="6e, 8a"/>
    <n v="-4.3991999999999996E-2"/>
    <s v="Derived (6e)"/>
    <n v="0.13747499999999999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. &amp; office balancing index:perfect balance between two land uses = 1"/>
    <x v="3"/>
  </r>
  <r>
    <x v="14"/>
    <s v="Sung et al. 2014"/>
    <x v="39"/>
    <s v="65.8.8"/>
    <s v="Table 3 p. 139 (750m buffer)"/>
    <x v="0"/>
    <x v="0"/>
    <x v="1"/>
    <n v="3.7514285714285708E-2"/>
    <n v="26.656511805026661"/>
    <s v="65.8Balance"/>
    <n v="0.33333333333333331"/>
    <n v="8.8855039350088862"/>
    <n v="0.99167918052240267"/>
    <n v="-4.1666392448829269E-2"/>
    <e v="#N/A"/>
    <e v="#N/A"/>
    <e v="#N/A"/>
    <e v="#N/A"/>
    <e v="#N/A"/>
    <e v="#N/A"/>
    <e v="#N/A"/>
    <e v="#N/A"/>
    <n v="0.33333333333333331"/>
    <n v="8.8855039350088862"/>
    <n v="0.90473710834193377"/>
    <n v="-3.8013434344094689E-2"/>
    <e v="#N/A"/>
    <e v="#N/A"/>
    <e v="#N/A"/>
    <e v="#N/A"/>
    <n v="0.33333333333333331"/>
    <n v="8.8855039350088862"/>
    <n v="0.93326029946471378"/>
    <n v="-3.9211864742309414E-2"/>
    <s v="6e, 8a"/>
    <n v="-4.2015999999999998E-2"/>
    <s v="Derived (6e)"/>
    <n v="3.75142857142857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office balancing index:perfect balance between two land uses = 1"/>
    <x v="3"/>
  </r>
  <r>
    <x v="30"/>
    <s v="Lee et al. 2017"/>
    <x v="49"/>
    <s v="88.1.2"/>
    <s v="Table 5 p. 20"/>
    <x v="0"/>
    <x v="0"/>
    <x v="1"/>
    <n v="4.9702463302186993E-2"/>
    <n v="20.119727143503535"/>
    <s v="88.1Emp_Den"/>
    <n v="1"/>
    <n v="20.119727143503535"/>
    <n v="0.37214243954882059"/>
    <n v="-1.5533919696020297E-2"/>
    <e v="#N/A"/>
    <e v="#N/A"/>
    <e v="#N/A"/>
    <e v="#N/A"/>
    <e v="#N/A"/>
    <e v="#N/A"/>
    <e v="#N/A"/>
    <e v="#N/A"/>
    <n v="1"/>
    <n v="20.119727143503535"/>
    <n v="0.24598684473777288"/>
    <n v="-1.0267949812621921E-2"/>
    <n v="1"/>
    <n v="20.119727143503535"/>
    <n v="0.89019124619749457"/>
    <n v="-3.7158243357831341E-2"/>
    <n v="1"/>
    <n v="20.119727143503535"/>
    <n v="0.30845662594149209"/>
    <n v="-1.2875555023742239E-2"/>
    <s v="1, 6c"/>
    <n v="-4.1741865600852641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x v="2"/>
    <n v="78"/>
    <x v="0"/>
    <n v="0"/>
    <n v="1"/>
    <x v="0"/>
    <s v="Density"/>
    <s v="Job density"/>
    <x v="1"/>
  </r>
  <r>
    <x v="14"/>
    <s v="Sung et al. 2014"/>
    <x v="26"/>
    <s v="65.5.9"/>
    <s v="Table 2 p. 138 (1500m buffer)"/>
    <x v="0"/>
    <x v="0"/>
    <x v="1"/>
    <n v="0.13869655172413795"/>
    <n v="7.2099845855501954"/>
    <s v="65.5Mix_Land"/>
    <n v="1"/>
    <n v="7.2099845855501954"/>
    <n v="9.783790486891164E-2"/>
    <n v="-3.9352362096373638E-3"/>
    <e v="#N/A"/>
    <e v="#N/A"/>
    <e v="#N/A"/>
    <e v="#N/A"/>
    <e v="#N/A"/>
    <e v="#N/A"/>
    <e v="#N/A"/>
    <e v="#N/A"/>
    <n v="1"/>
    <n v="7.2099845855501954"/>
    <n v="0.20801115543187296"/>
    <n v="-8.3666246937807946E-3"/>
    <e v="#N/A"/>
    <e v="#N/A"/>
    <e v="#N/A"/>
    <e v="#N/A"/>
    <n v="1"/>
    <n v="7.2099845855501954"/>
    <n v="6.8399291932471296E-2"/>
    <n v="-2.7511563201078606E-3"/>
    <s v="6e, 8a"/>
    <n v="-4.0222000000000001E-2"/>
    <s v="Derived (6e)"/>
    <n v="0.1386965517241379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Land use mix index for 5 use types of non-residential facilities:perfect balance between two land uses = 1"/>
    <x v="4"/>
  </r>
  <r>
    <x v="14"/>
    <s v="Sung et al. 2014"/>
    <x v="20"/>
    <s v="65.10.9"/>
    <s v="Table 3 p. 139 (1500m buffer)"/>
    <x v="0"/>
    <x v="0"/>
    <x v="1"/>
    <n v="0.11149411764705881"/>
    <n v="8.9690830431571182"/>
    <s v="65.1Mix_Land"/>
    <n v="0.5"/>
    <n v="4.4845415215785591"/>
    <n v="6.0854241997717891E-2"/>
    <n v="-2.3068626056494896E-3"/>
    <e v="#N/A"/>
    <e v="#N/A"/>
    <e v="#N/A"/>
    <e v="#N/A"/>
    <e v="#N/A"/>
    <e v="#N/A"/>
    <e v="#N/A"/>
    <e v="#N/A"/>
    <n v="0.5"/>
    <n v="4.4845415215785591"/>
    <n v="0.12938095115422232"/>
    <n v="-4.9045730963542594E-3"/>
    <e v="#N/A"/>
    <e v="#N/A"/>
    <e v="#N/A"/>
    <e v="#N/A"/>
    <n v="0.5"/>
    <n v="4.4845415215785591"/>
    <n v="4.2543706034058541E-2"/>
    <n v="-1.6127468083390912E-3"/>
    <s v="6e, 8a"/>
    <n v="-3.7907999999999997E-2"/>
    <s v="Derived (6e)"/>
    <n v="0.11149411764705881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Land use mix index for 5 use types of non-residential facilities:perfect balance between two land uses = 1"/>
    <x v="4"/>
  </r>
  <r>
    <x v="34"/>
    <s v="Rajamani et al. 2003"/>
    <x v="55"/>
    <s v="117.1.1"/>
    <s v="Table 2 p. 163"/>
    <x v="1"/>
    <x v="0"/>
    <x v="1"/>
    <n v="0.10300154641287317"/>
    <n v="9.7085921020212922"/>
    <s v="117.1Mix_Land"/>
    <n v="1"/>
    <n v="9.7085921020212922"/>
    <n v="0.13174345925680525"/>
    <n v="-4.8745079925017944E-3"/>
    <n v="1"/>
    <n v="9.7085921020212922"/>
    <n v="0.87267431673762774"/>
    <n v="-3.2288949719292227E-2"/>
    <n v="1"/>
    <n v="9.7085921020212922"/>
    <n v="6.2820729164403413E-2"/>
    <n v="-2.3243669790829263E-3"/>
    <e v="#N/A"/>
    <e v="#N/A"/>
    <e v="#N/A"/>
    <e v="#N/A"/>
    <n v="1"/>
    <n v="9.7085921020212922"/>
    <n v="7.1925488624272338E-2"/>
    <n v="-2.6612430790980764E-3"/>
    <e v="#N/A"/>
    <e v="#N/A"/>
    <e v="#N/A"/>
    <e v="#N/A"/>
    <m/>
    <n v="-3.6999999999999998E-2"/>
    <s v="Source"/>
    <m/>
    <m/>
    <s v="Y"/>
    <s v="neg"/>
    <s v="N"/>
    <s v="mode choice (probability)"/>
    <s v="trip"/>
    <s v="categorical"/>
    <s v="Aggregate"/>
    <s v="Non-work"/>
    <s v="USA"/>
    <s v="Portland"/>
    <n v="1995"/>
    <s v="Pre-2010"/>
    <x v="1"/>
    <n v="131"/>
    <x v="1"/>
    <n v="0"/>
    <n v="1"/>
    <x v="0"/>
    <s v="Diversity"/>
    <s v="Land use entropy:Entropy: maximises eveness --&gt; 1"/>
    <x v="4"/>
  </r>
  <r>
    <x v="14"/>
    <s v="Sung et al. 2014"/>
    <x v="39"/>
    <s v="65.8.7"/>
    <s v="Table 3 p. 139 (750m buffer)"/>
    <x v="0"/>
    <x v="0"/>
    <x v="1"/>
    <n v="2.3108E-2"/>
    <n v="43.275056257573134"/>
    <s v="65.8Balance"/>
    <n v="0.33333333333333331"/>
    <n v="14.425018752524377"/>
    <n v="1.6099245332796488"/>
    <n v="-5.5803204172539186E-2"/>
    <e v="#N/A"/>
    <e v="#N/A"/>
    <e v="#N/A"/>
    <e v="#N/A"/>
    <e v="#N/A"/>
    <e v="#N/A"/>
    <e v="#N/A"/>
    <e v="#N/A"/>
    <n v="0.33333333333333331"/>
    <n v="14.425018752524377"/>
    <n v="1.4687799194502322"/>
    <n v="-5.0910849567983946E-2"/>
    <e v="#N/A"/>
    <e v="#N/A"/>
    <e v="#N/A"/>
    <e v="#N/A"/>
    <n v="0.33333333333333331"/>
    <n v="14.425018752524377"/>
    <n v="1.5150854041855251"/>
    <n v="-5.2515890279878664E-2"/>
    <s v="6e, 8a"/>
    <n v="-3.4661999999999998E-2"/>
    <s v="Derived (6e)"/>
    <n v="2.31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large-scale commercial balancing index:perfect balance between two land uses = 1"/>
    <x v="3"/>
  </r>
  <r>
    <x v="14"/>
    <s v="Sung et al. 2014"/>
    <x v="56"/>
    <s v="65.7.6"/>
    <s v="Table 3 p. 139 (500m buffer)"/>
    <x v="0"/>
    <x v="0"/>
    <x v="1"/>
    <n v="7.2499999999999995E-2"/>
    <n v="13.793103448275863"/>
    <s v="65.7Mix_House"/>
    <n v="1"/>
    <n v="13.793103448275863"/>
    <n v="1.6244131163609208"/>
    <n v="-5.2996477921275043E-2"/>
    <e v="#N/A"/>
    <e v="#N/A"/>
    <e v="#N/A"/>
    <e v="#N/A"/>
    <e v="#N/A"/>
    <e v="#N/A"/>
    <e v="#N/A"/>
    <e v="#N/A"/>
    <n v="1"/>
    <n v="13.793103448275863"/>
    <n v="1.3492433700086521"/>
    <n v="-4.401906494653228E-2"/>
    <e v="#N/A"/>
    <e v="#N/A"/>
    <e v="#N/A"/>
    <e v="#N/A"/>
    <n v="1"/>
    <n v="13.793103448275863"/>
    <n v="1.656564444996329"/>
    <n v="-5.4045415018005236E-2"/>
    <s v="6e, 8a"/>
    <n v="-3.2625000000000001E-2"/>
    <s v="Derived (6e)"/>
    <n v="7.249999999999999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small-scale neighborhood living balancing index:perfect balance between two land uses = 1"/>
    <x v="9"/>
  </r>
  <r>
    <x v="35"/>
    <s v="Brown and Neog 2012"/>
    <x v="57"/>
    <s v="44.1.1"/>
    <s v="Table 3 p. 11"/>
    <x v="0"/>
    <x v="0"/>
    <x v="1"/>
    <n v="7.2139303482587069E-2"/>
    <n v="13.86206896551724"/>
    <s v="44.1Centrality"/>
    <n v="1"/>
    <n v="13.86206896551724"/>
    <n v="9.6702561264818578E-7"/>
    <n v="-2.8043742766797391E-8"/>
    <e v="#N/A"/>
    <e v="#N/A"/>
    <e v="#N/A"/>
    <e v="#N/A"/>
    <n v="1"/>
    <n v="13.86206896551724"/>
    <n v="2.7629799848021431E-7"/>
    <n v="-8.0126419559262159E-9"/>
    <e v="#N/A"/>
    <e v="#N/A"/>
    <e v="#N/A"/>
    <e v="#N/A"/>
    <n v="1"/>
    <n v="13.86206896551724"/>
    <n v="4.599655691002235E-2"/>
    <n v="-1.3339001503906481E-3"/>
    <e v="#N/A"/>
    <e v="#N/A"/>
    <e v="#N/A"/>
    <e v="#N/A"/>
    <s v="6a, 8a"/>
    <n v="-2.9000000000000001E-2"/>
    <s v="Source (6a)"/>
    <n v="7.2139303482587069E-2"/>
    <s v="Derived (8a)"/>
    <s v="N"/>
    <s v="neg"/>
    <s v="insignificant"/>
    <s v="Mode share"/>
    <s v="trip"/>
    <s v="continuous (fraction)"/>
    <s v="Aggregate"/>
    <s v="Work"/>
    <s v="USA"/>
    <s v="varies"/>
    <n v="2000"/>
    <s v="Pre-2010"/>
    <x v="2"/>
    <n v="82"/>
    <x v="1"/>
    <n v="0"/>
    <n v="1"/>
    <x v="0"/>
    <s v="PT-Access"/>
    <s v="% of MSA employment in CBD"/>
    <x v="11"/>
  </r>
  <r>
    <x v="36"/>
    <s v="Tsai et al. 2014"/>
    <x v="58"/>
    <s v="69.1.3"/>
    <s v="Table 5, p. 61"/>
    <x v="0"/>
    <x v="0"/>
    <x v="1"/>
    <n v="0.11666666666666667"/>
    <n v="8.5714285714285712"/>
    <s v="69.1Mix_Land"/>
    <n v="1"/>
    <n v="8.5714285714285712"/>
    <n v="0.11631240028484821"/>
    <n v="-3.2567472079757498E-3"/>
    <e v="#N/A"/>
    <e v="#N/A"/>
    <e v="#N/A"/>
    <e v="#N/A"/>
    <n v="1"/>
    <n v="8.5714285714285712"/>
    <n v="5.5462562149009992E-2"/>
    <n v="-1.5529517401722797E-3"/>
    <e v="#N/A"/>
    <e v="#N/A"/>
    <e v="#N/A"/>
    <e v="#N/A"/>
    <n v="1"/>
    <n v="8.5714285714285712"/>
    <n v="6.3500884755442008E-2"/>
    <n v="-1.7780247731523763E-3"/>
    <e v="#N/A"/>
    <e v="#N/A"/>
    <e v="#N/A"/>
    <e v="#N/A"/>
    <s v="6a, 8a"/>
    <n v="-2.8000000000000001E-2"/>
    <s v="Source (6a)"/>
    <n v="0.11666666666666667"/>
    <s v="Derived (8a)"/>
    <s v="N"/>
    <s v="neg"/>
    <s v="insignificant"/>
    <s v="Ridership"/>
    <s v="per capita trip"/>
    <s v="Continuous"/>
    <s v="Aggregate"/>
    <s v="General"/>
    <s v="Australia"/>
    <s v="Sydney"/>
    <n v="2009"/>
    <s v="Pre-2010"/>
    <x v="2"/>
    <n v="236"/>
    <x v="1"/>
    <n v="0"/>
    <n v="1"/>
    <x v="0"/>
    <s v="Diversity"/>
    <s v="Land use entropy"/>
    <x v="4"/>
  </r>
  <r>
    <x v="14"/>
    <s v="Sung et al. 2014"/>
    <x v="59"/>
    <s v="65.2.5"/>
    <s v="Table 2 p. 138 (500m buffer)"/>
    <x v="0"/>
    <x v="0"/>
    <x v="1"/>
    <n v="0.106488"/>
    <n v="9.3907294718653738"/>
    <s v="65.2Balance"/>
    <n v="0.33333333333333331"/>
    <n v="3.1302431572884579"/>
    <n v="0.3493551960317231"/>
    <n v="-9.3005340287565328E-3"/>
    <e v="#N/A"/>
    <e v="#N/A"/>
    <e v="#N/A"/>
    <e v="#N/A"/>
    <e v="#N/A"/>
    <e v="#N/A"/>
    <e v="#N/A"/>
    <e v="#N/A"/>
    <n v="0.33333333333333331"/>
    <n v="3.1302431572884579"/>
    <n v="0.3187266769838476"/>
    <n v="-8.4851415946639915E-3"/>
    <e v="#N/A"/>
    <e v="#N/A"/>
    <e v="#N/A"/>
    <e v="#N/A"/>
    <n v="0.33333333333333331"/>
    <n v="3.1302431572884579"/>
    <n v="0.32877501239500329"/>
    <n v="-8.7526483799797768E-3"/>
    <s v="6e, 8a"/>
    <n v="-2.6622E-2"/>
    <s v="Derived (6e)"/>
    <n v="0.106488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idential to non-residential balancing index:perfect balance between two land uses = 1"/>
    <x v="3"/>
  </r>
  <r>
    <x v="14"/>
    <s v="Sung et al. 2014"/>
    <x v="24"/>
    <s v="65.4.8"/>
    <s v="Table 2 p. 138 (1000m buffer)"/>
    <x v="0"/>
    <x v="0"/>
    <x v="1"/>
    <n v="7.5843333333333332E-2"/>
    <n v="13.1850744956709"/>
    <s v="65.4Balance"/>
    <n v="0.5"/>
    <n v="6.59253724783545"/>
    <n v="0.73576940411206249"/>
    <n v="-1.6740961251761756E-2"/>
    <e v="#N/A"/>
    <e v="#N/A"/>
    <e v="#N/A"/>
    <e v="#N/A"/>
    <e v="#N/A"/>
    <e v="#N/A"/>
    <e v="#N/A"/>
    <e v="#N/A"/>
    <n v="0.5"/>
    <n v="6.59253724783545"/>
    <n v="0.67126334419176303"/>
    <n v="-1.5273254870395183E-2"/>
    <e v="#N/A"/>
    <e v="#N/A"/>
    <e v="#N/A"/>
    <e v="#N/A"/>
    <n v="0.5"/>
    <n v="6.59253724783545"/>
    <n v="0.69242592554667959"/>
    <n v="-1.5754767083963599E-2"/>
    <s v="6e, 8a"/>
    <n v="-2.2752999999999999E-2"/>
    <s v="Derived (6e)"/>
    <n v="7.584333333333333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. &amp; office balancing index:perfect balance between two land uses = 1"/>
    <x v="3"/>
  </r>
  <r>
    <x v="9"/>
    <s v="Brown et al. 2006"/>
    <x v="13"/>
    <s v="30.1.2"/>
    <s v="Table 5.3 p. 32 (Final model)"/>
    <x v="0"/>
    <x v="0"/>
    <x v="1"/>
    <n v="0.35200000000000004"/>
    <n v="2.8409090909090908"/>
    <s v="30.1Mix_Land"/>
    <n v="1"/>
    <n v="2.8409090909090908"/>
    <n v="3.8550511458046284E-2"/>
    <n v="-8.4811125207701836E-4"/>
    <e v="#N/A"/>
    <e v="#N/A"/>
    <e v="#N/A"/>
    <e v="#N/A"/>
    <n v="1"/>
    <n v="2.8409090909090908"/>
    <n v="1.8382477984993841E-2"/>
    <n v="-4.0441451566986452E-4"/>
    <e v="#N/A"/>
    <e v="#N/A"/>
    <e v="#N/A"/>
    <e v="#N/A"/>
    <e v="#N/A"/>
    <e v="#N/A"/>
    <e v="#N/A"/>
    <e v="#N/A"/>
    <e v="#N/A"/>
    <e v="#N/A"/>
    <e v="#N/A"/>
    <e v="#N/A"/>
    <s v="4b, 7b, 8a, 8b"/>
    <n v="-2.2000000000000002E-2"/>
    <s v="derived (7b)"/>
    <n v="0.3520000000000000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1"/>
    <n v="0"/>
    <n v="0"/>
    <x v="1"/>
    <s v="Diversity"/>
    <s v="Land use diversity:highest score achieved for pefect balancing"/>
    <x v="4"/>
  </r>
  <r>
    <x v="25"/>
    <s v="Zhang 2004"/>
    <x v="42"/>
    <s v="131.2.2"/>
    <s v="Table 3 (Boston - non-work trip, expanded)"/>
    <x v="1"/>
    <x v="0"/>
    <x v="1"/>
    <n v="6.9259259259259257E-2"/>
    <n v="14.438502673796792"/>
    <s v="131.2Emp_Den"/>
    <n v="0.5"/>
    <n v="7.2192513368983962"/>
    <n v="0.13353013115274415"/>
    <n v="-2.4970134525563155E-3"/>
    <n v="0.5"/>
    <n v="7.2192513368983962"/>
    <n v="2.6757189985115452E-2"/>
    <n v="-5.0035945272165901E-4"/>
    <n v="0.5"/>
    <n v="7.2192513368983962"/>
    <n v="0.35489040192825688"/>
    <n v="-6.6364505160584038E-3"/>
    <e v="#N/A"/>
    <e v="#N/A"/>
    <e v="#N/A"/>
    <e v="#N/A"/>
    <n v="0.5"/>
    <n v="7.2192513368983962"/>
    <n v="0.31941359335390246"/>
    <n v="-5.973034195717976E-3"/>
    <e v="#N/A"/>
    <e v="#N/A"/>
    <e v="#N/A"/>
    <e v="#N/A"/>
    <s v="4a, 7a, 8a"/>
    <n v="-1.8700000000000001E-2"/>
    <s v="derived (7a)"/>
    <n v="6.9259259259259257E-2"/>
    <s v="Derived (8a)"/>
    <s v="N"/>
    <s v="neg"/>
    <s v="insignificant"/>
    <s v="mode choice (probability)"/>
    <s v="trip"/>
    <s v="Discrete"/>
    <s v="Disaggregate"/>
    <s v="Non-work"/>
    <s v="USA"/>
    <s v="Boston"/>
    <n v="1991"/>
    <s v="Pre-2010"/>
    <x v="1"/>
    <n v="1036"/>
    <x v="1"/>
    <n v="0"/>
    <n v="1"/>
    <x v="0"/>
    <s v="Density"/>
    <s v="Job density (origin)"/>
    <x v="1"/>
  </r>
  <r>
    <x v="12"/>
    <s v="Chatman 2008"/>
    <x v="60"/>
    <s v="111.2.1"/>
    <s v="Table 5 p. 1020 (col. 3 Built form)"/>
    <x v="1"/>
    <x v="0"/>
    <x v="1"/>
    <n v="5.4009386828965854E-2"/>
    <n v="18.515300000845198"/>
    <s v="111.2Act_Den"/>
    <n v="0.5"/>
    <n v="9.2576500004225988"/>
    <n v="0.51700505842498823"/>
    <n v="-8.5616037675178037E-3"/>
    <n v="0.5"/>
    <n v="9.2576500004225988"/>
    <n v="0.54638326918832636"/>
    <n v="-9.0481069377586834E-3"/>
    <n v="0.5"/>
    <n v="9.2576500004225988"/>
    <n v="0.52683423391681494"/>
    <n v="-8.7243749136624547E-3"/>
    <e v="#N/A"/>
    <e v="#N/A"/>
    <e v="#N/A"/>
    <e v="#N/A"/>
    <n v="0.5"/>
    <n v="9.2576500004225988"/>
    <n v="0.45570062447466125"/>
    <n v="-7.5464023413003897E-3"/>
    <n v="0.5"/>
    <n v="9.2576500004225988"/>
    <n v="0.52731266401359256"/>
    <n v="-8.7322977160650926E-3"/>
    <s v="4b, 7b"/>
    <n v="-1.6559999999999998E-2"/>
    <s v="derived (7b)"/>
    <m/>
    <m/>
    <s v="N"/>
    <s v="neg"/>
    <s v="insignificant"/>
    <s v="Ridership"/>
    <s v="trip"/>
    <s v="Count"/>
    <s v="Disaggregate"/>
    <s v="Non-work"/>
    <s v="USA"/>
    <s v="San Francisco"/>
    <s v="2003/2004"/>
    <s v="2018 - 2019"/>
    <x v="1"/>
    <n v="1000"/>
    <x v="0"/>
    <n v="0"/>
    <n v="1"/>
    <x v="0"/>
    <s v="Density"/>
    <s v="Building density"/>
    <x v="7"/>
  </r>
  <r>
    <x v="37"/>
    <s v="Noland and DiPetrillo 2015"/>
    <x v="61"/>
    <s v="106.1.1"/>
    <s v="Table 13 p. 40"/>
    <x v="0"/>
    <x v="0"/>
    <x v="1"/>
    <n v="4.0945860762741065E-2"/>
    <n v="24.422493052336954"/>
    <s v="106.1Local_Access"/>
    <n v="1"/>
    <n v="24.422493052336954"/>
    <n v="1.1983616352542561E-3"/>
    <n v="-1.9689794573582681E-5"/>
    <e v="#N/A"/>
    <e v="#N/A"/>
    <e v="#N/A"/>
    <e v="#N/A"/>
    <e v="#N/A"/>
    <e v="#N/A"/>
    <e v="#N/A"/>
    <e v="#N/A"/>
    <n v="1"/>
    <n v="24.422493052336954"/>
    <n v="5.3955307862618121E-4"/>
    <n v="-8.8651780624131764E-6"/>
    <n v="1"/>
    <n v="24.422493052336954"/>
    <n v="8.697337605851807E-2"/>
    <n v="-1.4290243091767843E-3"/>
    <e v="#N/A"/>
    <e v="#N/A"/>
    <e v="#N/A"/>
    <e v="#N/A"/>
    <s v="6d"/>
    <n v="-1.643059490084986E-2"/>
    <s v="derived (6d)"/>
    <m/>
    <m/>
    <s v="N"/>
    <s v="neg"/>
    <s v="insignificant"/>
    <s v="Ridership"/>
    <s v="trip frequency"/>
    <s v="Continuous"/>
    <s v="Disaggregate"/>
    <s v="General"/>
    <s v="United Kingdom"/>
    <s v="varies"/>
    <n v="2012"/>
    <s v="2010 - 2017"/>
    <x v="2"/>
    <n v="779"/>
    <x v="1"/>
    <n v="1"/>
    <n v="1"/>
    <x v="0"/>
    <s v="PT-Access"/>
    <s v="Walkability index"/>
    <x v="5"/>
  </r>
  <r>
    <x v="14"/>
    <s v="Sung et al. 2014"/>
    <x v="36"/>
    <s v="65.6.7"/>
    <s v="Table 3 p. 139 (250m buffer)"/>
    <x v="0"/>
    <x v="0"/>
    <x v="1"/>
    <n v="4.7418181818181825E-2"/>
    <n v="21.088957055214721"/>
    <s v="65.6Balance"/>
    <n v="0.33333333333333331"/>
    <n v="7.0296523517382399"/>
    <n v="0.78455425089203867"/>
    <n v="-1.2276704917958623E-2"/>
    <e v="#N/A"/>
    <e v="#N/A"/>
    <e v="#N/A"/>
    <e v="#N/A"/>
    <e v="#N/A"/>
    <e v="#N/A"/>
    <e v="#N/A"/>
    <e v="#N/A"/>
    <n v="0.33333333333333331"/>
    <n v="7.0296523517382399"/>
    <n v="0.71577114678914033"/>
    <n v="-1.1200386904956469E-2"/>
    <e v="#N/A"/>
    <e v="#N/A"/>
    <e v="#N/A"/>
    <e v="#N/A"/>
    <n v="0.33333333333333331"/>
    <n v="7.0296523517382399"/>
    <n v="0.73833690321915302"/>
    <n v="-1.1553495861573308E-2"/>
    <s v="6e, 8a"/>
    <n v="-1.5648000000000002E-2"/>
    <s v="Derived (6e)"/>
    <n v="4.741818181818182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large-scale commercial balancing index:perfect balance between two land uses = 1"/>
    <x v="3"/>
  </r>
  <r>
    <x v="14"/>
    <s v="Sung et al. 2014"/>
    <x v="20"/>
    <s v="65.1.7"/>
    <s v="Table 2 p. 138 (250m buffer)"/>
    <x v="0"/>
    <x v="0"/>
    <x v="1"/>
    <n v="2.2195588235294116E-2"/>
    <n v="45.053998542370636"/>
    <s v="65.1Balance"/>
    <n v="0.16666666666666666"/>
    <n v="7.5089997570617726"/>
    <n v="0.83805249314973063"/>
    <n v="-1.2648726279108884E-2"/>
    <e v="#N/A"/>
    <e v="#N/A"/>
    <e v="#N/A"/>
    <e v="#N/A"/>
    <e v="#N/A"/>
    <e v="#N/A"/>
    <e v="#N/A"/>
    <e v="#N/A"/>
    <n v="0.16666666666666666"/>
    <n v="7.5089997570617726"/>
    <n v="0.76457911407559986"/>
    <n v="-1.1539792568743028E-2"/>
    <e v="#N/A"/>
    <e v="#N/A"/>
    <e v="#N/A"/>
    <e v="#N/A"/>
    <n v="0.16666666666666666"/>
    <n v="7.5089997570617726"/>
    <n v="0.78868361470698334"/>
    <n v="-1.19036017967725E-2"/>
    <s v="6e, 8a"/>
    <n v="-1.5093000000000001E-2"/>
    <s v="Derived (6e)"/>
    <n v="2.2195588235294116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. &amp; large-scale commercial balancing index:perfect balance between two land uses = 1"/>
    <x v="3"/>
  </r>
  <r>
    <x v="37"/>
    <s v="Noland and DiPetrillo 2015"/>
    <x v="61"/>
    <s v="106.1.4"/>
    <s v="Table 13 p. 40"/>
    <x v="0"/>
    <x v="0"/>
    <x v="1"/>
    <n v="4.9702463302186993E-2"/>
    <n v="20.119727143503535"/>
    <s v="106.1Emp_Den"/>
    <n v="1"/>
    <n v="20.119727143503535"/>
    <n v="0.37214243954882059"/>
    <n v="-5.3765621577874928E-3"/>
    <e v="#N/A"/>
    <e v="#N/A"/>
    <e v="#N/A"/>
    <e v="#N/A"/>
    <e v="#N/A"/>
    <e v="#N/A"/>
    <e v="#N/A"/>
    <e v="#N/A"/>
    <n v="1"/>
    <n v="20.119727143503535"/>
    <n v="0.24598684473777288"/>
    <n v="-3.5539175868630076E-3"/>
    <n v="1"/>
    <n v="20.119727143503535"/>
    <n v="0.89019124619749457"/>
    <n v="-1.2861119987555871E-2"/>
    <e v="#N/A"/>
    <e v="#N/A"/>
    <e v="#N/A"/>
    <e v="#N/A"/>
    <s v="6d"/>
    <n v="-1.4447592067988669E-2"/>
    <s v="derived (6d)"/>
    <m/>
    <m/>
    <s v="Y"/>
    <s v="neg"/>
    <s v="N"/>
    <s v="Ridership"/>
    <s v="trip frequency"/>
    <s v="Continuous"/>
    <s v="Disaggregate"/>
    <s v="General"/>
    <s v="United Kingdom"/>
    <s v="varies"/>
    <n v="2012"/>
    <s v="2010 - 2017"/>
    <x v="2"/>
    <n v="779"/>
    <x v="1"/>
    <n v="1"/>
    <n v="1"/>
    <x v="0"/>
    <s v="Density"/>
    <s v="Employment density"/>
    <x v="1"/>
  </r>
  <r>
    <x v="22"/>
    <s v="Zhu et al. 2013"/>
    <x v="34"/>
    <s v="54.2.4"/>
    <s v="Table 4 p. 68"/>
    <x v="0"/>
    <x v="0"/>
    <x v="1"/>
    <n v="9.1214876538965012E-2"/>
    <n v="10.963123976523958"/>
    <s v="54.2Mix_House"/>
    <n v="0.5"/>
    <n v="5.481561988261979"/>
    <n v="0.64556328641117"/>
    <n v="-8.3665001918887625E-3"/>
    <e v="#N/A"/>
    <e v="#N/A"/>
    <e v="#N/A"/>
    <e v="#N/A"/>
    <n v="0.5"/>
    <n v="5.481561988261979"/>
    <n v="0.875"/>
    <n v="-1.1339999999999999E-2"/>
    <e v="#N/A"/>
    <e v="#N/A"/>
    <e v="#N/A"/>
    <e v="#N/A"/>
    <n v="0.5"/>
    <n v="5.481561988261979"/>
    <n v="0.875"/>
    <n v="-1.1339999999999999E-2"/>
    <n v="0.5"/>
    <n v="5.481561988261979"/>
    <n v="0.65834065022786803"/>
    <n v="-8.5320948269531696E-3"/>
    <s v="4a, 7a"/>
    <n v="-1.2959999999999999E-2"/>
    <s v="derived (7a)"/>
    <m/>
    <m/>
    <s v="N"/>
    <s v="Pos"/>
    <s v="insignificant"/>
    <s v="Transit use (probability)"/>
    <s v="individual"/>
    <s v="binary"/>
    <s v="Disaggregate"/>
    <s v="Work"/>
    <s v="USA"/>
    <s v="Los Angeles"/>
    <n v="2009"/>
    <s v="Pre-2010"/>
    <x v="2"/>
    <n v="3334"/>
    <x v="0"/>
    <n v="0"/>
    <n v="1"/>
    <x v="0"/>
    <s v="Diversity"/>
    <s v="Housing diversity:Entropy: maximises eveness --&gt; 1"/>
    <x v="9"/>
  </r>
  <r>
    <x v="38"/>
    <s v="Frank et al. 2008"/>
    <x v="62"/>
    <s v="31.2.6"/>
    <s v="Table 4 p. 48 (significance from table 3 p. 46)"/>
    <x v="1"/>
    <x v="0"/>
    <x v="1"/>
    <n v="2.3809523809523807E-3"/>
    <n v="420.00000000000006"/>
    <s v="31.2Comm_Den"/>
    <n v="0.5"/>
    <n v="210.00000000000003"/>
    <n v="3.0120819688617209"/>
    <n v="-3.0120819688617208E-2"/>
    <n v="0.5"/>
    <n v="210.00000000000003"/>
    <n v="2.6053684354552651"/>
    <n v="-2.6053684354552652E-2"/>
    <n v="0.5"/>
    <n v="210.00000000000003"/>
    <n v="3.5430463814930473"/>
    <n v="-3.5430463814930473E-2"/>
    <e v="#N/A"/>
    <e v="#N/A"/>
    <e v="#N/A"/>
    <e v="#N/A"/>
    <e v="#N/A"/>
    <e v="#N/A"/>
    <e v="#N/A"/>
    <e v="#N/A"/>
    <e v="#N/A"/>
    <e v="#N/A"/>
    <e v="#N/A"/>
    <e v="#N/A"/>
    <s v="4a, 8a"/>
    <n v="-0.01"/>
    <s v="Source"/>
    <n v="2.3809523809523807E-3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x v="1"/>
    <n v="10475"/>
    <x v="1"/>
    <n v="0"/>
    <n v="0"/>
    <x v="1"/>
    <s v="Density"/>
    <s v="Retail floor area continuous (fraction)"/>
    <x v="8"/>
  </r>
  <r>
    <x v="38"/>
    <s v="Frank et al. 2008"/>
    <x v="63"/>
    <s v="31.1.6"/>
    <s v="Table 4 p. 48 (significance from table 3 p. 46)"/>
    <x v="1"/>
    <x v="0"/>
    <x v="1"/>
    <n v="1.2987012987012987E-3"/>
    <n v="770"/>
    <s v="31.1Comm_Den"/>
    <n v="0.5"/>
    <n v="385"/>
    <n v="5.5221502762464869"/>
    <n v="-5.5221502762464868E-2"/>
    <n v="0.5"/>
    <n v="385"/>
    <n v="4.7765087983346524"/>
    <n v="-4.7765087983346527E-2"/>
    <n v="0.5"/>
    <n v="385"/>
    <n v="6.4955850327372522"/>
    <n v="-6.4955850327372527E-2"/>
    <e v="#N/A"/>
    <e v="#N/A"/>
    <e v="#N/A"/>
    <e v="#N/A"/>
    <e v="#N/A"/>
    <e v="#N/A"/>
    <e v="#N/A"/>
    <e v="#N/A"/>
    <e v="#N/A"/>
    <e v="#N/A"/>
    <e v="#N/A"/>
    <e v="#N/A"/>
    <s v="4a, 8a"/>
    <n v="-0.01"/>
    <s v="Source"/>
    <n v="1.2987012987012987E-3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x v="1"/>
    <n v="8707"/>
    <x v="1"/>
    <n v="0"/>
    <n v="0"/>
    <x v="1"/>
    <s v="Density"/>
    <s v="Retail floor area continuous (fraction)"/>
    <x v="8"/>
  </r>
  <r>
    <x v="29"/>
    <s v="Lu et al. 2018"/>
    <x v="47"/>
    <s v="154.1.2"/>
    <s v="Tables 3 (diagnostics) and 4 (elasticities) pp 8 - 9"/>
    <x v="0"/>
    <x v="0"/>
    <x v="1"/>
    <n v="5.0000000000000001E-3"/>
    <n v="200"/>
    <s v="154.1Pop_Den"/>
    <n v="1"/>
    <n v="200"/>
    <n v="4.051624560061601"/>
    <n v="-4.0516245600616008E-2"/>
    <e v="#N/A"/>
    <e v="#N/A"/>
    <e v="#N/A"/>
    <e v="#N/A"/>
    <e v="#N/A"/>
    <e v="#N/A"/>
    <e v="#N/A"/>
    <e v="#N/A"/>
    <n v="1"/>
    <n v="200"/>
    <n v="2.4388970630403777"/>
    <n v="-2.4388970630403777E-2"/>
    <n v="1"/>
    <n v="200"/>
    <n v="10.746425968260613"/>
    <n v="-0.10746425968260613"/>
    <n v="1"/>
    <n v="200"/>
    <n v="3.0651751531146512"/>
    <n v="-3.0651751531146514E-2"/>
    <s v="Source, 8a, 8b"/>
    <n v="-0.01"/>
    <s v="Source"/>
    <n v="5.0000000000000001E-3"/>
    <s v="derived, 8a, 8b"/>
    <s v="Y"/>
    <s v="neg"/>
    <s v="N"/>
    <s v="Mode share"/>
    <s v="trip"/>
    <s v="Ratio"/>
    <s v="Aggregate"/>
    <s v="Work"/>
    <s v="Hong Kong"/>
    <s v="Hong Kong"/>
    <n v="2011"/>
    <s v="2010 - 2017"/>
    <x v="0"/>
    <n v="4768"/>
    <x v="0"/>
    <n v="0"/>
    <n v="1"/>
    <x v="0"/>
    <s v="Density"/>
    <s v="residents per km^2 in a street block"/>
    <x v="2"/>
  </r>
  <r>
    <x v="29"/>
    <s v="Lu et al. 2018"/>
    <x v="47"/>
    <s v="154.1.3"/>
    <s v="Tables 3 (diagnostics) and 4 (elasticities) pp 8 - 9"/>
    <x v="0"/>
    <x v="0"/>
    <x v="1"/>
    <n v="4.1333333333333335E-3"/>
    <n v="241.93548387096774"/>
    <s v="154.1Mix_Land"/>
    <n v="1"/>
    <n v="241.93548387096774"/>
    <n v="3.2830112983626512"/>
    <n v="-3.2830112983626515E-2"/>
    <e v="#N/A"/>
    <e v="#N/A"/>
    <e v="#N/A"/>
    <e v="#N/A"/>
    <e v="#N/A"/>
    <e v="#N/A"/>
    <e v="#N/A"/>
    <e v="#N/A"/>
    <n v="1"/>
    <n v="241.93548387096774"/>
    <n v="6.9799427367470486"/>
    <n v="-6.9799427367470482E-2"/>
    <n v="1"/>
    <n v="241.93548387096774"/>
    <n v="1.7923636826132827"/>
    <n v="-1.7923636826132829E-2"/>
    <n v="1"/>
    <n v="241.93548387096774"/>
    <n v="2.2951804672757459"/>
    <n v="-2.295180467275746E-2"/>
    <s v="Source, 8a, 8b"/>
    <n v="-0.01"/>
    <s v="Source"/>
    <n v="4.1333333333333335E-3"/>
    <s v="derived, 8a, 8b"/>
    <s v="Y"/>
    <s v="neg"/>
    <s v="N"/>
    <s v="Mode share"/>
    <s v="trip"/>
    <s v="Ratio"/>
    <s v="Aggregate"/>
    <s v="Work"/>
    <s v="Hong Kong"/>
    <s v="Hong Kong"/>
    <n v="2011"/>
    <s v="2010 - 2017"/>
    <x v="0"/>
    <n v="4768"/>
    <x v="0"/>
    <n v="0"/>
    <n v="1"/>
    <x v="0"/>
    <s v="Diversity"/>
    <s v="Entropy score of number of residents and jobs in different industries in a TPU"/>
    <x v="4"/>
  </r>
  <r>
    <x v="14"/>
    <s v="Sung et al. 2014"/>
    <x v="24"/>
    <s v="65.4.3"/>
    <s v="Table 2 p. 138 (1000m buffer)"/>
    <x v="0"/>
    <x v="0"/>
    <x v="1"/>
    <n v="6.9800000000000001E-3"/>
    <n v="143.26647564469914"/>
    <s v="65.4Comm_Den"/>
    <n v="1"/>
    <n v="143.26647564469914"/>
    <n v="2.0549065144369765"/>
    <n v="-1.7211896964924114E-2"/>
    <e v="#N/A"/>
    <e v="#N/A"/>
    <e v="#N/A"/>
    <e v="#N/A"/>
    <e v="#N/A"/>
    <e v="#N/A"/>
    <e v="#N/A"/>
    <e v="#N/A"/>
    <n v="1"/>
    <n v="143.26647564469914"/>
    <n v="1.9058882761449605"/>
    <n v="-1.5963720200990187E-2"/>
    <e v="#N/A"/>
    <e v="#N/A"/>
    <e v="#N/A"/>
    <e v="#N/A"/>
    <n v="1"/>
    <n v="143.26647564469914"/>
    <n v="2.2544099243903943"/>
    <n v="-1.8882937526693941E-2"/>
    <s v="6e, 8a"/>
    <n v="-8.3759999999999998E-3"/>
    <s v="Derived (6e)"/>
    <n v="6.9800000000000001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Commercial density"/>
    <x v="8"/>
  </r>
  <r>
    <x v="14"/>
    <s v="Sung et al. 2014"/>
    <x v="59"/>
    <s v="65.2.7"/>
    <s v="Table 2 p. 138 (500m buffer)"/>
    <x v="0"/>
    <x v="0"/>
    <x v="1"/>
    <n v="1.7634042553191492E-2"/>
    <n v="56.708494208494201"/>
    <s v="65.2Balance"/>
    <n v="0.33333333333333331"/>
    <n v="18.902831402831399"/>
    <n v="2.1096771204225719"/>
    <n v="-1.7485003974062278E-2"/>
    <e v="#N/A"/>
    <e v="#N/A"/>
    <e v="#N/A"/>
    <e v="#N/A"/>
    <e v="#N/A"/>
    <e v="#N/A"/>
    <e v="#N/A"/>
    <e v="#N/A"/>
    <n v="0.33333333333333331"/>
    <n v="18.902831402831399"/>
    <n v="1.9247184119170249"/>
    <n v="-1.5952066197968302E-2"/>
    <e v="#N/A"/>
    <e v="#N/A"/>
    <e v="#N/A"/>
    <e v="#N/A"/>
    <n v="0.33333333333333331"/>
    <n v="18.902831402831399"/>
    <n v="1.9853980398602777"/>
    <n v="-1.6454978954361984E-2"/>
    <s v="6e, 8a"/>
    <n v="-8.2880000000000002E-3"/>
    <s v="Derived (6e)"/>
    <n v="1.763404255319149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. &amp; large-scale commercial balancing index:perfect balance between two land uses = 1"/>
    <x v="3"/>
  </r>
  <r>
    <x v="14"/>
    <s v="Sung et al. 2014"/>
    <x v="20"/>
    <s v="65.10.5"/>
    <s v="Table 3 p. 139 (1500m buffer)"/>
    <x v="0"/>
    <x v="0"/>
    <x v="1"/>
    <n v="8.355555555555555E-2"/>
    <n v="11.968085106382979"/>
    <s v="65.1Balance"/>
    <n v="0.16666666666666666"/>
    <n v="1.9946808510638299"/>
    <n v="0.22261916558193828"/>
    <n v="-1.6740961251761758E-3"/>
    <e v="#N/A"/>
    <e v="#N/A"/>
    <e v="#N/A"/>
    <e v="#N/A"/>
    <e v="#N/A"/>
    <e v="#N/A"/>
    <e v="#N/A"/>
    <e v="#N/A"/>
    <n v="0.16666666666666666"/>
    <n v="1.9946808510638299"/>
    <n v="0.20310179348929769"/>
    <n v="-1.5273254870395185E-3"/>
    <e v="#N/A"/>
    <e v="#N/A"/>
    <e v="#N/A"/>
    <e v="#N/A"/>
    <n v="0.16666666666666666"/>
    <n v="1.9946808510638299"/>
    <n v="0.20950488143568621"/>
    <n v="-1.5754767083963604E-3"/>
    <s v="6e, 8a"/>
    <n v="-7.5199999999999998E-3"/>
    <s v="Derived (6e)"/>
    <n v="8.35555555555555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idential to non-residential balancing index:perfect balance between two land uses = 1"/>
    <x v="3"/>
  </r>
  <r>
    <x v="39"/>
    <s v="Ryan and Frank 2009"/>
    <x v="64"/>
    <s v="17.1.1"/>
    <s v="Table 5 p. 51"/>
    <x v="0"/>
    <x v="0"/>
    <x v="1"/>
    <n v="1.4364089775561098E-3"/>
    <n v="696.18055555555554"/>
    <s v="17.1Amenity"/>
    <n v="1"/>
    <n v="696.18055555555554"/>
    <n v="4.2286167428083372"/>
    <n v="-2.4356832438576021E-2"/>
    <e v="#N/A"/>
    <e v="#N/A"/>
    <e v="#N/A"/>
    <e v="#N/A"/>
    <n v="1"/>
    <n v="696.18055555555554"/>
    <n v="6.7850617252265293"/>
    <n v="-3.9081955537304806E-2"/>
    <e v="#N/A"/>
    <e v="#N/A"/>
    <e v="#N/A"/>
    <e v="#N/A"/>
    <n v="1"/>
    <n v="696.18055555555554"/>
    <n v="5.6299945316421898"/>
    <n v="-3.2428768502259009E-2"/>
    <e v="#N/A"/>
    <e v="#N/A"/>
    <e v="#N/A"/>
    <e v="#N/A"/>
    <s v="6e, 8a"/>
    <n v="-5.7599999999999995E-3"/>
    <s v="Derived (6e)"/>
    <n v="1.4364089775561098E-3"/>
    <s v="Derived (8a)"/>
    <s v="Y"/>
    <s v="Pos"/>
    <s v="Y"/>
    <s v="Ridership"/>
    <s v="boarding + alighting"/>
    <s v="Continuous"/>
    <s v="Aggregate"/>
    <s v="General"/>
    <s v="USA"/>
    <s v="San Diego"/>
    <n v="2002"/>
    <s v="Pre-2010"/>
    <x v="1"/>
    <n v="3582"/>
    <x v="1"/>
    <n v="0"/>
    <n v="1"/>
    <x v="0"/>
    <s v="PT-Design"/>
    <s v="Walkability Index"/>
    <x v="6"/>
  </r>
  <r>
    <x v="22"/>
    <s v="Zhu et al. 2013"/>
    <x v="37"/>
    <s v="54.1.4"/>
    <s v="Table 3 p. 68"/>
    <x v="0"/>
    <x v="0"/>
    <x v="1"/>
    <n v="9.1214876538965012E-2"/>
    <n v="10.963123976523958"/>
    <s v="54.1Mix_House"/>
    <n v="0.5"/>
    <n v="5.481561988261979"/>
    <n v="0.64556328641117"/>
    <n v="-3.7184445297283389E-3"/>
    <e v="#N/A"/>
    <e v="#N/A"/>
    <e v="#N/A"/>
    <e v="#N/A"/>
    <n v="0.5"/>
    <n v="5.481561988261979"/>
    <n v="0.875"/>
    <n v="-5.0399999999999993E-3"/>
    <e v="#N/A"/>
    <e v="#N/A"/>
    <e v="#N/A"/>
    <e v="#N/A"/>
    <n v="0.5"/>
    <n v="5.481561988261979"/>
    <n v="0.875"/>
    <n v="-5.0399999999999993E-3"/>
    <n v="0.5"/>
    <n v="5.481561988261979"/>
    <n v="0.65834065022786803"/>
    <n v="-3.7920421453125196E-3"/>
    <s v="4a, 7a"/>
    <n v="-5.7599999999999995E-3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x v="2"/>
    <n v="4934"/>
    <x v="0"/>
    <n v="0"/>
    <n v="1"/>
    <x v="0"/>
    <s v="Diversity"/>
    <s v="Housing diversity:Entropy: maximises eveness --&gt; 1"/>
    <x v="9"/>
  </r>
  <r>
    <x v="14"/>
    <s v="Sung et al. 2014"/>
    <x v="26"/>
    <s v="65.5.4"/>
    <s v="Table 2 p. 138 (1500m buffer)"/>
    <x v="0"/>
    <x v="0"/>
    <x v="1"/>
    <n v="8.2242424242424238E-3"/>
    <n v="121.59174649963154"/>
    <s v="65.5Emp_Den"/>
    <n v="1"/>
    <n v="121.59174649963154"/>
    <n v="2.2490090868844241"/>
    <n v="-1.2207621323608654E-2"/>
    <e v="#N/A"/>
    <e v="#N/A"/>
    <e v="#N/A"/>
    <e v="#N/A"/>
    <e v="#N/A"/>
    <e v="#N/A"/>
    <e v="#N/A"/>
    <e v="#N/A"/>
    <n v="1"/>
    <n v="121.59174649963154"/>
    <n v="1.4865991896543758"/>
    <n v="-8.069260401443951E-3"/>
    <e v="#N/A"/>
    <e v="#N/A"/>
    <e v="#N/A"/>
    <e v="#N/A"/>
    <n v="1"/>
    <n v="121.59174649963154"/>
    <n v="1.8641296474897686"/>
    <n v="-1.0118495726574464E-2"/>
    <s v="6e, 8a"/>
    <n v="-5.4279999999999997E-3"/>
    <s v="Derived (6e)"/>
    <n v="8.2242424242424238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Office density"/>
    <x v="1"/>
  </r>
  <r>
    <x v="40"/>
    <s v="Lee and Lee 2013"/>
    <x v="65"/>
    <s v="47.3.2"/>
    <s v="A-4 p. 328 pooled model 6"/>
    <x v="0"/>
    <x v="0"/>
    <x v="1"/>
    <n v="8.6956521739130436E-3"/>
    <n v="115"/>
    <s v="47.7Centrality"/>
    <n v="1"/>
    <n v="115"/>
    <n v="8.0224637268201479E-6"/>
    <n v="-3.2089854907280592E-8"/>
    <e v="#N/A"/>
    <e v="#N/A"/>
    <e v="#N/A"/>
    <e v="#N/A"/>
    <e v="#N/A"/>
    <e v="#N/A"/>
    <e v="#N/A"/>
    <e v="#N/A"/>
    <n v="1"/>
    <n v="115"/>
    <n v="0.31880487256224904"/>
    <n v="-1.2752194902489961E-3"/>
    <n v="1"/>
    <n v="115"/>
    <n v="0.38158835147991182"/>
    <n v="-1.5263534059196473E-3"/>
    <e v="#N/A"/>
    <e v="#N/A"/>
    <e v="#N/A"/>
    <e v="#N/A"/>
    <s v="6a, 8a, 5"/>
    <n v="-4.0000000000000001E-3"/>
    <s v="Source (6a)"/>
    <n v="8.6956521739130436E-3"/>
    <s v="Derived (8a)"/>
    <s v="N"/>
    <s v="neg"/>
    <s v="insignificant"/>
    <s v="Ridership"/>
    <s v="unlinked trip"/>
    <s v="Continuous"/>
    <s v="Disaggregate"/>
    <s v="General"/>
    <s v="USA"/>
    <s v="varies"/>
    <s v="2002 - 2010"/>
    <s v="2018 - 2019"/>
    <x v="2"/>
    <n v="6369"/>
    <x v="1"/>
    <n v="0"/>
    <n v="1"/>
    <x v="0"/>
    <s v="PT-Access"/>
    <s v="Compactness index"/>
    <x v="11"/>
  </r>
  <r>
    <x v="25"/>
    <s v="Zhang 2004"/>
    <x v="42"/>
    <s v="131.2.5"/>
    <s v="Table 3 (Boston - non-work trip, expanded)"/>
    <x v="1"/>
    <x v="0"/>
    <x v="1"/>
    <n v="0.12663333333333332"/>
    <n v="7.8968149513029751"/>
    <s v="131.2Balance"/>
    <n v="0.5"/>
    <n v="3.9484074756514875"/>
    <n v="0.44066757704032006"/>
    <n v="-1.6740961251761758E-3"/>
    <n v="0.5"/>
    <n v="3.9484074756514875"/>
    <n v="1.1239530843194894"/>
    <n v="-4.2698977673297396E-3"/>
    <n v="0.5"/>
    <n v="3.9484074756514875"/>
    <n v="0.71581800515058358"/>
    <n v="-2.7193926015670667E-3"/>
    <e v="#N/A"/>
    <e v="#N/A"/>
    <e v="#N/A"/>
    <e v="#N/A"/>
    <n v="0.5"/>
    <n v="3.9484074756514875"/>
    <n v="0.28449386569425833"/>
    <n v="-1.0807921957724873E-3"/>
    <e v="#N/A"/>
    <e v="#N/A"/>
    <e v="#N/A"/>
    <e v="#N/A"/>
    <s v="4a, 7a, 8a"/>
    <n v="-3.7989999999999999E-3"/>
    <s v="derived (7a)"/>
    <n v="0.12663333333333332"/>
    <s v="Derived (8a)"/>
    <s v="N"/>
    <s v="neg"/>
    <s v="insignificant"/>
    <s v="mode choice (probability)"/>
    <s v="trip"/>
    <s v="Discrete"/>
    <s v="Disaggregate"/>
    <s v="Non-work"/>
    <s v="USA"/>
    <s v="Boston"/>
    <n v="1991"/>
    <s v="Pre-2010"/>
    <x v="1"/>
    <n v="1036"/>
    <x v="1"/>
    <n v="0"/>
    <n v="1"/>
    <x v="0"/>
    <s v="Diversity"/>
    <s v="Land use balance (origin)"/>
    <x v="3"/>
  </r>
  <r>
    <x v="41"/>
    <s v="Peterson 2011"/>
    <x v="66"/>
    <s v="104.2.1"/>
    <s v="Table 5.8 p. 27"/>
    <x v="0"/>
    <x v="0"/>
    <x v="1"/>
    <n v="2.4229339090800045E-4"/>
    <n v="4127.227722772278"/>
    <s v="104.2Local_Access"/>
    <n v="1"/>
    <n v="4127.227722772278"/>
    <n v="0.20251459801131233"/>
    <n v="-4.0907948798285081E-4"/>
    <e v="#N/A"/>
    <e v="#N/A"/>
    <e v="#N/A"/>
    <e v="#N/A"/>
    <e v="#N/A"/>
    <e v="#N/A"/>
    <e v="#N/A"/>
    <e v="#N/A"/>
    <n v="1"/>
    <n v="4127.227722772278"/>
    <n v="9.1180634967977625E-2"/>
    <n v="-1.8418488263531477E-4"/>
    <n v="1"/>
    <n v="4127.227722772278"/>
    <n v="14.69788231867124"/>
    <n v="-2.96897222837159E-2"/>
    <e v="#N/A"/>
    <e v="#N/A"/>
    <e v="#N/A"/>
    <e v="#N/A"/>
    <s v="6e, 4b, 8a"/>
    <n v="-2.0199999999999997E-3"/>
    <s v="Derived (6e)"/>
    <n v="2.4229339090800045E-4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x v="2"/>
    <n v="15"/>
    <x v="1"/>
    <n v="0"/>
    <n v="1"/>
    <x v="0"/>
    <s v="PT-Access"/>
    <s v="Walkability index"/>
    <x v="5"/>
  </r>
  <r>
    <x v="5"/>
    <s v="Alam et al. 2018"/>
    <x v="9"/>
    <s v="167.1.1"/>
    <s v="Table 2 p. 824"/>
    <x v="0"/>
    <x v="0"/>
    <x v="1"/>
    <n v="5.1063218618673668E-2"/>
    <n v="19.583567723525814"/>
    <s v="167.1Centrality"/>
    <n v="1"/>
    <n v="19.583567723525814"/>
    <n v="1.3661605365540145E-6"/>
    <n v="-2.7323210731080289E-9"/>
    <e v="#N/A"/>
    <e v="#N/A"/>
    <e v="#N/A"/>
    <e v="#N/A"/>
    <e v="#N/A"/>
    <e v="#N/A"/>
    <e v="#N/A"/>
    <e v="#N/A"/>
    <n v="1"/>
    <n v="19.583567723525814"/>
    <n v="5.4289885325328871E-2"/>
    <n v="-1.0857977065065774E-4"/>
    <n v="1"/>
    <n v="19.583567723525814"/>
    <n v="6.4981402814916739E-2"/>
    <n v="-1.2996280562983347E-4"/>
    <n v="1"/>
    <n v="19.583567723525814"/>
    <n v="6.8309037722304167E-7"/>
    <n v="-1.3661807544460833E-9"/>
    <s v="6a"/>
    <n v="-2E-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x v="0"/>
    <n v="358"/>
    <x v="0"/>
    <n v="0"/>
    <n v="1"/>
    <x v="0"/>
    <s v="PT-Access"/>
    <s v="Metropolitan Sprawl Indicator"/>
    <x v="11"/>
  </r>
  <r>
    <x v="42"/>
    <s v="Zhao et al. 2014"/>
    <x v="67"/>
    <s v="129.1.4"/>
    <s v="Table 2 p. 143"/>
    <x v="0"/>
    <x v="0"/>
    <x v="1"/>
    <n v="-5.9291718277595397E-4"/>
    <n v="-1686.5761847517088"/>
    <s v="129.1Emp_Den"/>
    <n v="0.5"/>
    <n v="-843.28809237585438"/>
    <n v="-15.597790452170825"/>
    <n v="2.2750567012179767E-2"/>
    <e v="#N/A"/>
    <e v="#N/A"/>
    <e v="#N/A"/>
    <e v="#N/A"/>
    <e v="#N/A"/>
    <e v="#N/A"/>
    <e v="#N/A"/>
    <e v="#N/A"/>
    <n v="0.5"/>
    <n v="-843.28809237585438"/>
    <n v="-10.310168501238925"/>
    <n v="1.503816711178191E-2"/>
    <e v="#N/A"/>
    <e v="#N/A"/>
    <e v="#N/A"/>
    <e v="#N/A"/>
    <n v="0.5"/>
    <n v="-843.28809237585438"/>
    <n v="-12.928495392388204"/>
    <n v="1.885719658134332E-2"/>
    <s v="6c, 8a"/>
    <n v="-1.4585762696288469E-3"/>
    <s v="derived (6c)"/>
    <n v="-5.9291718277595397E-4"/>
    <s v="Derived (8a)"/>
    <s v="Y"/>
    <s v="neg"/>
    <s v="N"/>
    <s v="Ridership"/>
    <m/>
    <s v="Continuous"/>
    <s v="Aggregate"/>
    <s v="General"/>
    <s v="China"/>
    <s v="Nanjing"/>
    <n v="2010"/>
    <s v="2010 - 2017"/>
    <x v="2"/>
    <n v="55"/>
    <x v="0"/>
    <n v="0"/>
    <n v="0"/>
    <x v="1"/>
    <s v="Density"/>
    <s v="Business/office building floor area (common catchment area)"/>
    <x v="1"/>
  </r>
  <r>
    <x v="22"/>
    <s v="Zhu et al. 2013"/>
    <x v="41"/>
    <s v="54.3.2"/>
    <s v="Table 5 p. 69"/>
    <x v="0"/>
    <x v="0"/>
    <x v="1"/>
    <n v="9.1214876538965012E-2"/>
    <n v="10.963123976523958"/>
    <s v="54.3Mix_House"/>
    <n v="0.5"/>
    <n v="5.481561988261979"/>
    <n v="0.64556328641117"/>
    <n v="-7.4368890594566771E-4"/>
    <e v="#N/A"/>
    <e v="#N/A"/>
    <e v="#N/A"/>
    <e v="#N/A"/>
    <n v="0.5"/>
    <n v="5.481561988261979"/>
    <n v="0.875"/>
    <n v="-1.0079999999999998E-3"/>
    <e v="#N/A"/>
    <e v="#N/A"/>
    <e v="#N/A"/>
    <e v="#N/A"/>
    <n v="0.5"/>
    <n v="5.481561988261979"/>
    <n v="0.875"/>
    <n v="-1.0079999999999998E-3"/>
    <n v="0.5"/>
    <n v="5.481561988261979"/>
    <n v="0.65834065022786803"/>
    <n v="-7.5840842906250386E-4"/>
    <s v="4a, 7a"/>
    <n v="-1.1519999999999998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x v="2"/>
    <n v="8181"/>
    <x v="0"/>
    <n v="0"/>
    <n v="1"/>
    <x v="0"/>
    <s v="Diversity"/>
    <s v="Residential density Index:Entropy: maximises eveness --&gt; 1"/>
    <x v="9"/>
  </r>
  <r>
    <x v="22"/>
    <s v="Zhu et al. 2013"/>
    <x v="37"/>
    <s v="54.1.3"/>
    <s v="Table 3 p. 68"/>
    <x v="0"/>
    <x v="0"/>
    <x v="1"/>
    <n v="0.10300154641287317"/>
    <n v="9.7085921020212922"/>
    <s v="54.1Mix_Land"/>
    <n v="1"/>
    <n v="9.7085921020212922"/>
    <n v="0.13174345925680525"/>
    <n v="-8.8531604620573141E-5"/>
    <e v="#N/A"/>
    <e v="#N/A"/>
    <e v="#N/A"/>
    <e v="#N/A"/>
    <n v="1"/>
    <n v="9.7085921020212922"/>
    <n v="6.2820729164403413E-2"/>
    <n v="-4.2215529998479099E-5"/>
    <e v="#N/A"/>
    <e v="#N/A"/>
    <e v="#N/A"/>
    <e v="#N/A"/>
    <n v="1"/>
    <n v="9.7085921020212922"/>
    <n v="7.1925488624272338E-2"/>
    <n v="-4.8333928355511015E-5"/>
    <n v="1"/>
    <n v="9.7085921020212922"/>
    <n v="9.2102946623534965E-2"/>
    <n v="-6.1893180131015503E-5"/>
    <s v="4a, 7a"/>
    <n v="-6.7200000000000007E-4"/>
    <s v="derived (7a)"/>
    <m/>
    <m/>
    <s v="N"/>
    <s v="neg"/>
    <s v="insignificant"/>
    <s v="mode choice (probability)"/>
    <s v="trip"/>
    <s v="categorical"/>
    <s v="Disaggregate"/>
    <s v="Work"/>
    <s v="USA"/>
    <s v="Los Angeles"/>
    <n v="2009"/>
    <s v="Pre-2010"/>
    <x v="2"/>
    <n v="4934"/>
    <x v="0"/>
    <n v="0"/>
    <n v="1"/>
    <x v="0"/>
    <s v="Diversity"/>
    <s v="Land use mix:Entropy: maximises eveness --&gt; 1"/>
    <x v="4"/>
  </r>
  <r>
    <x v="22"/>
    <s v="Zhu et al. 2013"/>
    <x v="37"/>
    <s v="54.1.2"/>
    <s v="Table 3 p. 68"/>
    <x v="0"/>
    <x v="0"/>
    <x v="1"/>
    <n v="9.1214876538965012E-2"/>
    <n v="10.963123976523958"/>
    <s v="54.1Mix_House"/>
    <n v="0.5"/>
    <n v="5.481561988261979"/>
    <n v="0.64556328641117"/>
    <n v="-3.7184445297283386E-4"/>
    <e v="#N/A"/>
    <e v="#N/A"/>
    <e v="#N/A"/>
    <e v="#N/A"/>
    <n v="0.5"/>
    <n v="5.481561988261979"/>
    <n v="0.875"/>
    <n v="-5.0399999999999989E-4"/>
    <e v="#N/A"/>
    <e v="#N/A"/>
    <e v="#N/A"/>
    <e v="#N/A"/>
    <n v="0.5"/>
    <n v="5.481561988261979"/>
    <n v="0.875"/>
    <n v="-5.0399999999999989E-4"/>
    <n v="0.5"/>
    <n v="5.481561988261979"/>
    <n v="0.65834065022786803"/>
    <n v="-3.7920421453125193E-4"/>
    <s v="4a, 7a"/>
    <n v="-5.7599999999999991E-4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x v="2"/>
    <n v="4934"/>
    <x v="0"/>
    <n v="0"/>
    <n v="1"/>
    <x v="0"/>
    <s v="Diversity"/>
    <s v="Residential density Index:Entropy: maximises eveness --&gt; 1"/>
    <x v="9"/>
  </r>
  <r>
    <x v="1"/>
    <s v="Lee et al. 2017"/>
    <x v="1"/>
    <s v="176.1.3"/>
    <s v="Table 5 p. 20 (TMS)"/>
    <x v="0"/>
    <x v="0"/>
    <x v="1"/>
    <n v="0.10300154641287317"/>
    <n v="9.7085921020212922"/>
    <s v="176.1Mix_Land"/>
    <n v="1"/>
    <n v="9.7085921020212922"/>
    <n v="0.13174345925680525"/>
    <n v="-5.4017318171177367E-5"/>
    <e v="#N/A"/>
    <e v="#N/A"/>
    <e v="#N/A"/>
    <e v="#N/A"/>
    <e v="#N/A"/>
    <e v="#N/A"/>
    <e v="#N/A"/>
    <e v="#N/A"/>
    <n v="1"/>
    <n v="9.7085921020212922"/>
    <n v="0.28009705662971224"/>
    <n v="-1.148451081528429E-4"/>
    <n v="1"/>
    <n v="9.7085921020212922"/>
    <n v="7.1925488624272338E-2"/>
    <n v="-2.9490815145982473E-5"/>
    <n v="1"/>
    <n v="9.7085921020212922"/>
    <n v="9.2102946623534965E-2"/>
    <n v="-3.7763955799645977E-5"/>
    <s v="6c"/>
    <n v="-4.1001897533206821E-4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x v="2"/>
    <n v="78"/>
    <x v="0"/>
    <n v="0"/>
    <n v="1"/>
    <x v="0"/>
    <s v="Diversity"/>
    <s v="Diversity: 1 - Herschman-Herfindal Index"/>
    <x v="4"/>
  </r>
  <r>
    <x v="43"/>
    <s v="Zhao et al. 2013"/>
    <x v="68"/>
    <s v="128.1.3"/>
    <s v="Table  2  p. 120"/>
    <x v="1"/>
    <x v="0"/>
    <x v="1"/>
    <n v="1.6617760984839614E-4"/>
    <n v="6017.6578596376503"/>
    <s v="128.1Pop_den"/>
    <n v="0.5"/>
    <n v="3008.8289298188251"/>
    <n v="60.953225945389072"/>
    <n v="-1.0230352014155541E-2"/>
    <n v="0.5"/>
    <n v="3008.8289298188251"/>
    <n v="13.434134106280185"/>
    <n v="-2.2547768191261051E-3"/>
    <e v="#N/A"/>
    <e v="#N/A"/>
    <e v="#N/A"/>
    <e v="#N/A"/>
    <n v="0.5"/>
    <n v="3008.8289298188251"/>
    <n v="36.691120200630273"/>
    <n v="-6.1582150841769526E-3"/>
    <e v="#N/A"/>
    <e v="#N/A"/>
    <e v="#N/A"/>
    <e v="#N/A"/>
    <n v="0.5"/>
    <n v="3008.8289298188251"/>
    <n v="46.112938378266044"/>
    <n v="-7.7395672616144932E-3"/>
    <s v="6c, 8a"/>
    <n v="-1.6783938594688009E-4"/>
    <s v="derived (6c)"/>
    <n v="1.6617760984839614E-4"/>
    <s v="Derived (8a)"/>
    <s v="N"/>
    <s v="neg"/>
    <s v="insignificant"/>
    <s v="Ridership"/>
    <m/>
    <s v="Continuous"/>
    <s v="Aggregate"/>
    <s v="General"/>
    <s v="China"/>
    <s v="Nanjing"/>
    <n v="2010"/>
    <s v="2010 - 2017"/>
    <x v="2"/>
    <n v="55"/>
    <x v="0"/>
    <n v="0"/>
    <n v="0"/>
    <x v="1"/>
    <s v="Density"/>
    <s v="Residential floor area (common catchment area)"/>
    <x v="2"/>
  </r>
  <r>
    <x v="22"/>
    <s v="Zhu et al. 2013"/>
    <x v="34"/>
    <s v="54.2.3"/>
    <s v="Table 4 p. 68"/>
    <x v="0"/>
    <x v="0"/>
    <x v="1"/>
    <n v="0.10300154641287317"/>
    <n v="9.7085921020212922"/>
    <s v="54.2Mix_Land"/>
    <n v="1"/>
    <n v="9.7085921020212922"/>
    <n v="0.13174345925680525"/>
    <n v="-1.2647372088653304E-5"/>
    <e v="#N/A"/>
    <e v="#N/A"/>
    <e v="#N/A"/>
    <e v="#N/A"/>
    <n v="1"/>
    <n v="9.7085921020212922"/>
    <n v="6.2820729164403413E-2"/>
    <n v="-6.0307899997827277E-6"/>
    <e v="#N/A"/>
    <e v="#N/A"/>
    <e v="#N/A"/>
    <e v="#N/A"/>
    <n v="1"/>
    <n v="9.7085921020212922"/>
    <n v="7.1925488624272338E-2"/>
    <n v="-6.9048469079301442E-6"/>
    <n v="1"/>
    <n v="9.7085921020212922"/>
    <n v="9.2102946623534965E-2"/>
    <n v="-8.8418828758593571E-6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x v="2"/>
    <n v="3334"/>
    <x v="0"/>
    <n v="0"/>
    <n v="1"/>
    <x v="0"/>
    <s v="Diversity"/>
    <s v="Land use mix:Entropy: maximises eveness --&gt; 1"/>
    <x v="4"/>
  </r>
  <r>
    <x v="22"/>
    <s v="Zhu et al. 2013"/>
    <x v="41"/>
    <s v="54.3.3"/>
    <s v="Table 5 p. 69"/>
    <x v="0"/>
    <x v="0"/>
    <x v="1"/>
    <n v="0.10300154641287317"/>
    <n v="9.7085921020212922"/>
    <s v="54.3Mix_Land"/>
    <n v="1"/>
    <n v="9.7085921020212922"/>
    <n v="0.13174345925680525"/>
    <n v="-1.2647372088653304E-5"/>
    <e v="#N/A"/>
    <e v="#N/A"/>
    <e v="#N/A"/>
    <e v="#N/A"/>
    <n v="1"/>
    <n v="9.7085921020212922"/>
    <n v="6.2820729164403413E-2"/>
    <n v="-6.0307899997827277E-6"/>
    <e v="#N/A"/>
    <e v="#N/A"/>
    <e v="#N/A"/>
    <e v="#N/A"/>
    <n v="1"/>
    <n v="9.7085921020212922"/>
    <n v="7.1925488624272338E-2"/>
    <n v="-6.9048469079301442E-6"/>
    <n v="1"/>
    <n v="9.7085921020212922"/>
    <n v="9.2102946623534965E-2"/>
    <n v="-8.8418828758593571E-6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Non-work"/>
    <s v="USA"/>
    <s v="Los Angeles"/>
    <n v="2009"/>
    <s v="Pre-2010"/>
    <x v="2"/>
    <n v="8181"/>
    <x v="0"/>
    <n v="0"/>
    <n v="1"/>
    <x v="0"/>
    <s v="Diversity"/>
    <s v="Land use mix:Entropy: maximises eveness --&gt; 1"/>
    <x v="4"/>
  </r>
  <r>
    <x v="44"/>
    <s v="Moniruzzaman and Paez 2012"/>
    <x v="69"/>
    <s v="37.1.6"/>
    <s v="Table 2 (1), p. 203"/>
    <x v="0"/>
    <x v="0"/>
    <x v="1"/>
    <n v="0.12883537881963511"/>
    <n v="7.7618431300610675"/>
    <s v="37.1Connectivity"/>
    <n v="0.5"/>
    <n v="3.8809215650305338"/>
    <n v="0.3666693981870715"/>
    <n v="0"/>
    <e v="#N/A"/>
    <e v="#N/A"/>
    <e v="#N/A"/>
    <e v="#N/A"/>
    <n v="0.5"/>
    <n v="3.8809215650305338"/>
    <n v="0.833846645253282"/>
    <n v="0"/>
    <e v="#N/A"/>
    <e v="#N/A"/>
    <e v="#N/A"/>
    <e v="#N/A"/>
    <n v="0.5"/>
    <n v="3.8809215650305338"/>
    <n v="0.28974646958709077"/>
    <n v="0"/>
    <n v="0.5"/>
    <n v="3.8809215650305338"/>
    <n v="0.29623210952860157"/>
    <n v="0"/>
    <s v="4a, 7a"/>
    <n v="0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2"/>
    <n v="761"/>
    <x v="0"/>
    <n v="0"/>
    <n v="1"/>
    <x v="0"/>
    <s v="PT-Design"/>
    <s v="Sidewalk density"/>
    <x v="0"/>
  </r>
  <r>
    <x v="22"/>
    <s v="Zhu et al. 2013"/>
    <x v="34"/>
    <s v="54.2.2"/>
    <s v="Table 4 p. 68"/>
    <x v="0"/>
    <x v="0"/>
    <x v="1"/>
    <n v="9.1214876538965012E-2"/>
    <n v="10.963123976523958"/>
    <s v="54.2Mix_House"/>
    <n v="0.5"/>
    <n v="5.481561988261979"/>
    <n v="0.64556328641117"/>
    <n v="0"/>
    <e v="#N/A"/>
    <e v="#N/A"/>
    <e v="#N/A"/>
    <e v="#N/A"/>
    <n v="0.5"/>
    <n v="5.481561988261979"/>
    <n v="0.875"/>
    <n v="0"/>
    <e v="#N/A"/>
    <e v="#N/A"/>
    <e v="#N/A"/>
    <e v="#N/A"/>
    <n v="0.5"/>
    <n v="5.481561988261979"/>
    <n v="0.875"/>
    <n v="0"/>
    <n v="0.5"/>
    <n v="5.481561988261979"/>
    <n v="0.65834065022786803"/>
    <n v="0"/>
    <s v="4a, 7a"/>
    <n v="0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x v="2"/>
    <n v="3334"/>
    <x v="0"/>
    <n v="0"/>
    <n v="1"/>
    <x v="0"/>
    <s v="Diversity"/>
    <s v="Residential density Index:Entropy: maximises eveness --&gt; 1"/>
    <x v="9"/>
  </r>
  <r>
    <x v="28"/>
    <s v="Bhattacharya 2013"/>
    <x v="70"/>
    <s v="72.1.2"/>
    <s v="Table 3.2 p. 61"/>
    <x v="0"/>
    <x v="0"/>
    <x v="1"/>
    <n v="4.9702463302186993E-2"/>
    <n v="20.119727143503535"/>
    <s v="72.1Emp_Den"/>
    <n v="1"/>
    <n v="20.119727143503535"/>
    <n v="0.37214243954882059"/>
    <n v="0"/>
    <e v="#N/A"/>
    <e v="#N/A"/>
    <e v="#N/A"/>
    <e v="#N/A"/>
    <n v="1"/>
    <n v="20.119727143503535"/>
    <n v="0.98906350803302445"/>
    <n v="0"/>
    <e v="#N/A"/>
    <e v="#N/A"/>
    <e v="#N/A"/>
    <e v="#N/A"/>
    <n v="1"/>
    <n v="20.119727143503535"/>
    <n v="0.89019124619749457"/>
    <n v="0"/>
    <e v="#N/A"/>
    <e v="#N/A"/>
    <e v="#N/A"/>
    <e v="#N/A"/>
    <s v="4b, 8b"/>
    <n v="0"/>
    <s v="Source"/>
    <m/>
    <m/>
    <s v="N"/>
    <s v="Pos"/>
    <s v="insignificant"/>
    <s v="Transit users"/>
    <s v="individual"/>
    <s v="Count"/>
    <s v="Aggregate"/>
    <s v="General"/>
    <s v="USA"/>
    <s v="Atlanta"/>
    <n v="2009"/>
    <s v="Pre-2010"/>
    <x v="2"/>
    <n v="12851"/>
    <x v="1"/>
    <n v="0"/>
    <n v="1"/>
    <x v="0"/>
    <s v="Density"/>
    <s v="Employment density"/>
    <x v="1"/>
  </r>
  <r>
    <x v="45"/>
    <s v="Park et al. 2018"/>
    <x v="71"/>
    <s v="178.1.1"/>
    <s v="Table 6 p. 281"/>
    <x v="0"/>
    <x v="0"/>
    <x v="1"/>
    <n v="5.4009386828965854E-2"/>
    <n v="18.515300000845198"/>
    <s v="178.1Act_Den"/>
    <n v="1"/>
    <n v="18.515300000845198"/>
    <n v="1.0340101168499765"/>
    <n v="0"/>
    <e v="#N/A"/>
    <e v="#N/A"/>
    <e v="#N/A"/>
    <e v="#N/A"/>
    <e v="#N/A"/>
    <e v="#N/A"/>
    <e v="#N/A"/>
    <e v="#N/A"/>
    <n v="1"/>
    <n v="18.515300000845198"/>
    <n v="1.0204116337164688"/>
    <n v="0"/>
    <n v="1"/>
    <n v="18.515300000845198"/>
    <n v="0.91140124894932251"/>
    <n v="0"/>
    <n v="1"/>
    <n v="18.515300000845198"/>
    <n v="1.0546253280271851"/>
    <n v="0"/>
    <s v="7b"/>
    <n v="0"/>
    <s v="derived (7b)"/>
    <m/>
    <m/>
    <s v="Y"/>
    <s v="neg"/>
    <s v="N"/>
    <s v="Transit users"/>
    <s v="Any transit trip"/>
    <s v="Count"/>
    <s v="Disaggregate"/>
    <s v="General"/>
    <s v="USA"/>
    <s v="varies"/>
    <n v="2012"/>
    <s v="2010 - 2017"/>
    <x v="0"/>
    <n v="2431"/>
    <x v="0"/>
    <n v="0"/>
    <n v="1"/>
    <x v="0"/>
    <s v="Density"/>
    <s v="Activity density (populatoin + employment per square mile)"/>
    <x v="7"/>
  </r>
  <r>
    <x v="45"/>
    <s v="Park et al. 2018"/>
    <x v="71"/>
    <s v="178.1.4"/>
    <s v="Table 6 p. 281"/>
    <x v="0"/>
    <x v="0"/>
    <x v="1"/>
    <n v="0.12883537881963511"/>
    <n v="7.7618431300610675"/>
    <s v="178.1Connectivity"/>
    <n v="1"/>
    <n v="7.7618431300610675"/>
    <n v="0.73333879637414301"/>
    <n v="0"/>
    <e v="#N/A"/>
    <e v="#N/A"/>
    <e v="#N/A"/>
    <e v="#N/A"/>
    <e v="#N/A"/>
    <e v="#N/A"/>
    <e v="#N/A"/>
    <e v="#N/A"/>
    <n v="1"/>
    <n v="7.7618431300610675"/>
    <n v="0.53391520694350825"/>
    <n v="0"/>
    <n v="1"/>
    <n v="7.7618431300610675"/>
    <n v="0.57949293917418154"/>
    <n v="0"/>
    <n v="1"/>
    <n v="7.7618431300610675"/>
    <n v="0.59246421905720315"/>
    <n v="0"/>
    <s v="7b"/>
    <n v="0"/>
    <s v="derived (7b)"/>
    <m/>
    <m/>
    <s v="N"/>
    <s v="Pos"/>
    <s v="insignificant"/>
    <s v="Transit users"/>
    <s v="Any transit trip"/>
    <s v="Count"/>
    <s v="Disaggregate"/>
    <s v="General"/>
    <s v="USA"/>
    <s v="varies"/>
    <n v="2012"/>
    <s v="2010 - 2017"/>
    <x v="0"/>
    <n v="2431"/>
    <x v="0"/>
    <n v="0"/>
    <n v="1"/>
    <x v="0"/>
    <s v="PT-Design"/>
    <s v="number of intersections per square mile"/>
    <x v="0"/>
  </r>
  <r>
    <x v="45"/>
    <s v="Park et al. 2018"/>
    <x v="72"/>
    <s v="178.2.1"/>
    <s v="Table 6 p. 281"/>
    <x v="0"/>
    <x v="0"/>
    <x v="1"/>
    <n v="5.4009386828965854E-2"/>
    <n v="18.515300000845198"/>
    <s v="178.2Act_Den"/>
    <n v="1"/>
    <n v="18.515300000845198"/>
    <n v="1.0340101168499765"/>
    <n v="0"/>
    <e v="#N/A"/>
    <e v="#N/A"/>
    <e v="#N/A"/>
    <e v="#N/A"/>
    <e v="#N/A"/>
    <e v="#N/A"/>
    <e v="#N/A"/>
    <e v="#N/A"/>
    <n v="1"/>
    <n v="18.515300000845198"/>
    <n v="1.0204116337164688"/>
    <n v="0"/>
    <n v="1"/>
    <n v="18.515300000845198"/>
    <n v="0.91140124894932251"/>
    <n v="0"/>
    <n v="1"/>
    <n v="18.515300000845198"/>
    <n v="1.0546253280271851"/>
    <n v="0"/>
    <s v="7b"/>
    <n v="0"/>
    <s v="derived (7b)"/>
    <m/>
    <m/>
    <s v="Y"/>
    <s v="neg"/>
    <s v="N"/>
    <s v="Ridership"/>
    <s v="Transit trip"/>
    <s v="Count"/>
    <s v="Disaggregate"/>
    <s v="General"/>
    <s v="USA"/>
    <s v="varies"/>
    <n v="2012"/>
    <s v="2010 - 2017"/>
    <x v="0"/>
    <n v="977"/>
    <x v="0"/>
    <n v="0"/>
    <n v="1"/>
    <x v="0"/>
    <s v="Density"/>
    <s v="Activity density (populatoin + employment per square mile)"/>
    <x v="7"/>
  </r>
  <r>
    <x v="45"/>
    <s v="Park et al. 2018"/>
    <x v="72"/>
    <s v="178.2.2"/>
    <s v="Table 6 p. 281"/>
    <x v="0"/>
    <x v="0"/>
    <x v="1"/>
    <n v="5.1063218618673668E-2"/>
    <n v="19.583567723525814"/>
    <s v="178.2Centrality"/>
    <n v="1"/>
    <n v="19.583567723525814"/>
    <n v="1.3661605365540145E-6"/>
    <n v="0"/>
    <e v="#N/A"/>
    <e v="#N/A"/>
    <e v="#N/A"/>
    <e v="#N/A"/>
    <e v="#N/A"/>
    <e v="#N/A"/>
    <e v="#N/A"/>
    <e v="#N/A"/>
    <n v="1"/>
    <n v="19.583567723525814"/>
    <n v="5.4289885325328871E-2"/>
    <n v="0"/>
    <n v="1"/>
    <n v="19.583567723525814"/>
    <n v="6.4981402814916739E-2"/>
    <n v="0"/>
    <n v="1"/>
    <n v="19.583567723525814"/>
    <n v="6.8309037722304167E-7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x v="0"/>
    <n v="977"/>
    <x v="0"/>
    <n v="0"/>
    <n v="1"/>
    <x v="0"/>
    <s v="PT-Access"/>
    <s v="Compactness index"/>
    <x v="11"/>
  </r>
  <r>
    <x v="45"/>
    <s v="Park et al. 2018"/>
    <x v="72"/>
    <s v="178.2.4"/>
    <s v="Table 6 p. 281"/>
    <x v="0"/>
    <x v="0"/>
    <x v="1"/>
    <n v="0.12883537881963511"/>
    <n v="7.7618431300610675"/>
    <s v="178.2Connectivity"/>
    <n v="1"/>
    <n v="7.7618431300610675"/>
    <n v="0.73333879637414301"/>
    <n v="0"/>
    <e v="#N/A"/>
    <e v="#N/A"/>
    <e v="#N/A"/>
    <e v="#N/A"/>
    <e v="#N/A"/>
    <e v="#N/A"/>
    <e v="#N/A"/>
    <e v="#N/A"/>
    <n v="1"/>
    <n v="7.7618431300610675"/>
    <n v="0.53391520694350825"/>
    <n v="0"/>
    <n v="1"/>
    <n v="7.7618431300610675"/>
    <n v="0.57949293917418154"/>
    <n v="0"/>
    <n v="1"/>
    <n v="7.7618431300610675"/>
    <n v="0.59246421905720315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x v="0"/>
    <n v="977"/>
    <x v="0"/>
    <n v="0"/>
    <n v="1"/>
    <x v="0"/>
    <s v="PT-Design"/>
    <s v="number of intersections per square mile"/>
    <x v="0"/>
  </r>
  <r>
    <x v="46"/>
    <s v="Lane et al. 2006"/>
    <x v="73"/>
    <s v="21.1.2"/>
    <s v="Table 5 p. 207"/>
    <x v="0"/>
    <x v="0"/>
    <x v="1"/>
    <n v="4.9829870753134364E-9"/>
    <n v="200682840.40995604"/>
    <s v="21.1Centrality"/>
    <n v="1"/>
    <n v="200682840.40995604"/>
    <n v="13.999746154644427"/>
    <n v="4.15912423820015E-7"/>
    <e v="#N/A"/>
    <e v="#N/A"/>
    <e v="#N/A"/>
    <e v="#N/A"/>
    <n v="1"/>
    <n v="200682840.40995604"/>
    <n v="3.9999993704061163"/>
    <n v="1.1883425706774152E-7"/>
    <e v="#N/A"/>
    <e v="#N/A"/>
    <e v="#N/A"/>
    <e v="#N/A"/>
    <e v="#N/A"/>
    <e v="#N/A"/>
    <e v="#N/A"/>
    <e v="#N/A"/>
    <n v="1"/>
    <n v="200682840.40995604"/>
    <n v="6.9999766688655098"/>
    <n v="2.0795928946651343E-7"/>
    <s v="6e, 8a, 5"/>
    <n v="2.9708568943018707E-8"/>
    <s v="Derived (6e)"/>
    <n v="4.9829870753134364E-9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x v="1"/>
    <n v="348"/>
    <x v="0"/>
    <n v="0"/>
    <n v="0"/>
    <x v="1"/>
    <s v="PT-Access"/>
    <s v="Employment (Common catchment area)"/>
    <x v="11"/>
  </r>
  <r>
    <x v="42"/>
    <s v="Zhao et al. 2014"/>
    <x v="67"/>
    <s v="129.1.6"/>
    <s v="Table 2 p. 143"/>
    <x v="0"/>
    <x v="0"/>
    <x v="1"/>
    <n v="2.4813226212152498E-6"/>
    <n v="403010.8747044917"/>
    <s v="129.1Local_Access"/>
    <n v="1"/>
    <n v="403010.8747044917"/>
    <n v="19.774916909635877"/>
    <n v="1.1383764089243297E-4"/>
    <e v="#N/A"/>
    <e v="#N/A"/>
    <e v="#N/A"/>
    <e v="#N/A"/>
    <e v="#N/A"/>
    <e v="#N/A"/>
    <e v="#N/A"/>
    <e v="#N/A"/>
    <n v="1"/>
    <n v="403010.8747044917"/>
    <n v="8.903503737339852"/>
    <n v="5.1254519337163268E-5"/>
    <e v="#N/A"/>
    <e v="#N/A"/>
    <e v="#N/A"/>
    <e v="#N/A"/>
    <n v="1"/>
    <n v="403010.8747044917"/>
    <n v="11.99073629815695"/>
    <n v="6.9026693714213243E-5"/>
    <s v="6c, 8a"/>
    <n v="5.7566684812193788E-6"/>
    <s v="derived (6c)"/>
    <n v="2.4813226212152498E-6"/>
    <s v="Derived (8a)"/>
    <s v="Y"/>
    <s v="Pos"/>
    <s v="Y"/>
    <s v="Ridership"/>
    <m/>
    <s v="Continuous"/>
    <s v="Aggregate"/>
    <s v="General"/>
    <s v="China"/>
    <s v="Nanjing"/>
    <n v="2010"/>
    <s v="2010 - 2017"/>
    <x v="2"/>
    <n v="55"/>
    <x v="0"/>
    <n v="0"/>
    <n v="0"/>
    <x v="1"/>
    <s v="PT-Access"/>
    <s v="Number of shopping centres"/>
    <x v="5"/>
  </r>
  <r>
    <x v="12"/>
    <s v="Chatman 2008"/>
    <x v="17"/>
    <s v="111.1.1"/>
    <s v="Table 5 p. 1020 (col. 1 Activity Density)"/>
    <x v="1"/>
    <x v="0"/>
    <x v="1"/>
    <n v="6.021384603925508E-2"/>
    <n v="16.607475950765082"/>
    <s v="111.1Comm_Den"/>
    <n v="0.33333333333333331"/>
    <n v="5.5358253169216933"/>
    <n v="7.9401712475562145E-2"/>
    <n v="1.2857916309730155E-5"/>
    <n v="0.33333333333333331"/>
    <n v="5.5358253169216933"/>
    <n v="6.8680307356675796E-2"/>
    <n v="1.1121745571803295E-5"/>
    <n v="0.33333333333333331"/>
    <n v="5.5358253169216933"/>
    <n v="9.3398504084271458E-2"/>
    <n v="1.5124486758886498E-5"/>
    <e v="#N/A"/>
    <e v="#N/A"/>
    <e v="#N/A"/>
    <e v="#N/A"/>
    <n v="0.33333333333333331"/>
    <n v="5.5358253169216933"/>
    <n v="0.48929171748298628"/>
    <n v="7.9233454270607383E-5"/>
    <n v="0.33333333333333331"/>
    <n v="5.5358253169216933"/>
    <n v="8.7110536348435866E-2"/>
    <n v="1.4106244703583961E-5"/>
    <s v="4b, 7b"/>
    <n v="1.6193499999999999E-4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x v="1"/>
    <n v="1000"/>
    <x v="0"/>
    <n v="0"/>
    <n v="1"/>
    <x v="0"/>
    <s v="Density"/>
    <s v="Retail employment density"/>
    <x v="8"/>
  </r>
  <r>
    <x v="43"/>
    <s v="Zhao et al. 2013"/>
    <x v="68"/>
    <s v="128.1.4"/>
    <s v="Table  2  p. 120"/>
    <x v="1"/>
    <x v="0"/>
    <x v="1"/>
    <n v="1.5181376427462782E-4"/>
    <n v="6587.0180136698382"/>
    <s v="128.1Emp_Den"/>
    <n v="0.5"/>
    <n v="3293.5090068349191"/>
    <n v="60.918046638386542"/>
    <n v="2.2473121073006839E-2"/>
    <n v="0.5"/>
    <n v="3293.5090068349191"/>
    <n v="12.20695084587981"/>
    <n v="4.5032350744949297E-3"/>
    <e v="#N/A"/>
    <e v="#N/A"/>
    <e v="#N/A"/>
    <e v="#N/A"/>
    <n v="0.5"/>
    <n v="3293.5090068349191"/>
    <n v="40.266942137351528"/>
    <n v="1.485477482993091E-2"/>
    <e v="#N/A"/>
    <e v="#N/A"/>
    <e v="#N/A"/>
    <e v="#N/A"/>
    <n v="0.5"/>
    <n v="3293.5090068349191"/>
    <n v="50.492964865293388"/>
    <n v="1.8627230769375717E-2"/>
    <s v="6c, 8a"/>
    <n v="3.6890744718734561E-4"/>
    <s v="derived (6c)"/>
    <n v="1.5181376427462782E-4"/>
    <s v="Derived (8a)"/>
    <s v="Y"/>
    <s v="Pos"/>
    <s v="Y"/>
    <s v="Ridership"/>
    <m/>
    <s v="Continuous"/>
    <s v="Aggregate"/>
    <s v="General"/>
    <s v="China"/>
    <s v="Nanjing"/>
    <n v="2010"/>
    <s v="2010 - 2017"/>
    <x v="2"/>
    <n v="55"/>
    <x v="0"/>
    <n v="0"/>
    <n v="0"/>
    <x v="1"/>
    <s v="Density"/>
    <s v="Business/office building floor area (common catchment area)"/>
    <x v="1"/>
  </r>
  <r>
    <x v="14"/>
    <s v="Sung et al. 2014"/>
    <x v="26"/>
    <s v="65.5.3"/>
    <s v="Table 2 p. 138 (1500m buffer)"/>
    <x v="0"/>
    <x v="0"/>
    <x v="1"/>
    <n v="8.3799999999999986E-3"/>
    <n v="119.33174224343678"/>
    <s v="65.5Comm_Den"/>
    <n v="1"/>
    <n v="119.33174224343678"/>
    <n v="1.7116047101157637"/>
    <n v="7.1716237353850495E-4"/>
    <e v="#N/A"/>
    <e v="#N/A"/>
    <e v="#N/A"/>
    <e v="#N/A"/>
    <e v="#N/A"/>
    <e v="#N/A"/>
    <e v="#N/A"/>
    <e v="#N/A"/>
    <n v="1"/>
    <n v="119.33174224343678"/>
    <n v="1.587482120225755"/>
    <n v="6.6515500837459134E-4"/>
    <e v="#N/A"/>
    <e v="#N/A"/>
    <e v="#N/A"/>
    <e v="#N/A"/>
    <n v="1"/>
    <n v="119.33174224343678"/>
    <n v="1.8777781947786343"/>
    <n v="7.8678906361224772E-4"/>
    <s v="6e, 8a"/>
    <n v="4.1899999999999999E-4"/>
    <s v="Derived (6e)"/>
    <n v="8.3799999999999986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Commercial density"/>
    <x v="8"/>
  </r>
  <r>
    <x v="1"/>
    <s v="Lee et al. 2017"/>
    <x v="1"/>
    <s v="176.1.2"/>
    <s v="Table 5 p. 20 (TMS)"/>
    <x v="0"/>
    <x v="0"/>
    <x v="1"/>
    <n v="6.021384603925508E-2"/>
    <n v="16.607475950765082"/>
    <s v="176.1Comm_Den"/>
    <n v="1"/>
    <n v="16.607475950765082"/>
    <n v="0.23820513742668648"/>
    <n v="1.698443310046522E-4"/>
    <e v="#N/A"/>
    <e v="#N/A"/>
    <e v="#N/A"/>
    <e v="#N/A"/>
    <e v="#N/A"/>
    <e v="#N/A"/>
    <e v="#N/A"/>
    <e v="#N/A"/>
    <n v="1"/>
    <n v="16.607475950765082"/>
    <n v="0.22093091610223939"/>
    <n v="1.5752751619464416E-4"/>
    <n v="1"/>
    <n v="16.607475950765082"/>
    <n v="1.4678751524489591"/>
    <n v="1.0466200517727151E-3"/>
    <n v="1"/>
    <n v="16.607475950765082"/>
    <n v="0.26133160904530761"/>
    <n v="1.8633390021795975E-4"/>
    <s v="6c"/>
    <n v="7.1301707779886146E-4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x v="2"/>
    <n v="78"/>
    <x v="0"/>
    <n v="0"/>
    <n v="1"/>
    <x v="0"/>
    <s v="Density"/>
    <s v="Ratio of commercial area"/>
    <x v="8"/>
  </r>
  <r>
    <x v="10"/>
    <s v="Concas and DeSalvo 2008"/>
    <x v="74"/>
    <s v="11.1.2"/>
    <s v="Table 4.8 and 4.9, Model I: Exogenous Residential Location and Population Density"/>
    <x v="0"/>
    <x v="0"/>
    <x v="1"/>
    <n v="5.4009386828965854E-2"/>
    <n v="18.515300000845198"/>
    <s v="11.1Act_Den"/>
    <n v="1"/>
    <n v="18.515300000845198"/>
    <n v="1.0340101168499765"/>
    <n v="1.0340101168499764E-3"/>
    <e v="#N/A"/>
    <e v="#N/A"/>
    <e v="#N/A"/>
    <e v="#N/A"/>
    <n v="1"/>
    <n v="18.515300000845198"/>
    <n v="1.0536684678336299"/>
    <n v="1.0536684678336299E-3"/>
    <e v="#N/A"/>
    <e v="#N/A"/>
    <e v="#N/A"/>
    <e v="#N/A"/>
    <n v="1"/>
    <n v="18.515300000845198"/>
    <n v="0.91140124894932251"/>
    <n v="9.1140124894932258E-4"/>
    <e v="#N/A"/>
    <e v="#N/A"/>
    <e v="#N/A"/>
    <e v="#N/A"/>
    <m/>
    <n v="1E-3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1"/>
    <n v="8299"/>
    <x v="1"/>
    <n v="1"/>
    <n v="1"/>
    <x v="0"/>
    <s v="Density"/>
    <s v="Retail density (common catchment area)"/>
    <x v="7"/>
  </r>
  <r>
    <x v="14"/>
    <s v="Sung et al. 2014"/>
    <x v="24"/>
    <s v="65.4.4"/>
    <s v="Table 2 p. 138 (1000m buffer)"/>
    <x v="0"/>
    <x v="0"/>
    <x v="1"/>
    <n v="2.2285714285714287E-2"/>
    <n v="44.871794871794869"/>
    <s v="65.4Emp_Den"/>
    <n v="1"/>
    <n v="44.871794871794869"/>
    <n v="0.82996648470532797"/>
    <n v="1.2947477161403117E-3"/>
    <e v="#N/A"/>
    <e v="#N/A"/>
    <e v="#N/A"/>
    <e v="#N/A"/>
    <e v="#N/A"/>
    <e v="#N/A"/>
    <e v="#N/A"/>
    <e v="#N/A"/>
    <n v="1"/>
    <n v="44.871794871794869"/>
    <n v="0.54860939015256072"/>
    <n v="8.5583064863799479E-4"/>
    <e v="#N/A"/>
    <e v="#N/A"/>
    <e v="#N/A"/>
    <e v="#N/A"/>
    <n v="1"/>
    <n v="44.871794871794869"/>
    <n v="0.68793191614239746"/>
    <n v="1.0731737891821402E-3"/>
    <s v="6e, 8a"/>
    <n v="1.5600000000000002E-3"/>
    <s v="Derived (6e)"/>
    <n v="2.228571428571428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Office density"/>
    <x v="1"/>
  </r>
  <r>
    <x v="42"/>
    <s v="Zhao et al. 2014"/>
    <x v="67"/>
    <s v="129.1.3"/>
    <s v="Table 2 p. 143"/>
    <x v="0"/>
    <x v="0"/>
    <x v="1"/>
    <n v="1.7189784164569101E-3"/>
    <n v="581.74087029036707"/>
    <s v="129.1Pop_Den"/>
    <n v="0.5"/>
    <n v="290.87043514518354"/>
    <n v="5.8924889941501526"/>
    <n v="1.0635514470161702E-2"/>
    <e v="#N/A"/>
    <e v="#N/A"/>
    <e v="#N/A"/>
    <e v="#N/A"/>
    <e v="#N/A"/>
    <e v="#N/A"/>
    <e v="#N/A"/>
    <e v="#N/A"/>
    <n v="0.5"/>
    <n v="290.87043514518354"/>
    <n v="3.5470152500043239"/>
    <n v="6.4021047904809919E-3"/>
    <e v="#N/A"/>
    <e v="#N/A"/>
    <e v="#N/A"/>
    <e v="#N/A"/>
    <n v="0.5"/>
    <n v="290.87043514518354"/>
    <n v="4.4578441529133155"/>
    <n v="8.0460847769259596E-3"/>
    <s v="6c, 8a"/>
    <n v="1.8049273372797558E-3"/>
    <s v="derived (6c)"/>
    <n v="1.7189784164569101E-3"/>
    <s v="Derived (8a)"/>
    <s v="N"/>
    <s v="Pos"/>
    <s v="insignificant"/>
    <s v="Ridership"/>
    <m/>
    <s v="Continuous"/>
    <s v="Aggregate"/>
    <s v="General"/>
    <s v="China"/>
    <s v="Nanjing"/>
    <n v="2010"/>
    <s v="2010 - 2017"/>
    <x v="2"/>
    <n v="55"/>
    <x v="0"/>
    <n v="0"/>
    <n v="0"/>
    <x v="1"/>
    <s v="Density"/>
    <s v="Residential floor area (common catchment area)"/>
    <x v="2"/>
  </r>
  <r>
    <x v="0"/>
    <s v="Etminani-Ghasrodashti et al. 2018"/>
    <x v="2"/>
    <s v="184.1.3"/>
    <s v="Table 7 p. 502"/>
    <x v="0"/>
    <x v="0"/>
    <x v="1"/>
    <n v="4.7642712257316708E-3"/>
    <n v="209.89569078247123"/>
    <s v="184.1Mix_Land"/>
    <n v="1"/>
    <n v="209.89569078247123"/>
    <n v="2.8482383538414773"/>
    <n v="6.6899015563835198E-3"/>
    <e v="#N/A"/>
    <e v="#N/A"/>
    <e v="#N/A"/>
    <e v="#N/A"/>
    <e v="#N/A"/>
    <e v="#N/A"/>
    <e v="#N/A"/>
    <e v="#N/A"/>
    <n v="1"/>
    <n v="209.89569078247123"/>
    <n v="6.0555809297200067"/>
    <n v="1.4223261979427353E-2"/>
    <n v="1"/>
    <n v="209.89569078247123"/>
    <n v="1.5549989082881865"/>
    <n v="3.6523592215171735E-3"/>
    <n v="1"/>
    <n v="209.89569078247123"/>
    <n v="1.9912270905503484"/>
    <n v="4.6769657441833642E-3"/>
    <s v="7a, 8a"/>
    <n v="2.3487857142857138E-3"/>
    <s v="derived (7a)"/>
    <n v="4.7642712257316708E-3"/>
    <s v="Derived (8a)"/>
    <s v="N"/>
    <s v="Pos"/>
    <m/>
    <s v="Probability (mode choice)"/>
    <s v="trip"/>
    <s v="Discrete"/>
    <s v="Disaggregate"/>
    <s v="Education"/>
    <s v="Iran"/>
    <s v="Shiraz"/>
    <n v="2016"/>
    <s v="2010 - 2017"/>
    <x v="0"/>
    <n v="770"/>
    <x v="0"/>
    <n v="1"/>
    <n v="0"/>
    <x v="0"/>
    <s v="Diversity"/>
    <s v="land use diversity"/>
    <x v="4"/>
  </r>
  <r>
    <x v="14"/>
    <s v="Sung et al. 2014"/>
    <x v="20"/>
    <s v="65.10.4"/>
    <s v="Table 3 p. 139 (1500m buffer)"/>
    <x v="0"/>
    <x v="0"/>
    <x v="1"/>
    <n v="1.3663157894736841E-2"/>
    <n v="73.18952234206472"/>
    <s v="65.1Emp_Den"/>
    <n v="0.5"/>
    <n v="36.59476117103236"/>
    <n v="0.67687119212706159"/>
    <n v="1.7571576147618517E-3"/>
    <e v="#N/A"/>
    <e v="#N/A"/>
    <e v="#N/A"/>
    <e v="#N/A"/>
    <e v="#N/A"/>
    <e v="#N/A"/>
    <e v="#N/A"/>
    <e v="#N/A"/>
    <n v="0.5"/>
    <n v="36.59476117103236"/>
    <n v="0.44741311699653047"/>
    <n v="1.1614844517229929E-3"/>
    <e v="#N/A"/>
    <e v="#N/A"/>
    <e v="#N/A"/>
    <e v="#N/A"/>
    <n v="0.5"/>
    <n v="36.59476117103236"/>
    <n v="0.56103626443046073"/>
    <n v="1.456450142461476E-3"/>
    <s v="6e, 8a"/>
    <n v="2.5959999999999998E-3"/>
    <s v="Derived (6e)"/>
    <n v="1.3663157894736841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Office density"/>
    <x v="1"/>
  </r>
  <r>
    <x v="47"/>
    <s v="Boulange et al.  2017"/>
    <x v="75"/>
    <s v="58.1.2"/>
    <s v="Table 4 p. 10 Model 3"/>
    <x v="0"/>
    <x v="0"/>
    <x v="1"/>
    <n v="0.10300154641287317"/>
    <n v="9.7085921020212922"/>
    <s v="58.1Mix_Land"/>
    <n v="1"/>
    <n v="9.7085921020212922"/>
    <n v="0.13174345925680525"/>
    <n v="4.0680654353543032E-4"/>
    <e v="#N/A"/>
    <e v="#N/A"/>
    <e v="#N/A"/>
    <e v="#N/A"/>
    <n v="1"/>
    <n v="9.7085921020212922"/>
    <n v="6.2820729164403413E-2"/>
    <n v="1.9398218202188475E-4"/>
    <e v="#N/A"/>
    <e v="#N/A"/>
    <e v="#N/A"/>
    <e v="#N/A"/>
    <n v="1"/>
    <n v="9.7085921020212922"/>
    <n v="7.1925488624272338E-2"/>
    <n v="2.2209648649274951E-4"/>
    <e v="#N/A"/>
    <e v="#N/A"/>
    <e v="#N/A"/>
    <e v="#N/A"/>
    <s v="7a,"/>
    <n v="3.087868998053629E-3"/>
    <s v="derived (7a)"/>
    <m/>
    <m/>
    <s v="N"/>
    <s v="Pos"/>
    <s v="insignificant"/>
    <s v="Transit use (probability)"/>
    <s v="individual"/>
    <s v="categorical"/>
    <s v="Disaggregate"/>
    <s v="Weekday"/>
    <s v="Australia"/>
    <s v="Victoria"/>
    <n v="2009"/>
    <s v="Pre-2010"/>
    <x v="2"/>
    <n v="16890"/>
    <x v="1"/>
    <n v="0"/>
    <n v="1"/>
    <x v="0"/>
    <s v="Diversity"/>
    <s v="Land use mix:Entropy: maximises eveness --&gt; 1"/>
    <x v="4"/>
  </r>
  <r>
    <x v="31"/>
    <s v="Sun et al. 2017"/>
    <x v="52"/>
    <s v="172.2.7"/>
    <s v="Table 2 Model 2 P. "/>
    <x v="0"/>
    <x v="0"/>
    <x v="1"/>
    <n v="0.102672"/>
    <n v="9.7397537790244666"/>
    <s v="172.2Pop_Den"/>
    <n v="1"/>
    <n v="9.7397537790244666"/>
    <n v="0.19730912810024159"/>
    <n v="6.5348783226800008E-4"/>
    <e v="#N/A"/>
    <e v="#N/A"/>
    <e v="#N/A"/>
    <e v="#N/A"/>
    <e v="#N/A"/>
    <e v="#N/A"/>
    <e v="#N/A"/>
    <e v="#N/A"/>
    <n v="1"/>
    <n v="9.7397537790244666"/>
    <n v="0.11877128443199596"/>
    <n v="3.933704940387706E-4"/>
    <e v="#N/A"/>
    <e v="#N/A"/>
    <e v="#N/A"/>
    <e v="#N/A"/>
    <e v="#N/A"/>
    <e v="#N/A"/>
    <e v="#N/A"/>
    <e v="#N/A"/>
    <s v="6e, 8a, 8b"/>
    <n v="3.3119999999999998E-3"/>
    <s v="Derived (6e)"/>
    <n v="0.10267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x v="2"/>
    <n v="2300"/>
    <x v="1"/>
    <n v="0"/>
    <n v="0"/>
    <x v="1"/>
    <s v="Density"/>
    <s v="natural log of Population (total)"/>
    <x v="2"/>
  </r>
  <r>
    <x v="42"/>
    <s v="Zhao et al. 2014"/>
    <x v="67"/>
    <s v="129.1.8"/>
    <s v="Table 2 p. 143"/>
    <x v="0"/>
    <x v="0"/>
    <x v="1"/>
    <n v="8.2204627648393579E-4"/>
    <n v="1216.4765276685025"/>
    <s v="129.1Amenity"/>
    <n v="1"/>
    <n v="1216.4765276685025"/>
    <n v="7.3889064712923949"/>
    <n v="2.4539053130136438E-2"/>
    <e v="#N/A"/>
    <e v="#N/A"/>
    <e v="#N/A"/>
    <e v="#N/A"/>
    <e v="#N/A"/>
    <e v="#N/A"/>
    <e v="#N/A"/>
    <e v="#N/A"/>
    <n v="1"/>
    <n v="1216.4765276685025"/>
    <n v="4.8372999582572147"/>
    <n v="1.6064997052441816E-2"/>
    <e v="#N/A"/>
    <e v="#N/A"/>
    <e v="#N/A"/>
    <e v="#N/A"/>
    <n v="1"/>
    <n v="1216.4765276685025"/>
    <n v="4.8702154093389911"/>
    <n v="1.6174311469404092E-2"/>
    <s v="6c, 8a"/>
    <n v="3.3210669569951005E-3"/>
    <s v="derived (6c)"/>
    <n v="8.2204627648393579E-4"/>
    <s v="Derived (8a)"/>
    <s v="Y"/>
    <s v="Pos"/>
    <s v="Y"/>
    <s v="Ridership"/>
    <m/>
    <s v="Continuous"/>
    <s v="Aggregate"/>
    <s v="General"/>
    <s v="China"/>
    <s v="Nanjing"/>
    <n v="2010"/>
    <s v="2010 - 2017"/>
    <x v="2"/>
    <n v="55"/>
    <x v="0"/>
    <n v="0"/>
    <n v="0"/>
    <x v="1"/>
    <s v="PT-Design"/>
    <s v="Bicycle Park n Ride Space"/>
    <x v="6"/>
  </r>
  <r>
    <x v="14"/>
    <s v="Sung et al. 2014"/>
    <x v="20"/>
    <s v="65.1.3"/>
    <s v="Table 2 p. 138 (250m buffer)"/>
    <x v="0"/>
    <x v="0"/>
    <x v="1"/>
    <n v="1.0851428571428571E-2"/>
    <n v="92.153765139547133"/>
    <s v="65.1Comm_Den"/>
    <n v="0.5"/>
    <n v="46.076882569773566"/>
    <n v="0.66089212937987551"/>
    <n v="2.5100683073847672E-3"/>
    <e v="#N/A"/>
    <e v="#N/A"/>
    <e v="#N/A"/>
    <e v="#N/A"/>
    <e v="#N/A"/>
    <e v="#N/A"/>
    <e v="#N/A"/>
    <e v="#N/A"/>
    <n v="0.5"/>
    <n v="46.076882569773566"/>
    <n v="0.61296538423145586"/>
    <n v="2.3280425293110692E-3"/>
    <e v="#N/A"/>
    <e v="#N/A"/>
    <e v="#N/A"/>
    <e v="#N/A"/>
    <n v="0.5"/>
    <n v="46.076882569773566"/>
    <n v="0.72505574582487275"/>
    <n v="2.7537617226428665E-3"/>
    <s v="6e, 8a"/>
    <n v="3.7979999999999997E-3"/>
    <s v="Derived (6e)"/>
    <n v="1.085142857142857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Commercial density"/>
    <x v="8"/>
  </r>
  <r>
    <x v="14"/>
    <s v="Sung et al. 2014"/>
    <x v="27"/>
    <s v="65.3.3"/>
    <s v="Table 2 p. 138 (750m buffer)"/>
    <x v="0"/>
    <x v="0"/>
    <x v="1"/>
    <n v="9.4975609756097583E-3"/>
    <n v="105.29019003595272"/>
    <s v="65.3Comm_Den"/>
    <n v="1"/>
    <n v="105.29019003595272"/>
    <n v="1.5102032519300816"/>
    <n v="5.8807314630157387E-3"/>
    <e v="#N/A"/>
    <e v="#N/A"/>
    <e v="#N/A"/>
    <e v="#N/A"/>
    <e v="#N/A"/>
    <e v="#N/A"/>
    <e v="#N/A"/>
    <e v="#N/A"/>
    <n v="1"/>
    <n v="105.29019003595272"/>
    <n v="1.4006859447025286"/>
    <n v="5.4542710686716466E-3"/>
    <e v="#N/A"/>
    <e v="#N/A"/>
    <e v="#N/A"/>
    <e v="#N/A"/>
    <n v="1"/>
    <n v="105.29019003595272"/>
    <n v="1.6568234005188569"/>
    <n v="6.4516703216204296E-3"/>
    <s v="6e, 8a"/>
    <n v="3.8940000000000003E-3"/>
    <s v="Derived (6e)"/>
    <n v="9.4975609756097583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Commercial density"/>
    <x v="8"/>
  </r>
  <r>
    <x v="48"/>
    <s v="Schneider et al. 2017b"/>
    <x v="76"/>
    <s v="164.1.5"/>
    <s v="Table 3 (Extended Model) p. 932"/>
    <x v="0"/>
    <x v="0"/>
    <x v="1"/>
    <n v="0.12883537881963511"/>
    <n v="7.7618431300610675"/>
    <s v="164.1Connectivity"/>
    <n v="0.5"/>
    <n v="3.8809215650305338"/>
    <n v="0.3666693981870715"/>
    <n v="1.4536416131306058E-3"/>
    <e v="#N/A"/>
    <e v="#N/A"/>
    <e v="#N/A"/>
    <e v="#N/A"/>
    <e v="#N/A"/>
    <e v="#N/A"/>
    <e v="#N/A"/>
    <e v="#N/A"/>
    <n v="0.5"/>
    <n v="3.8809215650305338"/>
    <n v="0.26695760347175412"/>
    <n v="1.058339428561137E-3"/>
    <n v="0.5"/>
    <n v="3.8809215650305338"/>
    <n v="0.28974646958709077"/>
    <n v="1.1486846939830809E-3"/>
    <n v="0.5"/>
    <n v="3.8809215650305338"/>
    <n v="0.29623210952860157"/>
    <n v="1.174396673639349E-3"/>
    <s v="7a"/>
    <n v="3.9644475931666671E-3"/>
    <s v="derived (7a)"/>
    <m/>
    <m/>
    <s v="N"/>
    <s v="Pos"/>
    <s v="Y"/>
    <s v="Mode share"/>
    <s v="boardings"/>
    <s v="Ratio"/>
    <s v="Aggregate"/>
    <s v="Work"/>
    <s v="USA"/>
    <s v="varies"/>
    <n v="2013"/>
    <s v="2010 - 2017"/>
    <x v="0"/>
    <n v="120"/>
    <x v="0"/>
    <n v="0"/>
    <n v="1"/>
    <x v="0"/>
    <s v="PT-Design"/>
    <s v="bicycle facility density"/>
    <x v="0"/>
  </r>
  <r>
    <x v="14"/>
    <s v="Sung et al. 2014"/>
    <x v="59"/>
    <s v="65.2.8"/>
    <s v="Table 2 p. 138 (500m buffer)"/>
    <x v="0"/>
    <x v="0"/>
    <x v="1"/>
    <n v="3.4474999999999999E-2"/>
    <n v="29.006526468455405"/>
    <s v="65.2Balance"/>
    <n v="0.33333333333333331"/>
    <n v="9.6688421561518005"/>
    <n v="1.0791047459035861"/>
    <n v="4.464256333803136E-3"/>
    <e v="#N/A"/>
    <e v="#N/A"/>
    <e v="#N/A"/>
    <e v="#N/A"/>
    <e v="#N/A"/>
    <e v="#N/A"/>
    <e v="#N/A"/>
    <e v="#N/A"/>
    <n v="0.33333333333333331"/>
    <n v="9.6688421561518005"/>
    <n v="0.98449793701685184"/>
    <n v="4.0728679654387159E-3"/>
    <e v="#N/A"/>
    <e v="#N/A"/>
    <e v="#N/A"/>
    <e v="#N/A"/>
    <n v="0.33333333333333331"/>
    <n v="9.6688421561518005"/>
    <n v="1.015535707611867"/>
    <n v="4.201271222390294E-3"/>
    <s v="6e, 8a"/>
    <n v="4.1370000000000001E-3"/>
    <s v="Derived (6e)"/>
    <n v="3.447499999999999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. &amp; office balancing index:perfect balance between two land uses = 1"/>
    <x v="3"/>
  </r>
  <r>
    <x v="25"/>
    <s v="Zhang 2004"/>
    <x v="50"/>
    <s v="131.1.6"/>
    <s v="Table 3 (Boston - work trip, expanded)"/>
    <x v="1"/>
    <x v="0"/>
    <x v="1"/>
    <n v="0.11115"/>
    <n v="8.9968511021142596"/>
    <s v="131.1Balance"/>
    <n v="0.5"/>
    <n v="4.4984255510571298"/>
    <n v="0.50205311896121629"/>
    <n v="2.232128166901568E-3"/>
    <n v="0.5"/>
    <n v="4.4984255510571298"/>
    <n v="1.2805211477971927"/>
    <n v="5.6931970231063195E-3"/>
    <n v="0.5"/>
    <n v="4.4984255510571298"/>
    <n v="0.81553234414966769"/>
    <n v="3.6258568020894229E-3"/>
    <e v="#N/A"/>
    <e v="#N/A"/>
    <e v="#N/A"/>
    <e v="#N/A"/>
    <n v="0.5"/>
    <n v="4.4984255510571298"/>
    <n v="0.32412421525640644"/>
    <n v="1.4410562610299832E-3"/>
    <e v="#N/A"/>
    <e v="#N/A"/>
    <e v="#N/A"/>
    <e v="#N/A"/>
    <s v="4a, 7a, 8a"/>
    <n v="4.4460000000000003E-3"/>
    <s v="derived (7a)"/>
    <n v="0.11115"/>
    <s v="Derived (8a)"/>
    <s v="N"/>
    <s v="Pos"/>
    <s v="insignificant"/>
    <s v="mode choice (probability)"/>
    <s v="trip"/>
    <s v="Discrete"/>
    <s v="Disaggregate"/>
    <s v="Work"/>
    <s v="USA"/>
    <s v="Boston"/>
    <n v="1991"/>
    <s v="Pre-2010"/>
    <x v="1"/>
    <n v="1619"/>
    <x v="1"/>
    <n v="0"/>
    <n v="1"/>
    <x v="0"/>
    <s v="Diversity"/>
    <s v="Land use balance (destination)"/>
    <x v="3"/>
  </r>
  <r>
    <x v="14"/>
    <s v="Sung et al. 2014"/>
    <x v="36"/>
    <s v="65.6.8"/>
    <s v="Table 3 p. 139 (250m buffer)"/>
    <x v="0"/>
    <x v="0"/>
    <x v="1"/>
    <n v="3.3814285714285706E-2"/>
    <n v="29.573299535276728"/>
    <s v="65.6Balance"/>
    <n v="0.33333333333333331"/>
    <n v="9.8577665117589088"/>
    <n v="1.1001899146818037"/>
    <n v="5.2082990561036586E-3"/>
    <e v="#N/A"/>
    <e v="#N/A"/>
    <e v="#N/A"/>
    <e v="#N/A"/>
    <e v="#N/A"/>
    <e v="#N/A"/>
    <e v="#N/A"/>
    <e v="#N/A"/>
    <n v="0.33333333333333331"/>
    <n v="9.8577665117589088"/>
    <n v="1.0037345359129355"/>
    <n v="4.7516792930118361E-3"/>
    <e v="#N/A"/>
    <e v="#N/A"/>
    <e v="#N/A"/>
    <e v="#N/A"/>
    <n v="0.33333333333333331"/>
    <n v="9.8577665117589088"/>
    <n v="1.0353787690723864"/>
    <n v="4.9014830927886768E-3"/>
    <s v="6e, 8a"/>
    <n v="4.7339999999999995E-3"/>
    <s v="Derived (6e)"/>
    <n v="3.381428571428570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office balancing index:perfect balance between two land uses = 1"/>
    <x v="3"/>
  </r>
  <r>
    <x v="14"/>
    <s v="Sung et al. 2014"/>
    <x v="39"/>
    <s v="65.8.3"/>
    <s v="Table 3 p. 139 (750m buffer)"/>
    <x v="0"/>
    <x v="0"/>
    <x v="1"/>
    <n v="9.7159999999999989E-3"/>
    <n v="102.92301358583781"/>
    <s v="65.8Comm_Den"/>
    <n v="1"/>
    <n v="102.92301358583781"/>
    <n v="1.4762502542991045"/>
    <n v="7.1716237353850491E-3"/>
    <e v="#N/A"/>
    <e v="#N/A"/>
    <e v="#N/A"/>
    <e v="#N/A"/>
    <e v="#N/A"/>
    <e v="#N/A"/>
    <e v="#N/A"/>
    <e v="#N/A"/>
    <n v="1"/>
    <n v="102.92301358583781"/>
    <n v="1.3691951592725222"/>
    <n v="6.6515500837459121E-3"/>
    <e v="#N/A"/>
    <e v="#N/A"/>
    <e v="#N/A"/>
    <e v="#N/A"/>
    <n v="1"/>
    <n v="102.92301358583781"/>
    <n v="1.6195740296670393"/>
    <n v="7.8678906361224765E-3"/>
    <s v="6e, 8a"/>
    <n v="4.8579999999999995E-3"/>
    <s v="Derived (6e)"/>
    <n v="9.715999999999998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Commercial density"/>
    <x v="8"/>
  </r>
  <r>
    <x v="14"/>
    <s v="Sung et al. 2014"/>
    <x v="38"/>
    <s v="65.9.3"/>
    <s v="Table 3 p. 139 (1000m buffer)"/>
    <x v="0"/>
    <x v="0"/>
    <x v="1"/>
    <n v="1.0218181818181817E-2"/>
    <n v="97.864768683274036"/>
    <s v="65.9Comm_Den"/>
    <n v="1"/>
    <n v="97.864768683274036"/>
    <n v="1.4036985958938708"/>
    <n v="7.8887861089235543E-3"/>
    <e v="#N/A"/>
    <e v="#N/A"/>
    <e v="#N/A"/>
    <e v="#N/A"/>
    <e v="#N/A"/>
    <e v="#N/A"/>
    <e v="#N/A"/>
    <e v="#N/A"/>
    <n v="1"/>
    <n v="97.864768683274036"/>
    <n v="1.3019048206620114"/>
    <n v="7.3167050921205045E-3"/>
    <e v="#N/A"/>
    <e v="#N/A"/>
    <e v="#N/A"/>
    <e v="#N/A"/>
    <n v="1"/>
    <n v="97.864768683274036"/>
    <n v="1.539978594258848"/>
    <n v="8.6546796997347252E-3"/>
    <s v="6e, 8a"/>
    <n v="5.62E-3"/>
    <s v="Derived (6e)"/>
    <n v="1.021818181818181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Commercial density"/>
    <x v="8"/>
  </r>
  <r>
    <x v="22"/>
    <s v="Zhu et al. 2013"/>
    <x v="41"/>
    <s v="54.3.4"/>
    <s v="Table 5 p. 69"/>
    <x v="0"/>
    <x v="0"/>
    <x v="1"/>
    <n v="9.1214876538965012E-2"/>
    <n v="10.963123976523958"/>
    <s v="54.3Mix_House"/>
    <n v="0.5"/>
    <n v="5.481561988261979"/>
    <n v="0.64556328641117"/>
    <n v="3.7184445297283389E-3"/>
    <e v="#N/A"/>
    <e v="#N/A"/>
    <e v="#N/A"/>
    <e v="#N/A"/>
    <n v="0.5"/>
    <n v="5.481561988261979"/>
    <n v="0.875"/>
    <n v="5.0399999999999993E-3"/>
    <e v="#N/A"/>
    <e v="#N/A"/>
    <e v="#N/A"/>
    <e v="#N/A"/>
    <n v="0.5"/>
    <n v="5.481561988261979"/>
    <n v="0.875"/>
    <n v="5.0399999999999993E-3"/>
    <n v="0.5"/>
    <n v="5.481561988261979"/>
    <n v="0.65834065022786803"/>
    <n v="3.7920421453125196E-3"/>
    <s v="4a, 7a"/>
    <n v="5.7599999999999995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x v="2"/>
    <n v="8181"/>
    <x v="0"/>
    <n v="0"/>
    <n v="1"/>
    <x v="0"/>
    <s v="Diversity"/>
    <s v="Housing diversity:Entropy: maximises eveness --&gt; 1"/>
    <x v="9"/>
  </r>
  <r>
    <x v="49"/>
    <s v="He et al. 2018"/>
    <x v="77"/>
    <s v="150.1.8"/>
    <s v="Table 3 p. 1602"/>
    <x v="0"/>
    <x v="0"/>
    <x v="1"/>
    <n v="3.4794708177195047E-3"/>
    <n v="287.40002500018505"/>
    <s v="150.1Pop_Den"/>
    <n v="1"/>
    <n v="287.40002500018505"/>
    <n v="5.8221849992653389"/>
    <n v="3.6282297935351628E-2"/>
    <e v="#N/A"/>
    <e v="#N/A"/>
    <e v="#N/A"/>
    <e v="#N/A"/>
    <e v="#N/A"/>
    <e v="#N/A"/>
    <e v="#N/A"/>
    <e v="#N/A"/>
    <n v="1"/>
    <n v="287.40002500018505"/>
    <n v="3.5046953844534121"/>
    <n v="2.1840323199526581E-2"/>
    <e v="#N/A"/>
    <e v="#N/A"/>
    <e v="#N/A"/>
    <e v="#N/A"/>
    <n v="1"/>
    <n v="287.40002500018505"/>
    <n v="4.4046570781754841"/>
    <n v="2.7448643496141699E-2"/>
    <s v="6c, 8a"/>
    <n v="6.2317322345356325E-3"/>
    <s v="derived 6c)"/>
    <n v="3.4794708177195047E-3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x v="0"/>
    <n v="108"/>
    <x v="0"/>
    <n v="0"/>
    <n v="0"/>
    <x v="1"/>
    <s v="Density"/>
    <s v="Count_Residential units"/>
    <x v="2"/>
  </r>
  <r>
    <x v="14"/>
    <s v="Sung et al. 2014"/>
    <x v="20"/>
    <s v="65.10.3"/>
    <s v="Table 3 p. 139 (1500m buffer)"/>
    <x v="0"/>
    <x v="0"/>
    <x v="1"/>
    <n v="7.0643478260869579E-3"/>
    <n v="141.55588380108318"/>
    <s v="65.1Comm_Den"/>
    <n v="0.5"/>
    <n v="70.777941900541592"/>
    <n v="1.0151855361512561"/>
    <n v="8.2473672956928055E-3"/>
    <e v="#N/A"/>
    <e v="#N/A"/>
    <e v="#N/A"/>
    <e v="#N/A"/>
    <e v="#N/A"/>
    <e v="#N/A"/>
    <e v="#N/A"/>
    <e v="#N/A"/>
    <n v="0.5"/>
    <n v="70.777941900541592"/>
    <n v="0.94156605075182143"/>
    <n v="7.6492825963077986E-3"/>
    <e v="#N/A"/>
    <e v="#N/A"/>
    <e v="#N/A"/>
    <e v="#N/A"/>
    <n v="0.5"/>
    <n v="70.777941900541592"/>
    <n v="1.1137462126465836"/>
    <n v="9.048074231540847E-3"/>
    <s v="6e, 8a"/>
    <n v="8.124000000000001E-3"/>
    <s v="Derived (6e)"/>
    <n v="7.064347826086957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Commercial density"/>
    <x v="8"/>
  </r>
  <r>
    <x v="29"/>
    <s v="Lu et al. 2018"/>
    <x v="47"/>
    <s v="154.1.1"/>
    <s v="Tables 3 (diagnostics) and 4 (elasticities) pp 8 - 9"/>
    <x v="0"/>
    <x v="0"/>
    <x v="1"/>
    <n v="0.01"/>
    <n v="100"/>
    <s v="154.1Emp_Den"/>
    <n v="1"/>
    <n v="100"/>
    <n v="1.8496395944861597"/>
    <n v="1.8496395944861597E-2"/>
    <e v="#N/A"/>
    <e v="#N/A"/>
    <e v="#N/A"/>
    <e v="#N/A"/>
    <e v="#N/A"/>
    <e v="#N/A"/>
    <e v="#N/A"/>
    <e v="#N/A"/>
    <n v="1"/>
    <n v="100"/>
    <n v="1.2226152123399927"/>
    <n v="1.2226152123399928E-2"/>
    <n v="1"/>
    <n v="100"/>
    <n v="4.4244697746059085"/>
    <n v="4.4244697746059089E-2"/>
    <n v="1"/>
    <n v="100"/>
    <n v="1.5331054131173432"/>
    <n v="1.5331054131173432E-2"/>
    <s v="Source, 8a, 8b"/>
    <n v="0.01"/>
    <s v="Source"/>
    <n v="0.01"/>
    <s v="derived, 8a, 8b"/>
    <s v="Y"/>
    <s v="Pos"/>
    <s v="Y"/>
    <s v="Mode share"/>
    <s v="trip"/>
    <s v="Ratio"/>
    <s v="Aggregate"/>
    <s v="Work"/>
    <s v="Hong Kong"/>
    <s v="Hong Kong"/>
    <n v="2011"/>
    <s v="2010 - 2017"/>
    <x v="0"/>
    <n v="4768"/>
    <x v="0"/>
    <n v="0"/>
    <n v="1"/>
    <x v="0"/>
    <s v="Density"/>
    <s v="jobs per km^2 in a TPU"/>
    <x v="1"/>
  </r>
  <r>
    <x v="14"/>
    <s v="Sung et al. 2014"/>
    <x v="38"/>
    <s v="65.9.7"/>
    <s v="Table 3 p. 139 (1000m buffer)"/>
    <x v="0"/>
    <x v="0"/>
    <x v="1"/>
    <n v="5.0820000000000004E-2"/>
    <n v="19.677292404565129"/>
    <s v="65.9Balance"/>
    <n v="0.33333333333333331"/>
    <n v="6.5590974681883765"/>
    <n v="0.7320373104098018"/>
    <n v="7.4404272230052266E-3"/>
    <e v="#N/A"/>
    <e v="#N/A"/>
    <e v="#N/A"/>
    <e v="#N/A"/>
    <e v="#N/A"/>
    <e v="#N/A"/>
    <e v="#N/A"/>
    <e v="#N/A"/>
    <n v="0.33333333333333331"/>
    <n v="6.5590974681883765"/>
    <n v="0.66785844900936564"/>
    <n v="6.7881132757311932E-3"/>
    <e v="#N/A"/>
    <e v="#N/A"/>
    <e v="#N/A"/>
    <e v="#N/A"/>
    <n v="0.33333333333333331"/>
    <n v="6.5590974681883765"/>
    <n v="0.68891368594882152"/>
    <n v="7.0021187039838225E-3"/>
    <s v="6e, 8a"/>
    <n v="1.0164000000000001E-2"/>
    <s v="Derived (6e)"/>
    <n v="5.082000000000000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large-scale commercial balancing index:perfect balance between two land uses = 1"/>
    <x v="3"/>
  </r>
  <r>
    <x v="14"/>
    <s v="Sung et al. 2014"/>
    <x v="56"/>
    <s v="65.7.8"/>
    <s v="Table 3 p. 139 (500m buffer)"/>
    <x v="0"/>
    <x v="0"/>
    <x v="1"/>
    <n v="2.9177777777777778E-2"/>
    <n v="34.272658035034269"/>
    <s v="65.7Balance"/>
    <n v="0.33333333333333331"/>
    <n v="11.424219345011423"/>
    <n v="1.2750160892430888"/>
    <n v="1.3392769001409404E-2"/>
    <e v="#N/A"/>
    <e v="#N/A"/>
    <e v="#N/A"/>
    <e v="#N/A"/>
    <e v="#N/A"/>
    <e v="#N/A"/>
    <e v="#N/A"/>
    <e v="#N/A"/>
    <n v="0.33333333333333331"/>
    <n v="11.424219345011423"/>
    <n v="1.1632334250110574"/>
    <n v="1.2218603896316146E-2"/>
    <e v="#N/A"/>
    <e v="#N/A"/>
    <e v="#N/A"/>
    <e v="#N/A"/>
    <n v="0.33333333333333331"/>
    <n v="11.424219345011423"/>
    <n v="1.1999060993117745"/>
    <n v="1.2603813667170879E-2"/>
    <s v="6e, 8a"/>
    <n v="1.0503999999999999E-2"/>
    <s v="Derived (6e)"/>
    <n v="2.917777777777777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office balancing index:perfect balance between two land uses = 1"/>
    <x v="3"/>
  </r>
  <r>
    <x v="23"/>
    <s v="Vergel-Tovar 2016"/>
    <x v="78"/>
    <s v="139.4.1"/>
    <s v="Table 44 p. 356"/>
    <x v="0"/>
    <x v="0"/>
    <x v="1"/>
    <n v="0.13469999999999999"/>
    <n v="7.4239049740163336"/>
    <s v="139.4Pop_den"/>
    <n v="1"/>
    <n v="7.4239049740163336"/>
    <n v="0.15039437862144028"/>
    <n v="2.0002452356651557E-3"/>
    <e v="#N/A"/>
    <e v="#N/A"/>
    <e v="#N/A"/>
    <e v="#N/A"/>
    <e v="#N/A"/>
    <e v="#N/A"/>
    <e v="#N/A"/>
    <e v="#N/A"/>
    <n v="1"/>
    <n v="7.4239049740163336"/>
    <n v="9.0530700187096441E-2"/>
    <n v="1.2040583124883826E-3"/>
    <n v="1"/>
    <n v="7.4239049740163336"/>
    <n v="0.3989022259933413"/>
    <n v="5.305399605711439E-3"/>
    <n v="1"/>
    <n v="7.4239049740163336"/>
    <n v="0.11377784532719568"/>
    <n v="1.5132453428517024E-3"/>
    <s v="6a, 8b, 8a"/>
    <n v="1.3299999999999999E-2"/>
    <s v="Source (6a)"/>
    <n v="0.13469999999999999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x v="2"/>
    <n v="120"/>
    <x v="0"/>
    <n v="1"/>
    <n v="0"/>
    <x v="0"/>
    <s v="Density"/>
    <s v="population density"/>
    <x v="2"/>
  </r>
  <r>
    <x v="37"/>
    <s v="Noland and DiPetrillo 2015"/>
    <x v="61"/>
    <s v="106.1.3"/>
    <s v="Table 13 p. 40"/>
    <x v="0"/>
    <x v="0"/>
    <x v="1"/>
    <n v="7.9336709847607212E-2"/>
    <n v="12.604505555131235"/>
    <s v="106.1Pop_Den"/>
    <n v="1"/>
    <n v="12.604505555131235"/>
    <n v="0.25534362137301297"/>
    <n v="3.3997592647398334E-3"/>
    <e v="#N/A"/>
    <e v="#N/A"/>
    <e v="#N/A"/>
    <e v="#N/A"/>
    <e v="#N/A"/>
    <e v="#N/A"/>
    <e v="#N/A"/>
    <e v="#N/A"/>
    <n v="1"/>
    <n v="12.604505555131235"/>
    <n v="0.15370545789742845"/>
    <n v="2.0465032637901242E-3"/>
    <n v="1"/>
    <n v="12.604505555131235"/>
    <n v="0.6772669290737372"/>
    <n v="9.017435032993102E-3"/>
    <e v="#N/A"/>
    <e v="#N/A"/>
    <e v="#N/A"/>
    <e v="#N/A"/>
    <s v="6d"/>
    <n v="1.331444759206799E-2"/>
    <s v="derived (6d)"/>
    <m/>
    <m/>
    <s v="N"/>
    <s v="Pos"/>
    <s v="insignificant"/>
    <s v="Ridership"/>
    <s v="trip frequency"/>
    <s v="Continuous"/>
    <s v="Disaggregate"/>
    <s v="General"/>
    <s v="United Kingdom"/>
    <s v="varies"/>
    <n v="2012"/>
    <s v="2010 - 2017"/>
    <x v="2"/>
    <n v="779"/>
    <x v="1"/>
    <n v="1"/>
    <n v="1"/>
    <x v="0"/>
    <s v="Density"/>
    <s v="Population density"/>
    <x v="2"/>
  </r>
  <r>
    <x v="12"/>
    <s v="Chatman 2008"/>
    <x v="17"/>
    <s v="111.1.3"/>
    <s v="Table 5 p. 1020 (col. 1 Activity Density)"/>
    <x v="1"/>
    <x v="0"/>
    <x v="1"/>
    <n v="6.021384603925508E-2"/>
    <n v="16.607475950765082"/>
    <s v="111.1Comm_Den"/>
    <n v="0.33333333333333331"/>
    <n v="5.5358253169216933"/>
    <n v="7.9401712475562145E-2"/>
    <n v="1.0779576485682317E-3"/>
    <n v="0.33333333333333331"/>
    <n v="5.5358253169216933"/>
    <n v="6.8680307356675796E-2"/>
    <n v="9.3240385267423064E-4"/>
    <n v="0.33333333333333331"/>
    <n v="5.5358253169216933"/>
    <n v="9.3398504084271458E-2"/>
    <n v="1.2679780914480695E-3"/>
    <e v="#N/A"/>
    <e v="#N/A"/>
    <e v="#N/A"/>
    <e v="#N/A"/>
    <n v="0.33333333333333331"/>
    <n v="5.5358253169216933"/>
    <n v="0.48929171748298628"/>
    <n v="6.6426243565490227E-3"/>
    <n v="0.33333333333333331"/>
    <n v="5.5358253169216933"/>
    <n v="8.7110536348435866E-2"/>
    <n v="1.1826126414663655E-3"/>
    <s v="4b, 7b"/>
    <n v="1.3576000000000001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x v="1"/>
    <n v="1000"/>
    <x v="0"/>
    <n v="0"/>
    <n v="1"/>
    <x v="0"/>
    <s v="Density"/>
    <s v="Retail employment density"/>
    <x v="8"/>
  </r>
  <r>
    <x v="25"/>
    <s v="Zhang 2004"/>
    <x v="50"/>
    <s v="131.1.2"/>
    <s v="Table 3 (Boston - work trip, expanded)"/>
    <x v="1"/>
    <x v="0"/>
    <x v="1"/>
    <n v="0.02"/>
    <n v="50"/>
    <s v="131.1Emp_Den"/>
    <n v="0.5"/>
    <n v="25"/>
    <n v="0.46240989862153992"/>
    <n v="6.2887746212529436E-3"/>
    <n v="0.5"/>
    <n v="25"/>
    <n v="9.2659157911418308E-2"/>
    <n v="1.260164547595289E-3"/>
    <n v="0.5"/>
    <n v="25"/>
    <n v="1.2289723177885932"/>
    <n v="1.6714023521924869E-2"/>
    <e v="#N/A"/>
    <e v="#N/A"/>
    <e v="#N/A"/>
    <e v="#N/A"/>
    <n v="0.5"/>
    <n v="25"/>
    <n v="1.1061174436514771"/>
    <n v="1.5043197233660091E-2"/>
    <e v="#N/A"/>
    <e v="#N/A"/>
    <e v="#N/A"/>
    <e v="#N/A"/>
    <s v="4a, 7a, 8a"/>
    <n v="1.3600000000000001E-2"/>
    <s v="derived (7a)"/>
    <n v="0.02"/>
    <s v="Derived (8a)"/>
    <s v="N"/>
    <s v="Pos"/>
    <s v="insignificant"/>
    <s v="mode choice (probability)"/>
    <s v="trip"/>
    <s v="Discrete"/>
    <s v="Disaggregate"/>
    <s v="Work"/>
    <s v="USA"/>
    <s v="Boston"/>
    <n v="1991"/>
    <s v="Pre-2010"/>
    <x v="1"/>
    <n v="1619"/>
    <x v="1"/>
    <n v="0"/>
    <n v="1"/>
    <x v="0"/>
    <s v="Density"/>
    <s v="Job density (origin)"/>
    <x v="1"/>
  </r>
  <r>
    <x v="1"/>
    <s v="Lee et al. 2017"/>
    <x v="1"/>
    <s v="176.1.1"/>
    <s v="Table 5 p. 20 (TMS)"/>
    <x v="0"/>
    <x v="0"/>
    <x v="1"/>
    <n v="7.9336709847607212E-2"/>
    <n v="12.604505555131235"/>
    <s v="176.1Pop_Den"/>
    <n v="0.5"/>
    <n v="6.3022527775656174"/>
    <n v="0.12767181068650649"/>
    <n v="1.8101585497243293E-3"/>
    <e v="#N/A"/>
    <e v="#N/A"/>
    <e v="#N/A"/>
    <e v="#N/A"/>
    <e v="#N/A"/>
    <e v="#N/A"/>
    <e v="#N/A"/>
    <e v="#N/A"/>
    <n v="0.5"/>
    <n v="6.3022527775656174"/>
    <n v="7.6852728948714227E-2"/>
    <n v="1.0896346157238648E-3"/>
    <n v="0.5"/>
    <n v="6.3022527775656174"/>
    <n v="0.3386334645368686"/>
    <n v="4.8012185129835275E-3"/>
    <n v="0.5"/>
    <n v="6.3022527775656174"/>
    <n v="9.6587543112209628E-2"/>
    <n v="1.3694390799449362E-3"/>
    <s v="6c"/>
    <n v="1.4178216318785578E-2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x v="2"/>
    <n v="78"/>
    <x v="0"/>
    <n v="0"/>
    <n v="1"/>
    <x v="0"/>
    <s v="Density"/>
    <s v="Ratio of residential area"/>
    <x v="2"/>
  </r>
  <r>
    <x v="42"/>
    <s v="Zhao et al. 2014"/>
    <x v="67"/>
    <s v="129.1.2"/>
    <s v="Table 2 p. 143"/>
    <x v="0"/>
    <x v="0"/>
    <x v="1"/>
    <n v="4.5169113181222163E-3"/>
    <n v="221.3902221165863"/>
    <s v="129.1Emp_Den"/>
    <n v="0.5"/>
    <n v="110.69511105829315"/>
    <n v="2.0474606032946174"/>
    <n v="3.079649924819456E-2"/>
    <e v="#N/A"/>
    <e v="#N/A"/>
    <e v="#N/A"/>
    <e v="#N/A"/>
    <e v="#N/A"/>
    <e v="#N/A"/>
    <e v="#N/A"/>
    <e v="#N/A"/>
    <n v="0.5"/>
    <n v="110.69511105829315"/>
    <n v="1.3533752671153414"/>
    <n v="2.0356543285460878E-2"/>
    <e v="#N/A"/>
    <e v="#N/A"/>
    <e v="#N/A"/>
    <e v="#N/A"/>
    <n v="0.5"/>
    <n v="110.69511105829315"/>
    <n v="1.6970727396909469"/>
    <n v="2.5526205128403763E-2"/>
    <s v="6c, 8a"/>
    <n v="1.5041314689346981E-2"/>
    <s v="derived (6c)"/>
    <n v="4.5169113181222163E-3"/>
    <s v="Derived (8a)"/>
    <s v="Y"/>
    <s v="Pos"/>
    <s v="Y"/>
    <s v="Ridership"/>
    <m/>
    <s v="Continuous"/>
    <s v="Aggregate"/>
    <s v="General"/>
    <s v="China"/>
    <s v="Nanjing"/>
    <n v="2010"/>
    <s v="2010 - 2017"/>
    <x v="2"/>
    <n v="55"/>
    <x v="0"/>
    <n v="0"/>
    <n v="0"/>
    <x v="1"/>
    <s v="Density"/>
    <s v="Employment density at work (common catchment area)"/>
    <x v="1"/>
  </r>
  <r>
    <x v="32"/>
    <s v="Marshall and Garrick 2010"/>
    <x v="53"/>
    <s v="55.1.16"/>
    <s v="Table 2 p. 110"/>
    <x v="0"/>
    <x v="0"/>
    <x v="1"/>
    <n v="5.771587875417131E-3"/>
    <n v="173.26254430939022"/>
    <s v="55.1Connectivity"/>
    <n v="0.33333333333333331"/>
    <n v="57.754181436463405"/>
    <n v="5.4566140014036497"/>
    <n v="9.0600003721561781E-2"/>
    <e v="#N/A"/>
    <e v="#N/A"/>
    <e v="#N/A"/>
    <e v="#N/A"/>
    <e v="#N/A"/>
    <e v="#N/A"/>
    <e v="#N/A"/>
    <e v="#N/A"/>
    <n v="0.33333333333333331"/>
    <n v="57.754181436463405"/>
    <n v="3.9727465779458071"/>
    <n v="6.5962308247225113E-2"/>
    <n v="0.33333333333333331"/>
    <n v="57.754181436463405"/>
    <n v="4.3118805404086826"/>
    <n v="7.1593188176305805E-2"/>
    <n v="0.33333333333333331"/>
    <n v="57.754181436463405"/>
    <n v="4.4083970042529188"/>
    <n v="7.3195718973102203E-2"/>
    <s v="4a, 8a, 7a"/>
    <n v="1.6603704E-2"/>
    <s v="derived (7a)"/>
    <n v="5.771587875417131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2"/>
    <n v="1000"/>
    <x v="0"/>
    <n v="0"/>
    <n v="1"/>
    <x v="0"/>
    <s v="PT-Design"/>
    <s v="% bike lanes"/>
    <x v="0"/>
  </r>
  <r>
    <x v="14"/>
    <s v="Sung et al. 2014"/>
    <x v="27"/>
    <s v="65.3.8"/>
    <s v="Table 2 p. 138 (750m buffer)"/>
    <x v="0"/>
    <x v="0"/>
    <x v="1"/>
    <n v="5.1176470588235289E-2"/>
    <n v="19.540229885057474"/>
    <s v="65.3Balance"/>
    <n v="0.33333333333333331"/>
    <n v="6.5134099616858245"/>
    <n v="0.72693829190280956"/>
    <n v="1.2648726279108886E-2"/>
    <e v="#N/A"/>
    <e v="#N/A"/>
    <e v="#N/A"/>
    <e v="#N/A"/>
    <e v="#N/A"/>
    <e v="#N/A"/>
    <e v="#N/A"/>
    <e v="#N/A"/>
    <n v="0.33333333333333331"/>
    <n v="6.5134099616858245"/>
    <n v="0.66320646946799022"/>
    <n v="1.1539792568743028E-2"/>
    <e v="#N/A"/>
    <e v="#N/A"/>
    <e v="#N/A"/>
    <e v="#N/A"/>
    <n v="0.33333333333333331"/>
    <n v="6.5134099616858245"/>
    <n v="0.68411504579152305"/>
    <n v="1.19036017967725E-2"/>
    <s v="6e, 8a"/>
    <n v="1.7399999999999999E-2"/>
    <s v="Derived (6e)"/>
    <n v="5.117647058823528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. &amp; office balancing index:perfect balance between two land uses = 1"/>
    <x v="3"/>
  </r>
  <r>
    <x v="40"/>
    <s v="Lee and Lee 2013"/>
    <x v="79"/>
    <s v="47.1.2"/>
    <s v="A-3 p. 327, Pooled Model 2"/>
    <x v="0"/>
    <x v="0"/>
    <x v="1"/>
    <n v="9.2670157068062836E-3"/>
    <n v="107.90960451977401"/>
    <s v="47.1Centrality"/>
    <n v="0.5"/>
    <n v="53.954802259887003"/>
    <n v="3.7639169045017154E-6"/>
    <n v="6.662132920968036E-8"/>
    <e v="#N/A"/>
    <e v="#N/A"/>
    <e v="#N/A"/>
    <e v="#N/A"/>
    <e v="#N/A"/>
    <e v="#N/A"/>
    <e v="#N/A"/>
    <e v="#N/A"/>
    <n v="0.5"/>
    <n v="53.954802259887003"/>
    <n v="0.1495743813789967"/>
    <n v="2.6474665504082418E-3"/>
    <n v="0.5"/>
    <n v="53.954802259887003"/>
    <n v="0.17903064390239046"/>
    <n v="3.1688423970723111E-3"/>
    <e v="#N/A"/>
    <e v="#N/A"/>
    <e v="#N/A"/>
    <e v="#N/A"/>
    <s v="6a, 8a, 5"/>
    <n v="1.77E-2"/>
    <s v="Source (6a)"/>
    <n v="9.2670157068062836E-3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x v="2"/>
    <n v="6369"/>
    <x v="1"/>
    <n v="0"/>
    <n v="1"/>
    <x v="0"/>
    <s v="PT-Access"/>
    <s v="Compactness index"/>
    <x v="11"/>
  </r>
  <r>
    <x v="14"/>
    <s v="Sung et al. 2014"/>
    <x v="36"/>
    <s v="65.6.3"/>
    <s v="Table 3 p. 139 (250m buffer)"/>
    <x v="0"/>
    <x v="0"/>
    <x v="1"/>
    <n v="9.1772020725388592E-3"/>
    <n v="108.96567299006324"/>
    <s v="65.6Comm_Den"/>
    <n v="1"/>
    <n v="108.96567299006324"/>
    <n v="1.562921613515486"/>
    <n v="2.7682467618586285E-2"/>
    <e v="#N/A"/>
    <e v="#N/A"/>
    <e v="#N/A"/>
    <e v="#N/A"/>
    <e v="#N/A"/>
    <e v="#N/A"/>
    <e v="#N/A"/>
    <e v="#N/A"/>
    <n v="1"/>
    <n v="108.96567299006324"/>
    <n v="1.4495812626049696"/>
    <n v="2.567498332325922E-2"/>
    <e v="#N/A"/>
    <e v="#N/A"/>
    <e v="#N/A"/>
    <e v="#N/A"/>
    <n v="1"/>
    <n v="108.96567299006324"/>
    <n v="1.7146599963546048"/>
    <n v="3.0370057855432758E-2"/>
    <s v="6e, 8a, 5"/>
    <n v="1.7711999999999999E-2"/>
    <s v="Derived (6e)"/>
    <n v="9.1772020725388592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Commercial density"/>
    <x v="8"/>
  </r>
  <r>
    <x v="14"/>
    <s v="Sung et al. 2014"/>
    <x v="20"/>
    <s v="65.1.8"/>
    <s v="Table 2 p. 138 (250m buffer)"/>
    <x v="0"/>
    <x v="0"/>
    <x v="1"/>
    <n v="4.126363636363637E-2"/>
    <n v="24.234412866270098"/>
    <s v="65.1Balance"/>
    <n v="0.16666666666666666"/>
    <n v="4.0390688110450164"/>
    <n v="0.45078596305936036"/>
    <n v="8.1844699453057484E-3"/>
    <e v="#N/A"/>
    <e v="#N/A"/>
    <e v="#N/A"/>
    <e v="#N/A"/>
    <e v="#N/A"/>
    <e v="#N/A"/>
    <e v="#N/A"/>
    <e v="#N/A"/>
    <n v="0.16666666666666666"/>
    <n v="4.0390688110450164"/>
    <n v="0.41126484926769724"/>
    <n v="7.4669246033043117E-3"/>
    <e v="#N/A"/>
    <e v="#N/A"/>
    <e v="#N/A"/>
    <e v="#N/A"/>
    <n v="0.16666666666666666"/>
    <n v="4.0390688110450164"/>
    <n v="0.42423058902744015"/>
    <n v="7.7023305743822044E-3"/>
    <s v="6e, 8a"/>
    <n v="1.8156000000000002E-2"/>
    <s v="Derived (6e)"/>
    <n v="4.12636363636363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. &amp; office balancing index:perfect balance between two land uses = 1"/>
    <x v="3"/>
  </r>
  <r>
    <x v="14"/>
    <s v="Sung et al. 2014"/>
    <x v="20"/>
    <s v="65.10.2"/>
    <s v="Table 3 p. 139 (1500m buffer)"/>
    <x v="0"/>
    <x v="0"/>
    <x v="1"/>
    <n v="2.7941176470588233E-2"/>
    <n v="35.789473684210527"/>
    <s v="65.1Pop_Den"/>
    <n v="0.25"/>
    <n v="8.9473684210526319"/>
    <n v="0.18125688821328215"/>
    <n v="3.4438808760523607E-3"/>
    <e v="#N/A"/>
    <e v="#N/A"/>
    <e v="#N/A"/>
    <e v="#N/A"/>
    <e v="#N/A"/>
    <e v="#N/A"/>
    <e v="#N/A"/>
    <e v="#N/A"/>
    <n v="0.25"/>
    <n v="8.9473684210526319"/>
    <n v="0.10910855282022743"/>
    <n v="2.073062503584321E-3"/>
    <e v="#N/A"/>
    <e v="#N/A"/>
    <e v="#N/A"/>
    <e v="#N/A"/>
    <n v="0.25"/>
    <n v="8.9473684210526319"/>
    <n v="0.13712625684986599"/>
    <n v="2.6053988801474537E-3"/>
    <s v="6e, 8a"/>
    <n v="1.9E-2"/>
    <s v="Derived (6e)"/>
    <n v="2.7941176470588233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Small-scale nieghbourhood living density"/>
    <x v="2"/>
  </r>
  <r>
    <x v="44"/>
    <s v="Moniruzzaman and Paez 2012"/>
    <x v="69"/>
    <s v="37.1.5"/>
    <s v="Table 2 (1), p. 203"/>
    <x v="0"/>
    <x v="0"/>
    <x v="1"/>
    <n v="0.12883537881963511"/>
    <n v="7.7618431300610675"/>
    <s v="37.1Connectivity"/>
    <n v="0.5"/>
    <n v="3.8809215650305338"/>
    <n v="0.3666693981870715"/>
    <n v="6.9781739042247609E-3"/>
    <e v="#N/A"/>
    <e v="#N/A"/>
    <e v="#N/A"/>
    <e v="#N/A"/>
    <n v="0.5"/>
    <n v="3.8809215650305338"/>
    <n v="0.833846645253282"/>
    <n v="1.5869136963164703E-2"/>
    <e v="#N/A"/>
    <e v="#N/A"/>
    <e v="#N/A"/>
    <e v="#N/A"/>
    <n v="0.5"/>
    <n v="3.8809215650305338"/>
    <n v="0.28974646958709077"/>
    <n v="5.5142350654589769E-3"/>
    <n v="0.5"/>
    <n v="3.8809215650305338"/>
    <n v="0.29623210952860157"/>
    <n v="5.6376648461164795E-3"/>
    <s v="4a, 7a"/>
    <n v="1.9031241600000002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2"/>
    <n v="761"/>
    <x v="0"/>
    <n v="0"/>
    <n v="1"/>
    <x v="0"/>
    <s v="PT-Design"/>
    <s v="Intersection density"/>
    <x v="0"/>
  </r>
  <r>
    <x v="50"/>
    <s v="An et al. 2019"/>
    <x v="80"/>
    <s v="183.1.1"/>
    <s v="Table 4 p. 183 (weekday ridership)"/>
    <x v="0"/>
    <x v="0"/>
    <x v="1"/>
    <n v="2.0085063408785821E-3"/>
    <n v="497.88242120389293"/>
    <s v="183.1Centrality"/>
    <n v="1"/>
    <n v="497.88242120389293"/>
    <n v="3.4732553602866279E-5"/>
    <n v="6.8853666942360751E-7"/>
    <e v="#N/A"/>
    <e v="#N/A"/>
    <e v="#N/A"/>
    <e v="#N/A"/>
    <e v="#N/A"/>
    <e v="#N/A"/>
    <e v="#N/A"/>
    <e v="#N/A"/>
    <n v="1"/>
    <n v="497.88242120389293"/>
    <n v="1.3802377551555747"/>
    <n v="2.7361774714690413E-2"/>
    <e v="#N/A"/>
    <e v="#N/A"/>
    <e v="#N/A"/>
    <e v="#N/A"/>
    <n v="1"/>
    <n v="497.88242120389293"/>
    <n v="1.736653380600955E-5"/>
    <n v="3.4427342955962551E-7"/>
    <s v="6c, 8a"/>
    <n v="1.9823957584471603E-2"/>
    <s v="derived (6c)"/>
    <n v="2.0085063408785821E-3"/>
    <s v="Derived (8a)"/>
    <s v="Y"/>
    <s v="Pos"/>
    <s v="Y"/>
    <s v="Ridership"/>
    <s v="Sum of boarding and alighting"/>
    <s v="Continuous"/>
    <s v="Aggregate"/>
    <s v="Weekday"/>
    <s v="China"/>
    <s v="Shanghai"/>
    <n v="2015"/>
    <s v="2010 - 2017"/>
    <x v="0"/>
    <n v="286"/>
    <x v="0"/>
    <n v="0"/>
    <n v="0"/>
    <x v="1"/>
    <s v="PT-Access"/>
    <s v="Betweenness centrality"/>
    <x v="11"/>
  </r>
  <r>
    <x v="51"/>
    <s v="Cervero 2006"/>
    <x v="81"/>
    <s v="2.3.2"/>
    <s v="Table 2 p, 292"/>
    <x v="1"/>
    <x v="0"/>
    <x v="1"/>
    <n v="7.9336709847607212E-2"/>
    <n v="12.604505555131235"/>
    <s v="2.3Pop_Den"/>
    <n v="1"/>
    <n v="12.604505555131235"/>
    <n v="0.25534362137301297"/>
    <n v="5.3622160488332729E-3"/>
    <n v="1"/>
    <n v="12.604505555131235"/>
    <n v="5.6277914737140847E-2"/>
    <n v="1.1818362094799578E-3"/>
    <n v="1"/>
    <n v="12.604505555131235"/>
    <n v="0.61396416157298128"/>
    <n v="1.2893247393032608E-2"/>
    <e v="#N/A"/>
    <e v="#N/A"/>
    <e v="#N/A"/>
    <e v="#N/A"/>
    <e v="#N/A"/>
    <e v="#N/A"/>
    <e v="#N/A"/>
    <e v="#N/A"/>
    <e v="#N/A"/>
    <e v="#N/A"/>
    <e v="#N/A"/>
    <e v="#N/A"/>
    <s v="6a"/>
    <n v="2.1000000000000001E-2"/>
    <s v="Source (6a)"/>
    <m/>
    <m/>
    <s v="N"/>
    <s v="Pos"/>
    <s v="insignificant"/>
    <s v="Ridership"/>
    <s v="boarding"/>
    <s v="Continuous"/>
    <s v="Aggregate"/>
    <s v="Peak"/>
    <s v="USA"/>
    <s v="San Francisco"/>
    <n v="2003"/>
    <s v="Pre-2010"/>
    <x v="1"/>
    <n v="68"/>
    <x v="1"/>
    <n v="0"/>
    <n v="0"/>
    <x v="1"/>
    <s v="Density"/>
    <s v="Population (common catchment area)"/>
    <x v="2"/>
  </r>
  <r>
    <x v="14"/>
    <s v="Sung et al. 2014"/>
    <x v="26"/>
    <s v="65.5.2"/>
    <s v="Table 2 p. 138 (1500m buffer)"/>
    <x v="0"/>
    <x v="0"/>
    <x v="1"/>
    <n v="2.5392857142857141E-2"/>
    <n v="39.381153305203945"/>
    <s v="65.5Pop_Den"/>
    <n v="0.5"/>
    <n v="19.690576652601973"/>
    <n v="0.39889411983728845"/>
    <n v="8.5084115761293617E-3"/>
    <e v="#N/A"/>
    <e v="#N/A"/>
    <e v="#N/A"/>
    <e v="#N/A"/>
    <e v="#N/A"/>
    <e v="#N/A"/>
    <e v="#N/A"/>
    <e v="#N/A"/>
    <n v="0.5"/>
    <n v="19.690576652601973"/>
    <n v="0.24011644783801189"/>
    <n v="5.1216838323847932E-3"/>
    <e v="#N/A"/>
    <e v="#N/A"/>
    <e v="#N/A"/>
    <e v="#N/A"/>
    <n v="0.5"/>
    <n v="19.690576652601973"/>
    <n v="0.30177533153027514"/>
    <n v="6.4368678215407683E-3"/>
    <s v="6e, 8a"/>
    <n v="2.1329999999999998E-2"/>
    <s v="Derived (6e)"/>
    <n v="2.539285714285714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Small-scale nieghbourhood living density"/>
    <x v="2"/>
  </r>
  <r>
    <x v="14"/>
    <s v="Sung et al. 2014"/>
    <x v="59"/>
    <s v="65.2.6"/>
    <s v="Table 2 p. 138 (500m buffer)"/>
    <x v="0"/>
    <x v="0"/>
    <x v="1"/>
    <n v="9.6678260869565213E-2"/>
    <n v="10.343586976074834"/>
    <s v="65.2Mix_House"/>
    <n v="1"/>
    <n v="10.343586976074834"/>
    <n v="1.2181637306763067"/>
    <n v="2.7087088715318355E-2"/>
    <e v="#N/A"/>
    <e v="#N/A"/>
    <e v="#N/A"/>
    <e v="#N/A"/>
    <e v="#N/A"/>
    <e v="#N/A"/>
    <e v="#N/A"/>
    <e v="#N/A"/>
    <n v="1"/>
    <n v="10.343586976074834"/>
    <n v="1.0118111708443187"/>
    <n v="2.2498633194894268E-2"/>
    <e v="#N/A"/>
    <e v="#N/A"/>
    <e v="#N/A"/>
    <e v="#N/A"/>
    <n v="1"/>
    <n v="10.343586976074834"/>
    <n v="1.2422743353262182"/>
    <n v="2.7623212120313788E-2"/>
    <s v="6e, 8a"/>
    <n v="2.2235999999999999E-2"/>
    <s v="Derived (6e)"/>
    <n v="9.667826086956521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. &amp; small-scale neighborhood living balancing index:perfect balance between two land uses = 1"/>
    <x v="9"/>
  </r>
  <r>
    <x v="52"/>
    <s v="Saghapour et al. 2016"/>
    <x v="82"/>
    <s v="80.1.1"/>
    <s v="Table 5 p. 7"/>
    <x v="0"/>
    <x v="0"/>
    <x v="1"/>
    <n v="4.8777320926206448E-4"/>
    <n v="2050.1330967169479"/>
    <s v="80.1Mix_Land"/>
    <n v="1"/>
    <n v="2050.1330967169479"/>
    <n v="27.819855161298324"/>
    <n v="0.62705953533566428"/>
    <e v="#N/A"/>
    <e v="#N/A"/>
    <e v="#N/A"/>
    <e v="#N/A"/>
    <n v="1"/>
    <n v="2050.1330967169479"/>
    <n v="13.265657333880705"/>
    <n v="0.29900791630567108"/>
    <e v="#N/A"/>
    <e v="#N/A"/>
    <e v="#N/A"/>
    <e v="#N/A"/>
    <n v="1"/>
    <n v="2050.1330967169479"/>
    <n v="15.188280975926375"/>
    <n v="0.34234385319738053"/>
    <n v="1"/>
    <n v="2050.1330967169479"/>
    <n v="19.449091814121143"/>
    <n v="0.43838252949029061"/>
    <s v="7a, 8a"/>
    <n v="2.2540000000000001E-2"/>
    <s v="derived (7a)"/>
    <n v="4.8777320926206448E-4"/>
    <s v="Derived (8a)"/>
    <s v="Y"/>
    <s v="Pos"/>
    <s v="Y"/>
    <s v="mode choice (probability)"/>
    <s v="trip"/>
    <s v="categorical"/>
    <s v="Disaggregate"/>
    <s v="General"/>
    <s v="Australia"/>
    <s v="Melbourne"/>
    <n v="2009"/>
    <s v="Pre-2010"/>
    <x v="2"/>
    <n v="22201"/>
    <x v="0"/>
    <n v="0"/>
    <n v="1"/>
    <x v="0"/>
    <s v="Diversity"/>
    <s v="Land use mix:Entropy: maximises eveness --&gt; 1"/>
    <x v="4"/>
  </r>
  <r>
    <x v="23"/>
    <s v="Vergel-Tovar 2016"/>
    <x v="83"/>
    <s v="139.1.1"/>
    <s v="Table 38, p. 344 (fully adjusted)"/>
    <x v="0"/>
    <x v="0"/>
    <x v="1"/>
    <n v="8.5199999999999998E-2"/>
    <n v="11.737089201877934"/>
    <s v="139.1Pop_den"/>
    <n v="1"/>
    <n v="11.737089201877934"/>
    <n v="0.23777139436981223"/>
    <n v="5.4449649310687005E-3"/>
    <e v="#N/A"/>
    <e v="#N/A"/>
    <e v="#N/A"/>
    <e v="#N/A"/>
    <e v="#N/A"/>
    <e v="#N/A"/>
    <e v="#N/A"/>
    <e v="#N/A"/>
    <n v="1"/>
    <n v="11.737089201877934"/>
    <n v="0.14312776191551513"/>
    <n v="3.2776257478652963E-3"/>
    <n v="1"/>
    <n v="11.737089201877934"/>
    <n v="0.6306588009542613"/>
    <n v="1.4442086541852583E-2"/>
    <n v="1"/>
    <n v="11.737089201877934"/>
    <n v="0.17988117095743258"/>
    <n v="4.119278814925206E-3"/>
    <s v="6a, 8b, 8a"/>
    <n v="2.29E-2"/>
    <s v="Source (6a)"/>
    <n v="8.5199999999999998E-2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x v="2"/>
    <n v="120"/>
    <x v="0"/>
    <n v="1"/>
    <n v="0"/>
    <x v="0"/>
    <s v="Density"/>
    <s v="population density"/>
    <x v="2"/>
  </r>
  <r>
    <x v="14"/>
    <s v="Sung et al. 2014"/>
    <x v="38"/>
    <s v="65.9.4"/>
    <s v="Table 3 p. 139 (1000m buffer)"/>
    <x v="0"/>
    <x v="0"/>
    <x v="1"/>
    <n v="1.6048E-2"/>
    <n v="62.31306081754736"/>
    <s v="65.9Emp_Den"/>
    <n v="1"/>
    <n v="62.31306081754736"/>
    <n v="1.1525670454175971"/>
    <n v="2.7744593917292396E-2"/>
    <e v="#N/A"/>
    <e v="#N/A"/>
    <e v="#N/A"/>
    <e v="#N/A"/>
    <e v="#N/A"/>
    <e v="#N/A"/>
    <e v="#N/A"/>
    <e v="#N/A"/>
    <n v="1"/>
    <n v="62.31306081754736"/>
    <n v="0.76184896083000542"/>
    <n v="1.8339228185099889E-2"/>
    <e v="#N/A"/>
    <e v="#N/A"/>
    <e v="#N/A"/>
    <e v="#N/A"/>
    <n v="1"/>
    <n v="62.31306081754736"/>
    <n v="0.95532490847292073"/>
    <n v="2.2996581196760148E-2"/>
    <s v="6e, 8a"/>
    <n v="2.4072E-2"/>
    <s v="Derived (6e)"/>
    <n v="1.604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Office density"/>
    <x v="1"/>
  </r>
  <r>
    <x v="53"/>
    <s v="Schneider et al. 2017"/>
    <x v="84"/>
    <s v="50.1.2"/>
    <s v="Table 3 (final model)"/>
    <x v="0"/>
    <x v="0"/>
    <x v="1"/>
    <n v="4.9702463302186993E-2"/>
    <n v="20.119727143503535"/>
    <s v="50.1Emp_Den"/>
    <n v="1"/>
    <n v="20.119727143503535"/>
    <n v="0.37214243954882059"/>
    <n v="9.7919034536629417E-3"/>
    <e v="#N/A"/>
    <e v="#N/A"/>
    <e v="#N/A"/>
    <e v="#N/A"/>
    <e v="#N/A"/>
    <e v="#N/A"/>
    <e v="#N/A"/>
    <e v="#N/A"/>
    <n v="1"/>
    <n v="20.119727143503535"/>
    <n v="0.24598684473777288"/>
    <n v="6.4724663961027709E-3"/>
    <n v="1"/>
    <n v="20.119727143503535"/>
    <n v="0.89019124619749457"/>
    <n v="2.3422931146014167E-2"/>
    <e v="#N/A"/>
    <e v="#N/A"/>
    <e v="#N/A"/>
    <e v="#N/A"/>
    <s v="4a, 5, 7a"/>
    <n v="2.6312246100000002E-2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x v="2"/>
    <n v="5000"/>
    <x v="1"/>
    <n v="0"/>
    <n v="1"/>
    <x v="0"/>
    <s v="Density"/>
    <s v="Employment density"/>
    <x v="1"/>
  </r>
  <r>
    <x v="25"/>
    <s v="Zhang 2004"/>
    <x v="42"/>
    <s v="131.2.4"/>
    <s v="Table 3 (Boston - non-work trip, expanded)"/>
    <x v="1"/>
    <x v="0"/>
    <x v="1"/>
    <n v="7.9411764705882348E-2"/>
    <n v="12.592592592592593"/>
    <s v="131.2Emp_Den"/>
    <n v="0.5"/>
    <n v="6.2962962962962967"/>
    <n v="0.11645878928246191"/>
    <n v="3.1443873106264714E-3"/>
    <n v="0.5"/>
    <n v="6.2962962962962967"/>
    <n v="2.3336380511023873E-2"/>
    <n v="6.3008227379764451E-4"/>
    <n v="0.5"/>
    <n v="6.2962962962962967"/>
    <n v="0.3095189541097198"/>
    <n v="8.3570117609624347E-3"/>
    <e v="#N/A"/>
    <e v="#N/A"/>
    <e v="#N/A"/>
    <e v="#N/A"/>
    <n v="0.5"/>
    <n v="6.2962962962962967"/>
    <n v="0.27857772654926088"/>
    <n v="7.5215986168300436E-3"/>
    <e v="#N/A"/>
    <e v="#N/A"/>
    <e v="#N/A"/>
    <e v="#N/A"/>
    <s v="4a, 7a, 8a"/>
    <n v="2.7E-2"/>
    <s v="derived (7a)"/>
    <n v="7.9411764705882348E-2"/>
    <s v="Derived (8a)"/>
    <s v="N"/>
    <s v="Pos"/>
    <s v="insignificant"/>
    <s v="mode choice (probability)"/>
    <s v="trip"/>
    <s v="Discrete"/>
    <s v="Disaggregate"/>
    <s v="Non-work"/>
    <s v="USA"/>
    <s v="Boston"/>
    <n v="1991"/>
    <s v="Pre-2010"/>
    <x v="1"/>
    <n v="1036"/>
    <x v="1"/>
    <n v="0"/>
    <n v="1"/>
    <x v="0"/>
    <s v="Density"/>
    <s v="Job density (destination)"/>
    <x v="1"/>
  </r>
  <r>
    <x v="14"/>
    <s v="Sung et al. 2014"/>
    <x v="20"/>
    <s v="65.10.8"/>
    <s v="Table 3 p. 139 (1500m buffer)"/>
    <x v="0"/>
    <x v="0"/>
    <x v="1"/>
    <n v="0.10797628458498024"/>
    <n v="9.2612929204187715"/>
    <s v="65.1Balance"/>
    <n v="0.16666666666666666"/>
    <n v="1.5435488200697951"/>
    <n v="0.17226993991327347"/>
    <n v="4.7060702185508048E-3"/>
    <e v="#N/A"/>
    <e v="#N/A"/>
    <e v="#N/A"/>
    <e v="#N/A"/>
    <e v="#N/A"/>
    <e v="#N/A"/>
    <e v="#N/A"/>
    <e v="#N/A"/>
    <n v="0.16666666666666666"/>
    <n v="1.5435488200697951"/>
    <n v="0.15716676355882495"/>
    <n v="4.2934816468999798E-3"/>
    <e v="#N/A"/>
    <e v="#N/A"/>
    <e v="#N/A"/>
    <e v="#N/A"/>
    <n v="0.16666666666666666"/>
    <n v="1.5435488200697951"/>
    <n v="0.1621216809528431"/>
    <n v="4.4288400802697673E-3"/>
    <s v="6e, 8a"/>
    <n v="2.7317999999999999E-2"/>
    <s v="Derived (6e)"/>
    <n v="0.10797628458498024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office balancing index:perfect balance between two land uses = 1"/>
    <x v="3"/>
  </r>
  <r>
    <x v="54"/>
    <s v="Concas and DeSalvo 2014"/>
    <x v="85"/>
    <s v="97.2.2"/>
    <s v="Model II (density exogensous) Table 5 p. 29"/>
    <x v="0"/>
    <x v="0"/>
    <x v="1"/>
    <n v="6.021384603925508E-2"/>
    <n v="16.607475950765082"/>
    <s v="97.2Comm_Den"/>
    <n v="1"/>
    <n v="16.607475950765082"/>
    <n v="0.23820513742668648"/>
    <n v="6.6697438479472217E-3"/>
    <e v="#N/A"/>
    <e v="#N/A"/>
    <e v="#N/A"/>
    <e v="#N/A"/>
    <n v="1"/>
    <n v="16.607475950765082"/>
    <n v="0.28019551225281436"/>
    <n v="7.8454743430788031E-3"/>
    <e v="#N/A"/>
    <e v="#N/A"/>
    <e v="#N/A"/>
    <e v="#N/A"/>
    <n v="1"/>
    <n v="16.607475950765082"/>
    <n v="1.4678751524489591"/>
    <n v="4.1100504268570856E-2"/>
    <n v="1"/>
    <n v="16.607475950765082"/>
    <n v="0.26133160904530761"/>
    <n v="7.3172850532686132E-3"/>
    <m/>
    <n v="2.8000000000000001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2"/>
    <n v="8212"/>
    <x v="0"/>
    <n v="0"/>
    <n v="1"/>
    <x v="0"/>
    <s v="Density"/>
    <s v="Retail establishment density"/>
    <x v="8"/>
  </r>
  <r>
    <x v="12"/>
    <s v="Chatman 2008"/>
    <x v="60"/>
    <s v="111.2.2"/>
    <s v="Table 5 p. 1020 (col. 3 Built form)"/>
    <x v="1"/>
    <x v="0"/>
    <x v="1"/>
    <n v="5.4009386828965854E-2"/>
    <n v="18.515300000845198"/>
    <s v="111.2Act_Den"/>
    <n v="0.5"/>
    <n v="9.2576500004225988"/>
    <n v="0.51700505842498823"/>
    <n v="1.4628141123076617E-2"/>
    <n v="0.5"/>
    <n v="9.2576500004225988"/>
    <n v="0.54638326918832636"/>
    <n v="1.5459368218414506E-2"/>
    <n v="0.5"/>
    <n v="9.2576500004225988"/>
    <n v="0.52683423391681494"/>
    <n v="1.4906247814442362E-2"/>
    <e v="#N/A"/>
    <e v="#N/A"/>
    <e v="#N/A"/>
    <e v="#N/A"/>
    <n v="0.5"/>
    <n v="9.2576500004225988"/>
    <n v="0.45570062447466125"/>
    <n v="1.2893593468886065E-2"/>
    <n v="0.5"/>
    <n v="9.2576500004225988"/>
    <n v="0.52731266401359256"/>
    <n v="1.4919784515600588E-2"/>
    <s v="4b, 7b"/>
    <n v="2.8294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x v="1"/>
    <n v="1000"/>
    <x v="0"/>
    <n v="0"/>
    <n v="1"/>
    <x v="0"/>
    <s v="Density"/>
    <s v="Building density"/>
    <x v="7"/>
  </r>
  <r>
    <x v="32"/>
    <s v="Marshall and Garrick 2010"/>
    <x v="53"/>
    <s v="55.1.10"/>
    <s v="Table 2 p. 110"/>
    <x v="0"/>
    <x v="0"/>
    <x v="1"/>
    <n v="7.8909351620947629E-3"/>
    <n v="126.72769189685441"/>
    <s v="55.1Connectivity"/>
    <n v="0.33333333333333331"/>
    <n v="42.242563965618132"/>
    <n v="3.9910766676445859"/>
    <n v="0.11365941790569956"/>
    <e v="#N/A"/>
    <e v="#N/A"/>
    <e v="#N/A"/>
    <e v="#N/A"/>
    <e v="#N/A"/>
    <e v="#N/A"/>
    <e v="#N/A"/>
    <e v="#N/A"/>
    <n v="0.33333333333333331"/>
    <n v="42.242563965618132"/>
    <n v="2.9057463418936607"/>
    <n v="8.2750963036789291E-2"/>
    <n v="0.33333333333333331"/>
    <n v="42.242563965618132"/>
    <n v="3.1537957081202732"/>
    <n v="8.9815008387196762E-2"/>
    <n v="0.33333333333333331"/>
    <n v="42.242563965618132"/>
    <n v="3.2243897810734281"/>
    <n v="9.1825413575474787E-2"/>
    <s v="4a, 8a, 7a"/>
    <n v="2.8478384999999998E-2"/>
    <s v="derived (7a)"/>
    <n v="7.8909351620947629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2"/>
    <n v="1000"/>
    <x v="0"/>
    <n v="0"/>
    <n v="1"/>
    <x v="0"/>
    <s v="PT-Design"/>
    <s v="City - wide Intersection density"/>
    <x v="0"/>
  </r>
  <r>
    <x v="43"/>
    <s v="Zhao et al. 2013"/>
    <x v="68"/>
    <s v="128.1.6"/>
    <s v="Table  2  p. 120"/>
    <x v="1"/>
    <x v="0"/>
    <x v="1"/>
    <n v="1.2129181861111369E-2"/>
    <n v="82.445791600025714"/>
    <s v="128.1Local_access"/>
    <n v="1"/>
    <n v="82.445791600025714"/>
    <n v="4.0454458695069377E-3"/>
    <n v="1.1727239729867018E-4"/>
    <n v="1"/>
    <n v="82.445791600025714"/>
    <n v="2.6039983685852257"/>
    <n v="7.548664377087197E-2"/>
    <e v="#N/A"/>
    <e v="#N/A"/>
    <e v="#N/A"/>
    <e v="#N/A"/>
    <n v="1"/>
    <n v="82.445791600025714"/>
    <n v="1.8214307844100224E-3"/>
    <n v="5.2800991903370789E-5"/>
    <e v="#N/A"/>
    <e v="#N/A"/>
    <e v="#N/A"/>
    <e v="#N/A"/>
    <n v="1"/>
    <n v="82.445791600025714"/>
    <n v="2.4530001744831171E-3"/>
    <n v="7.1109395679728321E-5"/>
    <s v="6c, 8a"/>
    <n v="2.8988744648056172E-2"/>
    <s v="derived (6c)"/>
    <n v="1.2129181861111369E-2"/>
    <s v="Derived (8a)"/>
    <s v="Y"/>
    <s v="Pos"/>
    <s v="Y"/>
    <s v="Ridership"/>
    <m/>
    <s v="Continuous"/>
    <s v="Aggregate"/>
    <s v="General"/>
    <s v="China"/>
    <s v="Nanjing"/>
    <n v="2010"/>
    <s v="2010 - 2017"/>
    <x v="2"/>
    <n v="55"/>
    <x v="0"/>
    <n v="0"/>
    <n v="0"/>
    <x v="1"/>
    <s v="PT-Access"/>
    <s v="Number of shopping centres"/>
    <x v="5"/>
  </r>
  <r>
    <x v="14"/>
    <s v="Sung et al. 2014"/>
    <x v="56"/>
    <s v="65.7.3"/>
    <s v="Table 3 p. 139 (500m buffer)"/>
    <x v="0"/>
    <x v="0"/>
    <x v="1"/>
    <n v="9.2879256965944269E-3"/>
    <n v="107.66666666666667"/>
    <s v="65.7Comm_Den"/>
    <n v="1"/>
    <n v="107.66666666666667"/>
    <n v="1.5442896443529139"/>
    <n v="4.6328689330587418E-2"/>
    <e v="#N/A"/>
    <e v="#N/A"/>
    <e v="#N/A"/>
    <e v="#N/A"/>
    <e v="#N/A"/>
    <e v="#N/A"/>
    <e v="#N/A"/>
    <e v="#N/A"/>
    <n v="1"/>
    <n v="107.66666666666667"/>
    <n v="1.4323004513666198"/>
    <n v="4.2969013540998593E-2"/>
    <e v="#N/A"/>
    <e v="#N/A"/>
    <e v="#N/A"/>
    <e v="#N/A"/>
    <n v="1"/>
    <n v="107.66666666666667"/>
    <n v="1.6942191169783734"/>
    <n v="5.08265735093512E-2"/>
    <s v="6e, 8a, 5"/>
    <n v="0.03"/>
    <s v="Derived (6e)"/>
    <n v="9.2879256965944269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Commercial density"/>
    <x v="8"/>
  </r>
  <r>
    <x v="28"/>
    <s v="Bhattacharya 2013"/>
    <x v="70"/>
    <s v="72.1.1"/>
    <s v="Table 3.2 p. 61"/>
    <x v="0"/>
    <x v="0"/>
    <x v="1"/>
    <n v="1.4633995165389142E-2"/>
    <n v="68.334039248905839"/>
    <s v="72.1Pop_Den"/>
    <n v="1"/>
    <n v="68.334039248905839"/>
    <n v="1.3843193585454014"/>
    <n v="4.1529580756362039E-2"/>
    <e v="#N/A"/>
    <e v="#N/A"/>
    <e v="#N/A"/>
    <e v="#N/A"/>
    <n v="1"/>
    <n v="68.334039248905839"/>
    <n v="3.32854398221675"/>
    <n v="9.9856319466502488E-2"/>
    <e v="#N/A"/>
    <e v="#N/A"/>
    <e v="#N/A"/>
    <e v="#N/A"/>
    <n v="1"/>
    <n v="68.334039248905839"/>
    <n v="3.6717334695029082"/>
    <n v="0.11015200408508724"/>
    <e v="#N/A"/>
    <e v="#N/A"/>
    <e v="#N/A"/>
    <e v="#N/A"/>
    <s v="4b, 8a, 8b"/>
    <n v="0.03"/>
    <s v="Source"/>
    <n v="1.4633995165389142E-2"/>
    <s v="Derived (8a)"/>
    <s v="Y"/>
    <s v="Pos"/>
    <s v="Y"/>
    <s v="Transit users"/>
    <s v="individual"/>
    <s v="Count"/>
    <s v="Aggregate"/>
    <s v="General"/>
    <s v="USA"/>
    <s v="Atlanta"/>
    <n v="2009"/>
    <s v="Pre-2010"/>
    <x v="2"/>
    <n v="12851"/>
    <x v="1"/>
    <n v="0"/>
    <n v="1"/>
    <x v="0"/>
    <s v="Density"/>
    <s v="Population density"/>
    <x v="2"/>
  </r>
  <r>
    <x v="14"/>
    <s v="Sung et al. 2014"/>
    <x v="56"/>
    <s v="65.7.5"/>
    <s v="Table 3 p. 139 (500m buffer)"/>
    <x v="0"/>
    <x v="0"/>
    <x v="1"/>
    <n v="8.4648648648648656E-2"/>
    <n v="11.813537675606641"/>
    <s v="65.7Balance"/>
    <n v="0.33333333333333331"/>
    <n v="3.9378458918688803"/>
    <n v="0.43948883660790766"/>
    <n v="1.3764790362559669E-2"/>
    <e v="#N/A"/>
    <e v="#N/A"/>
    <e v="#N/A"/>
    <e v="#N/A"/>
    <e v="#N/A"/>
    <e v="#N/A"/>
    <e v="#N/A"/>
    <e v="#N/A"/>
    <n v="0.33333333333333331"/>
    <n v="3.9378458918688803"/>
    <n v="0.40095815964568032"/>
    <n v="1.2558009560102707E-2"/>
    <e v="#N/A"/>
    <e v="#N/A"/>
    <e v="#N/A"/>
    <e v="#N/A"/>
    <n v="0.33333333333333331"/>
    <n v="3.9378458918688803"/>
    <n v="0.4135989655929142"/>
    <n v="1.2953919602370073E-2"/>
    <s v="6e, 8a"/>
    <n v="3.1320000000000001E-2"/>
    <s v="Derived (6e)"/>
    <n v="8.464864864864865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idential to non-residential balancing index:perfect balance between two land uses = 1"/>
    <x v="3"/>
  </r>
  <r>
    <x v="55"/>
    <s v="Jun et al. 2013"/>
    <x v="86"/>
    <s v="98.1.1"/>
    <s v="Table 7 p. 237"/>
    <x v="0"/>
    <x v="0"/>
    <x v="1"/>
    <n v="4.9702463302186993E-2"/>
    <n v="20.119727143503535"/>
    <s v="98.1Emp_Den"/>
    <n v="1"/>
    <n v="20.119727143503535"/>
    <n v="0.37214243954882059"/>
    <n v="1.178693262206415E-2"/>
    <e v="#N/A"/>
    <e v="#N/A"/>
    <e v="#N/A"/>
    <e v="#N/A"/>
    <n v="1"/>
    <n v="20.119727143503535"/>
    <n v="0.98906350803302445"/>
    <n v="3.132678160078077E-2"/>
    <e v="#N/A"/>
    <e v="#N/A"/>
    <e v="#N/A"/>
    <e v="#N/A"/>
    <n v="1"/>
    <n v="20.119727143503535"/>
    <n v="0.89019124619749457"/>
    <n v="2.8195183146545375E-2"/>
    <n v="1"/>
    <n v="20.119727143503535"/>
    <n v="0.30845662594149209"/>
    <n v="9.7698007010690452E-3"/>
    <s v="2, 3 (ref case was PT), 4a, 7a, 5"/>
    <n v="3.1673175025010408E-2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1996"/>
    <s v="Pre-2010"/>
    <x v="2"/>
    <s v="not stated"/>
    <x v="0"/>
    <n v="0"/>
    <n v="1"/>
    <x v="0"/>
    <s v="Density"/>
    <s v="Population density"/>
    <x v="1"/>
  </r>
  <r>
    <x v="14"/>
    <s v="Sung et al. 2014"/>
    <x v="26"/>
    <s v="65.5.1"/>
    <s v="Table 2 p. 138 (1500m buffer)"/>
    <x v="0"/>
    <x v="0"/>
    <x v="1"/>
    <n v="3.7551724137931029E-2"/>
    <n v="26.629935720844816"/>
    <s v="65.5Pop_Den"/>
    <n v="0.5"/>
    <n v="13.314967860422408"/>
    <n v="0.26973625399859147"/>
    <n v="8.8122834181339829E-3"/>
    <e v="#N/A"/>
    <e v="#N/A"/>
    <e v="#N/A"/>
    <e v="#N/A"/>
    <e v="#N/A"/>
    <e v="#N/A"/>
    <e v="#N/A"/>
    <e v="#N/A"/>
    <n v="0.5"/>
    <n v="13.314967860422408"/>
    <n v="0.16236918004630616"/>
    <n v="5.3046011121128216E-3"/>
    <e v="#N/A"/>
    <e v="#N/A"/>
    <e v="#N/A"/>
    <e v="#N/A"/>
    <n v="0.5"/>
    <n v="13.314967860422408"/>
    <n v="0.20406354325143455"/>
    <n v="6.6667559580243663E-3"/>
    <s v="6e, 8a, 5"/>
    <n v="3.2669999999999998E-2"/>
    <s v="Derived (6e)"/>
    <n v="3.755172413793102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Residential density"/>
    <x v="2"/>
  </r>
  <r>
    <x v="14"/>
    <s v="Sung et al. 2014"/>
    <x v="59"/>
    <s v="65.2.3"/>
    <s v="Table 2 p. 138 (500m buffer)"/>
    <x v="0"/>
    <x v="0"/>
    <x v="1"/>
    <n v="9.5517241379310339E-3"/>
    <n v="104.69314079422384"/>
    <s v="65.2Comm_Den"/>
    <n v="1"/>
    <n v="104.69314079422384"/>
    <n v="1.5016396269037287"/>
    <n v="4.9914501198279941E-2"/>
    <e v="#N/A"/>
    <e v="#N/A"/>
    <e v="#N/A"/>
    <e v="#N/A"/>
    <e v="#N/A"/>
    <e v="#N/A"/>
    <e v="#N/A"/>
    <e v="#N/A"/>
    <n v="1"/>
    <n v="104.69314079422384"/>
    <n v="1.3927433388348842"/>
    <n v="4.6294788582871546E-2"/>
    <e v="#N/A"/>
    <e v="#N/A"/>
    <e v="#N/A"/>
    <e v="#N/A"/>
    <n v="1"/>
    <n v="104.69314079422384"/>
    <n v="1.6474283642422514"/>
    <n v="5.4760518827412431E-2"/>
    <s v="6e, 8a, 5"/>
    <n v="3.3239999999999999E-2"/>
    <s v="Derived (6e)"/>
    <n v="9.5517241379310339E-3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Commercial density"/>
    <x v="8"/>
  </r>
  <r>
    <x v="56"/>
    <s v="Ramos-Santiago and Brown 2016"/>
    <x v="87"/>
    <s v="33.1.2"/>
    <s v="(Streetcar) Table 3 p. 929"/>
    <x v="0"/>
    <x v="0"/>
    <x v="1"/>
    <n v="4.9702463302186993E-2"/>
    <n v="20.119727143503535"/>
    <s v="33.1Emp_Den"/>
    <n v="1"/>
    <n v="20.119727143503535"/>
    <n v="0.37214243954882059"/>
    <n v="1.2686335764219295E-2"/>
    <e v="#N/A"/>
    <e v="#N/A"/>
    <e v="#N/A"/>
    <e v="#N/A"/>
    <e v="#N/A"/>
    <e v="#N/A"/>
    <e v="#N/A"/>
    <e v="#N/A"/>
    <n v="1"/>
    <n v="20.119727143503535"/>
    <n v="0.24598684473777288"/>
    <n v="8.3856915371106778E-3"/>
    <n v="1"/>
    <n v="20.119727143503535"/>
    <n v="0.89019124619749457"/>
    <n v="3.0346619582872592E-2"/>
    <e v="#N/A"/>
    <e v="#N/A"/>
    <e v="#N/A"/>
    <e v="#N/A"/>
    <s v="4b, 7b"/>
    <n v="3.4090000000000002E-2"/>
    <s v="derived (7b)"/>
    <m/>
    <m/>
    <s v="N"/>
    <s v="Pos"/>
    <s v="insignificant"/>
    <s v="Ridership"/>
    <s v="boarding"/>
    <s v="Count"/>
    <s v="Aggregate"/>
    <s v="General"/>
    <s v="USA"/>
    <s v="varies"/>
    <n v="2012"/>
    <s v="2010 - 2017"/>
    <x v="2"/>
    <n v="475"/>
    <x v="1"/>
    <n v="0"/>
    <n v="1"/>
    <x v="0"/>
    <s v="Density"/>
    <s v="Employment density"/>
    <x v="1"/>
  </r>
  <r>
    <x v="14"/>
    <s v="Sung et al. 2014"/>
    <x v="24"/>
    <s v="65.4.2"/>
    <s v="Table 2 p. 138 (1000m buffer)"/>
    <x v="0"/>
    <x v="0"/>
    <x v="1"/>
    <n v="3.8204444444444444E-2"/>
    <n v="26.174965100046535"/>
    <s v="65.4Pop_Den"/>
    <n v="0.5"/>
    <n v="13.087482550023267"/>
    <n v="0.26512782864525947"/>
    <n v="9.1161552601386007E-3"/>
    <e v="#N/A"/>
    <e v="#N/A"/>
    <e v="#N/A"/>
    <e v="#N/A"/>
    <e v="#N/A"/>
    <e v="#N/A"/>
    <e v="#N/A"/>
    <e v="#N/A"/>
    <n v="0.5"/>
    <n v="13.087482550023267"/>
    <n v="0.1595951137692197"/>
    <n v="5.48751839184085E-3"/>
    <e v="#N/A"/>
    <e v="#N/A"/>
    <e v="#N/A"/>
    <e v="#N/A"/>
    <n v="0.5"/>
    <n v="13.087482550023267"/>
    <n v="0.20057713164576446"/>
    <n v="6.8966440945079652E-3"/>
    <s v="6e, 8a"/>
    <n v="3.4383999999999998E-2"/>
    <s v="Derived (6e)"/>
    <n v="3.8204444444444444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Small-scale nieghbourhood living density"/>
    <x v="2"/>
  </r>
  <r>
    <x v="57"/>
    <s v="Kim et al. 2016"/>
    <x v="88"/>
    <s v="93.1.7"/>
    <s v="Table 3 p. 9 (model 5)"/>
    <x v="0"/>
    <x v="0"/>
    <x v="1"/>
    <n v="1.3006765463539002E-2"/>
    <n v="76.883065417242534"/>
    <s v="93.1Balance"/>
    <n v="1"/>
    <n v="76.883065417242534"/>
    <n v="8.5806427937781447"/>
    <n v="0.3124979433662195"/>
    <e v="#N/A"/>
    <e v="#N/A"/>
    <e v="#N/A"/>
    <e v="#N/A"/>
    <e v="#N/A"/>
    <e v="#N/A"/>
    <e v="#N/A"/>
    <e v="#N/A"/>
    <n v="1"/>
    <n v="76.883065417242534"/>
    <n v="7.8283643555654079"/>
    <n v="0.28510075758071013"/>
    <n v="1"/>
    <n v="76.883065417242534"/>
    <n v="5.5396411393347558"/>
    <n v="0.20174787654419762"/>
    <n v="1"/>
    <n v="76.883065417242534"/>
    <n v="8.0751652556652864"/>
    <n v="0.29408898556732055"/>
    <s v="6c, 8a, 5"/>
    <n v="3.6418943297909206E-2"/>
    <s v="derived (6c)"/>
    <n v="1.3006765463539002E-2"/>
    <s v="Derived (8a)"/>
    <s v="Y"/>
    <s v="neg"/>
    <s v="N"/>
    <s v="Ridership"/>
    <s v="trip"/>
    <s v="Continuous"/>
    <s v="Aggregate"/>
    <s v="General"/>
    <s v="USA"/>
    <s v="Los Angeles"/>
    <s v="2000 - 2010"/>
    <s v="2018 - 2019"/>
    <x v="2"/>
    <n v="50"/>
    <x v="0"/>
    <n v="0"/>
    <n v="1"/>
    <x v="0"/>
    <s v="Diversity"/>
    <s v="Change in job and population balance:Perfect balancing when index = 1"/>
    <x v="3"/>
  </r>
  <r>
    <x v="14"/>
    <s v="Sung et al. 2014"/>
    <x v="26"/>
    <s v="65.5.5"/>
    <s v="Table 2 p. 138 (1500m buffer)"/>
    <x v="0"/>
    <x v="0"/>
    <x v="1"/>
    <n v="8.9399999999999993E-2"/>
    <n v="11.185682326621924"/>
    <s v="65.5Balance"/>
    <n v="0.33333333333333331"/>
    <n v="3.7285607755406414"/>
    <n v="0.41613127645443099"/>
    <n v="1.5624897168310973E-2"/>
    <e v="#N/A"/>
    <e v="#N/A"/>
    <e v="#N/A"/>
    <e v="#N/A"/>
    <e v="#N/A"/>
    <e v="#N/A"/>
    <e v="#N/A"/>
    <e v="#N/A"/>
    <n v="0.33333333333333331"/>
    <n v="3.7285607755406414"/>
    <n v="0.37964839349727036"/>
    <n v="1.4255037879035507E-2"/>
    <e v="#N/A"/>
    <e v="#N/A"/>
    <e v="#N/A"/>
    <e v="#N/A"/>
    <n v="0.33333333333333331"/>
    <n v="3.7285607755406414"/>
    <n v="0.39161737718030332"/>
    <n v="1.4704449278366028E-2"/>
    <s v="6e, 8a"/>
    <n v="3.7547999999999998E-2"/>
    <s v="Derived (6e)"/>
    <n v="8.939999999999999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idential to non-residential balancing index:perfect balance between two land uses = 1"/>
    <x v="3"/>
  </r>
  <r>
    <x v="14"/>
    <s v="Sung et al. 2014"/>
    <x v="56"/>
    <s v="65.7.4"/>
    <s v="Table 3 p. 139 (500m buffer)"/>
    <x v="0"/>
    <x v="0"/>
    <x v="1"/>
    <n v="1.8147846889952156E-2"/>
    <n v="55.102955522159817"/>
    <s v="65.7Emp_Den"/>
    <n v="1"/>
    <n v="55.102955522159817"/>
    <n v="1.0192060830699659"/>
    <n v="3.8657467524760736E-2"/>
    <e v="#N/A"/>
    <e v="#N/A"/>
    <e v="#N/A"/>
    <e v="#N/A"/>
    <e v="#N/A"/>
    <e v="#N/A"/>
    <e v="#N/A"/>
    <e v="#N/A"/>
    <n v="1"/>
    <n v="55.102955522159817"/>
    <n v="0.67369711666286591"/>
    <n v="2.5552657937905843E-2"/>
    <e v="#N/A"/>
    <e v="#N/A"/>
    <e v="#N/A"/>
    <e v="#N/A"/>
    <n v="1"/>
    <n v="55.102955522159817"/>
    <n v="0.84478639389787413"/>
    <n v="3.204190313415247E-2"/>
    <s v="6e, 8a, 5"/>
    <n v="3.7929000000000004E-2"/>
    <s v="Derived (6e)"/>
    <n v="1.81478468899521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Office density"/>
    <x v="1"/>
  </r>
  <r>
    <x v="3"/>
    <s v="Sung 2005"/>
    <x v="89"/>
    <s v="25.5.3"/>
    <s v="Table V-7 Model A, p. 120"/>
    <x v="0"/>
    <x v="0"/>
    <x v="1"/>
    <n v="4.8120000000000003E-2"/>
    <n v="20.781379883624272"/>
    <s v="25.5Balance"/>
    <n v="1"/>
    <n v="20.781379883624272"/>
    <n v="2.3193351692659681"/>
    <n v="8.9285126676062712E-2"/>
    <e v="#N/A"/>
    <e v="#N/A"/>
    <e v="#N/A"/>
    <e v="#N/A"/>
    <n v="1"/>
    <n v="20.781379883624272"/>
    <n v="3.7675153803921679"/>
    <n v="0.14503427208357692"/>
    <e v="#N/A"/>
    <e v="#N/A"/>
    <e v="#N/A"/>
    <e v="#N/A"/>
    <n v="1"/>
    <n v="20.781379883624272"/>
    <n v="1.497356879706965"/>
    <n v="5.7642250441199326E-2"/>
    <n v="1"/>
    <n v="20.781379883624272"/>
    <n v="2.1827053316657801"/>
    <n v="8.4025424447805877E-2"/>
    <s v="3, 7b, 8a, 8b"/>
    <n v="3.8496000000000002E-2"/>
    <s v="derived (7b)"/>
    <n v="4.8120000000000003E-2"/>
    <s v="Derived (8a)"/>
    <s v="N"/>
    <s v="Pos"/>
    <s v="insignificant"/>
    <s v="Ridership"/>
    <s v="trip"/>
    <s v="Count"/>
    <s v="Aggregate"/>
    <s v="Work"/>
    <s v="USA"/>
    <s v="San Francisco"/>
    <n v="2000"/>
    <s v="Pre-2010"/>
    <x v="1"/>
    <n v="1887"/>
    <x v="0"/>
    <n v="1"/>
    <n v="1"/>
    <x v="0"/>
    <s v="Diversity"/>
    <s v="jobs-housing balance:Appears to be an absolute value - ratio of the two land uses"/>
    <x v="3"/>
  </r>
  <r>
    <x v="14"/>
    <s v="Sung et al. 2014"/>
    <x v="38"/>
    <s v="65.9.2"/>
    <s v="Table 3 p. 139 (1000m buffer)"/>
    <x v="0"/>
    <x v="0"/>
    <x v="1"/>
    <n v="3.1050399999999995E-2"/>
    <n v="32.205704274341073"/>
    <s v="65.9Pop_Den"/>
    <n v="0.5"/>
    <n v="16.102852137170537"/>
    <n v="0.3262135560300029"/>
    <n v="1.2661326750192501E-2"/>
    <e v="#N/A"/>
    <e v="#N/A"/>
    <e v="#N/A"/>
    <e v="#N/A"/>
    <e v="#N/A"/>
    <e v="#N/A"/>
    <e v="#N/A"/>
    <e v="#N/A"/>
    <n v="0.5"/>
    <n v="16.102852137170537"/>
    <n v="0.19636599391959345"/>
    <n v="7.6215533220011789E-3"/>
    <e v="#N/A"/>
    <e v="#N/A"/>
    <e v="#N/A"/>
    <e v="#N/A"/>
    <n v="0.5"/>
    <n v="16.102852137170537"/>
    <n v="0.24679031132567142"/>
    <n v="9.5786723534832825E-3"/>
    <s v="6e, 8a"/>
    <n v="3.8812999999999993E-2"/>
    <s v="Derived (6e)"/>
    <n v="3.105039999999999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Small-scale nieghbourhood living density"/>
    <x v="2"/>
  </r>
  <r>
    <x v="0"/>
    <s v="Etminani-Ghasrodashti et al. 2018"/>
    <x v="0"/>
    <s v="184.2.3"/>
    <s v="Table 8 p. 503"/>
    <x v="0"/>
    <x v="0"/>
    <x v="1"/>
    <n v="1.0752819899902892E-2"/>
    <n v="92.998860699697104"/>
    <s v="184.2Mix_Land"/>
    <n v="1"/>
    <n v="92.998860699697104"/>
    <n v="1.261974083036101"/>
    <n v="4.9543266901331096E-2"/>
    <e v="#N/A"/>
    <e v="#N/A"/>
    <e v="#N/A"/>
    <e v="#N/A"/>
    <e v="#N/A"/>
    <e v="#N/A"/>
    <e v="#N/A"/>
    <e v="#N/A"/>
    <n v="1"/>
    <n v="92.998860699697104"/>
    <n v="2.6830571187019521"/>
    <n v="0.10533291985170234"/>
    <n v="1"/>
    <n v="92.998860699697104"/>
    <n v="0.68897615916253496"/>
    <n v="2.7048201861580523E-2"/>
    <n v="1"/>
    <n v="92.998860699697104"/>
    <n v="0.88225656336828362"/>
    <n v="3.4636109395564822E-2"/>
    <s v="7a, 8a"/>
    <n v="3.9258545454545456E-2"/>
    <s v="derived (7a)"/>
    <n v="1.0752819899902892E-2"/>
    <s v="Derived (8a)"/>
    <s v="Y"/>
    <s v="Pos"/>
    <s v="Y"/>
    <s v="Probability (mode choice)"/>
    <s v="trip"/>
    <s v="Discrete"/>
    <s v="Disaggregate"/>
    <s v="Education"/>
    <s v="Iran"/>
    <s v="Shiraz"/>
    <n v="2016"/>
    <s v="2010 - 2017"/>
    <x v="0"/>
    <n v="770"/>
    <x v="0"/>
    <n v="1"/>
    <n v="0"/>
    <x v="0"/>
    <s v="Diversity"/>
    <s v="land use diversity"/>
    <x v="4"/>
  </r>
  <r>
    <x v="41"/>
    <s v="Peterson 2011"/>
    <x v="90"/>
    <s v="104.1.1"/>
    <s v="Table 5.7 p. 26"/>
    <x v="0"/>
    <x v="0"/>
    <x v="1"/>
    <n v="1.4746376811594204E-2"/>
    <n v="67.813267813267814"/>
    <s v="104.1Pop_Den"/>
    <n v="1"/>
    <n v="67.813267813267814"/>
    <n v="1.3737695068513536"/>
    <n v="5.5912418928850093E-2"/>
    <e v="#N/A"/>
    <e v="#N/A"/>
    <e v="#N/A"/>
    <e v="#N/A"/>
    <e v="#N/A"/>
    <e v="#N/A"/>
    <e v="#N/A"/>
    <e v="#N/A"/>
    <n v="1"/>
    <n v="67.813267813267814"/>
    <n v="0.82694789852474726"/>
    <n v="3.3656779469957217E-2"/>
    <n v="1"/>
    <n v="67.813267813267814"/>
    <n v="3.6437513111055639"/>
    <n v="0.14830067836199645"/>
    <e v="#N/A"/>
    <e v="#N/A"/>
    <e v="#N/A"/>
    <e v="#N/A"/>
    <s v="6e, 4b, 8a"/>
    <n v="4.07E-2"/>
    <s v="Derived (6e)"/>
    <n v="1.474637681159420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x v="2"/>
    <n v="15"/>
    <x v="1"/>
    <n v="0"/>
    <n v="1"/>
    <x v="0"/>
    <s v="Density"/>
    <s v="Household density"/>
    <x v="2"/>
  </r>
  <r>
    <x v="14"/>
    <s v="Sung et al. 2014"/>
    <x v="56"/>
    <s v="65.7.9"/>
    <s v="Table 3 p. 139 (500m buffer)"/>
    <x v="0"/>
    <x v="0"/>
    <x v="1"/>
    <n v="0.11194594594594597"/>
    <n v="8.9328826653790419"/>
    <s v="65.7Mix_Land"/>
    <n v="1"/>
    <n v="8.9328826653790419"/>
    <n v="0.12121725283186738"/>
    <n v="5.0208186122959473E-3"/>
    <e v="#N/A"/>
    <e v="#N/A"/>
    <e v="#N/A"/>
    <e v="#N/A"/>
    <e v="#N/A"/>
    <e v="#N/A"/>
    <e v="#N/A"/>
    <e v="#N/A"/>
    <n v="1"/>
    <n v="8.9328826653790419"/>
    <n v="0.25771750584416103"/>
    <n v="1.0674659092065152E-2"/>
    <e v="#N/A"/>
    <e v="#N/A"/>
    <e v="#N/A"/>
    <e v="#N/A"/>
    <n v="1"/>
    <n v="8.9328826653790419"/>
    <n v="8.4743988281515539E-2"/>
    <n v="3.5100959946203743E-3"/>
    <s v="6e, 8a"/>
    <n v="4.1420000000000005E-2"/>
    <s v="Derived (6e)"/>
    <n v="0.11194594594594597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Land use mix index for 5 use types of non-residential facilities:perfect balance between two land uses = 1"/>
    <x v="4"/>
  </r>
  <r>
    <x v="35"/>
    <s v="Brown and Neog 2012"/>
    <x v="91"/>
    <s v="44.2.1"/>
    <s v="Table 3 p. 11"/>
    <x v="0"/>
    <x v="0"/>
    <x v="1"/>
    <n v="0.1076923076923077"/>
    <n v="9.2857142857142847"/>
    <s v="44.2Centrality"/>
    <n v="1"/>
    <n v="9.2857142857142847"/>
    <n v="6.4777657421529143E-7"/>
    <n v="2.7206616117042242E-8"/>
    <e v="#N/A"/>
    <e v="#N/A"/>
    <e v="#N/A"/>
    <e v="#N/A"/>
    <n v="1"/>
    <n v="9.2857142857142847"/>
    <n v="1.8508234795138733E-7"/>
    <n v="7.7734586139582676E-9"/>
    <e v="#N/A"/>
    <e v="#N/A"/>
    <e v="#N/A"/>
    <e v="#N/A"/>
    <n v="1"/>
    <n v="9.2857142857142847"/>
    <n v="3.0811481796514616E-2"/>
    <n v="1.2940822354536141E-3"/>
    <e v="#N/A"/>
    <e v="#N/A"/>
    <e v="#N/A"/>
    <e v="#N/A"/>
    <s v="6a, 8a"/>
    <n v="4.2000000000000003E-2"/>
    <s v="Source (6a)"/>
    <n v="0.1076923076923077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x v="2"/>
    <n v="43"/>
    <x v="1"/>
    <n v="0"/>
    <n v="1"/>
    <x v="0"/>
    <s v="PT-Access"/>
    <s v="% of MSA employment in CBD"/>
    <x v="11"/>
  </r>
  <r>
    <x v="14"/>
    <s v="Sung et al. 2014"/>
    <x v="27"/>
    <s v="65.3.4"/>
    <s v="Table 2 p. 138 (750m buffer)"/>
    <x v="0"/>
    <x v="0"/>
    <x v="1"/>
    <n v="1.8853333333333333E-2"/>
    <n v="53.041018387553045"/>
    <s v="65.3Emp_Den"/>
    <n v="1"/>
    <n v="53.041018387553045"/>
    <n v="0.98106767741486556"/>
    <n v="4.1616890875938596E-2"/>
    <e v="#N/A"/>
    <e v="#N/A"/>
    <e v="#N/A"/>
    <e v="#N/A"/>
    <e v="#N/A"/>
    <e v="#N/A"/>
    <e v="#N/A"/>
    <e v="#N/A"/>
    <n v="1"/>
    <n v="53.041018387553045"/>
    <n v="0.64848755958627624"/>
    <n v="2.7508842277649839E-2"/>
    <e v="#N/A"/>
    <e v="#N/A"/>
    <e v="#N/A"/>
    <e v="#N/A"/>
    <n v="1"/>
    <n v="53.041018387553045"/>
    <n v="0.81317472407214098"/>
    <n v="3.4494871795140221E-2"/>
    <s v="6e, 8a, 5"/>
    <n v="4.2419999999999999E-2"/>
    <s v="Derived (6e)"/>
    <n v="1.885333333333333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Office density"/>
    <x v="1"/>
  </r>
  <r>
    <x v="58"/>
    <s v="Bhiromkaew 2006"/>
    <x v="92"/>
    <s v="7.2.1"/>
    <s v="Descriptives p. 100, table 5.4 p. 113 'transit', mode share p. 74"/>
    <x v="0"/>
    <x v="0"/>
    <x v="1"/>
    <n v="8.5705714285714274E-2"/>
    <n v="11.667833450011669"/>
    <s v="7.2Pop_Den"/>
    <n v="1"/>
    <n v="11.667833450011669"/>
    <n v="0.23636840284387778"/>
    <n v="1.0068287031753076E-2"/>
    <e v="#N/A"/>
    <e v="#N/A"/>
    <e v="#N/A"/>
    <e v="#N/A"/>
    <n v="1"/>
    <n v="11.667833450011669"/>
    <n v="0.56833896023738262"/>
    <n v="2.4208818582141883E-2"/>
    <e v="#N/A"/>
    <e v="#N/A"/>
    <e v="#N/A"/>
    <e v="#N/A"/>
    <n v="1"/>
    <n v="11.667833450011669"/>
    <n v="0.6269375419027261"/>
    <n v="2.6704868531127621E-2"/>
    <n v="1"/>
    <n v="11.667833450011669"/>
    <n v="0.17881976590827883"/>
    <n v="7.6169602554899078E-3"/>
    <s v="4a, 7a, , 8a"/>
    <n v="4.2595739999999993E-2"/>
    <s v="derived (7a)"/>
    <n v="8.5705714285714274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x v="1"/>
    <n v="2127"/>
    <x v="0"/>
    <n v="0"/>
    <n v="1"/>
    <x v="0"/>
    <s v="Density"/>
    <s v="Household density"/>
    <x v="2"/>
  </r>
  <r>
    <x v="51"/>
    <s v="Cervero 2006"/>
    <x v="93"/>
    <s v="2.4.2"/>
    <s v="Table 3, p. 293"/>
    <x v="1"/>
    <x v="0"/>
    <x v="1"/>
    <n v="0.10300154641287317"/>
    <n v="9.7085921020212922"/>
    <s v="2.4Mix_Land"/>
    <n v="1"/>
    <n v="9.7085921020212922"/>
    <n v="0.13174345925680525"/>
    <n v="5.6649687480426255E-3"/>
    <n v="1"/>
    <n v="9.7085921020212922"/>
    <n v="0.87267431673762774"/>
    <n v="3.7524995619717991E-2"/>
    <n v="1"/>
    <n v="9.7085921020212922"/>
    <n v="6.2820729164403413E-2"/>
    <n v="2.7012913540693465E-3"/>
    <e v="#N/A"/>
    <e v="#N/A"/>
    <e v="#N/A"/>
    <e v="#N/A"/>
    <e v="#N/A"/>
    <e v="#N/A"/>
    <e v="#N/A"/>
    <e v="#N/A"/>
    <e v="#N/A"/>
    <e v="#N/A"/>
    <e v="#N/A"/>
    <e v="#N/A"/>
    <s v="6a"/>
    <n v="4.2999999999999997E-2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x v="1"/>
    <n v="27"/>
    <x v="1"/>
    <n v="0"/>
    <n v="0"/>
    <x v="1"/>
    <s v="Diversity"/>
    <s v="Land use mix:Entropy: maximises eveness --&gt; 1"/>
    <x v="4"/>
  </r>
  <r>
    <x v="56"/>
    <s v="Ramos-Santiago and Brown 2016"/>
    <x v="94"/>
    <s v="33.2.2"/>
    <s v="(Light rail) Table 3 p. 929"/>
    <x v="0"/>
    <x v="0"/>
    <x v="1"/>
    <n v="4.9702463302186993E-2"/>
    <n v="20.119727143503535"/>
    <s v="33.2Emp_Den"/>
    <n v="1"/>
    <n v="20.119727143503535"/>
    <n v="0.37214243954882059"/>
    <n v="1.6002124900599286E-2"/>
    <e v="#N/A"/>
    <e v="#N/A"/>
    <e v="#N/A"/>
    <e v="#N/A"/>
    <e v="#N/A"/>
    <e v="#N/A"/>
    <e v="#N/A"/>
    <e v="#N/A"/>
    <n v="1"/>
    <n v="20.119727143503535"/>
    <n v="0.24598684473777288"/>
    <n v="1.0577434323724233E-2"/>
    <n v="1"/>
    <n v="20.119727143503535"/>
    <n v="0.89019124619749457"/>
    <n v="3.8278223586492265E-2"/>
    <e v="#N/A"/>
    <e v="#N/A"/>
    <e v="#N/A"/>
    <e v="#N/A"/>
    <s v="4b"/>
    <n v="4.2999999999999997E-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2"/>
    <n v="432"/>
    <x v="1"/>
    <n v="0"/>
    <n v="1"/>
    <x v="0"/>
    <s v="Density"/>
    <s v="Employment density"/>
    <x v="1"/>
  </r>
  <r>
    <x v="14"/>
    <s v="Sung et al. 2014"/>
    <x v="36"/>
    <s v="65.6.4"/>
    <s v="Table 3 p. 139 (250m buffer)"/>
    <x v="0"/>
    <x v="0"/>
    <x v="1"/>
    <n v="1.9616157205240174E-2"/>
    <n v="50.978384274615436"/>
    <s v="65.6Emp_Den"/>
    <n v="1"/>
    <n v="50.978384274615436"/>
    <n v="0.94291638017259316"/>
    <n v="4.2356746713733059E-2"/>
    <e v="#N/A"/>
    <e v="#N/A"/>
    <e v="#N/A"/>
    <e v="#N/A"/>
    <e v="#N/A"/>
    <e v="#N/A"/>
    <e v="#N/A"/>
    <e v="#N/A"/>
    <n v="1"/>
    <n v="50.978384274615436"/>
    <n v="0.62326948114658698"/>
    <n v="2.7997888362585835E-2"/>
    <e v="#N/A"/>
    <e v="#N/A"/>
    <e v="#N/A"/>
    <e v="#N/A"/>
    <n v="1"/>
    <n v="50.978384274615436"/>
    <n v="0.78155236883388968"/>
    <n v="3.5108113960387162E-2"/>
    <s v="6e, 8a, 5"/>
    <n v="4.4921000000000003E-2"/>
    <s v="Derived (6e)"/>
    <n v="1.961615720524017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Office density"/>
    <x v="1"/>
  </r>
  <r>
    <x v="54"/>
    <s v="Concas and DeSalvo 2014"/>
    <x v="95"/>
    <s v="97.1.3"/>
    <s v="Model I (RL exogensous) Table 3 p. 26"/>
    <x v="0"/>
    <x v="0"/>
    <x v="1"/>
    <n v="6.021384603925508E-2"/>
    <n v="16.607475950765082"/>
    <s v="97.1Comm_Den"/>
    <n v="1"/>
    <n v="16.607475950765082"/>
    <n v="0.23820513742668648"/>
    <n v="1.0719231184200892E-2"/>
    <e v="#N/A"/>
    <e v="#N/A"/>
    <e v="#N/A"/>
    <e v="#N/A"/>
    <n v="1"/>
    <n v="16.607475950765082"/>
    <n v="0.28019551225281436"/>
    <n v="1.2608798051376645E-2"/>
    <e v="#N/A"/>
    <e v="#N/A"/>
    <e v="#N/A"/>
    <e v="#N/A"/>
    <n v="1"/>
    <n v="16.607475950765082"/>
    <n v="1.4678751524489591"/>
    <n v="6.6054381860203154E-2"/>
    <n v="1"/>
    <n v="16.607475950765082"/>
    <n v="0.26133160904530761"/>
    <n v="1.1759922407038843E-2"/>
    <m/>
    <n v="4.4999999999999998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2"/>
    <n v="8229"/>
    <x v="0"/>
    <n v="1"/>
    <n v="1"/>
    <x v="0"/>
    <s v="Density"/>
    <s v="Retail establishment density"/>
    <x v="8"/>
  </r>
  <r>
    <x v="59"/>
    <s v="Park et al. 2019"/>
    <x v="96"/>
    <s v="174.1.1"/>
    <s v="Table 3 p. 6"/>
    <x v="0"/>
    <x v="0"/>
    <x v="1"/>
    <n v="4.6885330104119514E-2"/>
    <n v="21.328633024002883"/>
    <s v="174.1Act_Den"/>
    <n v="1"/>
    <n v="21.328633024002883"/>
    <n v="1.1911242229071497"/>
    <n v="5.5846252386014546E-2"/>
    <e v="#N/A"/>
    <e v="#N/A"/>
    <e v="#N/A"/>
    <e v="#N/A"/>
    <e v="#N/A"/>
    <e v="#N/A"/>
    <e v="#N/A"/>
    <e v="#N/A"/>
    <n v="1"/>
    <n v="21.328633024002883"/>
    <n v="1.1754594993312728"/>
    <n v="5.5111806650169778E-2"/>
    <e v="#N/A"/>
    <e v="#N/A"/>
    <e v="#N/A"/>
    <e v="#N/A"/>
    <n v="1"/>
    <n v="21.328633024002883"/>
    <n v="1.2148718410332908"/>
    <n v="5.695966730104525E-2"/>
    <s v="7a, 8a, 8b"/>
    <n v="4.6885330104119514E-2"/>
    <s v="derived (7a)"/>
    <n v="4.6885330104119514E-2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x v="0"/>
    <n v="2209"/>
    <x v="0"/>
    <n v="0"/>
    <n v="0"/>
    <x v="1"/>
    <s v="Density"/>
    <s v="Activity density (population + employment)"/>
    <x v="7"/>
  </r>
  <r>
    <x v="18"/>
    <s v="Choi et al. 2012"/>
    <x v="97"/>
    <s v="38.5.12"/>
    <s v="Table 2 p. 717 (multiplicative)"/>
    <x v="0"/>
    <x v="0"/>
    <x v="1"/>
    <n v="5.4009386828965854E-2"/>
    <n v="18.515300000845198"/>
    <s v="38.5Act_Den"/>
    <n v="1"/>
    <n v="18.515300000845198"/>
    <n v="1.0340101168499765"/>
    <n v="4.8598475491948893E-2"/>
    <e v="#N/A"/>
    <e v="#N/A"/>
    <e v="#N/A"/>
    <e v="#N/A"/>
    <e v="#N/A"/>
    <e v="#N/A"/>
    <e v="#N/A"/>
    <e v="#N/A"/>
    <n v="1"/>
    <n v="18.515300000845198"/>
    <n v="1.0204116337164688"/>
    <n v="4.7959346784674034E-2"/>
    <e v="#N/A"/>
    <e v="#N/A"/>
    <e v="#N/A"/>
    <e v="#N/A"/>
    <n v="1"/>
    <n v="18.515300000845198"/>
    <n v="1.0546253280271851"/>
    <n v="4.9567390417277701E-2"/>
    <s v="6b"/>
    <n v="4.7E-2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x v="2"/>
    <n v="1000"/>
    <x v="0"/>
    <n v="0"/>
    <n v="0"/>
    <x v="1"/>
    <s v="Density"/>
    <s v="commercial density (common catchment area)"/>
    <x v="7"/>
  </r>
  <r>
    <x v="14"/>
    <s v="Sung et al. 2014"/>
    <x v="20"/>
    <s v="65.1.9"/>
    <s v="Table 2 p. 138 (250m buffer)"/>
    <x v="0"/>
    <x v="0"/>
    <x v="1"/>
    <n v="0.11250909090909089"/>
    <n v="8.8881706528765374"/>
    <s v="65.1Mix_Land"/>
    <n v="0.5"/>
    <n v="4.4440853264382687"/>
    <n v="6.0305260328682629E-2"/>
    <n v="2.9853516073111044E-3"/>
    <e v="#N/A"/>
    <e v="#N/A"/>
    <e v="#N/A"/>
    <e v="#N/A"/>
    <e v="#N/A"/>
    <e v="#N/A"/>
    <e v="#N/A"/>
    <e v="#N/A"/>
    <n v="0.5"/>
    <n v="4.4440853264382687"/>
    <n v="0.12821377252912863"/>
    <n v="6.3470945952819827E-3"/>
    <e v="#N/A"/>
    <e v="#N/A"/>
    <e v="#N/A"/>
    <e v="#N/A"/>
    <n v="0.5"/>
    <n v="4.4440853264382687"/>
    <n v="4.2159908389411201E-2"/>
    <n v="2.0870841049094118E-3"/>
    <s v="6e, 8a"/>
    <n v="4.9503999999999992E-2"/>
    <s v="Derived (6e)"/>
    <n v="0.11250909090909089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Land use mix index for 5 use types of non-residential facilities:perfect balance between two land uses = 1"/>
    <x v="4"/>
  </r>
  <r>
    <x v="16"/>
    <s v="Mangan 2013"/>
    <x v="23"/>
    <s v="73.15.1"/>
    <s v="Table 7 p. 53"/>
    <x v="0"/>
    <x v="0"/>
    <x v="1"/>
    <n v="3.6100723041562928E-2"/>
    <n v="27.700276220193579"/>
    <s v="73.15Mix_Land"/>
    <n v="1"/>
    <n v="27.700276220193579"/>
    <n v="0.37588665516780206"/>
    <n v="1.872629644586056E-2"/>
    <e v="#N/A"/>
    <e v="#N/A"/>
    <e v="#N/A"/>
    <e v="#N/A"/>
    <e v="#N/A"/>
    <e v="#N/A"/>
    <e v="#N/A"/>
    <e v="#N/A"/>
    <n v="1"/>
    <n v="27.700276220193579"/>
    <n v="0.7991648794773123"/>
    <n v="3.9813593370405166E-2"/>
    <n v="1"/>
    <n v="27.700276220193579"/>
    <n v="0.20521573892778272"/>
    <n v="1.0223642445626163E-2"/>
    <e v="#N/A"/>
    <e v="#N/A"/>
    <e v="#N/A"/>
    <e v="#N/A"/>
    <s v="6c, 8a"/>
    <n v="4.9818997797356837E-2"/>
    <s v="derived (6c)"/>
    <n v="3.6100723041562928E-2"/>
    <s v="Derived (8a)"/>
    <s v="N"/>
    <s v="Pos"/>
    <s v="insignificant"/>
    <s v="Ridership"/>
    <s v="stop usage"/>
    <s v="Continuous"/>
    <s v="Aggregate"/>
    <s v="Weekday"/>
    <s v="USA"/>
    <s v="San Diego"/>
    <n v="2011"/>
    <s v="2010 - 2017"/>
    <x v="2"/>
    <n v="53"/>
    <x v="1"/>
    <n v="0"/>
    <n v="1"/>
    <x v="0"/>
    <s v="Diversity"/>
    <s v="Total acreage with two or more land uses"/>
    <x v="4"/>
  </r>
  <r>
    <x v="28"/>
    <s v="Bhattacharya 2013"/>
    <x v="98"/>
    <s v="72.2.2"/>
    <s v="Table 3.3 p. 64"/>
    <x v="0"/>
    <x v="0"/>
    <x v="1"/>
    <n v="1.2348825587206395E-2"/>
    <n v="80.979360582760023"/>
    <s v="72.2Emp_Den"/>
    <n v="1"/>
    <n v="80.979360582760023"/>
    <n v="1.4978263167004475"/>
    <n v="7.4891315835022385E-2"/>
    <e v="#N/A"/>
    <e v="#N/A"/>
    <e v="#N/A"/>
    <e v="#N/A"/>
    <n v="1"/>
    <n v="80.979360582760023"/>
    <n v="3.9808556987373129"/>
    <n v="0.19904278493686567"/>
    <e v="#N/A"/>
    <e v="#N/A"/>
    <e v="#N/A"/>
    <e v="#N/A"/>
    <n v="1"/>
    <n v="80.979360582760023"/>
    <n v="3.582907332653348"/>
    <n v="0.17914536663266742"/>
    <e v="#N/A"/>
    <e v="#N/A"/>
    <e v="#N/A"/>
    <e v="#N/A"/>
    <s v="4b, 8a, 8b"/>
    <n v="0.05"/>
    <s v="Source"/>
    <n v="1.2348825587206395E-2"/>
    <s v="Derived (8a)"/>
    <s v="Y"/>
    <s v="Pos"/>
    <s v="Y"/>
    <s v="Transit users"/>
    <s v="individual"/>
    <s v="Count"/>
    <s v="Aggregate"/>
    <s v="General"/>
    <s v="USA"/>
    <s v="Atlanta"/>
    <n v="2009"/>
    <s v="Pre-2010"/>
    <x v="2"/>
    <n v="10491"/>
    <x v="1"/>
    <n v="0"/>
    <n v="1"/>
    <x v="0"/>
    <s v="Density"/>
    <s v="Employment density"/>
    <x v="1"/>
  </r>
  <r>
    <x v="32"/>
    <s v="Marshall and Garrick 2010"/>
    <x v="53"/>
    <s v="55.1.14"/>
    <s v="Table 2 p. 110"/>
    <x v="0"/>
    <x v="0"/>
    <x v="1"/>
    <n v="6.6813276727132383E-3"/>
    <n v="149.67085121180821"/>
    <s v="55.1Safety"/>
    <n v="0.25"/>
    <n v="37.417712802952053"/>
    <n v="0.94542072506463459"/>
    <n v="4.9099442118677734E-2"/>
    <e v="#N/A"/>
    <e v="#N/A"/>
    <e v="#N/A"/>
    <e v="#N/A"/>
    <e v="#N/A"/>
    <e v="#N/A"/>
    <e v="#N/A"/>
    <e v="#N/A"/>
    <n v="0.25"/>
    <n v="37.417712802952053"/>
    <n v="0.94542072506463437"/>
    <n v="4.9099442118677721E-2"/>
    <n v="0.25"/>
    <n v="37.417712802952053"/>
    <n v="0.94542072506463437"/>
    <n v="4.9099442118677721E-2"/>
    <n v="0.25"/>
    <n v="37.417712802952053"/>
    <n v="0.94542072506463459"/>
    <n v="4.9099442118677734E-2"/>
    <s v="4a, 8a, 7a"/>
    <n v="5.1933960000000001E-2"/>
    <s v="derived (7a)"/>
    <n v="6.6813276727132383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2"/>
    <n v="1000"/>
    <x v="0"/>
    <n v="0"/>
    <n v="1"/>
    <x v="0"/>
    <s v="PT-Design"/>
    <s v="% raised median"/>
    <x v="10"/>
  </r>
  <r>
    <x v="14"/>
    <s v="Sung et al. 2014"/>
    <x v="39"/>
    <s v="65.8.4"/>
    <s v="Table 3 p. 139 (750m buffer)"/>
    <x v="0"/>
    <x v="0"/>
    <x v="1"/>
    <n v="1.8416494845360825E-2"/>
    <n v="54.29914912673533"/>
    <s v="65.8Emp_Den"/>
    <n v="1"/>
    <n v="54.29914912673533"/>
    <n v="1.0043385617171825"/>
    <n v="5.3824512199547252E-2"/>
    <e v="#N/A"/>
    <e v="#N/A"/>
    <e v="#N/A"/>
    <e v="#N/A"/>
    <e v="#N/A"/>
    <e v="#N/A"/>
    <e v="#N/A"/>
    <e v="#N/A"/>
    <n v="1"/>
    <n v="54.29914912673533"/>
    <n v="0.66386965739464443"/>
    <n v="3.5578102679093788E-2"/>
    <e v="#N/A"/>
    <e v="#N/A"/>
    <e v="#N/A"/>
    <e v="#N/A"/>
    <n v="1"/>
    <n v="54.29914912673533"/>
    <n v="0.83246319453863793"/>
    <n v="4.4613367521714693E-2"/>
    <s v="6e, 8a, 5"/>
    <n v="5.3592000000000008E-2"/>
    <s v="Derived (6e)"/>
    <n v="1.8416494845360825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Office density"/>
    <x v="1"/>
  </r>
  <r>
    <x v="60"/>
    <s v="Chao. et al. 2016"/>
    <x v="99"/>
    <s v="71.1.2"/>
    <s v="Table 4"/>
    <x v="0"/>
    <x v="0"/>
    <x v="1"/>
    <n v="4.9702463302186993E-2"/>
    <n v="20.119727143503535"/>
    <s v="71.1Emp_Den"/>
    <n v="1"/>
    <n v="20.119727143503535"/>
    <n v="0.37214243954882059"/>
    <n v="2.0839976614733954E-2"/>
    <e v="#N/A"/>
    <e v="#N/A"/>
    <e v="#N/A"/>
    <e v="#N/A"/>
    <e v="#N/A"/>
    <e v="#N/A"/>
    <e v="#N/A"/>
    <e v="#N/A"/>
    <n v="1"/>
    <n v="20.119727143503535"/>
    <n v="0.24598684473777288"/>
    <n v="1.3775263305315281E-2"/>
    <n v="1"/>
    <n v="20.119727143503535"/>
    <n v="0.89019124619749457"/>
    <n v="4.9850709787059695E-2"/>
    <n v="1"/>
    <n v="20.119727143503535"/>
    <n v="0.30845662594149209"/>
    <n v="1.7273571052723556E-2"/>
    <s v="6a"/>
    <n v="5.6000000000000001E-2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x v="2"/>
    <n v="39"/>
    <x v="0"/>
    <n v="0"/>
    <n v="1"/>
    <x v="0"/>
    <s v="Density"/>
    <s v="Employment density"/>
    <x v="1"/>
  </r>
  <r>
    <x v="14"/>
    <s v="Sung et al. 2014"/>
    <x v="38"/>
    <s v="65.9.6"/>
    <s v="Table 3 p. 139 (1000m buffer)"/>
    <x v="0"/>
    <x v="0"/>
    <x v="1"/>
    <n v="7.85E-2"/>
    <n v="12.738853503184714"/>
    <s v="65.9Mix_House"/>
    <n v="1"/>
    <n v="12.738853503184714"/>
    <n v="1.5002541520530799"/>
    <n v="8.8327463202125076E-2"/>
    <e v="#N/A"/>
    <e v="#N/A"/>
    <e v="#N/A"/>
    <e v="#N/A"/>
    <e v="#N/A"/>
    <e v="#N/A"/>
    <e v="#N/A"/>
    <e v="#N/A"/>
    <n v="1"/>
    <n v="12.738853503184714"/>
    <n v="1.2461164882245512"/>
    <n v="7.3365108244220448E-2"/>
    <e v="#N/A"/>
    <e v="#N/A"/>
    <e v="#N/A"/>
    <e v="#N/A"/>
    <n v="1"/>
    <n v="12.738853503184714"/>
    <n v="1.5299480542959727"/>
    <n v="9.0075691696675383E-2"/>
    <s v="6e, 8a"/>
    <n v="5.8874999999999997E-2"/>
    <s v="Derived (6e)"/>
    <n v="7.8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small-scale neighborhood living balancing index:perfect balance between two land uses = 1"/>
    <x v="9"/>
  </r>
  <r>
    <x v="47"/>
    <s v="Boulange et al.  2017"/>
    <x v="75"/>
    <s v="58.1.3"/>
    <s v="Table 4 p. 10 Model 3"/>
    <x v="0"/>
    <x v="0"/>
    <x v="1"/>
    <n v="4.0945860762741065E-2"/>
    <n v="24.422493052336954"/>
    <s v="58.1Local_Access"/>
    <n v="1"/>
    <n v="24.422493052336954"/>
    <n v="1.1983616352542561E-3"/>
    <n v="7.2241014223294948E-5"/>
    <e v="#N/A"/>
    <e v="#N/A"/>
    <e v="#N/A"/>
    <e v="#N/A"/>
    <n v="1"/>
    <n v="24.422493052336954"/>
    <n v="1.2248241978614434"/>
    <n v="7.3836260854571692E-2"/>
    <e v="#N/A"/>
    <e v="#N/A"/>
    <e v="#N/A"/>
    <e v="#N/A"/>
    <n v="1"/>
    <n v="24.422493052336954"/>
    <n v="8.697337605851807E-2"/>
    <n v="5.2430290757416575E-3"/>
    <e v="#N/A"/>
    <e v="#N/A"/>
    <e v="#N/A"/>
    <e v="#N/A"/>
    <s v="7a, 5"/>
    <n v="6.0283150009193667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x v="2"/>
    <n v="16890"/>
    <x v="1"/>
    <n v="0"/>
    <n v="1"/>
    <x v="0"/>
    <s v="PT-Access"/>
    <s v="Walk access to amenities"/>
    <x v="5"/>
  </r>
  <r>
    <x v="14"/>
    <s v="Sung et al. 2014"/>
    <x v="59"/>
    <s v="65.2.4"/>
    <s v="Table 2 p. 138 (500m buffer)"/>
    <x v="0"/>
    <x v="0"/>
    <x v="1"/>
    <n v="2.1901079136690649E-2"/>
    <n v="45.659850537899317"/>
    <s v="65.2Emp_Den"/>
    <n v="1"/>
    <n v="45.659850537899317"/>
    <n v="0.84454267433218755"/>
    <n v="5.1419980726715241E-2"/>
    <e v="#N/A"/>
    <e v="#N/A"/>
    <e v="#N/A"/>
    <e v="#N/A"/>
    <e v="#N/A"/>
    <e v="#N/A"/>
    <e v="#N/A"/>
    <e v="#N/A"/>
    <n v="1"/>
    <n v="45.659850537899317"/>
    <n v="0.55824427860806103"/>
    <n v="3.3988702903051796E-2"/>
    <e v="#N/A"/>
    <e v="#N/A"/>
    <e v="#N/A"/>
    <e v="#N/A"/>
    <n v="1"/>
    <n v="45.659850537899317"/>
    <n v="0.70001364021782275"/>
    <n v="4.2620330484662142E-2"/>
    <s v="6e, 8a, 5"/>
    <n v="6.0885000000000002E-2"/>
    <s v="Derived (6e)"/>
    <n v="2.190107913669064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Office density"/>
    <x v="1"/>
  </r>
  <r>
    <x v="44"/>
    <s v="Moniruzzaman and Paez 2012"/>
    <x v="69"/>
    <s v="37.1.3"/>
    <s v="Table 2 (1), p. 203"/>
    <x v="0"/>
    <x v="0"/>
    <x v="1"/>
    <n v="5.4009386828965854E-2"/>
    <n v="18.515300000845198"/>
    <s v="37.1Act_Den"/>
    <n v="1"/>
    <n v="18.515300000845198"/>
    <n v="1.0340101168499765"/>
    <n v="6.3828006825482578E-2"/>
    <e v="#N/A"/>
    <e v="#N/A"/>
    <e v="#N/A"/>
    <e v="#N/A"/>
    <n v="1"/>
    <n v="18.515300000845198"/>
    <n v="1.0536684678336299"/>
    <n v="6.5041489498732299E-2"/>
    <e v="#N/A"/>
    <e v="#N/A"/>
    <e v="#N/A"/>
    <e v="#N/A"/>
    <n v="1"/>
    <n v="18.515300000845198"/>
    <n v="0.91140124894932251"/>
    <n v="5.6259531885345146E-2"/>
    <n v="1"/>
    <n v="18.515300000845198"/>
    <n v="1.0546253280271851"/>
    <n v="6.5100555148062053E-2"/>
    <s v="4a, 7a"/>
    <n v="6.1728609600000005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2"/>
    <n v="761"/>
    <x v="0"/>
    <n v="0"/>
    <n v="1"/>
    <x v="0"/>
    <s v="Density"/>
    <s v="Building density"/>
    <x v="7"/>
  </r>
  <r>
    <x v="31"/>
    <s v="Sun et al. 2017"/>
    <x v="52"/>
    <s v="172.2.3"/>
    <s v="Table 2 Model 2 P. "/>
    <x v="0"/>
    <x v="0"/>
    <x v="1"/>
    <n v="7.6229999999999992E-2"/>
    <n v="13.118194936376756"/>
    <s v="172.2Connectivity"/>
    <n v="1"/>
    <n v="13.118194936376756"/>
    <n v="1.2394068166600813"/>
    <n v="7.6851898480641653E-2"/>
    <e v="#N/A"/>
    <e v="#N/A"/>
    <e v="#N/A"/>
    <e v="#N/A"/>
    <e v="#N/A"/>
    <e v="#N/A"/>
    <e v="#N/A"/>
    <e v="#N/A"/>
    <n v="1"/>
    <n v="13.118194936376756"/>
    <n v="0.9023634782123936"/>
    <n v="5.5952852193515881E-2"/>
    <e v="#N/A"/>
    <e v="#N/A"/>
    <e v="#N/A"/>
    <e v="#N/A"/>
    <e v="#N/A"/>
    <e v="#N/A"/>
    <e v="#N/A"/>
    <e v="#N/A"/>
    <s v="6e, 8a, 8b"/>
    <n v="6.2006999999999993E-2"/>
    <s v="Derived (6e)"/>
    <n v="7.6229999999999992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x v="2"/>
    <n v="2300"/>
    <x v="1"/>
    <n v="0"/>
    <n v="0"/>
    <x v="1"/>
    <s v="PT-Design"/>
    <s v="Intersection density"/>
    <x v="0"/>
  </r>
  <r>
    <x v="14"/>
    <s v="Sung et al. 2014"/>
    <x v="20"/>
    <s v="65.1.4"/>
    <s v="Table 2 p. 138 (250m buffer)"/>
    <x v="0"/>
    <x v="0"/>
    <x v="1"/>
    <n v="2.4579245283018872E-2"/>
    <n v="40.684731711061637"/>
    <s v="65.1Emp_Den"/>
    <n v="0.5"/>
    <n v="20.342365855530819"/>
    <n v="0.37626045331913122"/>
    <n v="2.4507724626941615E-2"/>
    <e v="#N/A"/>
    <e v="#N/A"/>
    <e v="#N/A"/>
    <e v="#N/A"/>
    <e v="#N/A"/>
    <e v="#N/A"/>
    <e v="#N/A"/>
    <e v="#N/A"/>
    <n v="0.5"/>
    <n v="20.342365855530819"/>
    <n v="0.24870885949957627"/>
    <n v="1.6199651563504905E-2"/>
    <e v="#N/A"/>
    <e v="#N/A"/>
    <e v="#N/A"/>
    <e v="#N/A"/>
    <n v="0.5"/>
    <n v="20.342365855530819"/>
    <n v="0.3118699120872771"/>
    <n v="2.0313646723804799E-2"/>
    <s v="6e, 8a, 5"/>
    <n v="6.5135000000000012E-2"/>
    <s v="Derived (6e)"/>
    <n v="2.4579245283018872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Office density"/>
    <x v="1"/>
  </r>
  <r>
    <x v="35"/>
    <s v="Brown and Neog 2012"/>
    <x v="100"/>
    <s v="44.3.1"/>
    <s v="Table 6 p. 11"/>
    <x v="0"/>
    <x v="0"/>
    <x v="1"/>
    <n v="0.118491921005386"/>
    <n v="8.4393939393939394"/>
    <s v="44.3Centrality"/>
    <n v="1"/>
    <n v="8.4393939393939394"/>
    <n v="5.8873679787072768E-7"/>
    <n v="3.8856628659468032E-8"/>
    <e v="#N/A"/>
    <e v="#N/A"/>
    <e v="#N/A"/>
    <e v="#N/A"/>
    <n v="1"/>
    <n v="8.4393939393939394"/>
    <n v="1.6821353721735648E-7"/>
    <n v="1.1102093456345527E-8"/>
    <e v="#N/A"/>
    <e v="#N/A"/>
    <e v="#N/A"/>
    <e v="#N/A"/>
    <n v="1"/>
    <n v="8.4393939393939394"/>
    <n v="2.8003255833242542E-2"/>
    <n v="1.8482148849940079E-3"/>
    <e v="#N/A"/>
    <e v="#N/A"/>
    <e v="#N/A"/>
    <e v="#N/A"/>
    <s v="6a, 8a"/>
    <n v="6.6000000000000003E-2"/>
    <s v="Source (6a)"/>
    <n v="0.118491921005386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x v="2"/>
    <n v="29"/>
    <x v="1"/>
    <n v="0"/>
    <n v="1"/>
    <x v="0"/>
    <s v="PT-Access"/>
    <s v="% of MSA employment in CBD"/>
    <x v="11"/>
  </r>
  <r>
    <x v="47"/>
    <s v="Boulange et al.  2017"/>
    <x v="75"/>
    <s v="58.1.4"/>
    <s v="Table 4 p. 10 Model 3"/>
    <x v="0"/>
    <x v="0"/>
    <x v="1"/>
    <n v="9.1214876538965012E-2"/>
    <n v="10.963123976523958"/>
    <s v="58.1Mix_House"/>
    <n v="1"/>
    <n v="10.963123976523958"/>
    <n v="1.29112657282234"/>
    <n v="8.6262343732742441E-2"/>
    <e v="#N/A"/>
    <e v="#N/A"/>
    <e v="#N/A"/>
    <e v="#N/A"/>
    <n v="1"/>
    <n v="10.963123976523958"/>
    <n v="1.75"/>
    <n v="0.11692045126320189"/>
    <e v="#N/A"/>
    <e v="#N/A"/>
    <e v="#N/A"/>
    <e v="#N/A"/>
    <n v="1"/>
    <n v="10.963123976523958"/>
    <n v="1.75"/>
    <n v="0.11692045126320189"/>
    <e v="#N/A"/>
    <e v="#N/A"/>
    <e v="#N/A"/>
    <e v="#N/A"/>
    <s v="7a 5"/>
    <n v="6.6811686436115361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x v="2"/>
    <n v="16890"/>
    <x v="1"/>
    <n v="0"/>
    <n v="1"/>
    <x v="0"/>
    <s v="Diversity"/>
    <s v="Housing diversity:Entropy: maximises eveness --&gt; 1"/>
    <x v="9"/>
  </r>
  <r>
    <x v="32"/>
    <s v="Marshall and Garrick 2010"/>
    <x v="53"/>
    <s v="55.1.13"/>
    <s v="Table 2 p. 110"/>
    <x v="0"/>
    <x v="0"/>
    <x v="1"/>
    <n v="3.9310596E-3"/>
    <n v="254.38433953023761"/>
    <s v="55.1Safety"/>
    <n v="0.25"/>
    <n v="63.596084882559403"/>
    <n v="1.6068608201033019"/>
    <n v="0.11054164892279177"/>
    <e v="#N/A"/>
    <e v="#N/A"/>
    <e v="#N/A"/>
    <e v="#N/A"/>
    <e v="#N/A"/>
    <e v="#N/A"/>
    <e v="#N/A"/>
    <e v="#N/A"/>
    <n v="0.25"/>
    <n v="63.596084882559403"/>
    <n v="1.6068608201033017"/>
    <n v="0.11054164892279175"/>
    <n v="0.25"/>
    <n v="63.596084882559403"/>
    <n v="1.6068608201033017"/>
    <n v="0.11054164892279175"/>
    <n v="0.25"/>
    <n v="63.596084882559403"/>
    <n v="1.6068608201033019"/>
    <n v="0.11054164892279177"/>
    <s v="4a, 8a, 7a"/>
    <n v="6.8793542999999999E-2"/>
    <s v="derived (7a)"/>
    <n v="3.9310596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2"/>
    <n v="1000"/>
    <x v="0"/>
    <n v="0"/>
    <n v="1"/>
    <x v="0"/>
    <s v="PT-Design"/>
    <s v="Average outside shoulder width"/>
    <x v="10"/>
  </r>
  <r>
    <x v="61"/>
    <s v="Kuby et al. 2004"/>
    <x v="101"/>
    <s v="9.1.1"/>
    <s v="Table 2 p. 239"/>
    <x v="1"/>
    <x v="0"/>
    <x v="1"/>
    <n v="3.507240887132191E-2"/>
    <n v="28.512441323004829"/>
    <s v="9.1Emp_Den"/>
    <n v="1"/>
    <n v="28.512441323004829"/>
    <n v="0.52737740406493072"/>
    <n v="3.743670539239987E-2"/>
    <n v="1"/>
    <n v="28.512441323004829"/>
    <n v="0.10567755211953413"/>
    <n v="7.5016854245084268E-3"/>
    <n v="1"/>
    <n v="28.512441323004829"/>
    <n v="1.4016400439417802"/>
    <n v="9.9497598848164504E-2"/>
    <e v="#N/A"/>
    <e v="#N/A"/>
    <e v="#N/A"/>
    <e v="#N/A"/>
    <e v="#N/A"/>
    <e v="#N/A"/>
    <e v="#N/A"/>
    <e v="#N/A"/>
    <n v="1"/>
    <n v="28.512441323004829"/>
    <n v="0.43712578133489322"/>
    <n v="3.1030053561495026E-2"/>
    <s v="6c, 8a"/>
    <n v="7.0986555555555553E-2"/>
    <s v="derived (6c)"/>
    <n v="3.507240887132191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x v="1"/>
    <n v="268"/>
    <x v="0"/>
    <n v="0"/>
    <n v="0"/>
    <x v="1"/>
    <s v="Density"/>
    <s v="Employment density"/>
    <x v="1"/>
  </r>
  <r>
    <x v="54"/>
    <s v="Concas and DeSalvo 2014"/>
    <x v="85"/>
    <s v="97.2.1"/>
    <s v="Model II (density exogensous) Table 5 p. 29"/>
    <x v="0"/>
    <x v="0"/>
    <x v="1"/>
    <n v="7.9336709847607212E-2"/>
    <n v="12.604505555131235"/>
    <s v="97.2Pop_Den"/>
    <n v="1"/>
    <n v="12.604505555131235"/>
    <n v="0.25534362137301297"/>
    <n v="1.8384740738856934E-2"/>
    <e v="#N/A"/>
    <e v="#N/A"/>
    <e v="#N/A"/>
    <e v="#N/A"/>
    <n v="1"/>
    <n v="12.604505555131235"/>
    <n v="0.61396416157298128"/>
    <n v="4.4205419633254646E-2"/>
    <e v="#N/A"/>
    <e v="#N/A"/>
    <e v="#N/A"/>
    <e v="#N/A"/>
    <n v="1"/>
    <n v="12.604505555131235"/>
    <n v="0.6772669290737372"/>
    <n v="4.8763218893309077E-2"/>
    <n v="1"/>
    <n v="12.604505555131235"/>
    <n v="0.19317508622441926"/>
    <n v="1.3908606208158186E-2"/>
    <m/>
    <n v="7.1999999999999995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2"/>
    <n v="8212"/>
    <x v="0"/>
    <n v="0"/>
    <n v="1"/>
    <x v="0"/>
    <s v="Density"/>
    <s v="Gross population density"/>
    <x v="2"/>
  </r>
  <r>
    <x v="44"/>
    <s v="Moniruzzaman and Paez 2012"/>
    <x v="69"/>
    <s v="37.1.2"/>
    <s v="Table 2 (1), p. 203"/>
    <x v="0"/>
    <x v="0"/>
    <x v="1"/>
    <n v="7.9336709847607212E-2"/>
    <n v="12.604505555131235"/>
    <s v="37.1Pop_Den"/>
    <n v="0.5"/>
    <n v="6.3022527775656174"/>
    <n v="0.12767181068650649"/>
    <n v="9.5302193960901463E-3"/>
    <e v="#N/A"/>
    <e v="#N/A"/>
    <e v="#N/A"/>
    <e v="#N/A"/>
    <n v="0.5"/>
    <n v="6.3022527775656174"/>
    <n v="0.30698208078649064"/>
    <n v="2.2915055131059799E-2"/>
    <e v="#N/A"/>
    <e v="#N/A"/>
    <e v="#N/A"/>
    <e v="#N/A"/>
    <n v="0.5"/>
    <n v="6.3022527775656174"/>
    <n v="0.3386334645368686"/>
    <n v="2.5277711614969327E-2"/>
    <n v="0.5"/>
    <n v="6.3022527775656174"/>
    <n v="9.6587543112209628E-2"/>
    <n v="7.209895996923934E-3"/>
    <s v="4a, 7a"/>
    <n v="7.46462304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2"/>
    <n v="761"/>
    <x v="0"/>
    <n v="0"/>
    <n v="1"/>
    <x v="0"/>
    <s v="Density"/>
    <s v="Dwelling density"/>
    <x v="2"/>
  </r>
  <r>
    <x v="14"/>
    <s v="Sung et al. 2014"/>
    <x v="39"/>
    <s v="65.8.2"/>
    <s v="Table 3 p. 139 (750m buffer)"/>
    <x v="0"/>
    <x v="0"/>
    <x v="1"/>
    <n v="3.8117676767676759E-2"/>
    <n v="26.234547454056425"/>
    <s v="65.8Pop_Den"/>
    <n v="0.5"/>
    <n v="13.117273727028213"/>
    <n v="0.2657313419673914"/>
    <n v="2.0055541572304925E-2"/>
    <e v="#N/A"/>
    <e v="#N/A"/>
    <e v="#N/A"/>
    <e v="#N/A"/>
    <e v="#N/A"/>
    <e v="#N/A"/>
    <e v="#N/A"/>
    <e v="#N/A"/>
    <n v="0.5"/>
    <n v="13.117273727028213"/>
    <n v="0.15995840183972909"/>
    <n v="1.2072540462049872E-2"/>
    <e v="#N/A"/>
    <e v="#N/A"/>
    <e v="#N/A"/>
    <e v="#N/A"/>
    <n v="0.5"/>
    <n v="13.117273727028213"/>
    <n v="0.20103370752345245"/>
    <n v="1.5172617007917524E-2"/>
    <s v="6e, 8a, 5"/>
    <n v="7.5472999999999985E-2"/>
    <s v="Derived (6e)"/>
    <n v="3.8117676767676759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Small-scale nieghbourhood living density"/>
    <x v="2"/>
  </r>
  <r>
    <x v="54"/>
    <s v="Concas and DeSalvo 2014"/>
    <x v="102"/>
    <s v="97.3.1"/>
    <s v="Model III Table 7 p. 32"/>
    <x v="0"/>
    <x v="0"/>
    <x v="1"/>
    <n v="6.021384603925508E-2"/>
    <n v="16.607475950765082"/>
    <s v="97.3Comm_Den"/>
    <n v="1"/>
    <n v="16.607475950765082"/>
    <n v="0.23820513742668648"/>
    <n v="1.8341795581854857E-2"/>
    <e v="#N/A"/>
    <e v="#N/A"/>
    <e v="#N/A"/>
    <e v="#N/A"/>
    <n v="1"/>
    <n v="16.607475950765082"/>
    <n v="0.28019551225281436"/>
    <n v="2.1575054443466704E-2"/>
    <e v="#N/A"/>
    <e v="#N/A"/>
    <e v="#N/A"/>
    <e v="#N/A"/>
    <n v="1"/>
    <n v="16.607475950765082"/>
    <n v="1.4678751524489591"/>
    <n v="0.11302638673856985"/>
    <n v="1"/>
    <n v="16.607475950765082"/>
    <n v="0.26133160904530761"/>
    <n v="2.0122533896488687E-2"/>
    <m/>
    <n v="7.6999999999999999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2"/>
    <n v="8212"/>
    <x v="0"/>
    <n v="0"/>
    <n v="1"/>
    <x v="0"/>
    <s v="Density"/>
    <s v="Retail establishment density"/>
    <x v="8"/>
  </r>
  <r>
    <x v="25"/>
    <s v="Zhang 2004"/>
    <x v="50"/>
    <s v="131.1.3"/>
    <s v="Table 3 (Boston - work trip, expanded)"/>
    <x v="1"/>
    <x v="0"/>
    <x v="1"/>
    <n v="3.615023474178404E-2"/>
    <n v="27.662337662337659"/>
    <s v="131.1Pop_Den"/>
    <n v="0.5"/>
    <n v="13.83116883116883"/>
    <n v="0.28019351665361064"/>
    <n v="2.1574900782328019E-2"/>
    <n v="0.5"/>
    <n v="13.83116883116883"/>
    <n v="6.1754849231562346E-2"/>
    <n v="4.7551233908303004E-3"/>
    <n v="0.5"/>
    <n v="13.83116883116883"/>
    <n v="0.67371480284253848"/>
    <n v="5.1876039818875459E-2"/>
    <e v="#N/A"/>
    <e v="#N/A"/>
    <e v="#N/A"/>
    <e v="#N/A"/>
    <n v="0.5"/>
    <n v="13.83116883116883"/>
    <n v="0.74317815949334742"/>
    <n v="5.7224718280987748E-2"/>
    <e v="#N/A"/>
    <e v="#N/A"/>
    <e v="#N/A"/>
    <e v="#N/A"/>
    <s v="4a, 7a, 8a"/>
    <n v="7.6999999999999999E-2"/>
    <s v="derived (7a)"/>
    <n v="3.615023474178404E-2"/>
    <s v="Derived (8a)"/>
    <s v="Y"/>
    <s v="Pos"/>
    <s v="Y"/>
    <s v="mode choice (probability)"/>
    <s v="trip"/>
    <s v="Discrete"/>
    <s v="Disaggregate"/>
    <s v="Work"/>
    <s v="USA"/>
    <s v="Boston"/>
    <n v="1991"/>
    <s v="Pre-2010"/>
    <x v="1"/>
    <n v="1619"/>
    <x v="1"/>
    <n v="0"/>
    <n v="1"/>
    <x v="0"/>
    <s v="Density"/>
    <s v="Pop density (destination)"/>
    <x v="2"/>
  </r>
  <r>
    <x v="44"/>
    <s v="Moniruzzaman and Paez 2012"/>
    <x v="103"/>
    <s v="37.3.2"/>
    <s v="Table 2 (3), p. 203"/>
    <x v="0"/>
    <x v="0"/>
    <x v="1"/>
    <n v="7.9336709847607212E-2"/>
    <n v="12.604505555131235"/>
    <s v="37.3Pop_Den"/>
    <n v="1"/>
    <n v="12.604505555131235"/>
    <n v="0.25534362137301297"/>
    <n v="1.978759859468027E-2"/>
    <e v="#N/A"/>
    <e v="#N/A"/>
    <e v="#N/A"/>
    <e v="#N/A"/>
    <n v="1"/>
    <n v="12.604505555131235"/>
    <n v="0.61396416157298128"/>
    <n v="4.7578538736936613E-2"/>
    <e v="#N/A"/>
    <e v="#N/A"/>
    <e v="#N/A"/>
    <e v="#N/A"/>
    <n v="1"/>
    <n v="12.604505555131235"/>
    <n v="0.6772669290737372"/>
    <n v="5.2484123401640194E-2"/>
    <n v="1"/>
    <n v="12.604505555131235"/>
    <n v="0.19317508622441926"/>
    <n v="1.4969910131875147E-2"/>
    <s v="4a, 7a"/>
    <n v="7.7494000000000007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2"/>
    <n v="761"/>
    <x v="0"/>
    <n v="0"/>
    <n v="1"/>
    <x v="0"/>
    <s v="Density"/>
    <s v="Dwelling density"/>
    <x v="2"/>
  </r>
  <r>
    <x v="34"/>
    <s v="Rajamani et al. 2003"/>
    <x v="55"/>
    <s v="117.1.2"/>
    <s v="Table 2 p. 163"/>
    <x v="1"/>
    <x v="0"/>
    <x v="1"/>
    <n v="0.17690025108422736"/>
    <n v="5.6529032258064511"/>
    <s v="117.1Pop_Den"/>
    <n v="1"/>
    <n v="5.6529032258064511"/>
    <n v="0.11451720772664432"/>
    <n v="8.8750835988149358E-3"/>
    <n v="1"/>
    <n v="5.6529032258064511"/>
    <n v="2.5239673572894195E-2"/>
    <n v="1.9560747018992999E-3"/>
    <n v="1"/>
    <n v="5.6529032258064511"/>
    <n v="0.27535233129970427"/>
    <n v="2.1339805675727082E-2"/>
    <e v="#N/A"/>
    <e v="#N/A"/>
    <e v="#N/A"/>
    <e v="#N/A"/>
    <n v="1"/>
    <n v="5.6529032258064511"/>
    <n v="0.30374253010935315"/>
    <n v="2.3540046083474868E-2"/>
    <e v="#N/A"/>
    <e v="#N/A"/>
    <e v="#N/A"/>
    <e v="#N/A"/>
    <s v="4a, 8a"/>
    <n v="7.7499999999999999E-2"/>
    <s v="Source"/>
    <n v="0.17690025108422736"/>
    <s v="Derived (8a)"/>
    <s v="Y"/>
    <s v="Pos"/>
    <s v="Y"/>
    <s v="mode choice (probability)"/>
    <s v="trip"/>
    <s v="categorical"/>
    <s v="Aggregate"/>
    <s v="Non-work"/>
    <s v="USA"/>
    <s v="Portland"/>
    <n v="1995"/>
    <s v="Pre-2010"/>
    <x v="1"/>
    <n v="131"/>
    <x v="1"/>
    <n v="0"/>
    <n v="1"/>
    <x v="0"/>
    <s v="Density"/>
    <s v="Population density"/>
    <x v="2"/>
  </r>
  <r>
    <x v="14"/>
    <s v="Sung et al. 2014"/>
    <x v="27"/>
    <s v="65.3.2"/>
    <s v="Table 2 p. 138 (750m buffer)"/>
    <x v="0"/>
    <x v="0"/>
    <x v="1"/>
    <n v="4.7301818181818188E-2"/>
    <n v="21.140836408364081"/>
    <s v="65.3Pop_Den"/>
    <n v="0.5"/>
    <n v="10.57041820418204"/>
    <n v="0.21413683003093098"/>
    <n v="1.6712951310254104E-2"/>
    <e v="#N/A"/>
    <e v="#N/A"/>
    <e v="#N/A"/>
    <e v="#N/A"/>
    <e v="#N/A"/>
    <e v="#N/A"/>
    <e v="#N/A"/>
    <e v="#N/A"/>
    <n v="0.5"/>
    <n v="10.57041820418204"/>
    <n v="0.12890080956644059"/>
    <n v="1.0060450385041556E-2"/>
    <e v="#N/A"/>
    <e v="#N/A"/>
    <e v="#N/A"/>
    <e v="#N/A"/>
    <n v="0.5"/>
    <n v="10.57041820418204"/>
    <n v="0.16200091618744791"/>
    <n v="1.2643847506597935E-2"/>
    <s v="6e, 8a, 5"/>
    <n v="7.8048000000000006E-2"/>
    <s v="Derived (6e)"/>
    <n v="4.73018181818181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Small-scale nieghbourhood living density"/>
    <x v="2"/>
  </r>
  <r>
    <x v="38"/>
    <s v="Frank et al. 2008"/>
    <x v="62"/>
    <s v="31.2.1"/>
    <s v="Table 4 p. 48 (significance from table 3 p. 46)"/>
    <x v="1"/>
    <x v="0"/>
    <x v="1"/>
    <n v="7.2727272727272724E-2"/>
    <n v="13.75"/>
    <s v="31.2Mix_Land"/>
    <n v="0.5"/>
    <n v="6.875"/>
    <n v="9.3292237728472005E-2"/>
    <n v="7.4633790182777604E-3"/>
    <n v="0.5"/>
    <n v="6.875"/>
    <n v="0.61797177845406537"/>
    <n v="4.9437742276325233E-2"/>
    <n v="0.5"/>
    <n v="6.875"/>
    <n v="4.44855967236851E-2"/>
    <n v="3.5588477378948082E-3"/>
    <e v="#N/A"/>
    <e v="#N/A"/>
    <e v="#N/A"/>
    <e v="#N/A"/>
    <e v="#N/A"/>
    <e v="#N/A"/>
    <e v="#N/A"/>
    <e v="#N/A"/>
    <e v="#N/A"/>
    <e v="#N/A"/>
    <e v="#N/A"/>
    <e v="#N/A"/>
    <s v="4a, 8a"/>
    <n v="0.08"/>
    <s v="Source"/>
    <n v="7.2727272727272724E-2"/>
    <s v="Derived (8a)"/>
    <s v="N"/>
    <s v="Pos"/>
    <s v="insignificant"/>
    <s v="mode choice (probability)"/>
    <s v="tour"/>
    <s v="binary"/>
    <s v="Disaggregate"/>
    <s v="Work"/>
    <s v="USA"/>
    <s v="Puget Sound"/>
    <n v="1999"/>
    <s v="Pre-2010"/>
    <x v="1"/>
    <n v="10475"/>
    <x v="1"/>
    <n v="0"/>
    <n v="0"/>
    <x v="1"/>
    <s v="Diversity"/>
    <s v="Land use mix:Entropy: maximises eveness --&gt; 1"/>
    <x v="4"/>
  </r>
  <r>
    <x v="62"/>
    <s v="Tsa et al. 2012"/>
    <x v="104"/>
    <s v="102.1.1"/>
    <s v="Table 2 p. 68"/>
    <x v="0"/>
    <x v="0"/>
    <x v="1"/>
    <n v="2.1978021978021976E-2"/>
    <n v="45.500000000000007"/>
    <s v="102.1Act_Den"/>
    <n v="1"/>
    <n v="45.500000000000007"/>
    <n v="2.5410044835636625"/>
    <n v="0.203280358685093"/>
    <e v="#N/A"/>
    <e v="#N/A"/>
    <e v="#N/A"/>
    <e v="#N/A"/>
    <e v="#N/A"/>
    <e v="#N/A"/>
    <e v="#N/A"/>
    <e v="#N/A"/>
    <n v="1"/>
    <n v="45.500000000000007"/>
    <n v="2.5075872025827253"/>
    <n v="0.20060697620661802"/>
    <n v="1"/>
    <n v="45.500000000000007"/>
    <n v="2.2397021287962491"/>
    <n v="0.17917617030369992"/>
    <n v="1"/>
    <n v="45.500000000000007"/>
    <n v="2.5916648621975593"/>
    <n v="0.20733318897580474"/>
    <s v="8a"/>
    <n v="0.08"/>
    <s v="Source"/>
    <n v="2.1978021978021976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x v="2"/>
    <n v="1824"/>
    <x v="0"/>
    <n v="0"/>
    <n v="1"/>
    <x v="0"/>
    <s v="Density"/>
    <s v="Population and employment density"/>
    <x v="7"/>
  </r>
  <r>
    <x v="58"/>
    <s v="Bhiromkaew 2006"/>
    <x v="105"/>
    <s v="7.3.1"/>
    <s v="table 5.8 p. 137, mode share figure 4.7"/>
    <x v="0"/>
    <x v="0"/>
    <x v="1"/>
    <n v="8.7111538461538435E-2"/>
    <n v="11.479535520332027"/>
    <s v="7.3Pop_Den"/>
    <n v="0.33333333333333331"/>
    <n v="3.8265118401106752"/>
    <n v="7.75179467537946E-2"/>
    <n v="6.3205343136960969E-3"/>
    <e v="#N/A"/>
    <e v="#N/A"/>
    <e v="#N/A"/>
    <e v="#N/A"/>
    <n v="0.33333333333333331"/>
    <n v="3.8265118401106752"/>
    <n v="0.18638899585444116"/>
    <n v="1.5197487721586052E-2"/>
    <e v="#N/A"/>
    <e v="#N/A"/>
    <e v="#N/A"/>
    <e v="#N/A"/>
    <n v="0.33333333333333331"/>
    <n v="3.8265118401106752"/>
    <n v="0.2056066310321103"/>
    <n v="1.6764424510486556E-2"/>
    <n v="0.33333333333333331"/>
    <n v="3.8265118401106752"/>
    <n v="5.8644645077031321E-2"/>
    <n v="4.7816732388588556E-3"/>
    <s v="4a, 7a, , 8a"/>
    <n v="8.1536399999999981E-2"/>
    <s v="derived (7a)"/>
    <n v="8.7111538461538435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x v="1"/>
    <n v="2127"/>
    <x v="0"/>
    <n v="0"/>
    <n v="1"/>
    <x v="0"/>
    <s v="Density"/>
    <s v="Household density"/>
    <x v="2"/>
  </r>
  <r>
    <x v="14"/>
    <s v="Sung et al. 2014"/>
    <x v="36"/>
    <s v="65.6.9"/>
    <s v="Table 3 p. 139 (250m buffer)"/>
    <x v="0"/>
    <x v="0"/>
    <x v="1"/>
    <n v="8.7499999999999994E-2"/>
    <n v="11.428571428571429"/>
    <s v="65.6Mix_Land"/>
    <n v="1"/>
    <n v="11.428571428571429"/>
    <n v="0.15508320037979761"/>
    <n v="1.3026988831902998E-2"/>
    <e v="#N/A"/>
    <e v="#N/A"/>
    <e v="#N/A"/>
    <e v="#N/A"/>
    <e v="#N/A"/>
    <e v="#N/A"/>
    <e v="#N/A"/>
    <e v="#N/A"/>
    <n v="1"/>
    <n v="11.428571428571429"/>
    <n v="0.32971919975490821"/>
    <n v="2.7696412779412288E-2"/>
    <e v="#N/A"/>
    <e v="#N/A"/>
    <e v="#N/A"/>
    <e v="#N/A"/>
    <n v="1"/>
    <n v="11.428571428571429"/>
    <n v="0.10841995350178762"/>
    <n v="9.1072760941501591E-3"/>
    <s v="6e, 8a"/>
    <n v="8.3999999999999991E-2"/>
    <s v="Derived (6e)"/>
    <n v="8.74999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Land use mix index for 5 use types of non-residential facilities:perfect balance between two land uses = 1"/>
    <x v="4"/>
  </r>
  <r>
    <x v="14"/>
    <s v="Sung et al. 2014"/>
    <x v="20"/>
    <s v="65.10.1"/>
    <s v="Table 3 p. 139 (1500m buffer)"/>
    <x v="0"/>
    <x v="0"/>
    <x v="1"/>
    <n v="4.5050802139037428E-2"/>
    <n v="22.197163036381983"/>
    <s v="65.1Pop_Den"/>
    <n v="0.25"/>
    <n v="5.5492907590954959"/>
    <n v="0.11241821365237097"/>
    <n v="9.4706724091439924E-3"/>
    <e v="#N/A"/>
    <e v="#N/A"/>
    <e v="#N/A"/>
    <e v="#N/A"/>
    <e v="#N/A"/>
    <e v="#N/A"/>
    <e v="#N/A"/>
    <e v="#N/A"/>
    <n v="0.25"/>
    <n v="5.5492907590954959"/>
    <n v="6.7670744671575564E-2"/>
    <n v="5.7009218848568834E-3"/>
    <e v="#N/A"/>
    <e v="#N/A"/>
    <e v="#N/A"/>
    <e v="#N/A"/>
    <n v="0.25"/>
    <n v="5.5492907590954959"/>
    <n v="8.5047740760941279E-2"/>
    <n v="7.1648469204054982E-3"/>
    <s v="6e, 8a, 5"/>
    <n v="8.4245E-2"/>
    <s v="Derived (6e)"/>
    <n v="4.505080213903742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Residential density"/>
    <x v="2"/>
  </r>
  <r>
    <x v="18"/>
    <s v="Choi et al. 2012"/>
    <x v="106"/>
    <s v="38.1.10"/>
    <s v="Table 2 p. 715 (multiplicative model)"/>
    <x v="0"/>
    <x v="0"/>
    <x v="1"/>
    <n v="0.12883537881963511"/>
    <n v="7.7618431300610675"/>
    <s v="38.1Connectivity"/>
    <n v="1"/>
    <n v="7.7618431300610675"/>
    <n v="0.73333879637414301"/>
    <n v="6.2333797691802161E-2"/>
    <e v="#N/A"/>
    <e v="#N/A"/>
    <e v="#N/A"/>
    <e v="#N/A"/>
    <e v="#N/A"/>
    <e v="#N/A"/>
    <e v="#N/A"/>
    <e v="#N/A"/>
    <n v="1"/>
    <n v="7.7618431300610675"/>
    <n v="0.53391520694350825"/>
    <n v="4.5382792590198201E-2"/>
    <e v="#N/A"/>
    <e v="#N/A"/>
    <e v="#N/A"/>
    <e v="#N/A"/>
    <n v="1"/>
    <n v="7.7618431300610675"/>
    <n v="0.59246421905720315"/>
    <n v="5.0359458619862268E-2"/>
    <s v="6b, 5"/>
    <n v="8.5000000000000006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2"/>
    <n v="2000"/>
    <x v="0"/>
    <n v="0"/>
    <n v="0"/>
    <x v="1"/>
    <s v="PT-Design"/>
    <s v="Pedestrian friendly intersection"/>
    <x v="0"/>
  </r>
  <r>
    <x v="50"/>
    <s v="An et al. 2019"/>
    <x v="107"/>
    <s v="183.2.1"/>
    <s v="Table 4 p. 183 (weekend ridership)"/>
    <x v="0"/>
    <x v="0"/>
    <x v="1"/>
    <n v="8.8844225904334915E-3"/>
    <n v="112.55655500637411"/>
    <s v="183.2Centrality"/>
    <n v="1"/>
    <n v="112.55655500637411"/>
    <n v="7.8520076500388974E-6"/>
    <n v="6.7737498076020566E-7"/>
    <e v="#N/A"/>
    <e v="#N/A"/>
    <e v="#N/A"/>
    <e v="#N/A"/>
    <e v="#N/A"/>
    <e v="#N/A"/>
    <e v="#N/A"/>
    <e v="#N/A"/>
    <n v="1"/>
    <n v="112.55655500637411"/>
    <n v="0.31203111456393801"/>
    <n v="2.691822010938642E-2"/>
    <e v="#N/A"/>
    <e v="#N/A"/>
    <e v="#N/A"/>
    <e v="#N/A"/>
    <n v="1"/>
    <n v="112.55655500637411"/>
    <n v="3.9260619261865308E-6"/>
    <n v="3.3869250263667321E-7"/>
    <s v="6c, 8a"/>
    <n v="8.6267743353109202E-2"/>
    <s v="derived (6c)"/>
    <n v="8.8844225904334915E-3"/>
    <s v="Derived (8a)"/>
    <s v="Y"/>
    <s v="Pos"/>
    <s v="Y"/>
    <s v="Ridership"/>
    <s v="Sum of boarding and alighting"/>
    <s v="Continuous"/>
    <s v="Aggregate"/>
    <s v="weekend"/>
    <s v="China"/>
    <s v="Shanghai"/>
    <n v="2015"/>
    <s v="2010 - 2017"/>
    <x v="0"/>
    <n v="286"/>
    <x v="0"/>
    <n v="0"/>
    <n v="0"/>
    <x v="1"/>
    <s v="PT-Access"/>
    <s v="Betweenness centrality"/>
    <x v="11"/>
  </r>
  <r>
    <x v="27"/>
    <s v="Hamidi and Ewing 2014"/>
    <x v="45"/>
    <s v="34.2.2"/>
    <s v="Tabe 7 p. 80"/>
    <x v="0"/>
    <x v="0"/>
    <x v="1"/>
    <n v="0.20232558139534881"/>
    <n v="4.9425287356321848"/>
    <s v="34.2Mix_Land"/>
    <n v="1"/>
    <n v="4.9425287356321848"/>
    <n v="6.7069027750458463E-2"/>
    <n v="5.8350054142898861E-3"/>
    <e v="#N/A"/>
    <e v="#N/A"/>
    <e v="#N/A"/>
    <e v="#N/A"/>
    <n v="1"/>
    <n v="4.9425287356321848"/>
    <n v="3.198128583688125E-2"/>
    <n v="2.7823718678086687E-3"/>
    <e v="#N/A"/>
    <e v="#N/A"/>
    <e v="#N/A"/>
    <e v="#N/A"/>
    <n v="1"/>
    <n v="4.9425287356321848"/>
    <n v="3.6616410558214657E-2"/>
    <n v="3.1856277185646751E-3"/>
    <e v="#N/A"/>
    <e v="#N/A"/>
    <e v="#N/A"/>
    <e v="#N/A"/>
    <s v="6a, 8a"/>
    <n v="8.6999999999999994E-2"/>
    <s v="Source (6a)"/>
    <n v="0.20232558139534881"/>
    <s v="Derived (8a)"/>
    <s v="N"/>
    <s v="Pos"/>
    <s v="insignificant"/>
    <s v="Mode share"/>
    <s v="activity"/>
    <s v="continuous (fraction)"/>
    <s v="Aggregate"/>
    <s v="Work"/>
    <s v="USA"/>
    <s v="varies"/>
    <s v="2007 - 2011"/>
    <s v="2018 - 2019"/>
    <x v="2"/>
    <n v="451"/>
    <x v="1"/>
    <n v="0"/>
    <n v="1"/>
    <x v="0"/>
    <s v="Diversity"/>
    <s v="Mixed Use:Entropy: maximises eveness --&gt; 1"/>
    <x v="4"/>
  </r>
  <r>
    <x v="63"/>
    <s v="Ewing et al. 2015"/>
    <x v="108"/>
    <s v="113.2.8"/>
    <s v="Table 12 p. 2343"/>
    <x v="0"/>
    <x v="0"/>
    <x v="1"/>
    <n v="2.033601841196778E-2"/>
    <n v="49.173834314169305"/>
    <s v="113.2Mix_Land"/>
    <n v="1"/>
    <n v="49.173834314169305"/>
    <n v="0.66727811503388756"/>
    <n v="5.8960694244394304E-2"/>
    <e v="#N/A"/>
    <e v="#N/A"/>
    <e v="#N/A"/>
    <e v="#N/A"/>
    <e v="#N/A"/>
    <e v="#N/A"/>
    <e v="#N/A"/>
    <e v="#N/A"/>
    <n v="1"/>
    <n v="49.173834314169305"/>
    <n v="1.4186862636579805"/>
    <n v="0.12535511825681914"/>
    <n v="1"/>
    <n v="49.173834314169305"/>
    <n v="0.36430123167284756"/>
    <n v="3.2189656830612805E-2"/>
    <n v="1"/>
    <n v="49.173834314169305"/>
    <n v="0.46649967261159891"/>
    <n v="4.121991107196088E-2"/>
    <s v="7b, 8a"/>
    <n v="8.8359999999999994E-2"/>
    <s v="derived (7b)"/>
    <n v="2.033601841196778E-2"/>
    <s v="Derived (8a)"/>
    <s v="Y"/>
    <s v="Pos"/>
    <s v="Y"/>
    <s v="Ridership"/>
    <s v="trip"/>
    <s v="Count"/>
    <s v="Disaggregate"/>
    <s v="General"/>
    <s v="USA"/>
    <s v="15 cities"/>
    <s v="varies"/>
    <s v="2018 - 2019"/>
    <x v="2"/>
    <n v="6719"/>
    <x v="0"/>
    <n v="0"/>
    <n v="1"/>
    <x v="0"/>
    <s v="Diversity"/>
    <s v="Land use entropy:Entropy: maximises eveness --&gt; 1"/>
    <x v="4"/>
  </r>
  <r>
    <x v="54"/>
    <s v="Concas and DeSalvo 2014"/>
    <x v="95"/>
    <s v="97.1.1"/>
    <s v="Model I (RL exogensous) Table 3 p. 26"/>
    <x v="0"/>
    <x v="0"/>
    <x v="1"/>
    <n v="7.9336709847607212E-2"/>
    <n v="12.604505555131235"/>
    <s v="97.1Pop_Den"/>
    <n v="1"/>
    <n v="12.604505555131235"/>
    <n v="0.25534362137301297"/>
    <n v="2.2725582302198153E-2"/>
    <e v="#N/A"/>
    <e v="#N/A"/>
    <e v="#N/A"/>
    <e v="#N/A"/>
    <n v="1"/>
    <n v="12.604505555131235"/>
    <n v="0.61396416157298128"/>
    <n v="5.4642810379995334E-2"/>
    <e v="#N/A"/>
    <e v="#N/A"/>
    <e v="#N/A"/>
    <e v="#N/A"/>
    <n v="1"/>
    <n v="12.604505555131235"/>
    <n v="0.6772669290737372"/>
    <n v="6.0276756687562605E-2"/>
    <n v="1"/>
    <n v="12.604505555131235"/>
    <n v="0.19317508622441926"/>
    <n v="1.7192582673973313E-2"/>
    <m/>
    <n v="8.8999999999999996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2"/>
    <n v="8229"/>
    <x v="0"/>
    <n v="1"/>
    <n v="1"/>
    <x v="0"/>
    <s v="Density"/>
    <s v="Gross population density"/>
    <x v="2"/>
  </r>
  <r>
    <x v="38"/>
    <s v="Frank et al. 2008"/>
    <x v="63"/>
    <s v="31.1.1"/>
    <s v="Table 4 p. 48 (significance from table 3 p. 46)"/>
    <x v="1"/>
    <x v="0"/>
    <x v="1"/>
    <n v="3.7499999999999999E-2"/>
    <n v="26.666666666666668"/>
    <s v="31.1Mix_Land"/>
    <n v="1"/>
    <n v="26.666666666666668"/>
    <n v="0.36186080088619443"/>
    <n v="3.2567472079757499E-2"/>
    <n v="1"/>
    <n v="26.666666666666668"/>
    <n v="2.3969814437006169"/>
    <n v="0.21572832993305552"/>
    <n v="1"/>
    <n v="26.666666666666668"/>
    <n v="0.17255019335247554"/>
    <n v="1.5529517401722799E-2"/>
    <e v="#N/A"/>
    <e v="#N/A"/>
    <e v="#N/A"/>
    <e v="#N/A"/>
    <e v="#N/A"/>
    <e v="#N/A"/>
    <e v="#N/A"/>
    <e v="#N/A"/>
    <e v="#N/A"/>
    <e v="#N/A"/>
    <e v="#N/A"/>
    <e v="#N/A"/>
    <s v="4a, 8a"/>
    <n v="0.09"/>
    <s v="Source"/>
    <n v="3.749999999999999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x v="1"/>
    <n v="8707"/>
    <x v="1"/>
    <n v="0"/>
    <n v="0"/>
    <x v="1"/>
    <s v="Diversity"/>
    <s v="Land use mix:Entropy: maximises eveness --&gt; 1"/>
    <x v="4"/>
  </r>
  <r>
    <x v="64"/>
    <s v="Renneet al. 2016"/>
    <x v="109"/>
    <s v="103.1.5"/>
    <s v="Table 3 p. 40"/>
    <x v="0"/>
    <x v="0"/>
    <x v="1"/>
    <n v="4.4400592007893432E-2"/>
    <n v="22.522222222222226"/>
    <s v="103.1Connectivity"/>
    <n v="1"/>
    <n v="22.522222222222226"/>
    <n v="2.1278991419123772"/>
    <n v="0.19151092277211393"/>
    <e v="#N/A"/>
    <e v="#N/A"/>
    <e v="#N/A"/>
    <e v="#N/A"/>
    <e v="#N/A"/>
    <e v="#N/A"/>
    <e v="#N/A"/>
    <e v="#N/A"/>
    <n v="1"/>
    <n v="22.522222222222226"/>
    <n v="1.5492398824750342"/>
    <n v="0.13943158942275308"/>
    <n v="1"/>
    <n v="22.522222222222226"/>
    <n v="1.6814909208538644"/>
    <n v="0.1513341828768478"/>
    <n v="1"/>
    <n v="22.522222222222226"/>
    <n v="1.719129152281218"/>
    <n v="0.15472162370530962"/>
    <s v="6a, 8a"/>
    <n v="0.09"/>
    <s v="derived (6a)"/>
    <n v="4.4400592007893432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2"/>
    <n v="4399"/>
    <x v="0"/>
    <n v="0"/>
    <n v="1"/>
    <x v="0"/>
    <s v="PT-Design"/>
    <s v="Block density"/>
    <x v="0"/>
  </r>
  <r>
    <x v="14"/>
    <s v="Sung et al. 2014"/>
    <x v="24"/>
    <s v="65.4.1"/>
    <s v="Table 2 p. 138 (1000m buffer)"/>
    <x v="0"/>
    <x v="0"/>
    <x v="1"/>
    <n v="5.0904494382022471E-2"/>
    <n v="19.644630835448627"/>
    <s v="65.4Pop_Den"/>
    <n v="0.5"/>
    <n v="9.8223154177243135"/>
    <n v="0.19898167191561775"/>
    <n v="1.8029729292274123E-2"/>
    <e v="#N/A"/>
    <e v="#N/A"/>
    <e v="#N/A"/>
    <e v="#N/A"/>
    <e v="#N/A"/>
    <e v="#N/A"/>
    <e v="#N/A"/>
    <e v="#N/A"/>
    <n v="0.5"/>
    <n v="9.8223154177243135"/>
    <n v="0.11977808112272025"/>
    <n v="1.0853091930529682E-2"/>
    <e v="#N/A"/>
    <e v="#N/A"/>
    <e v="#N/A"/>
    <e v="#N/A"/>
    <n v="0.5"/>
    <n v="9.8223154177243135"/>
    <n v="0.1505355858223176"/>
    <n v="1.3640029431360197E-2"/>
    <s v="6e, 8a, 5"/>
    <n v="9.0609999999999996E-2"/>
    <s v="Derived (6e)"/>
    <n v="5.090449438202247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Residential density"/>
    <x v="2"/>
  </r>
  <r>
    <x v="17"/>
    <s v="Chapman and Frank 2004"/>
    <x v="110"/>
    <s v="110.4.4"/>
    <s v="Table 111 p. 245"/>
    <x v="1"/>
    <x v="0"/>
    <x v="1"/>
    <n v="1.0036138706752309E-2"/>
    <n v="99.639914235860502"/>
    <s v="110.4Local_Access"/>
    <n v="0.5"/>
    <n v="49.819957117930251"/>
    <n v="2.4445630981324807E-3"/>
    <n v="2.2301382666211551E-4"/>
    <n v="0.5"/>
    <n v="49.819957117930251"/>
    <n v="1.5735319479670786"/>
    <n v="0.14355096064377115"/>
    <n v="0.5"/>
    <n v="49.819957117930251"/>
    <n v="2.4985446360326202"/>
    <n v="0.22793848143801923"/>
    <e v="#N/A"/>
    <e v="#N/A"/>
    <e v="#N/A"/>
    <e v="#N/A"/>
    <n v="0.5"/>
    <n v="49.819957117930251"/>
    <n v="0.17741881864195566"/>
    <n v="1.6185652846286286E-2"/>
    <n v="0.5"/>
    <n v="49.819957117930251"/>
    <n v="1.482287465876987E-3"/>
    <n v="1.3522686333237037E-4"/>
    <s v="4a, 7a, 8a"/>
    <n v="9.1228500844378488E-2"/>
    <s v="Derived (7a); (used average mode shares p. 14 for elasticity calc as model-specific means only given for relative trip time)"/>
    <n v="1.0036138706752309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25372"/>
    <x v="0"/>
    <n v="0"/>
    <n v="1"/>
    <x v="0"/>
    <s v="PT-Access"/>
    <s v="Walkability index"/>
    <x v="5"/>
  </r>
  <r>
    <x v="65"/>
    <s v="Guerra et al. 2012"/>
    <x v="111"/>
    <s v="70.13.1"/>
    <s v="Table 5 p. 9 (model 3"/>
    <x v="0"/>
    <x v="0"/>
    <x v="1"/>
    <n v="4.0616740088105729E-2"/>
    <n v="24.620390455531453"/>
    <s v="70.13Pop_Den"/>
    <n v="1"/>
    <n v="24.620390455531453"/>
    <n v="0.49876289323968725"/>
    <n v="4.5985938756699166E-2"/>
    <e v="#N/A"/>
    <e v="#N/A"/>
    <e v="#N/A"/>
    <e v="#N/A"/>
    <n v="1"/>
    <n v="24.620390455531453"/>
    <n v="1.1992566719506208"/>
    <n v="0.11057146515384725"/>
    <e v="#N/A"/>
    <e v="#N/A"/>
    <e v="#N/A"/>
    <e v="#N/A"/>
    <e v="#N/A"/>
    <e v="#N/A"/>
    <e v="#N/A"/>
    <e v="#N/A"/>
    <n v="1"/>
    <n v="24.620390455531453"/>
    <n v="0.37732904542138057"/>
    <n v="3.4789737987851288E-2"/>
    <s v="6a, 8a, 5"/>
    <n v="9.2200000000000004E-2"/>
    <s v="Source (6a)"/>
    <n v="4.0616740088105729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0"/>
    <n v="0"/>
    <n v="0"/>
    <x v="1"/>
    <s v="Density"/>
    <s v="Population density"/>
    <x v="2"/>
  </r>
  <r>
    <x v="29"/>
    <s v="Lu et al. 2018"/>
    <x v="47"/>
    <s v="154.1.4"/>
    <s v="Tables 3 (diagnostics) and 4 (elasticities) pp 8 - 9"/>
    <x v="0"/>
    <x v="0"/>
    <x v="1"/>
    <n v="4.6363636363636357E-2"/>
    <n v="21.568627450980394"/>
    <s v="154.1Balance"/>
    <n v="1"/>
    <n v="21.568627450980394"/>
    <n v="2.4071970427369851"/>
    <n v="0.22321281669015677"/>
    <e v="#N/A"/>
    <e v="#N/A"/>
    <e v="#N/A"/>
    <e v="#N/A"/>
    <e v="#N/A"/>
    <e v="#N/A"/>
    <e v="#N/A"/>
    <e v="#N/A"/>
    <n v="1"/>
    <n v="21.568627450980394"/>
    <n v="2.1961542950895039"/>
    <n v="0.20364339827193578"/>
    <n v="1"/>
    <n v="21.568627450980394"/>
    <n v="1.5540802815029231"/>
    <n v="0.14410562610299829"/>
    <n v="1"/>
    <n v="21.568627450980394"/>
    <n v="2.2653913454065311"/>
    <n v="0.21006356111951466"/>
    <s v="6c, 8a, 8b"/>
    <n v="9.2727272727272714E-2"/>
    <s v="derived (6c)"/>
    <n v="4.6363636363636357E-2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x v="0"/>
    <n v="4768"/>
    <x v="0"/>
    <n v="0"/>
    <n v="1"/>
    <x v="0"/>
    <s v="Diversity"/>
    <s v="ratio of job number to the resident numbers in a TPU"/>
    <x v="3"/>
  </r>
  <r>
    <x v="17"/>
    <s v="Chapman and Frank 2004"/>
    <x v="112"/>
    <s v="110.2.4"/>
    <s v="Table 107, p. 240"/>
    <x v="1"/>
    <x v="0"/>
    <x v="1"/>
    <n v="2.960109065147035E-2"/>
    <n v="33.78253902108596"/>
    <s v="110.2Local_Access"/>
    <n v="1"/>
    <n v="33.78253902108596"/>
    <n v="1.6576398903090468E-3"/>
    <n v="1.540733587940688E-4"/>
    <n v="1"/>
    <n v="33.78253902108596"/>
    <n v="1.0670002045022167"/>
    <n v="9.9174921104827618E-2"/>
    <n v="1"/>
    <n v="33.78253902108596"/>
    <n v="1.6942443660257342"/>
    <n v="0.15747565054243792"/>
    <e v="#N/A"/>
    <e v="#N/A"/>
    <e v="#N/A"/>
    <e v="#N/A"/>
    <n v="1"/>
    <n v="33.78253902108596"/>
    <n v="0.12030636938645048"/>
    <n v="1.1182167202934858E-2"/>
    <n v="1"/>
    <n v="33.78253902108596"/>
    <n v="1.0051280059900683E-3"/>
    <n v="9.3424059595961052E-5"/>
    <s v="4a, 7a, 8a"/>
    <n v="9.2947424645616908E-2"/>
    <s v="Derived (7a); (used average mode shares p. 14 for elasticity calc as model-specific means only given for relative trip time)"/>
    <n v="2.96010906514703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8489"/>
    <x v="0"/>
    <n v="0"/>
    <n v="1"/>
    <x v="0"/>
    <s v="PT-Access"/>
    <s v="Walkability index"/>
    <x v="5"/>
  </r>
  <r>
    <x v="18"/>
    <s v="Choi et al. 2012"/>
    <x v="113"/>
    <s v="38.3.10"/>
    <s v="Table 2 p. 716 (multiplicative)"/>
    <x v="0"/>
    <x v="0"/>
    <x v="1"/>
    <n v="0.12883537881963511"/>
    <n v="7.7618431300610675"/>
    <s v="38.3Connectivity"/>
    <n v="1"/>
    <n v="7.7618431300610675"/>
    <n v="0.73333879637414301"/>
    <n v="6.8933846859169437E-2"/>
    <e v="#N/A"/>
    <e v="#N/A"/>
    <e v="#N/A"/>
    <e v="#N/A"/>
    <e v="#N/A"/>
    <e v="#N/A"/>
    <e v="#N/A"/>
    <e v="#N/A"/>
    <n v="1"/>
    <n v="7.7618431300610675"/>
    <n v="0.53391520694350825"/>
    <n v="5.0188029452689777E-2"/>
    <e v="#N/A"/>
    <e v="#N/A"/>
    <e v="#N/A"/>
    <e v="#N/A"/>
    <n v="1"/>
    <n v="7.7618431300610675"/>
    <n v="0.59246421905720315"/>
    <n v="5.5691636591377096E-2"/>
    <s v="6b"/>
    <n v="9.4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2"/>
    <n v="1000"/>
    <x v="0"/>
    <n v="0"/>
    <n v="0"/>
    <x v="1"/>
    <s v="PT-Design"/>
    <s v="Pedestrian friendly intersection"/>
    <x v="0"/>
  </r>
  <r>
    <x v="24"/>
    <s v="Woldeamanuel and Kent 2016"/>
    <x v="40"/>
    <s v="76.1.1"/>
    <s v="Table 3"/>
    <x v="0"/>
    <x v="0"/>
    <x v="1"/>
    <n v="2.5924228998389812E-2"/>
    <n v="38.573953349282299"/>
    <s v="76.1Connectivity"/>
    <n v="0.5"/>
    <n v="19.286976674641149"/>
    <n v="1.8222332019954433"/>
    <n v="0.18895996326799597"/>
    <e v="#N/A"/>
    <e v="#N/A"/>
    <e v="#N/A"/>
    <e v="#N/A"/>
    <e v="#N/A"/>
    <e v="#N/A"/>
    <e v="#N/A"/>
    <e v="#N/A"/>
    <n v="0.5"/>
    <n v="19.286976674641149"/>
    <n v="1.3266965036530733"/>
    <n v="0.13757433588826151"/>
    <n v="0.5"/>
    <n v="19.286976674641149"/>
    <n v="1.4399501012440261"/>
    <n v="0.14931838468361891"/>
    <e v="#N/A"/>
    <e v="#N/A"/>
    <e v="#N/A"/>
    <e v="#N/A"/>
    <s v="6c, 8a"/>
    <n v="0.10369691599355925"/>
    <s v="derived (6c)"/>
    <n v="2.5924228998389812E-2"/>
    <s v="Derived (8a)"/>
    <s v="Y"/>
    <s v="Pos"/>
    <s v="Y"/>
    <s v="Ridership"/>
    <s v="boarding"/>
    <s v="Continuous"/>
    <s v="Aggregate"/>
    <s v="General"/>
    <s v="USA"/>
    <s v="San Fernando"/>
    <n v="2012"/>
    <s v="2010 - 2017"/>
    <x v="2"/>
    <n v="18"/>
    <x v="1"/>
    <n v="0"/>
    <n v="1"/>
    <x v="0"/>
    <s v="PT-Design"/>
    <s v="Connectivity index"/>
    <x v="0"/>
  </r>
  <r>
    <x v="21"/>
    <s v="Chen and Zegras 2016"/>
    <x v="114"/>
    <s v="86.4.13"/>
    <s v="Table 2 (p-values), Table 3 p. 118 (pm peak)"/>
    <x v="0"/>
    <x v="0"/>
    <x v="1"/>
    <n v="4.0945860762741065E-2"/>
    <n v="24.422493052336954"/>
    <s v="86.4Local_Access"/>
    <n v="1"/>
    <n v="24.422493052336954"/>
    <n v="1.1983616352542561E-3"/>
    <n v="1.2462961006644264E-4"/>
    <e v="#N/A"/>
    <e v="#N/A"/>
    <e v="#N/A"/>
    <e v="#N/A"/>
    <e v="#N/A"/>
    <e v="#N/A"/>
    <e v="#N/A"/>
    <e v="#N/A"/>
    <n v="1"/>
    <n v="24.422493052336954"/>
    <n v="5.3955307862618121E-4"/>
    <n v="5.6113520177122841E-5"/>
    <n v="1"/>
    <n v="24.422493052336954"/>
    <n v="8.697337605851807E-2"/>
    <n v="9.0452311100858787E-3"/>
    <n v="1"/>
    <n v="24.422493052336954"/>
    <n v="7.2663963261257079E-4"/>
    <n v="7.5570521791707359E-5"/>
    <m/>
    <n v="0.104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x v="2"/>
    <n v="120"/>
    <x v="0"/>
    <n v="0"/>
    <n v="1"/>
    <x v="0"/>
    <s v="PT-Access"/>
    <s v="Walkability index"/>
    <x v="5"/>
  </r>
  <r>
    <x v="25"/>
    <s v="Zhang 2004"/>
    <x v="115"/>
    <s v="131.3.1"/>
    <s v="Table 4 (Hong Kong - work trip, expanded)"/>
    <x v="1"/>
    <x v="0"/>
    <x v="1"/>
    <n v="0.19127272727272726"/>
    <n v="5.2281368821292782"/>
    <s v="131.3Pop_Den"/>
    <n v="1"/>
    <n v="5.2281368821292782"/>
    <n v="0.10591223897499433"/>
    <n v="1.1141967540169403E-2"/>
    <n v="1"/>
    <n v="5.2281368821292782"/>
    <n v="2.3343132374343222E-2"/>
    <n v="2.4556975257809068E-3"/>
    <n v="1"/>
    <n v="5.2281368821292782"/>
    <n v="0.25466200664400929"/>
    <n v="2.6790443098949776E-2"/>
    <e v="#N/A"/>
    <e v="#N/A"/>
    <e v="#N/A"/>
    <e v="#N/A"/>
    <n v="1"/>
    <n v="5.2281368821292782"/>
    <n v="0.28091892977867572"/>
    <n v="2.9552671412716686E-2"/>
    <e v="#N/A"/>
    <e v="#N/A"/>
    <e v="#N/A"/>
    <e v="#N/A"/>
    <s v="4a, 7a, 8a"/>
    <n v="0.1052"/>
    <s v="derived (7a)"/>
    <n v="0.19127272727272726"/>
    <s v="Derived (8a)"/>
    <s v="N"/>
    <s v="Pos"/>
    <s v="insignificant"/>
    <s v="mode choice (probability)"/>
    <s v="trip"/>
    <s v="Discrete"/>
    <s v="Disaggregate"/>
    <s v="Work"/>
    <s v="Hong Kong"/>
    <s v="Hong Kong"/>
    <n v="1991"/>
    <s v="Pre-2010"/>
    <x v="1"/>
    <n v="20246"/>
    <x v="1"/>
    <n v="0"/>
    <n v="1"/>
    <x v="0"/>
    <s v="Density"/>
    <s v="population density (origin)"/>
    <x v="2"/>
  </r>
  <r>
    <x v="17"/>
    <s v="Chapman and Frank 2004"/>
    <x v="116"/>
    <s v="110.3.3"/>
    <s v="Table 109 p. 242"/>
    <x v="1"/>
    <x v="0"/>
    <x v="1"/>
    <n v="3.453900589968345E-2"/>
    <n v="28.952773073563328"/>
    <s v="110.3Local_Access"/>
    <n v="0.5"/>
    <n v="14.476386536781664"/>
    <n v="7.1032659137681162E-4"/>
    <n v="7.5564640937218457E-5"/>
    <n v="0.5"/>
    <n v="14.476386536781664"/>
    <n v="0.45722754543576755"/>
    <n v="4.8639929459055577E-2"/>
    <n v="0.5"/>
    <n v="14.476386536781664"/>
    <n v="0.72601222528136389"/>
    <n v="7.7233280839284837E-2"/>
    <e v="#N/A"/>
    <e v="#N/A"/>
    <e v="#N/A"/>
    <e v="#N/A"/>
    <n v="0.5"/>
    <n v="14.476386536781664"/>
    <n v="5.1553304060066141E-2"/>
    <n v="5.4842476090827012E-3"/>
    <n v="0.5"/>
    <n v="14.476386536781664"/>
    <n v="4.307142670530122E-4"/>
    <n v="4.5819443241331208E-5"/>
    <s v="4a, 7a, 8a"/>
    <n v="0.10638013817102503"/>
    <s v="Derived (7a); (used average mode shares p. 14 for elasticity calc as model-specific means only given for relative trip time)"/>
    <n v="3.45390058996834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4224"/>
    <x v="0"/>
    <n v="0"/>
    <n v="1"/>
    <x v="0"/>
    <s v="PT-Access"/>
    <s v="Walkability index"/>
    <x v="5"/>
  </r>
  <r>
    <x v="44"/>
    <s v="Moniruzzaman and Paez 2012"/>
    <x v="117"/>
    <s v="37.2.2"/>
    <s v="Table 2 (2), p. 203"/>
    <x v="0"/>
    <x v="0"/>
    <x v="1"/>
    <n v="7.9336709847607212E-2"/>
    <n v="12.604505555131235"/>
    <s v="37.2Pop_Den"/>
    <n v="1"/>
    <n v="12.604505555131235"/>
    <n v="0.25534362137301297"/>
    <n v="2.7168109458016201E-2"/>
    <e v="#N/A"/>
    <e v="#N/A"/>
    <e v="#N/A"/>
    <e v="#N/A"/>
    <n v="1"/>
    <n v="12.604505555131235"/>
    <n v="0.61396416157298128"/>
    <n v="6.5324700320384885E-2"/>
    <e v="#N/A"/>
    <e v="#N/A"/>
    <e v="#N/A"/>
    <e v="#N/A"/>
    <n v="1"/>
    <n v="12.604505555131235"/>
    <n v="0.6772669290737372"/>
    <n v="7.2060002761887954E-2"/>
    <n v="1"/>
    <n v="12.604505555131235"/>
    <n v="0.19317508622441926"/>
    <n v="2.0553487331645626E-2"/>
    <s v="4a, 7a"/>
    <n v="0.1063982304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2"/>
    <n v="761"/>
    <x v="0"/>
    <n v="0"/>
    <n v="1"/>
    <x v="0"/>
    <s v="Density"/>
    <s v="Dwelling density"/>
    <x v="2"/>
  </r>
  <r>
    <x v="61"/>
    <s v="Kuby et al. 2004"/>
    <x v="101"/>
    <s v="9.1.2"/>
    <s v="Table 2 p. 239"/>
    <x v="1"/>
    <x v="0"/>
    <x v="1"/>
    <n v="4.6932524201704955E-2"/>
    <n v="21.307185518133121"/>
    <s v="9.1Pop_Den"/>
    <n v="1"/>
    <n v="21.307185518133121"/>
    <n v="0.43164358075528508"/>
    <n v="4.6735489300310566E-2"/>
    <n v="1"/>
    <n v="21.307185518133121"/>
    <n v="9.5134550469516854E-2"/>
    <n v="1.0300534894502821E-2"/>
    <n v="1"/>
    <n v="21.307185518133121"/>
    <n v="1.0378708022223855"/>
    <n v="0.11237373132595842"/>
    <e v="#N/A"/>
    <e v="#N/A"/>
    <e v="#N/A"/>
    <e v="#N/A"/>
    <e v="#N/A"/>
    <e v="#N/A"/>
    <e v="#N/A"/>
    <e v="#N/A"/>
    <n v="1"/>
    <n v="21.307185518133121"/>
    <n v="0.32655127816492985"/>
    <n v="3.5356795391177503E-2"/>
    <s v="6c, 8a"/>
    <n v="0.10827333333333333"/>
    <s v="derived (6c)"/>
    <n v="4.6932524201704955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x v="1"/>
    <n v="268"/>
    <x v="0"/>
    <n v="0"/>
    <n v="0"/>
    <x v="1"/>
    <s v="Density"/>
    <s v="Population density"/>
    <x v="2"/>
  </r>
  <r>
    <x v="66"/>
    <s v="Taylor et al. 2009"/>
    <x v="118"/>
    <s v="14.1.1"/>
    <s v="Table 2 p. 68"/>
    <x v="0"/>
    <x v="0"/>
    <x v="1"/>
    <n v="7.9336709847607212E-2"/>
    <n v="12.604505555131235"/>
    <s v="14.1Pop_Den"/>
    <n v="1"/>
    <n v="12.604505555131235"/>
    <n v="0.25534362137301297"/>
    <n v="2.7763511951887698E-2"/>
    <e v="#N/A"/>
    <e v="#N/A"/>
    <e v="#N/A"/>
    <e v="#N/A"/>
    <n v="1"/>
    <n v="12.604505555131235"/>
    <n v="0.61396416157298128"/>
    <n v="6.6756323287830252E-2"/>
    <e v="#N/A"/>
    <e v="#N/A"/>
    <e v="#N/A"/>
    <e v="#N/A"/>
    <n v="1"/>
    <n v="12.604505555131235"/>
    <n v="0.6772669290737372"/>
    <n v="7.3639233198187437E-2"/>
    <e v="#N/A"/>
    <e v="#N/A"/>
    <e v="#N/A"/>
    <e v="#N/A"/>
    <s v="6aa"/>
    <n v="0.10872999999999999"/>
    <s v="Source (6a)"/>
    <m/>
    <m/>
    <s v="N"/>
    <s v="Pos"/>
    <s v="insignificant"/>
    <s v="Ridership"/>
    <s v="boarding"/>
    <s v="Continuous"/>
    <s v="Aggregate"/>
    <s v="other"/>
    <s v="USA"/>
    <s v="varies"/>
    <n v="2000"/>
    <s v="Pre-2010"/>
    <x v="1"/>
    <n v="265"/>
    <x v="1"/>
    <n v="0"/>
    <n v="1"/>
    <x v="0"/>
    <s v="Density"/>
    <s v="Population density"/>
    <x v="2"/>
  </r>
  <r>
    <x v="28"/>
    <s v="Bhattacharya 2013"/>
    <x v="46"/>
    <s v="72.4.2"/>
    <s v="Table 3.5 p. 67"/>
    <x v="0"/>
    <x v="0"/>
    <x v="1"/>
    <n v="3.4187648600865699E-2"/>
    <n v="29.250329897642565"/>
    <s v="72.4Emp_Den"/>
    <n v="1"/>
    <n v="29.250329897642565"/>
    <n v="0.54102568330461986"/>
    <n v="5.9512825163508185E-2"/>
    <e v="#N/A"/>
    <e v="#N/A"/>
    <e v="#N/A"/>
    <e v="#N/A"/>
    <n v="1"/>
    <n v="29.250329897642565"/>
    <n v="1.4379138292154707"/>
    <n v="0.15817052121370179"/>
    <e v="#N/A"/>
    <e v="#N/A"/>
    <e v="#N/A"/>
    <e v="#N/A"/>
    <n v="1"/>
    <n v="29.250329897642565"/>
    <n v="1.2941720052937107"/>
    <n v="0.14235892058230817"/>
    <e v="#N/A"/>
    <e v="#N/A"/>
    <e v="#N/A"/>
    <e v="#N/A"/>
    <s v="4b, 8a, 8b"/>
    <n v="0.11"/>
    <s v="Source"/>
    <n v="3.4187648600865699E-2"/>
    <s v="Derived (8a)"/>
    <s v="Y"/>
    <s v="Pos"/>
    <s v="Y"/>
    <s v="Transit users"/>
    <s v="individual"/>
    <s v="Count"/>
    <s v="Aggregate"/>
    <s v="General"/>
    <s v="USA"/>
    <s v="Atlanta"/>
    <n v="2009"/>
    <s v="Pre-2010"/>
    <x v="2"/>
    <n v="1605"/>
    <x v="1"/>
    <n v="0"/>
    <n v="1"/>
    <x v="0"/>
    <s v="Density"/>
    <s v="Employment density"/>
    <x v="1"/>
  </r>
  <r>
    <x v="49"/>
    <s v="He et al. 2018"/>
    <x v="77"/>
    <s v="150.1.6"/>
    <s v="Table 3 p. 1602"/>
    <x v="0"/>
    <x v="0"/>
    <x v="1"/>
    <n v="6.2340116200624504E-2"/>
    <n v="16.041035226526933"/>
    <s v="150.1Emp_Den"/>
    <n v="1"/>
    <n v="16.041035226526933"/>
    <n v="0.29670133891531481"/>
    <n v="3.2812606406184476E-2"/>
    <e v="#N/A"/>
    <e v="#N/A"/>
    <e v="#N/A"/>
    <e v="#N/A"/>
    <e v="#N/A"/>
    <e v="#N/A"/>
    <e v="#N/A"/>
    <e v="#N/A"/>
    <n v="1"/>
    <n v="16.041035226526933"/>
    <n v="0.19612013689633528"/>
    <n v="2.1689193866911472E-2"/>
    <e v="#N/A"/>
    <e v="#N/A"/>
    <e v="#N/A"/>
    <e v="#N/A"/>
    <n v="1"/>
    <n v="16.041035226526933"/>
    <n v="0.24592597937794428"/>
    <n v="2.7197290028701668E-2"/>
    <s v="6c, 8a"/>
    <n v="0.11059136613990787"/>
    <s v="derived 6c)"/>
    <n v="6.2340116200624504E-2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x v="0"/>
    <n v="108"/>
    <x v="0"/>
    <n v="0"/>
    <n v="0"/>
    <x v="1"/>
    <s v="Density"/>
    <s v="Count_offices"/>
    <x v="1"/>
  </r>
  <r>
    <x v="14"/>
    <s v="Sung et al. 2014"/>
    <x v="39"/>
    <s v="65.8.6"/>
    <s v="Table 3 p. 139 (750m buffer)"/>
    <x v="0"/>
    <x v="0"/>
    <x v="1"/>
    <n v="7.4228947368421047E-2"/>
    <n v="13.471833232885455"/>
    <s v="65.8Mix_House"/>
    <n v="1"/>
    <n v="13.471833232885455"/>
    <n v="1.5865771388571408"/>
    <n v="0.17901032542297349"/>
    <e v="#N/A"/>
    <e v="#N/A"/>
    <e v="#N/A"/>
    <e v="#N/A"/>
    <e v="#N/A"/>
    <e v="#N/A"/>
    <e v="#N/A"/>
    <e v="#N/A"/>
    <n v="1"/>
    <n v="13.471833232885455"/>
    <n v="1.317816671171637"/>
    <n v="0.14868661937495345"/>
    <e v="#N/A"/>
    <e v="#N/A"/>
    <e v="#N/A"/>
    <e v="#N/A"/>
    <n v="1"/>
    <n v="13.471833232885455"/>
    <n v="1.6179795958325547"/>
    <n v="0.18255340183859547"/>
    <s v="6e, 8a"/>
    <n v="0.112828"/>
    <s v="Derived (6e)"/>
    <n v="7.422894736842104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small-scale neighborhood living balancing index:perfect balance between two land uses = 1"/>
    <x v="9"/>
  </r>
  <r>
    <x v="67"/>
    <s v="Kerkman et al. 2015"/>
    <x v="119"/>
    <s v="67.2.1"/>
    <s v="Table 6 p. 29 (2013)"/>
    <x v="0"/>
    <x v="0"/>
    <x v="1"/>
    <n v="4.2481203007518793E-2"/>
    <n v="23.539823008849559"/>
    <s v="67.2Act_Den"/>
    <n v="1"/>
    <n v="23.539823008849559"/>
    <n v="1.3146108968743249"/>
    <n v="0.1485510313467987"/>
    <e v="#N/A"/>
    <e v="#N/A"/>
    <e v="#N/A"/>
    <e v="#N/A"/>
    <e v="#N/A"/>
    <e v="#N/A"/>
    <e v="#N/A"/>
    <e v="#N/A"/>
    <n v="1"/>
    <n v="23.539823008849559"/>
    <n v="1.2973221742429346"/>
    <n v="0.14659740568945162"/>
    <n v="1"/>
    <n v="23.539823008849559"/>
    <n v="1.1587294880089511"/>
    <n v="0.13093643214501149"/>
    <n v="1"/>
    <n v="23.539823008849559"/>
    <n v="1.3408204869095608"/>
    <n v="0.15151271502078037"/>
    <s v="6a, 5, 8a"/>
    <n v="0.113"/>
    <s v="Source (6a)"/>
    <n v="4.2481203007518793E-2"/>
    <s v="Derived (8a)"/>
    <s v="Y"/>
    <s v="Pos"/>
    <s v="Y"/>
    <s v="Ridership"/>
    <s v="stop entrance + stop exit"/>
    <s v="Continuous"/>
    <s v="Aggregate"/>
    <s v="General"/>
    <s v="Netherlands"/>
    <s v="Arnhem- Nijmegen"/>
    <n v="2013"/>
    <s v="2010 - 2017"/>
    <x v="2"/>
    <n v="1284"/>
    <x v="0"/>
    <n v="0"/>
    <n v="1"/>
    <x v="0"/>
    <s v="Density"/>
    <s v="Sum of number of inhabitants, employees, students,_x000a_and train travelers within service area)"/>
    <x v="7"/>
  </r>
  <r>
    <x v="14"/>
    <s v="Sung et al. 2014"/>
    <x v="27"/>
    <s v="65.3.6"/>
    <s v="Table 2 p. 138 (750m buffer)"/>
    <x v="0"/>
    <x v="0"/>
    <x v="1"/>
    <n v="0.12597"/>
    <n v="7.9383980312772886"/>
    <s v="65.3Mix_House"/>
    <n v="1"/>
    <n v="7.9383980312772886"/>
    <n v="0.934904746655289"/>
    <n v="0.10599295584255009"/>
    <e v="#N/A"/>
    <e v="#N/A"/>
    <e v="#N/A"/>
    <e v="#N/A"/>
    <e v="#N/A"/>
    <e v="#N/A"/>
    <e v="#N/A"/>
    <e v="#N/A"/>
    <n v="1"/>
    <n v="7.9383980312772886"/>
    <n v="0.77653524113381978"/>
    <n v="8.8038129893064546E-2"/>
    <e v="#N/A"/>
    <e v="#N/A"/>
    <e v="#N/A"/>
    <e v="#N/A"/>
    <n v="1"/>
    <n v="7.9383980312772886"/>
    <n v="0.95340892484110396"/>
    <n v="0.10809083003601049"/>
    <s v="6e, 8a"/>
    <n v="0.113373"/>
    <s v="Derived (6e)"/>
    <n v="0.12597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. &amp; small-scale neighborhood living balancing index:perfect balance between two land uses = 1"/>
    <x v="9"/>
  </r>
  <r>
    <x v="43"/>
    <s v="Zhao et al. 2013"/>
    <x v="68"/>
    <s v="128.1.2"/>
    <s v="Table  2  p. 120"/>
    <x v="1"/>
    <x v="0"/>
    <x v="1"/>
    <n v="3.4439017243834052E-2"/>
    <n v="29.036833220873618"/>
    <s v="128.1Emp_den"/>
    <n v="0.5"/>
    <n v="14.518416610436809"/>
    <n v="0.26853838211909464"/>
    <n v="3.0704017268470246E-2"/>
    <n v="0.5"/>
    <n v="14.518416610436809"/>
    <n v="5.3810570293208917E-2"/>
    <n v="6.152568085318175E-3"/>
    <e v="#N/A"/>
    <e v="#N/A"/>
    <e v="#N/A"/>
    <e v="#N/A"/>
    <n v="0.5"/>
    <n v="14.518416610436809"/>
    <n v="0.17750437007009676"/>
    <n v="2.0295412524843875E-2"/>
    <e v="#N/A"/>
    <e v="#N/A"/>
    <e v="#N/A"/>
    <e v="#N/A"/>
    <n v="0.5"/>
    <n v="14.518416610436809"/>
    <n v="0.2225826309535342"/>
    <n v="2.5449549857747892E-2"/>
    <s v="6c, 8a"/>
    <n v="0.11433753724952904"/>
    <s v="derived (6c)"/>
    <n v="3.4439017243834052E-2"/>
    <s v="Derived (8a)"/>
    <s v="Y"/>
    <s v="Pos"/>
    <s v="Y"/>
    <s v="Ridership"/>
    <m/>
    <s v="Continuous"/>
    <s v="Aggregate"/>
    <s v="General"/>
    <s v="China"/>
    <s v="Nanjing"/>
    <n v="2010"/>
    <s v="2010 - 2017"/>
    <x v="2"/>
    <n v="55"/>
    <x v="0"/>
    <n v="0"/>
    <n v="0"/>
    <x v="1"/>
    <s v="Density"/>
    <s v="Employment density at work (common catchment area)"/>
    <x v="1"/>
  </r>
  <r>
    <x v="26"/>
    <s v="Tu et al. 2018"/>
    <x v="120"/>
    <s v="177.2.6"/>
    <s v="Table 4 Model 2 p. 51"/>
    <x v="0"/>
    <x v="0"/>
    <x v="1"/>
    <n v="5.8071742424242428E-2"/>
    <n v="17.220079134090927"/>
    <s v="177.2Mix_Land"/>
    <n v="1"/>
    <n v="17.220079134090927"/>
    <n v="0.23367268600446708"/>
    <n v="2.6868164465799933E-2"/>
    <e v="#N/A"/>
    <e v="#N/A"/>
    <e v="#N/A"/>
    <e v="#N/A"/>
    <e v="#N/A"/>
    <e v="#N/A"/>
    <e v="#N/A"/>
    <e v="#N/A"/>
    <n v="1"/>
    <n v="17.220079134090927"/>
    <n v="0.49680668728325711"/>
    <n v="5.7123851357537836E-2"/>
    <n v="1"/>
    <n v="17.220079134090927"/>
    <n v="0.12757386373357496"/>
    <n v="1.4668704378507104E-2"/>
    <n v="1"/>
    <n v="17.220079134090927"/>
    <n v="0.16336251566383364"/>
    <n v="1.8783756944184705E-2"/>
    <s v="6e, 8a"/>
    <n v="0.11498205"/>
    <s v="Derived (6e)"/>
    <n v="5.8071742424242428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x v="0"/>
    <n v="491"/>
    <x v="0"/>
    <n v="0"/>
    <n v="1"/>
    <x v="0"/>
    <s v="Diversity"/>
    <s v="land use mix (entropy)"/>
    <x v="4"/>
  </r>
  <r>
    <x v="56"/>
    <s v="Ramos-Santiago and Brown 2016"/>
    <x v="94"/>
    <s v="33.2.1"/>
    <s v="(Light rail) Table 3 p. 929"/>
    <x v="0"/>
    <x v="0"/>
    <x v="1"/>
    <n v="7.9336709847607212E-2"/>
    <n v="12.604505555131235"/>
    <s v="33.2Pop_Den"/>
    <n v="1"/>
    <n v="12.604505555131235"/>
    <n v="0.25534362137301297"/>
    <n v="2.9364516457896492E-2"/>
    <e v="#N/A"/>
    <e v="#N/A"/>
    <e v="#N/A"/>
    <e v="#N/A"/>
    <e v="#N/A"/>
    <e v="#N/A"/>
    <e v="#N/A"/>
    <e v="#N/A"/>
    <n v="1"/>
    <n v="12.604505555131235"/>
    <n v="0.15370545789742845"/>
    <n v="1.7676127658204272E-2"/>
    <n v="1"/>
    <n v="12.604505555131235"/>
    <n v="0.6772669290737372"/>
    <n v="7.7885696843479776E-2"/>
    <e v="#N/A"/>
    <e v="#N/A"/>
    <e v="#N/A"/>
    <e v="#N/A"/>
    <s v="4b"/>
    <n v="0.11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2"/>
    <n v="432"/>
    <x v="1"/>
    <n v="0"/>
    <n v="1"/>
    <x v="0"/>
    <s v="Density"/>
    <s v="Population density"/>
    <x v="2"/>
  </r>
  <r>
    <x v="63"/>
    <s v="Ewing et al. 2015"/>
    <x v="108"/>
    <s v="113.2.12"/>
    <s v="Table 12 p. 2343"/>
    <x v="0"/>
    <x v="0"/>
    <x v="1"/>
    <n v="5.3991750687442712E-2"/>
    <n v="18.52134793311264"/>
    <s v="113.2Balance"/>
    <n v="1"/>
    <n v="18.52134793311264"/>
    <n v="2.0671011205242431"/>
    <n v="0.24352518300896109"/>
    <e v="#N/A"/>
    <e v="#N/A"/>
    <e v="#N/A"/>
    <e v="#N/A"/>
    <e v="#N/A"/>
    <e v="#N/A"/>
    <e v="#N/A"/>
    <e v="#N/A"/>
    <n v="1"/>
    <n v="18.52134793311264"/>
    <n v="1.8858751168379762"/>
    <n v="0.22217494751468198"/>
    <n v="1"/>
    <n v="18.52134793311264"/>
    <n v="1.3345152200863353"/>
    <n v="0.15721923807837115"/>
    <n v="1"/>
    <n v="18.52134793311264"/>
    <n v="1.9453301517816022"/>
    <n v="0.22917934518139055"/>
    <s v="7b, 8a"/>
    <n v="0.11781"/>
    <s v="derived (7b)"/>
    <n v="5.3991750687442712E-2"/>
    <s v="Derived (8a)"/>
    <s v="Y"/>
    <s v="Pos"/>
    <s v="Y"/>
    <s v="Ridership"/>
    <s v="trip"/>
    <s v="Count"/>
    <s v="Disaggregate"/>
    <s v="General"/>
    <s v="USA"/>
    <s v="15 cities"/>
    <s v="varies"/>
    <s v="2018 - 2019"/>
    <x v="2"/>
    <n v="6719"/>
    <x v="0"/>
    <n v="0"/>
    <n v="1"/>
    <x v="0"/>
    <s v="Diversity"/>
    <s v="job-population balance:Perfect balancing when index = 1"/>
    <x v="3"/>
  </r>
  <r>
    <x v="18"/>
    <s v="Choi et al. 2012"/>
    <x v="113"/>
    <s v="38.3.15"/>
    <s v="Table 2 p. 716 (multiplicative)"/>
    <x v="0"/>
    <x v="0"/>
    <x v="1"/>
    <n v="7.9336709847607212E-2"/>
    <n v="12.604505555131235"/>
    <s v="38.3Pop_Den"/>
    <n v="1"/>
    <n v="12.604505555131235"/>
    <n v="0.25534362137301297"/>
    <n v="3.089657818613457E-2"/>
    <e v="#N/A"/>
    <e v="#N/A"/>
    <e v="#N/A"/>
    <e v="#N/A"/>
    <e v="#N/A"/>
    <e v="#N/A"/>
    <e v="#N/A"/>
    <e v="#N/A"/>
    <n v="1"/>
    <n v="12.604505555131235"/>
    <n v="0.15370545789742845"/>
    <n v="1.8598360405588842E-2"/>
    <e v="#N/A"/>
    <e v="#N/A"/>
    <e v="#N/A"/>
    <e v="#N/A"/>
    <n v="1"/>
    <n v="12.604505555131235"/>
    <n v="0.19317508622441926"/>
    <n v="2.337418543315473E-2"/>
    <s v="6b"/>
    <n v="0.12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2"/>
    <n v="1000"/>
    <x v="0"/>
    <n v="0"/>
    <n v="0"/>
    <x v="1"/>
    <s v="Density"/>
    <s v="Population (gross)  (common catchment area)"/>
    <x v="2"/>
  </r>
  <r>
    <x v="30"/>
    <s v="Lee et al. 2017"/>
    <x v="49"/>
    <s v="88.1.1"/>
    <s v="Table 5 p. 20"/>
    <x v="0"/>
    <x v="0"/>
    <x v="1"/>
    <n v="7.9336709847607212E-2"/>
    <n v="12.604505555131235"/>
    <s v="88.1Pop_Den"/>
    <n v="1"/>
    <n v="12.604505555131235"/>
    <n v="0.25534362137301297"/>
    <n v="3.0921343784443771E-2"/>
    <e v="#N/A"/>
    <e v="#N/A"/>
    <e v="#N/A"/>
    <e v="#N/A"/>
    <e v="#N/A"/>
    <e v="#N/A"/>
    <e v="#N/A"/>
    <e v="#N/A"/>
    <n v="1"/>
    <n v="12.604505555131235"/>
    <n v="0.15370545789742845"/>
    <n v="1.8613268189882615E-2"/>
    <n v="1"/>
    <n v="12.604505555131235"/>
    <n v="0.6772669290737372"/>
    <n v="8.201498606119817E-2"/>
    <n v="1"/>
    <n v="12.604505555131235"/>
    <n v="0.19317508622441926"/>
    <n v="2.3392921348949512E-2"/>
    <s v="1, 6c"/>
    <n v="0.12109698929691697"/>
    <s v="derived (6c)"/>
    <m/>
    <m/>
    <s v="Y"/>
    <s v="Pos"/>
    <s v="Y"/>
    <s v="Mode share"/>
    <s v="trip"/>
    <s v="continuous (fraction)"/>
    <s v="Aggregate"/>
    <s v="General"/>
    <s v="South Korea"/>
    <s v="Seoul metropolitan area"/>
    <n v="2010"/>
    <s v="2010 - 2017"/>
    <x v="2"/>
    <n v="78"/>
    <x v="0"/>
    <n v="0"/>
    <n v="1"/>
    <x v="0"/>
    <s v="Density"/>
    <s v="Population density"/>
    <x v="2"/>
  </r>
  <r>
    <x v="14"/>
    <s v="Sung et al. 2014"/>
    <x v="38"/>
    <s v="65.9.5"/>
    <s v="Table 3 p. 139 (1000m buffer)"/>
    <x v="0"/>
    <x v="0"/>
    <x v="1"/>
    <n v="7.9687499999999994E-2"/>
    <n v="12.549019607843139"/>
    <s v="65.9Balance"/>
    <n v="0.33333333333333331"/>
    <n v="4.1830065359477127"/>
    <n v="0.46685033556111222"/>
    <n v="5.6547246894839712E-2"/>
    <e v="#N/A"/>
    <e v="#N/A"/>
    <e v="#N/A"/>
    <e v="#N/A"/>
    <e v="#N/A"/>
    <e v="#N/A"/>
    <e v="#N/A"/>
    <e v="#N/A"/>
    <n v="0.33333333333333331"/>
    <n v="4.1830065359477127"/>
    <n v="0.4259208329870553"/>
    <n v="5.1589660895557068E-2"/>
    <e v="#N/A"/>
    <e v="#N/A"/>
    <e v="#N/A"/>
    <e v="#N/A"/>
    <n v="0.33333333333333331"/>
    <n v="4.1830065359477127"/>
    <n v="0.43934862456369089"/>
    <n v="5.3216102150277049E-2"/>
    <s v="6e, 8a"/>
    <n v="0.12112499999999998"/>
    <s v="Derived (6e)"/>
    <n v="7.96874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idential to non-residential balancing index:perfect balance between two land uses = 1"/>
    <x v="3"/>
  </r>
  <r>
    <x v="25"/>
    <s v="Zhang 2004"/>
    <x v="50"/>
    <s v="131.1.4"/>
    <s v="Table 3 (Boston - work trip, expanded)"/>
    <x v="1"/>
    <x v="0"/>
    <x v="1"/>
    <n v="4.1326530612244901E-2"/>
    <n v="24.197530864197528"/>
    <s v="131.1Emp_Den"/>
    <n v="0.5"/>
    <n v="12.098765432098764"/>
    <n v="0.22378355587610324"/>
    <n v="2.7189702038946544E-2"/>
    <n v="0.5"/>
    <n v="12.098765432098764"/>
    <n v="4.4842456668241944E-2"/>
    <n v="5.4483584851913961E-3"/>
    <n v="0.5"/>
    <n v="12.098765432098764"/>
    <n v="0.5947619118186771"/>
    <n v="7.226357228596926E-2"/>
    <e v="#N/A"/>
    <e v="#N/A"/>
    <e v="#N/A"/>
    <e v="#N/A"/>
    <n v="0.5"/>
    <n v="12.098765432098764"/>
    <n v="0.53530621964367775"/>
    <n v="6.5039705686706847E-2"/>
    <e v="#N/A"/>
    <e v="#N/A"/>
    <e v="#N/A"/>
    <e v="#N/A"/>
    <s v="4a, 7a, 8a"/>
    <n v="0.1215"/>
    <s v="derived (7a)"/>
    <n v="4.1326530612244901E-2"/>
    <s v="Derived (8a)"/>
    <s v="Y"/>
    <s v="Pos"/>
    <s v="Y"/>
    <s v="mode choice (probability)"/>
    <s v="trip"/>
    <s v="Discrete"/>
    <s v="Disaggregate"/>
    <s v="Work"/>
    <s v="USA"/>
    <s v="Boston"/>
    <n v="1991"/>
    <s v="Pre-2010"/>
    <x v="1"/>
    <n v="1619"/>
    <x v="1"/>
    <n v="0"/>
    <n v="1"/>
    <x v="0"/>
    <s v="Density"/>
    <s v="Job density (destination)"/>
    <x v="1"/>
  </r>
  <r>
    <x v="63"/>
    <s v="Ewing et al. 2015"/>
    <x v="121"/>
    <s v="113.1.3"/>
    <s v="Table 11 p. 2343"/>
    <x v="0"/>
    <x v="0"/>
    <x v="1"/>
    <n v="1.8708913010243081E-2"/>
    <n v="53.450459652706847"/>
    <s v="113.1Mix_Land"/>
    <n v="1"/>
    <n v="53.450459652706847"/>
    <n v="0.7253109801623896"/>
    <n v="8.8759931197372438E-2"/>
    <e v="#N/A"/>
    <e v="#N/A"/>
    <e v="#N/A"/>
    <e v="#N/A"/>
    <e v="#N/A"/>
    <e v="#N/A"/>
    <e v="#N/A"/>
    <e v="#N/A"/>
    <n v="1"/>
    <n v="53.450459652706847"/>
    <n v="1.5420687435319695"/>
    <n v="0.18871066248972479"/>
    <n v="1"/>
    <n v="53.450459652706847"/>
    <n v="0.39598433916205972"/>
    <n v="4.8458583504957062E-2"/>
    <n v="1"/>
    <n v="53.450459652706847"/>
    <n v="0.5070709306421195"/>
    <n v="6.205280513732938E-2"/>
    <s v="4a, 7a, 5, 8a"/>
    <n v="0.12237500000000001"/>
    <s v="derived (7a)"/>
    <n v="1.8708913010243081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x v="2"/>
    <n v="62011"/>
    <x v="0"/>
    <n v="0"/>
    <n v="1"/>
    <x v="0"/>
    <s v="Diversity"/>
    <s v="Land use entropy:Entropy: maximises eveness --&gt; 1"/>
    <x v="4"/>
  </r>
  <r>
    <x v="45"/>
    <s v="Park et al. 2018"/>
    <x v="72"/>
    <s v="178.2.3"/>
    <s v="Table 6 p. 281"/>
    <x v="0"/>
    <x v="0"/>
    <x v="1"/>
    <n v="8.9700000000000002E-2"/>
    <n v="11.148272017837234"/>
    <s v="178.2Mix_Land"/>
    <n v="1"/>
    <n v="11.148272017837234"/>
    <n v="0.15127959903268998"/>
    <n v="1.8788926199860095E-2"/>
    <e v="#N/A"/>
    <e v="#N/A"/>
    <e v="#N/A"/>
    <e v="#N/A"/>
    <e v="#N/A"/>
    <e v="#N/A"/>
    <e v="#N/A"/>
    <e v="#N/A"/>
    <n v="1"/>
    <n v="11.148272017837234"/>
    <n v="0.32163244123249124"/>
    <n v="3.994674920107541E-2"/>
    <n v="1"/>
    <n v="11.148272017837234"/>
    <n v="8.2591265939816805E-2"/>
    <n v="1.0257835229725246E-2"/>
    <n v="1"/>
    <n v="11.148272017837234"/>
    <n v="0.10576082420742938"/>
    <n v="1.3135494366562729E-2"/>
    <s v="7b, 8a, 8b"/>
    <n v="0.12419999999999999"/>
    <s v="derived (7b)"/>
    <n v="8.9700000000000002E-2"/>
    <s v="derived, 8a, 8b"/>
    <s v="N"/>
    <s v="Pos"/>
    <s v="insignificant"/>
    <s v="Ridership"/>
    <s v="Transit trip"/>
    <s v="Count"/>
    <s v="Disaggregate"/>
    <s v="General"/>
    <s v="USA"/>
    <s v="varies"/>
    <n v="2012"/>
    <s v="2010 - 2017"/>
    <x v="0"/>
    <n v="977"/>
    <x v="0"/>
    <n v="0"/>
    <n v="1"/>
    <x v="0"/>
    <s v="Diversity"/>
    <s v="Land use entropy index"/>
    <x v="4"/>
  </r>
  <r>
    <x v="68"/>
    <s v="Durning and Townsend 2015"/>
    <x v="122"/>
    <s v="52.1.18"/>
    <s v="Table 3 p. 101"/>
    <x v="0"/>
    <x v="0"/>
    <x v="1"/>
    <n v="2.6562500000000003E-2"/>
    <n v="37.647058823529406"/>
    <s v="52.1Comm_Den"/>
    <n v="1"/>
    <n v="37.647058823529406"/>
    <n v="0.5399810812525212"/>
    <n v="6.8847587859696455E-2"/>
    <e v="#N/A"/>
    <e v="#N/A"/>
    <e v="#N/A"/>
    <e v="#N/A"/>
    <e v="#N/A"/>
    <e v="#N/A"/>
    <e v="#N/A"/>
    <e v="#N/A"/>
    <n v="1"/>
    <n v="37.647058823529406"/>
    <n v="0.50082259454086853"/>
    <n v="6.3854880803960734E-2"/>
    <e v="#N/A"/>
    <e v="#N/A"/>
    <e v="#N/A"/>
    <e v="#N/A"/>
    <n v="1"/>
    <n v="37.647058823529406"/>
    <n v="0.59240588319039811"/>
    <n v="7.5531750106775764E-2"/>
    <s v="8b, 8a"/>
    <n v="0.1275"/>
    <s v="Source"/>
    <n v="2.6562500000000003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x v="2"/>
    <n v="342"/>
    <x v="0"/>
    <n v="0"/>
    <n v="0"/>
    <x v="1"/>
    <s v="Density"/>
    <s v="Commercial density"/>
    <x v="8"/>
  </r>
  <r>
    <x v="48"/>
    <s v="Schneider et al. 2017b"/>
    <x v="76"/>
    <s v="164.1.2"/>
    <s v="Table 3 (Extended Model) p. 932"/>
    <x v="0"/>
    <x v="0"/>
    <x v="1"/>
    <n v="4.9702463302186993E-2"/>
    <n v="20.119727143503535"/>
    <s v="164.1Emp_Den"/>
    <n v="1"/>
    <n v="20.119727143503535"/>
    <n v="0.37214243954882059"/>
    <n v="4.7856256691755195E-2"/>
    <e v="#N/A"/>
    <e v="#N/A"/>
    <e v="#N/A"/>
    <e v="#N/A"/>
    <e v="#N/A"/>
    <e v="#N/A"/>
    <e v="#N/A"/>
    <e v="#N/A"/>
    <n v="1"/>
    <n v="20.119727143503535"/>
    <n v="0.24598684473777288"/>
    <n v="3.1633074687310539E-2"/>
    <n v="1"/>
    <n v="20.119727143503535"/>
    <n v="0.89019124619749457"/>
    <n v="0.11447557777723436"/>
    <n v="1"/>
    <n v="20.119727143503535"/>
    <n v="0.30845662594149209"/>
    <n v="3.9666476866291996E-2"/>
    <s v="7a"/>
    <n v="0.12859661142054998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x v="0"/>
    <n v="120"/>
    <x v="0"/>
    <n v="0"/>
    <n v="1"/>
    <x v="0"/>
    <s v="Density"/>
    <s v="jobs within 1  mile"/>
    <x v="1"/>
  </r>
  <r>
    <x v="63"/>
    <s v="Ewing et al. 2015"/>
    <x v="121"/>
    <s v="113.1.12"/>
    <s v="Table 11 p. 2343"/>
    <x v="0"/>
    <x v="0"/>
    <x v="1"/>
    <n v="6.2889289191820838E-2"/>
    <n v="15.90095885723664"/>
    <s v="113.1Balance"/>
    <n v="1"/>
    <n v="15.90095885723664"/>
    <n v="1.7746489072990435"/>
    <n v="0.22923956274079102"/>
    <e v="#N/A"/>
    <e v="#N/A"/>
    <e v="#N/A"/>
    <e v="#N/A"/>
    <e v="#N/A"/>
    <e v="#N/A"/>
    <e v="#N/A"/>
    <e v="#N/A"/>
    <n v="1"/>
    <n v="15.90095885723664"/>
    <n v="1.6190626487349531"/>
    <n v="0.20914177002527806"/>
    <n v="1"/>
    <n v="15.90095885723664"/>
    <n v="1.1457088158800512"/>
    <n v="0.14799647800777926"/>
    <n v="1"/>
    <n v="15.90095885723664"/>
    <n v="1.6701060213830088"/>
    <n v="0.21573527726974162"/>
    <s v="4a, 7a, 5, 8a"/>
    <n v="0.1291746"/>
    <s v="derived (7a)"/>
    <n v="6.2889289191820838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x v="2"/>
    <n v="62011"/>
    <x v="0"/>
    <n v="0"/>
    <n v="1"/>
    <x v="0"/>
    <s v="Diversity"/>
    <s v="job-population balance:Perfect balancing when index = 1"/>
    <x v="3"/>
  </r>
  <r>
    <x v="58"/>
    <s v="Bhiromkaew 2006"/>
    <x v="105"/>
    <s v="7.3.5"/>
    <s v="table 5.8 p. 137, mode share figure 4.7"/>
    <x v="0"/>
    <x v="0"/>
    <x v="1"/>
    <n v="8.0089053803339499E-2"/>
    <n v="12.486100815418832"/>
    <s v="7.3Pop_Den"/>
    <n v="0.33333333333333331"/>
    <n v="4.1620336051396105"/>
    <n v="8.4314987871926858E-2"/>
    <n v="1.0919128189366014E-2"/>
    <e v="#N/A"/>
    <e v="#N/A"/>
    <e v="#N/A"/>
    <e v="#N/A"/>
    <n v="0.33333333333333331"/>
    <n v="4.1620336051396105"/>
    <n v="0.20273222631710822"/>
    <n v="2.6254634236970779E-2"/>
    <e v="#N/A"/>
    <e v="#N/A"/>
    <e v="#N/A"/>
    <e v="#N/A"/>
    <n v="0.33333333333333331"/>
    <n v="4.1620336051396105"/>
    <n v="0.22363493007522822"/>
    <n v="2.896161798446235E-2"/>
    <n v="0.33333333333333331"/>
    <n v="4.1620336051396105"/>
    <n v="6.3786809964510638E-2"/>
    <n v="8.2606470376439846E-3"/>
    <s v="4a, 7a, , 8a"/>
    <n v="0.12950399999999998"/>
    <s v="derived (7a)"/>
    <n v="8.008905380333949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x v="1"/>
    <n v="2127"/>
    <x v="0"/>
    <n v="0"/>
    <n v="1"/>
    <x v="0"/>
    <s v="Density"/>
    <s v="Household density"/>
    <x v="2"/>
  </r>
  <r>
    <x v="28"/>
    <s v="Bhattacharya 2013"/>
    <x v="98"/>
    <s v="72.2.1"/>
    <s v="Table 3.3 p. 64"/>
    <x v="0"/>
    <x v="0"/>
    <x v="1"/>
    <n v="3.2161159794204051E-2"/>
    <n v="31.093406033827666"/>
    <s v="72.2Pop_Den"/>
    <n v="1"/>
    <n v="31.093406033827666"/>
    <n v="0.62989403771311869"/>
    <n v="8.1886224902705432E-2"/>
    <e v="#N/A"/>
    <e v="#N/A"/>
    <e v="#N/A"/>
    <e v="#N/A"/>
    <n v="1"/>
    <n v="31.093406033827666"/>
    <n v="1.5145565910941847"/>
    <n v="0.19689235684224402"/>
    <e v="#N/A"/>
    <e v="#N/A"/>
    <e v="#N/A"/>
    <e v="#N/A"/>
    <n v="1"/>
    <n v="31.093406033827666"/>
    <n v="1.6707149302179842"/>
    <n v="0.21719294092833796"/>
    <e v="#N/A"/>
    <e v="#N/A"/>
    <e v="#N/A"/>
    <e v="#N/A"/>
    <s v="4b, 8a, 8b"/>
    <n v="0.13"/>
    <s v="Source"/>
    <n v="3.2161159794204051E-2"/>
    <s v="Derived (8a)"/>
    <s v="Y"/>
    <s v="Pos"/>
    <s v="Y"/>
    <s v="Transit users"/>
    <s v="individual"/>
    <s v="Count"/>
    <s v="Aggregate"/>
    <s v="General"/>
    <s v="USA"/>
    <s v="Atlanta"/>
    <n v="2009"/>
    <s v="Pre-2010"/>
    <x v="2"/>
    <n v="10491"/>
    <x v="1"/>
    <n v="0"/>
    <n v="1"/>
    <x v="0"/>
    <s v="Density"/>
    <s v="Population density"/>
    <x v="2"/>
  </r>
  <r>
    <x v="69"/>
    <s v="Lund et al. 2004"/>
    <x v="123"/>
    <s v="115.4.2"/>
    <s v="Figure 5-22 p. 78 (imputed from table 5 - 24 p. 77)"/>
    <x v="1"/>
    <x v="0"/>
    <x v="1"/>
    <n v="4.3741588156123827E-2"/>
    <n v="22.861538461538458"/>
    <s v="115.4Amenity"/>
    <n v="0.5"/>
    <n v="11.430769230769229"/>
    <n v="6.9430755809944303E-2"/>
    <n v="9.0259982552927595E-3"/>
    <n v="0.5"/>
    <n v="11.430769230769229"/>
    <n v="1.6293644198387021"/>
    <n v="0.21181737457903127"/>
    <n v="0.5"/>
    <n v="11.430769230769229"/>
    <n v="0.11140568948481669"/>
    <n v="1.4482739633026169E-2"/>
    <e v="#N/A"/>
    <e v="#N/A"/>
    <e v="#N/A"/>
    <e v="#N/A"/>
    <n v="0.5"/>
    <n v="11.430769230769229"/>
    <n v="9.2440341443232085E-2"/>
    <n v="1.2017244387620172E-2"/>
    <n v="0.5"/>
    <n v="11.430769230769229"/>
    <n v="4.5763569770629238E-2"/>
    <n v="5.9492640701818015E-3"/>
    <s v="8a, 4b"/>
    <n v="0.13"/>
    <s v="Source"/>
    <n v="4.3741588156123827E-2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x v="1"/>
    <n v="22"/>
    <x v="0"/>
    <n v="1"/>
    <n v="0"/>
    <x v="0"/>
    <s v="PT-Design"/>
    <s v="Street Furniture Density"/>
    <x v="6"/>
  </r>
  <r>
    <x v="60"/>
    <s v="Chao. et al. 2016"/>
    <x v="124"/>
    <s v="71.2.2"/>
    <s v="Table 5"/>
    <x v="0"/>
    <x v="0"/>
    <x v="1"/>
    <n v="4.9702463302186993E-2"/>
    <n v="20.119727143503535"/>
    <s v="71.2Emp_Den"/>
    <n v="1"/>
    <n v="20.119727143503535"/>
    <n v="0.37214243954882059"/>
    <n v="4.8452945629256443E-2"/>
    <e v="#N/A"/>
    <e v="#N/A"/>
    <e v="#N/A"/>
    <e v="#N/A"/>
    <e v="#N/A"/>
    <e v="#N/A"/>
    <e v="#N/A"/>
    <e v="#N/A"/>
    <n v="1"/>
    <n v="20.119727143503535"/>
    <n v="0.24598684473777288"/>
    <n v="3.2027487184858032E-2"/>
    <n v="1"/>
    <n v="20.119727143503535"/>
    <n v="0.89019124619749457"/>
    <n v="0.1159029002549138"/>
    <n v="1"/>
    <n v="20.119727143503535"/>
    <n v="0.30845662594149209"/>
    <n v="4.0161052697582272E-2"/>
    <n v="5"/>
    <n v="0.1302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x v="2"/>
    <n v="32"/>
    <x v="0"/>
    <n v="0"/>
    <n v="1"/>
    <x v="0"/>
    <s v="Density"/>
    <s v="Employment density"/>
    <x v="1"/>
  </r>
  <r>
    <x v="67"/>
    <s v="Kerkman et al. 2015"/>
    <x v="125"/>
    <s v="67.1.1"/>
    <s v="Table 6 p. 29 (2012)"/>
    <x v="0"/>
    <x v="0"/>
    <x v="1"/>
    <n v="4.2394822006472495E-2"/>
    <n v="23.587786259541982"/>
    <s v="67.1Act_Den"/>
    <n v="1"/>
    <n v="23.587786259541982"/>
    <n v="1.3172894646777478"/>
    <n v="0.17256491987278497"/>
    <e v="#N/A"/>
    <e v="#N/A"/>
    <e v="#N/A"/>
    <e v="#N/A"/>
    <e v="#N/A"/>
    <e v="#N/A"/>
    <e v="#N/A"/>
    <e v="#N/A"/>
    <n v="1"/>
    <n v="23.587786259541982"/>
    <n v="1.2999655156414089"/>
    <n v="0.17029548254902457"/>
    <n v="1"/>
    <n v="23.587786259541982"/>
    <n v="1.1610904417381775"/>
    <n v="0.15210284786770126"/>
    <n v="1"/>
    <n v="23.587786259541982"/>
    <n v="1.3435524577116778"/>
    <n v="0.17600537196022981"/>
    <s v="6a, 5, 8a"/>
    <n v="0.13100000000000001"/>
    <s v="Source (6a)"/>
    <n v="4.2394822006472495E-2"/>
    <s v="Derived (8a)"/>
    <s v="Y"/>
    <s v="Pos"/>
    <s v="Y"/>
    <s v="Ridership"/>
    <s v="stop entrance + stop exit"/>
    <s v="Continuous"/>
    <s v="Aggregate"/>
    <s v="General"/>
    <s v="Netherlands"/>
    <s v="Arnhem- Nijmegen"/>
    <n v="2012"/>
    <s v="2010 - 2017"/>
    <x v="2"/>
    <n v="1232"/>
    <x v="0"/>
    <n v="0"/>
    <n v="1"/>
    <x v="0"/>
    <s v="Density"/>
    <s v="Sum of number of inhabitants, employees, students,_x000a_and train travelers within service area)"/>
    <x v="7"/>
  </r>
  <r>
    <x v="17"/>
    <s v="Chapman and Frank 2004"/>
    <x v="110"/>
    <s v="110.4.3"/>
    <s v="Table 111 p. 245"/>
    <x v="1"/>
    <x v="0"/>
    <x v="1"/>
    <n v="1.2521961465975258E-2"/>
    <n v="79.859693125330679"/>
    <s v="110.4Local_Access"/>
    <n v="0.5"/>
    <n v="39.92984656266534"/>
    <n v="1.9592756611597618E-3"/>
    <n v="2.5932410867090882E-4"/>
    <n v="0.5"/>
    <n v="39.92984656266534"/>
    <n v="1.2611590390382825"/>
    <n v="0.16692339427994074"/>
    <n v="0.5"/>
    <n v="39.92984656266534"/>
    <n v="2.0025409437947301"/>
    <n v="0.26505057742572752"/>
    <e v="#N/A"/>
    <e v="#N/A"/>
    <e v="#N/A"/>
    <e v="#N/A"/>
    <n v="0.5"/>
    <n v="39.92984656266534"/>
    <n v="0.14219815944307568"/>
    <n v="1.8820940658442909E-2"/>
    <n v="0.5"/>
    <n v="39.92984656266534"/>
    <n v="1.188028141696824E-3"/>
    <n v="1.5724399839638669E-4"/>
    <s v="4a, 7a, 8a"/>
    <n v="0.13235713269535848"/>
    <s v="Derived (7a); (used average mode shares p. 14 for elasticity calc as model-specific means only given for relative trip time)"/>
    <n v="1.252196146597525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25372"/>
    <x v="0"/>
    <n v="0"/>
    <n v="1"/>
    <x v="0"/>
    <s v="PT-Access"/>
    <s v="Walkability index"/>
    <x v="5"/>
  </r>
  <r>
    <x v="18"/>
    <s v="Choi et al. 2012"/>
    <x v="113"/>
    <s v="38.3.16"/>
    <s v="Table 2 p. 716 (multiplicative)"/>
    <x v="0"/>
    <x v="0"/>
    <x v="1"/>
    <n v="4.9702463302186993E-2"/>
    <n v="20.119727143503535"/>
    <s v="38.3Emp_Den"/>
    <n v="0.5"/>
    <n v="10.059863571751768"/>
    <n v="0.1860712197744103"/>
    <n v="2.493354344977098E-2"/>
    <e v="#N/A"/>
    <e v="#N/A"/>
    <e v="#N/A"/>
    <e v="#N/A"/>
    <e v="#N/A"/>
    <e v="#N/A"/>
    <e v="#N/A"/>
    <e v="#N/A"/>
    <n v="0.5"/>
    <n v="10.059863571751768"/>
    <n v="0.12299342236888644"/>
    <n v="1.6481118597430785E-2"/>
    <e v="#N/A"/>
    <e v="#N/A"/>
    <e v="#N/A"/>
    <e v="#N/A"/>
    <n v="0.5"/>
    <n v="10.059863571751768"/>
    <n v="0.15422831297074605"/>
    <n v="2.0666593938079972E-2"/>
    <s v="6b, 5"/>
    <n v="0.1340000000000000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2"/>
    <n v="1000"/>
    <x v="0"/>
    <n v="0"/>
    <n v="0"/>
    <x v="1"/>
    <s v="Density"/>
    <s v="Employment (common catchment area)"/>
    <x v="1"/>
  </r>
  <r>
    <x v="14"/>
    <s v="Sung et al. 2014"/>
    <x v="59"/>
    <s v="65.2.9"/>
    <s v="Table 2 p. 138 (500m buffer)"/>
    <x v="0"/>
    <x v="0"/>
    <x v="1"/>
    <n v="0.13734285714285716"/>
    <n v="7.2810484709798207"/>
    <s v="65.2Mix_Land"/>
    <n v="1"/>
    <n v="7.2810484709798207"/>
    <n v="9.880222616249848E-2"/>
    <n v="1.3298384432567648E-2"/>
    <e v="#N/A"/>
    <e v="#N/A"/>
    <e v="#N/A"/>
    <e v="#N/A"/>
    <e v="#N/A"/>
    <e v="#N/A"/>
    <e v="#N/A"/>
    <e v="#N/A"/>
    <n v="1"/>
    <n v="7.2810484709798207"/>
    <n v="0.21006137908246439"/>
    <n v="2.8273421378983383E-2"/>
    <e v="#N/A"/>
    <e v="#N/A"/>
    <e v="#N/A"/>
    <e v="#N/A"/>
    <n v="1"/>
    <n v="7.2810484709798207"/>
    <n v="6.9073456958440721E-2"/>
    <n v="9.297011012778288E-3"/>
    <s v="6e, 8a"/>
    <n v="0.13459600000000002"/>
    <s v="Derived (6e)"/>
    <n v="0.13734285714285716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Land use mix index for 5 use types of non-residential facilities:perfect balance between two land uses = 1"/>
    <x v="4"/>
  </r>
  <r>
    <x v="58"/>
    <s v="Bhiromkaew 2006"/>
    <x v="105"/>
    <s v="7.3.3"/>
    <s v="table 5.8 p. 137, mode share figure 4.7"/>
    <x v="0"/>
    <x v="0"/>
    <x v="1"/>
    <n v="8.4747657713928809E-2"/>
    <n v="11.799736145812602"/>
    <s v="7.3Pop_Den"/>
    <n v="0.33333333333333331"/>
    <n v="3.9332453819375339"/>
    <n v="7.9680167951034914E-2"/>
    <n v="1.0811084867764369E-2"/>
    <e v="#N/A"/>
    <e v="#N/A"/>
    <e v="#N/A"/>
    <e v="#N/A"/>
    <n v="0.33333333333333331"/>
    <n v="3.9332453819375339"/>
    <n v="0.1915879756345536"/>
    <n v="2.5994848122071871E-2"/>
    <e v="#N/A"/>
    <e v="#N/A"/>
    <e v="#N/A"/>
    <e v="#N/A"/>
    <n v="0.33333333333333331"/>
    <n v="3.9332453819375339"/>
    <n v="0.21134165155997323"/>
    <n v="2.8675046625308731E-2"/>
    <n v="0.33333333333333331"/>
    <n v="3.9332453819375339"/>
    <n v="6.0280430079089377E-2"/>
    <n v="8.1789090335609264E-3"/>
    <s v="4a, 7a, , 8a"/>
    <n v="0.13568100000000002"/>
    <s v="derived (7a)"/>
    <n v="8.474765771392880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x v="1"/>
    <n v="2127"/>
    <x v="0"/>
    <n v="0"/>
    <n v="1"/>
    <x v="0"/>
    <s v="Density"/>
    <s v="Household density"/>
    <x v="2"/>
  </r>
  <r>
    <x v="25"/>
    <s v="Zhang 2004"/>
    <x v="126"/>
    <s v="131.4.2"/>
    <s v="Table 4 (Hong Kong - non-work trip, expanded)"/>
    <x v="1"/>
    <x v="0"/>
    <x v="1"/>
    <n v="0.10381679389312976"/>
    <n v="9.6323529411764728"/>
    <s v="131.4Emp_Den"/>
    <n v="1"/>
    <n v="9.6323529411764728"/>
    <n v="0.17816381388065219"/>
    <n v="2.4230278687768694E-2"/>
    <n v="1"/>
    <n v="9.6323529411764728"/>
    <n v="3.570102848939942E-2"/>
    <n v="4.85533987455832E-3"/>
    <n v="1"/>
    <n v="9.6323529411764728"/>
    <n v="0.47351580479501693"/>
    <n v="6.43981494521223E-2"/>
    <e v="#N/A"/>
    <e v="#N/A"/>
    <e v="#N/A"/>
    <e v="#N/A"/>
    <n v="1"/>
    <n v="9.6323529411764728"/>
    <n v="0.42618054446571624"/>
    <n v="5.7960554047337402E-2"/>
    <e v="#N/A"/>
    <e v="#N/A"/>
    <e v="#N/A"/>
    <e v="#N/A"/>
    <s v="4a, 7a, 8a"/>
    <n v="0.13599999999999998"/>
    <s v="derived (7a)"/>
    <n v="0.10381679389312976"/>
    <s v="Derived (8a)"/>
    <s v="N"/>
    <s v="Pos"/>
    <s v="insignificant"/>
    <s v="mode choice (probability)"/>
    <s v="trip"/>
    <s v="Discrete"/>
    <s v="Disaggregate"/>
    <s v="Non-work"/>
    <s v="Hong Kong"/>
    <s v="Hong Kong"/>
    <n v="1991"/>
    <s v="Pre-2010"/>
    <x v="1"/>
    <n v="15281"/>
    <x v="1"/>
    <n v="0"/>
    <n v="1"/>
    <x v="0"/>
    <s v="Density"/>
    <s v="Job density (origin)"/>
    <x v="1"/>
  </r>
  <r>
    <x v="38"/>
    <s v="Frank et al. 2008"/>
    <x v="63"/>
    <s v="31.1.4"/>
    <s v="Table 4 p. 48 (significance from table 3 p. 46)"/>
    <x v="1"/>
    <x v="0"/>
    <x v="1"/>
    <n v="7.7777777777777779E-2"/>
    <n v="12.857142857142858"/>
    <s v="31.1Connectivity"/>
    <n v="0.5"/>
    <n v="6.4285714285714288"/>
    <n v="0.60737131050427273"/>
    <n v="8.5031983470598191E-2"/>
    <n v="0.5"/>
    <n v="6.4285714285714288"/>
    <n v="1.290908174214016"/>
    <n v="0.18072714438996226"/>
    <n v="0.5"/>
    <n v="6.4285714285714288"/>
    <n v="1.381229336811709"/>
    <n v="0.19337210715363928"/>
    <e v="#N/A"/>
    <e v="#N/A"/>
    <e v="#N/A"/>
    <e v="#N/A"/>
    <e v="#N/A"/>
    <e v="#N/A"/>
    <e v="#N/A"/>
    <e v="#N/A"/>
    <e v="#N/A"/>
    <e v="#N/A"/>
    <e v="#N/A"/>
    <e v="#N/A"/>
    <s v="4a, 8a"/>
    <n v="0.14000000000000001"/>
    <s v="Source"/>
    <n v="7.777777777777777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x v="1"/>
    <n v="8707"/>
    <x v="1"/>
    <n v="0"/>
    <n v="0"/>
    <x v="1"/>
    <s v="PT-Design"/>
    <s v="intersection density"/>
    <x v="0"/>
  </r>
  <r>
    <x v="48"/>
    <s v="Schneider et al. 2017b"/>
    <x v="76"/>
    <s v="164.1.3"/>
    <s v="Table 3 (Extended Model) p. 932"/>
    <x v="0"/>
    <x v="0"/>
    <x v="1"/>
    <n v="0.10877555683935247"/>
    <n v="9.1932418371975935"/>
    <s v="164.1Amenity"/>
    <n v="1"/>
    <n v="9.1932418371975935"/>
    <n v="5.583996284187745E-2"/>
    <n v="7.8309160585515476E-3"/>
    <e v="#N/A"/>
    <e v="#N/A"/>
    <e v="#N/A"/>
    <e v="#N/A"/>
    <e v="#N/A"/>
    <e v="#N/A"/>
    <e v="#N/A"/>
    <e v="#N/A"/>
    <n v="1"/>
    <n v="9.1932418371975935"/>
    <n v="3.6556782924991114E-2"/>
    <n v="5.126670647452581E-3"/>
    <n v="1"/>
    <n v="9.1932418371975935"/>
    <n v="7.4345514045826205E-2"/>
    <n v="1.0426107937631206E-2"/>
    <n v="1"/>
    <n v="9.1932418371975935"/>
    <n v="3.680553388326499E-2"/>
    <n v="5.1615551239921342E-3"/>
    <s v="7a"/>
    <n v="0.14023856141749999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x v="0"/>
    <n v="120"/>
    <x v="0"/>
    <n v="0"/>
    <n v="1"/>
    <x v="0"/>
    <s v="PT-Design"/>
    <s v="pre-1940 housing (%)"/>
    <x v="6"/>
  </r>
  <r>
    <x v="6"/>
    <s v="Ingvardson and Nielsen 2018"/>
    <x v="127"/>
    <s v="169.5.2"/>
    <s v="Table 5 (Model II-B) p. 59 (country dummies)"/>
    <x v="0"/>
    <x v="0"/>
    <x v="1"/>
    <n v="6.7544712088686037E-2"/>
    <n v="14.80500795809156"/>
    <s v="169.5Emp_Den"/>
    <n v="1"/>
    <n v="14.80500795809156"/>
    <n v="0.27383928915968841"/>
    <n v="3.8472503565312129E-2"/>
    <e v="#N/A"/>
    <e v="#N/A"/>
    <e v="#N/A"/>
    <e v="#N/A"/>
    <e v="#N/A"/>
    <e v="#N/A"/>
    <e v="#N/A"/>
    <e v="#N/A"/>
    <n v="1"/>
    <n v="14.80500795809156"/>
    <n v="0.18100827948377393"/>
    <n v="2.5430396416671847E-2"/>
    <n v="1"/>
    <n v="14.80500795809156"/>
    <n v="0.65504310223376039"/>
    <n v="9.202897131180289E-2"/>
    <n v="1"/>
    <n v="14.80500795809156"/>
    <n v="0.22697637841795512"/>
    <n v="3.1888592592840735E-2"/>
    <s v="6c, 8a"/>
    <n v="0.14049300114446697"/>
    <s v="derived (6c)"/>
    <n v="6.7544712088686037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x v="0"/>
    <n v="48"/>
    <x v="0"/>
    <n v="0"/>
    <n v="1"/>
    <x v="0"/>
    <s v="Density"/>
    <s v="jobs per km^%2"/>
    <x v="1"/>
  </r>
  <r>
    <x v="41"/>
    <s v="Peterson 2011"/>
    <x v="90"/>
    <s v="104.1.2"/>
    <s v="Table 5.7 p. 26"/>
    <x v="0"/>
    <x v="0"/>
    <x v="1"/>
    <n v="1.4376595527417544E-2"/>
    <n v="69.557496981319687"/>
    <s v="104.1Mix_Land"/>
    <n v="1"/>
    <n v="69.557496981319687"/>
    <n v="0.94387993369872725"/>
    <n v="0.1328888558654438"/>
    <e v="#N/A"/>
    <e v="#N/A"/>
    <e v="#N/A"/>
    <e v="#N/A"/>
    <e v="#N/A"/>
    <e v="#N/A"/>
    <e v="#N/A"/>
    <e v="#N/A"/>
    <n v="1"/>
    <n v="69.557496981319687"/>
    <n v="2.0067636961430773"/>
    <n v="0.28253226077998383"/>
    <n v="1"/>
    <n v="69.557496981319687"/>
    <n v="0.51531230329690847"/>
    <n v="7.2550819181171747E-2"/>
    <e v="#N/A"/>
    <e v="#N/A"/>
    <e v="#N/A"/>
    <e v="#N/A"/>
    <s v="6e, 4b, 8a"/>
    <n v="0.14079"/>
    <s v="Derived (6e)"/>
    <n v="1.437659552741754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x v="2"/>
    <n v="15"/>
    <x v="1"/>
    <n v="0"/>
    <n v="1"/>
    <x v="0"/>
    <s v="Diversity"/>
    <s v="Proportion of eight land-use types within route area:Closer to 1 implies greater mixture of land use types"/>
    <x v="4"/>
  </r>
  <r>
    <x v="51"/>
    <s v="Cervero 2006"/>
    <x v="93"/>
    <s v="2.4.1"/>
    <s v="Table 3, p. 293"/>
    <x v="1"/>
    <x v="0"/>
    <x v="1"/>
    <n v="7.9336709847607212E-2"/>
    <n v="12.604505555131235"/>
    <s v="2.4Pop_Den"/>
    <n v="1"/>
    <n v="12.604505555131235"/>
    <n v="0.25534362137301297"/>
    <n v="3.7024825099086882E-2"/>
    <n v="1"/>
    <n v="12.604505555131235"/>
    <n v="5.6277914737140847E-2"/>
    <n v="8.1602976368854215E-3"/>
    <n v="1"/>
    <n v="12.604505555131235"/>
    <n v="0.61396416157298128"/>
    <n v="8.9024803428082278E-2"/>
    <e v="#N/A"/>
    <e v="#N/A"/>
    <e v="#N/A"/>
    <e v="#N/A"/>
    <e v="#N/A"/>
    <e v="#N/A"/>
    <e v="#N/A"/>
    <e v="#N/A"/>
    <e v="#N/A"/>
    <e v="#N/A"/>
    <e v="#N/A"/>
    <e v="#N/A"/>
    <s v="6a"/>
    <n v="0.14499999999999999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x v="1"/>
    <n v="27"/>
    <x v="1"/>
    <n v="0"/>
    <n v="0"/>
    <x v="1"/>
    <s v="Density"/>
    <s v="Dwelling density"/>
    <x v="2"/>
  </r>
  <r>
    <x v="57"/>
    <s v="Kim et al. 2016"/>
    <x v="88"/>
    <s v="93.1.4"/>
    <s v="Table 3 p. 9 (model 5)"/>
    <x v="0"/>
    <x v="0"/>
    <x v="1"/>
    <n v="6.3076860911148364E-2"/>
    <n v="15.853674161252648"/>
    <s v="93.1Comm_Den"/>
    <n v="1"/>
    <n v="15.853674161252648"/>
    <n v="0.22739317181580029"/>
    <n v="3.2989469182771222E-2"/>
    <e v="#N/A"/>
    <e v="#N/A"/>
    <e v="#N/A"/>
    <e v="#N/A"/>
    <e v="#N/A"/>
    <e v="#N/A"/>
    <e v="#N/A"/>
    <e v="#N/A"/>
    <n v="1"/>
    <n v="15.853674161252648"/>
    <n v="0.2109030153899209"/>
    <n v="3.0597130385231194E-2"/>
    <n v="1"/>
    <n v="15.853674161252648"/>
    <n v="1.4012493196025242"/>
    <n v="0.2032887393991423"/>
    <n v="1"/>
    <n v="15.853674161252648"/>
    <n v="0.24946994896291314"/>
    <n v="3.6192296926163388E-2"/>
    <s v="6c, 8a, 5"/>
    <n v="0.14507678009564123"/>
    <s v="derived (6c)"/>
    <n v="6.3076860911148364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x v="2"/>
    <n v="50"/>
    <x v="0"/>
    <n v="0"/>
    <n v="1"/>
    <x v="0"/>
    <s v="Density"/>
    <s v="Change in commercial area"/>
    <x v="8"/>
  </r>
  <r>
    <x v="70"/>
    <s v="Zhao et al. 2018"/>
    <x v="128"/>
    <s v="155.1.3"/>
    <s v="Table 3 p. 1183 - DR Model 1 (only) "/>
    <x v="0"/>
    <x v="0"/>
    <x v="1"/>
    <n v="6.8252265990194946E-2"/>
    <n v="14.651528201915802"/>
    <s v="155.1Centrality"/>
    <n v="1"/>
    <n v="14.651528201915802"/>
    <n v="1.0220987264552344E-6"/>
    <n v="1.5626364128762727E-7"/>
    <e v="#N/A"/>
    <e v="#N/A"/>
    <e v="#N/A"/>
    <e v="#N/A"/>
    <e v="#N/A"/>
    <e v="#N/A"/>
    <e v="#N/A"/>
    <e v="#N/A"/>
    <n v="1"/>
    <n v="14.651528201915802"/>
    <n v="4.0617205054382301E-2"/>
    <n v="6.2097644742559813E-3"/>
    <e v="#N/A"/>
    <e v="#N/A"/>
    <e v="#N/A"/>
    <e v="#N/A"/>
    <n v="1"/>
    <n v="14.651528201915802"/>
    <n v="5.1105692627792579E-7"/>
    <n v="7.8132976921333481E-8"/>
    <s v="6c, 8a"/>
    <n v="0.1528850758180367"/>
    <s v="derived (6c)"/>
    <n v="6.8252265990194946E-2"/>
    <s v="Derived (8a)"/>
    <s v="Y"/>
    <s v="neg"/>
    <s v="Y"/>
    <s v="Ridership"/>
    <s v="daily ridership"/>
    <s v="Count"/>
    <s v="Aggregate"/>
    <s v="Weekday"/>
    <s v="China"/>
    <s v="varies"/>
    <n v="2016"/>
    <s v="2010 - 2017"/>
    <x v="0"/>
    <n v="109"/>
    <x v="0"/>
    <n v="0"/>
    <n v="0"/>
    <x v="1"/>
    <s v="PT-Access"/>
    <s v="number of transfer stations"/>
    <x v="11"/>
  </r>
  <r>
    <x v="60"/>
    <s v="Chao. et al. 2016"/>
    <x v="99"/>
    <s v="71.1.1"/>
    <s v="Table 4"/>
    <x v="0"/>
    <x v="0"/>
    <x v="1"/>
    <n v="7.9336709847607212E-2"/>
    <n v="12.604505555131235"/>
    <s v="71.1Pop_Den"/>
    <n v="1"/>
    <n v="12.604505555131235"/>
    <n v="0.25534362137301297"/>
    <n v="3.9067574070070984E-2"/>
    <e v="#N/A"/>
    <e v="#N/A"/>
    <e v="#N/A"/>
    <e v="#N/A"/>
    <e v="#N/A"/>
    <e v="#N/A"/>
    <e v="#N/A"/>
    <e v="#N/A"/>
    <n v="1"/>
    <n v="12.604505555131235"/>
    <n v="0.15370545789742845"/>
    <n v="2.3516935058306553E-2"/>
    <n v="1"/>
    <n v="12.604505555131235"/>
    <n v="0.6772669290737372"/>
    <n v="0.1036218401482818"/>
    <n v="1"/>
    <n v="12.604505555131235"/>
    <n v="0.19317508622441926"/>
    <n v="2.9555788192336147E-2"/>
    <s v="6a"/>
    <n v="0.153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x v="2"/>
    <n v="39"/>
    <x v="0"/>
    <n v="0"/>
    <n v="1"/>
    <x v="0"/>
    <s v="Density"/>
    <s v="Population density"/>
    <x v="2"/>
  </r>
  <r>
    <x v="70"/>
    <s v="Zhao et al. 2018"/>
    <x v="128"/>
    <s v="155.1.1"/>
    <s v="Table 3 p. 1183 - DR Model 1 (only) "/>
    <x v="0"/>
    <x v="0"/>
    <x v="1"/>
    <n v="6.5795083253183825E-2"/>
    <n v="15.198704075681977"/>
    <s v="155.1Pop_Den"/>
    <n v="1"/>
    <n v="15.198704075681977"/>
    <n v="0.30789721357070726"/>
    <n v="4.7404007352720726E-2"/>
    <e v="#N/A"/>
    <e v="#N/A"/>
    <e v="#N/A"/>
    <e v="#N/A"/>
    <e v="#N/A"/>
    <e v="#N/A"/>
    <e v="#N/A"/>
    <e v="#N/A"/>
    <n v="1"/>
    <n v="15.198704075681977"/>
    <n v="0.18534037366100295"/>
    <n v="2.8535095637572415E-2"/>
    <e v="#N/A"/>
    <e v="#N/A"/>
    <e v="#N/A"/>
    <e v="#N/A"/>
    <n v="1"/>
    <n v="15.198704075681977"/>
    <n v="0.23293345046161387"/>
    <n v="3.5862549291441413E-2"/>
    <s v="6c, 8a"/>
    <n v="0.15396049481245014"/>
    <s v="derived (6c)"/>
    <n v="6.5795083253183825E-2"/>
    <s v="Derived (8a)"/>
    <s v="Y"/>
    <s v="Pos"/>
    <s v="Y"/>
    <s v="Ridership"/>
    <s v="daily ridership"/>
    <s v="Count"/>
    <s v="Aggregate"/>
    <s v="Weekday"/>
    <s v="China"/>
    <s v="varies"/>
    <n v="2016"/>
    <s v="2010 - 2017"/>
    <x v="0"/>
    <n v="109"/>
    <x v="0"/>
    <n v="0"/>
    <n v="0"/>
    <x v="1"/>
    <s v="Density"/>
    <s v="Weighted population"/>
    <x v="2"/>
  </r>
  <r>
    <x v="43"/>
    <s v="Zhao et al. 2013"/>
    <x v="68"/>
    <s v="128.1.1"/>
    <s v="Table  2  p. 120"/>
    <x v="1"/>
    <x v="0"/>
    <x v="1"/>
    <n v="7.1637324008172798E-2"/>
    <n v="13.959203722991024"/>
    <s v="128.1Pop_den"/>
    <n v="0.5"/>
    <n v="6.979601861495512"/>
    <n v="0.14139363160743443"/>
    <n v="2.1777482010331105E-2"/>
    <n v="0.5"/>
    <n v="6.979601861495512"/>
    <n v="3.1163256404018798E-2"/>
    <n v="4.7997724367535907E-3"/>
    <e v="#N/A"/>
    <e v="#N/A"/>
    <e v="#N/A"/>
    <e v="#N/A"/>
    <n v="0.5"/>
    <n v="6.979601861495512"/>
    <n v="8.5112652405962788E-2"/>
    <n v="1.3109071713842031E-2"/>
    <e v="#N/A"/>
    <e v="#N/A"/>
    <e v="#N/A"/>
    <e v="#N/A"/>
    <n v="0.5"/>
    <n v="6.979601861495512"/>
    <n v="0.10696851102244405"/>
    <n v="1.6475316447991249E-2"/>
    <s v="6c, 8a"/>
    <n v="0.15402024661757152"/>
    <s v="derived (6c)"/>
    <n v="7.1637324008172798E-2"/>
    <s v="Derived (8a)"/>
    <s v="Y"/>
    <s v="Pos"/>
    <s v="Y"/>
    <s v="Ridership"/>
    <m/>
    <s v="Continuous"/>
    <s v="Aggregate"/>
    <s v="General"/>
    <s v="China"/>
    <s v="Nanjing"/>
    <n v="2010"/>
    <s v="2010 - 2017"/>
    <x v="2"/>
    <n v="55"/>
    <x v="0"/>
    <n v="0"/>
    <n v="0"/>
    <x v="1"/>
    <s v="Density"/>
    <s v="Population density (common catchment area)"/>
    <x v="2"/>
  </r>
  <r>
    <x v="21"/>
    <s v="Chen and Zegras 2016"/>
    <x v="33"/>
    <s v="86.2.8"/>
    <s v="Table 2 (p-values), Table 3 p. 118 (am peak period)"/>
    <x v="0"/>
    <x v="0"/>
    <x v="1"/>
    <n v="0.12883537881963511"/>
    <n v="7.7618431300610675"/>
    <s v="86.2Connectivity"/>
    <n v="0.5"/>
    <n v="3.8809215650305338"/>
    <n v="0.3666693981870715"/>
    <n v="5.7567095515370224E-2"/>
    <e v="#N/A"/>
    <e v="#N/A"/>
    <e v="#N/A"/>
    <e v="#N/A"/>
    <e v="#N/A"/>
    <e v="#N/A"/>
    <e v="#N/A"/>
    <e v="#N/A"/>
    <n v="0.5"/>
    <n v="3.8809215650305338"/>
    <n v="0.26695760347175412"/>
    <n v="4.1912343745065396E-2"/>
    <n v="0.5"/>
    <n v="3.8809215650305338"/>
    <n v="0.28974646958709077"/>
    <n v="4.5490195725173252E-2"/>
    <n v="0.5"/>
    <n v="3.8809215650305338"/>
    <n v="0.29623210952860157"/>
    <n v="4.6508441195990444E-2"/>
    <m/>
    <n v="0.157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x v="2"/>
    <n v="120"/>
    <x v="0"/>
    <n v="0"/>
    <n v="1"/>
    <x v="0"/>
    <s v="PT-Design"/>
    <s v="Proportion of intersections that are four-way or more"/>
    <x v="0"/>
  </r>
  <r>
    <x v="18"/>
    <s v="Choi et al. 2012"/>
    <x v="129"/>
    <s v="38.4.12"/>
    <s v="Table 2 p. 716 (poisson)"/>
    <x v="0"/>
    <x v="0"/>
    <x v="1"/>
    <n v="5.4009386828965854E-2"/>
    <n v="18.515300000845198"/>
    <s v="38.4Act_Den"/>
    <n v="0.5"/>
    <n v="9.2576500004225988"/>
    <n v="0.51700505842498823"/>
    <n v="8.5305834640123063E-2"/>
    <e v="#N/A"/>
    <e v="#N/A"/>
    <e v="#N/A"/>
    <e v="#N/A"/>
    <e v="#N/A"/>
    <e v="#N/A"/>
    <e v="#N/A"/>
    <e v="#N/A"/>
    <n v="0.5"/>
    <n v="9.2576500004225988"/>
    <n v="0.51020581685823441"/>
    <n v="8.4183959781608683E-2"/>
    <e v="#N/A"/>
    <e v="#N/A"/>
    <e v="#N/A"/>
    <e v="#N/A"/>
    <n v="0.5"/>
    <n v="9.2576500004225988"/>
    <n v="0.52731266401359256"/>
    <n v="8.7006589562242775E-2"/>
    <m/>
    <n v="0.16500000000000001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x v="2"/>
    <n v="1000"/>
    <x v="0"/>
    <n v="0"/>
    <n v="0"/>
    <x v="1"/>
    <s v="Density"/>
    <s v="commercial density (common catchment area)"/>
    <x v="7"/>
  </r>
  <r>
    <x v="14"/>
    <s v="Sung et al. 2014"/>
    <x v="20"/>
    <s v="65.1.1"/>
    <s v="Table 2 p. 138 (250m buffer)"/>
    <x v="0"/>
    <x v="0"/>
    <x v="1"/>
    <n v="5.7085714285714288E-2"/>
    <n v="17.517517517517518"/>
    <s v="65.1Pop_Den"/>
    <n v="0.25"/>
    <n v="4.3793793793793796"/>
    <n v="8.8718005256604129E-2"/>
    <n v="1.4889720258226385E-2"/>
    <e v="#N/A"/>
    <e v="#N/A"/>
    <e v="#N/A"/>
    <e v="#N/A"/>
    <e v="#N/A"/>
    <e v="#N/A"/>
    <e v="#N/A"/>
    <e v="#N/A"/>
    <n v="0.25"/>
    <n v="4.3793793793793796"/>
    <n v="5.3404277531539805E-2"/>
    <n v="8.9629467066733894E-3"/>
    <e v="#N/A"/>
    <e v="#N/A"/>
    <e v="#N/A"/>
    <e v="#N/A"/>
    <n v="0.25"/>
    <n v="4.3793793793793796"/>
    <n v="6.7117824298681683E-2"/>
    <n v="1.1264518687696345E-2"/>
    <s v="6e, 8a, 5"/>
    <n v="0.16783200000000001"/>
    <s v="Derived (6e)"/>
    <n v="5.70857142857142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Residential density"/>
    <x v="2"/>
  </r>
  <r>
    <x v="71"/>
    <s v="Bordoloi et al. 2013"/>
    <x v="130"/>
    <s v="127.3.1"/>
    <s v="Table 4 p. 571"/>
    <x v="0"/>
    <x v="0"/>
    <x v="1"/>
    <n v="6.6745655608214854E-2"/>
    <n v="14.982248520710058"/>
    <s v="127.3Mix_Land"/>
    <n v="1"/>
    <n v="14.982248520710058"/>
    <n v="0.20330581682925539"/>
    <n v="3.4358683044144162E-2"/>
    <e v="#N/A"/>
    <e v="#N/A"/>
    <e v="#N/A"/>
    <e v="#N/A"/>
    <e v="#N/A"/>
    <e v="#N/A"/>
    <e v="#N/A"/>
    <e v="#N/A"/>
    <n v="1"/>
    <n v="14.982248520710058"/>
    <n v="0.43224431186804679"/>
    <n v="7.3049288705699919E-2"/>
    <e v="#N/A"/>
    <e v="#N/A"/>
    <e v="#N/A"/>
    <e v="#N/A"/>
    <e v="#N/A"/>
    <e v="#N/A"/>
    <e v="#N/A"/>
    <e v="#N/A"/>
    <s v="8a, SS calculated as: population/average household size *1% (stated sample size)"/>
    <n v="0.16900000000000001"/>
    <s v="Source"/>
    <n v="6.6745655608214854E-2"/>
    <s v="Derived (8a)"/>
    <s v="Y"/>
    <s v="Pos"/>
    <s v="Y"/>
    <s v="Ridership"/>
    <m/>
    <s v="Count"/>
    <s v="Disaggregate"/>
    <s v="General"/>
    <s v="India"/>
    <s v="Agartala"/>
    <n v="2012"/>
    <s v="2010 - 2017"/>
    <x v="2"/>
    <n v="816"/>
    <x v="1"/>
    <n v="0"/>
    <n v="0"/>
    <x v="1"/>
    <s v="Diversity"/>
    <s v="Dissimilarity of land uses in adjacent actively developed cells (20m cells)"/>
    <x v="4"/>
  </r>
  <r>
    <x v="10"/>
    <s v="Concas and DeSalvo 2008"/>
    <x v="131"/>
    <s v="11.2.2"/>
    <s v="Table 4.10 and 4.11, Model I: Exogenous Residential Location and Population Density"/>
    <x v="0"/>
    <x v="0"/>
    <x v="1"/>
    <n v="5.4009386828965854E-2"/>
    <n v="18.515300000845198"/>
    <s v="11.2Act_Den"/>
    <n v="1"/>
    <n v="18.515300000845198"/>
    <n v="1.0340101168499765"/>
    <n v="0.17578171986449601"/>
    <e v="#N/A"/>
    <e v="#N/A"/>
    <e v="#N/A"/>
    <e v="#N/A"/>
    <n v="1"/>
    <n v="18.515300000845198"/>
    <n v="1.0536684678336299"/>
    <n v="0.17912363953171709"/>
    <e v="#N/A"/>
    <e v="#N/A"/>
    <e v="#N/A"/>
    <e v="#N/A"/>
    <n v="1"/>
    <n v="18.515300000845198"/>
    <n v="0.91140124894932251"/>
    <n v="0.15493821232138483"/>
    <e v="#N/A"/>
    <e v="#N/A"/>
    <e v="#N/A"/>
    <e v="#N/A"/>
    <m/>
    <n v="0.17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1"/>
    <n v="8212"/>
    <x v="1"/>
    <n v="1"/>
    <n v="1"/>
    <x v="0"/>
    <s v="Density"/>
    <s v="Retail density (common catchment area)"/>
    <x v="7"/>
  </r>
  <r>
    <x v="17"/>
    <s v="Chapman and Frank 2004"/>
    <x v="116"/>
    <s v="110.3.4"/>
    <s v="Table 109 p. 242"/>
    <x v="1"/>
    <x v="0"/>
    <x v="1"/>
    <n v="4.3978604725881665E-2"/>
    <n v="22.738329381593459"/>
    <s v="110.3Local_Access"/>
    <n v="0.5"/>
    <n v="11.36916469079673"/>
    <n v="5.5786158936114104E-4"/>
    <n v="9.5191820401431052E-5"/>
    <n v="0.5"/>
    <n v="11.36916469079673"/>
    <n v="0.35908790166801191"/>
    <n v="6.1273677370498582E-2"/>
    <n v="0.5"/>
    <n v="11.36916469079673"/>
    <n v="0.57018044770934084"/>
    <n v="9.7293873265073119E-2"/>
    <e v="#N/A"/>
    <e v="#N/A"/>
    <e v="#N/A"/>
    <e v="#N/A"/>
    <n v="0.5"/>
    <n v="11.36916469079673"/>
    <n v="4.0487866410889244E-2"/>
    <n v="6.9087275075457406E-3"/>
    <n v="0.5"/>
    <n v="11.36916469079673"/>
    <n v="3.3826545211123877E-4"/>
    <n v="5.772059732998867E-5"/>
    <s v="4a, 7a, 8a"/>
    <n v="0.17063698633642085"/>
    <s v="Derived (7a); (used average mode shares p. 14 for elasticity calc as model-specific means only given for relative trip time)"/>
    <n v="4.397860472588166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4224"/>
    <x v="0"/>
    <n v="0"/>
    <n v="1"/>
    <x v="0"/>
    <s v="PT-Access"/>
    <s v="Walkability index"/>
    <x v="5"/>
  </r>
  <r>
    <x v="64"/>
    <s v="Renneet al. 2016"/>
    <x v="109"/>
    <s v="103.1.2"/>
    <s v="Table 3 p. 40"/>
    <x v="0"/>
    <x v="0"/>
    <x v="1"/>
    <n v="5.5982085732565579E-2"/>
    <n v="17.862857142857145"/>
    <s v="103.1Act_Den"/>
    <n v="1"/>
    <n v="17.862857142857145"/>
    <n v="0.99757362833532293"/>
    <n v="0.1745753849586815"/>
    <e v="#N/A"/>
    <e v="#N/A"/>
    <e v="#N/A"/>
    <e v="#N/A"/>
    <e v="#N/A"/>
    <e v="#N/A"/>
    <e v="#N/A"/>
    <e v="#N/A"/>
    <n v="1"/>
    <n v="17.862857142857145"/>
    <n v="0.98445432907674701"/>
    <n v="0.17227950758843072"/>
    <n v="1"/>
    <n v="17.862857142857145"/>
    <n v="0.87928525646682243"/>
    <n v="0.15387491988169391"/>
    <n v="1"/>
    <n v="17.862857142857145"/>
    <n v="1.0174623999032426"/>
    <n v="0.17805591998306744"/>
    <s v="6a, 8a"/>
    <n v="0.17499999999999999"/>
    <s v="derived (6a)"/>
    <n v="5.5982085732565579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2"/>
    <n v="4399"/>
    <x v="0"/>
    <n v="0"/>
    <n v="1"/>
    <x v="0"/>
    <s v="Density"/>
    <s v="Population and job density within retail precinct"/>
    <x v="7"/>
  </r>
  <r>
    <x v="14"/>
    <s v="Sung et al. 2014"/>
    <x v="38"/>
    <s v="65.9.1"/>
    <s v="Table 3 p. 139 (1000m buffer)"/>
    <x v="0"/>
    <x v="0"/>
    <x v="1"/>
    <n v="4.2832281553398056E-2"/>
    <n v="23.346876788557765"/>
    <s v="65.9Pop_Den"/>
    <n v="0.5"/>
    <n v="11.673438394278882"/>
    <n v="0.23648194849313187"/>
    <n v="4.1731732968634486E-2"/>
    <e v="#N/A"/>
    <e v="#N/A"/>
    <e v="#N/A"/>
    <e v="#N/A"/>
    <e v="#N/A"/>
    <e v="#N/A"/>
    <e v="#N/A"/>
    <e v="#N/A"/>
    <n v="0.5"/>
    <n v="11.673438394278882"/>
    <n v="0.14235157307694773"/>
    <n v="2.5120639749315887E-2"/>
    <e v="#N/A"/>
    <e v="#N/A"/>
    <e v="#N/A"/>
    <e v="#N/A"/>
    <n v="0.5"/>
    <n v="11.673438394278882"/>
    <n v="0.17890566658779111"/>
    <n v="3.1571304077080906E-2"/>
    <s v="6e, 8a, 5"/>
    <n v="0.17646899999999999"/>
    <s v="Derived (6e)"/>
    <n v="4.28322815533980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Residential density"/>
    <x v="2"/>
  </r>
  <r>
    <x v="71"/>
    <s v="Bordoloi et al. 2013"/>
    <x v="132"/>
    <s v="127.1.1"/>
    <s v="Table 4 p. 571"/>
    <x v="0"/>
    <x v="0"/>
    <x v="1"/>
    <n v="4.9189337730145645E-2"/>
    <n v="20.329608938547487"/>
    <s v="127.1Balance"/>
    <n v="1"/>
    <n v="20.329608938547487"/>
    <n v="2.2689146366912865"/>
    <n v="0.40613571996774028"/>
    <e v="#N/A"/>
    <e v="#N/A"/>
    <e v="#N/A"/>
    <e v="#N/A"/>
    <e v="#N/A"/>
    <e v="#N/A"/>
    <e v="#N/A"/>
    <e v="#N/A"/>
    <n v="1"/>
    <n v="20.329608938547487"/>
    <n v="2.0699953248926661"/>
    <n v="0.37052916315578721"/>
    <e v="#N/A"/>
    <e v="#N/A"/>
    <e v="#N/A"/>
    <e v="#N/A"/>
    <e v="#N/A"/>
    <e v="#N/A"/>
    <e v="#N/A"/>
    <e v="#N/A"/>
    <s v="8a, SS calculated as: population/average household size *1% (stated sample size)"/>
    <n v="0.17899999999999999"/>
    <s v="Source"/>
    <n v="4.9189337730145645E-2"/>
    <s v="Derived (8a)"/>
    <s v="Y"/>
    <s v="Pos"/>
    <s v="Y"/>
    <s v="Ridership"/>
    <m/>
    <s v="Count"/>
    <s v="Disaggregate"/>
    <s v="General"/>
    <s v="India"/>
    <s v="Agartala"/>
    <n v="2012"/>
    <s v="2010 - 2017"/>
    <x v="2"/>
    <n v="816"/>
    <x v="1"/>
    <n v="0"/>
    <n v="0"/>
    <x v="1"/>
    <s v="Diversity"/>
    <s v="Area Index"/>
    <x v="3"/>
  </r>
  <r>
    <x v="46"/>
    <s v="Lane et al. 2006"/>
    <x v="73"/>
    <s v="21.1.3"/>
    <s v="Table 5 p. 207"/>
    <x v="0"/>
    <x v="0"/>
    <x v="1"/>
    <n v="3.9038128249566727E-2"/>
    <n v="25.615982241953382"/>
    <s v="21.1Pop_Den"/>
    <n v="1"/>
    <n v="25.615982241953382"/>
    <n v="0.51893171390800075"/>
    <n v="9.3511494846221732E-2"/>
    <e v="#N/A"/>
    <e v="#N/A"/>
    <e v="#N/A"/>
    <e v="#N/A"/>
    <n v="1"/>
    <n v="25.615982241953382"/>
    <n v="1.2477518448668363"/>
    <n v="0.22484488244500389"/>
    <e v="#N/A"/>
    <e v="#N/A"/>
    <e v="#N/A"/>
    <e v="#N/A"/>
    <e v="#N/A"/>
    <e v="#N/A"/>
    <e v="#N/A"/>
    <e v="#N/A"/>
    <n v="1"/>
    <n v="25.615982241953382"/>
    <n v="0.39258736145330819"/>
    <n v="7.0744242533886142E-2"/>
    <s v="6a, 8a"/>
    <n v="0.1802"/>
    <s v="Source (6a)"/>
    <n v="3.9038128249566727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x v="1"/>
    <n v="348"/>
    <x v="0"/>
    <n v="0"/>
    <n v="0"/>
    <x v="1"/>
    <s v="Density"/>
    <s v="Households (Common catchment area)"/>
    <x v="2"/>
  </r>
  <r>
    <x v="25"/>
    <s v="Zhang 2004"/>
    <x v="50"/>
    <s v="131.1.1"/>
    <s v="Table 3 (Boston - work trip, expanded)"/>
    <x v="1"/>
    <x v="0"/>
    <x v="1"/>
    <n v="7.2741935483870965E-2"/>
    <n v="13.747228381374724"/>
    <s v="131.1Pop_Den"/>
    <n v="0.5"/>
    <n v="6.8736141906873618"/>
    <n v="0.13924652035688428"/>
    <n v="2.5120072272381926E-2"/>
    <n v="0.5"/>
    <n v="6.8736141906873618"/>
    <n v="3.0690031565897242E-2"/>
    <n v="5.5364816944878624E-3"/>
    <n v="0.5"/>
    <n v="6.8736141906873618"/>
    <n v="0.33481303610862451"/>
    <n v="6.0400271713995861E-2"/>
    <e v="#N/A"/>
    <e v="#N/A"/>
    <e v="#N/A"/>
    <e v="#N/A"/>
    <n v="0.5"/>
    <n v="6.8736141906873618"/>
    <n v="0.36933393017303662"/>
    <n v="6.662784100321581E-2"/>
    <e v="#N/A"/>
    <e v="#N/A"/>
    <e v="#N/A"/>
    <e v="#N/A"/>
    <s v="4a, 7a, 8a"/>
    <n v="0.1804"/>
    <s v="derived (7a)"/>
    <n v="7.2741935483870965E-2"/>
    <s v="Derived (8a)"/>
    <s v="Y"/>
    <s v="Pos"/>
    <s v="Y"/>
    <s v="mode choice (probability)"/>
    <s v="trip"/>
    <s v="Discrete"/>
    <s v="Disaggregate"/>
    <s v="Work"/>
    <s v="USA"/>
    <s v="Boston"/>
    <n v="1991"/>
    <s v="Pre-2010"/>
    <x v="1"/>
    <n v="1619"/>
    <x v="1"/>
    <n v="0"/>
    <n v="1"/>
    <x v="0"/>
    <s v="Density"/>
    <s v="Pop density (origin)"/>
    <x v="2"/>
  </r>
  <r>
    <x v="63"/>
    <s v="Ewing et al. 2015"/>
    <x v="121"/>
    <s v="113.1.15"/>
    <s v="Table 11 p. 2343"/>
    <x v="0"/>
    <x v="0"/>
    <x v="1"/>
    <n v="6.7926762940735186E-2"/>
    <n v="14.721737893979743"/>
    <s v="113.1Connectivity"/>
    <n v="1"/>
    <n v="14.721737893979743"/>
    <n v="1.3909095258437383"/>
    <n v="0.25188363103623862"/>
    <e v="#N/A"/>
    <e v="#N/A"/>
    <e v="#N/A"/>
    <e v="#N/A"/>
    <e v="#N/A"/>
    <e v="#N/A"/>
    <e v="#N/A"/>
    <e v="#N/A"/>
    <n v="1"/>
    <n v="14.721737893979743"/>
    <n v="1.0126666569426583"/>
    <n v="0.18338658973905259"/>
    <n v="1"/>
    <n v="14.721737893979743"/>
    <n v="1.0991130610323385"/>
    <n v="0.19904140678326401"/>
    <n v="1"/>
    <n v="14.721737893979743"/>
    <n v="1.1237154369612878"/>
    <n v="0.20349671869677124"/>
    <s v="4a, 7a, 5, 8a"/>
    <n v="0.18109275"/>
    <s v="derived (7a)"/>
    <n v="6.7926762940735186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x v="2"/>
    <n v="62011"/>
    <x v="0"/>
    <n v="0"/>
    <n v="1"/>
    <x v="0"/>
    <s v="PT-Design"/>
    <s v="Four-way intersection density"/>
    <x v="0"/>
  </r>
  <r>
    <x v="60"/>
    <s v="Chao. et al. 2016"/>
    <x v="133"/>
    <s v="71.3.2"/>
    <s v="Table 5"/>
    <x v="0"/>
    <x v="0"/>
    <x v="1"/>
    <n v="4.9702463302186993E-2"/>
    <n v="20.119727143503535"/>
    <s v="71.3Emp_Den"/>
    <n v="1"/>
    <n v="20.119727143503535"/>
    <n v="0.37214243954882059"/>
    <n v="6.7394995802291413E-2"/>
    <e v="#N/A"/>
    <e v="#N/A"/>
    <e v="#N/A"/>
    <e v="#N/A"/>
    <e v="#N/A"/>
    <e v="#N/A"/>
    <e v="#N/A"/>
    <e v="#N/A"/>
    <n v="1"/>
    <n v="20.119727143503535"/>
    <n v="0.24598684473777288"/>
    <n v="4.454821758201067E-2"/>
    <n v="1"/>
    <n v="20.119727143503535"/>
    <n v="0.89019124619749457"/>
    <n v="0.16121363468636626"/>
    <n v="1"/>
    <n v="20.119727143503535"/>
    <n v="0.30845662594149209"/>
    <n v="5.5861494958004222E-2"/>
    <n v="5"/>
    <n v="0.1811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x v="2"/>
    <n v="46"/>
    <x v="0"/>
    <n v="0"/>
    <n v="1"/>
    <x v="0"/>
    <s v="Density"/>
    <s v="Employment density"/>
    <x v="1"/>
  </r>
  <r>
    <x v="14"/>
    <s v="Sung et al. 2014"/>
    <x v="36"/>
    <s v="65.6.1"/>
    <s v="Table 3 p. 139 (250m buffer)"/>
    <x v="0"/>
    <x v="0"/>
    <x v="1"/>
    <n v="4.1897297297297284E-2"/>
    <n v="23.867888014449758"/>
    <s v="65.6Pop_Den"/>
    <n v="0.5"/>
    <n v="11.933944007224879"/>
    <n v="0.24175930319036137"/>
    <n v="4.4973032616683777E-2"/>
    <e v="#N/A"/>
    <e v="#N/A"/>
    <e v="#N/A"/>
    <e v="#N/A"/>
    <e v="#N/A"/>
    <e v="#N/A"/>
    <e v="#N/A"/>
    <e v="#N/A"/>
    <n v="0.5"/>
    <n v="11.933944007224879"/>
    <n v="0.14552830494854535"/>
    <n v="2.7071757399748195E-2"/>
    <e v="#N/A"/>
    <e v="#N/A"/>
    <e v="#N/A"/>
    <e v="#N/A"/>
    <n v="0.5"/>
    <n v="11.933944007224879"/>
    <n v="0.18289814324803597"/>
    <n v="3.4023444199572636E-2"/>
    <s v="6e, 8a, 5"/>
    <n v="0.18602399999999997"/>
    <s v="Derived (6e)"/>
    <n v="4.189729729729728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Residential density"/>
    <x v="2"/>
  </r>
  <r>
    <x v="14"/>
    <s v="Sung et al. 2014"/>
    <x v="36"/>
    <s v="65.6.2"/>
    <s v="Table 3 p. 139 (250m buffer)"/>
    <x v="0"/>
    <x v="0"/>
    <x v="1"/>
    <n v="3.4512750455373407E-2"/>
    <n v="28.974798786119539"/>
    <s v="65.6Pop_Den"/>
    <n v="0.5"/>
    <n v="14.48739939305977"/>
    <n v="0.29348751596171246"/>
    <n v="5.560854708684547E-2"/>
    <e v="#N/A"/>
    <e v="#N/A"/>
    <e v="#N/A"/>
    <e v="#N/A"/>
    <e v="#N/A"/>
    <e v="#N/A"/>
    <e v="#N/A"/>
    <e v="#N/A"/>
    <n v="0.5"/>
    <n v="14.48739939305977"/>
    <n v="0.17666637915413211"/>
    <n v="3.347386219022918E-2"/>
    <e v="#N/A"/>
    <e v="#N/A"/>
    <e v="#N/A"/>
    <e v="#N/A"/>
    <n v="0.5"/>
    <n v="14.48739939305977"/>
    <n v="0.2220320832642754"/>
    <n v="4.2069528976498585E-2"/>
    <s v="6e, 8a, 5"/>
    <n v="0.189475"/>
    <s v="Derived (6e)"/>
    <n v="3.451275045537340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Small-scale nieghbourhood living density"/>
    <x v="2"/>
  </r>
  <r>
    <x v="53"/>
    <s v="Schneider et al. 2017"/>
    <x v="84"/>
    <s v="50.1.1"/>
    <s v="Table 3 (final model)"/>
    <x v="0"/>
    <x v="0"/>
    <x v="1"/>
    <n v="7.9336709847607212E-2"/>
    <n v="12.604505555131235"/>
    <s v="50.1Pop_Den"/>
    <n v="1"/>
    <n v="12.604505555131235"/>
    <n v="0.25534362137301297"/>
    <n v="4.8649987630214109E-2"/>
    <e v="#N/A"/>
    <e v="#N/A"/>
    <e v="#N/A"/>
    <e v="#N/A"/>
    <e v="#N/A"/>
    <e v="#N/A"/>
    <e v="#N/A"/>
    <e v="#N/A"/>
    <n v="1"/>
    <n v="12.604505555131235"/>
    <n v="0.15370545789742845"/>
    <n v="2.9285120126351465E-2"/>
    <n v="1"/>
    <n v="12.604505555131235"/>
    <n v="0.6772669290737372"/>
    <n v="0.12903799023691909"/>
    <e v="#N/A"/>
    <e v="#N/A"/>
    <e v="#N/A"/>
    <e v="#N/A"/>
    <s v="4a, 5, 7a"/>
    <n v="0.19052752274999998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x v="2"/>
    <n v="5000"/>
    <x v="1"/>
    <n v="0"/>
    <n v="1"/>
    <x v="0"/>
    <s v="Density"/>
    <s v="Population density"/>
    <x v="2"/>
  </r>
  <r>
    <x v="51"/>
    <s v="Cervero 2006"/>
    <x v="134"/>
    <s v="2.2.1"/>
    <s v="Table 1 p. 290"/>
    <x v="1"/>
    <x v="0"/>
    <x v="1"/>
    <n v="7.9336709847607212E-2"/>
    <n v="12.604505555131235"/>
    <s v="2.2Pop_Den"/>
    <n v="1"/>
    <n v="12.604505555131235"/>
    <n v="0.25534362137301297"/>
    <n v="4.9025975303618491E-2"/>
    <n v="1"/>
    <n v="12.604505555131235"/>
    <n v="5.6277914737140847E-2"/>
    <n v="1.0805359629531042E-2"/>
    <n v="1"/>
    <n v="12.604505555131235"/>
    <n v="0.61396416157298128"/>
    <n v="0.11788111902201241"/>
    <e v="#N/A"/>
    <e v="#N/A"/>
    <e v="#N/A"/>
    <e v="#N/A"/>
    <e v="#N/A"/>
    <e v="#N/A"/>
    <e v="#N/A"/>
    <e v="#N/A"/>
    <n v="1"/>
    <n v="12.604505555131235"/>
    <n v="0.19317508622441926"/>
    <n v="3.7089616555088495E-2"/>
    <s v="6a"/>
    <n v="0.192"/>
    <s v="Source (6a)"/>
    <m/>
    <m/>
    <s v="Y"/>
    <s v="Pos"/>
    <s v="Y"/>
    <s v="Ridership"/>
    <s v="boarding"/>
    <s v="Continuous"/>
    <s v="Aggregate"/>
    <s v="General"/>
    <s v="USA, Canada"/>
    <s v="varies"/>
    <n v="1998"/>
    <s v="Pre-2010"/>
    <x v="1"/>
    <n v="225"/>
    <x v="0"/>
    <n v="0"/>
    <n v="0"/>
    <x v="1"/>
    <s v="Density"/>
    <s v="Population Density"/>
    <x v="2"/>
  </r>
  <r>
    <x v="72"/>
    <s v="Currie et al. 2011"/>
    <x v="135"/>
    <s v="64.1.2"/>
    <s v="Table 5 p. 555"/>
    <x v="0"/>
    <x v="0"/>
    <x v="1"/>
    <n v="6.2554952233216887E-2"/>
    <n v="15.985944586318407"/>
    <s v="64.1Emp_Den"/>
    <n v="1"/>
    <n v="15.985944586318407"/>
    <n v="0.29568236062116199"/>
    <n v="5.783823011958221E-2"/>
    <e v="#N/A"/>
    <e v="#N/A"/>
    <e v="#N/A"/>
    <e v="#N/A"/>
    <n v="1"/>
    <n v="15.985944586318407"/>
    <n v="0.78585133481150982"/>
    <n v="0.15371985750899722"/>
    <e v="#N/A"/>
    <e v="#N/A"/>
    <e v="#N/A"/>
    <e v="#N/A"/>
    <n v="1"/>
    <n v="15.985944586318407"/>
    <n v="0.70729328640690736"/>
    <n v="0.13835316985192672"/>
    <e v="#N/A"/>
    <e v="#N/A"/>
    <e v="#N/A"/>
    <e v="#N/A"/>
    <s v="6c, 8a"/>
    <n v="0.19560933563326918"/>
    <s v="derived (6c)"/>
    <n v="6.2554952233216887E-2"/>
    <s v="Derived (8a)"/>
    <s v="Y"/>
    <s v="Pos"/>
    <s v="Y"/>
    <s v="Ridership"/>
    <s v="BRK"/>
    <s v="Continuous"/>
    <s v="Aggregate"/>
    <s v="General"/>
    <s v="Australia, North America, Europe"/>
    <s v="varies"/>
    <s v="2003 - 2009"/>
    <s v="2018 - 2019"/>
    <x v="2"/>
    <n v="57"/>
    <x v="1"/>
    <n v="0"/>
    <n v="1"/>
    <x v="0"/>
    <s v="Density"/>
    <s v="Job density"/>
    <x v="1"/>
  </r>
  <r>
    <x v="73"/>
    <s v="Chakraborty and Mishra 2012"/>
    <x v="136"/>
    <s v="32.1.2"/>
    <s v="Table 4 - Model I p. 10"/>
    <x v="0"/>
    <x v="0"/>
    <x v="1"/>
    <n v="2.0315119604762753E-2"/>
    <n v="49.224420995560187"/>
    <s v="32.1Emp_Den"/>
    <n v="1"/>
    <n v="49.224420995560187"/>
    <n v="0.91047438089043953"/>
    <n v="0.17904511274626025"/>
    <e v="#N/A"/>
    <e v="#N/A"/>
    <e v="#N/A"/>
    <e v="#N/A"/>
    <n v="1"/>
    <n v="49.224420995560187"/>
    <n v="2.4198180305086039"/>
    <n v="0.47585808144774333"/>
    <e v="#N/A"/>
    <e v="#N/A"/>
    <e v="#N/A"/>
    <e v="#N/A"/>
    <n v="1"/>
    <n v="49.224420995560187"/>
    <n v="2.1779196286733251"/>
    <n v="0.4282886741818519"/>
    <e v="#N/A"/>
    <e v="#N/A"/>
    <e v="#N/A"/>
    <e v="#N/A"/>
    <s v="6c, 8a, 5"/>
    <n v="0.19665035777410345"/>
    <s v="derived (6c)"/>
    <n v="2.03151196047627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x v="2"/>
    <s v="not stated"/>
    <x v="1"/>
    <n v="0"/>
    <n v="1"/>
    <x v="0"/>
    <s v="Density"/>
    <s v="Employment density"/>
    <x v="1"/>
  </r>
  <r>
    <x v="65"/>
    <s v="Guerra et al. 2012"/>
    <x v="111"/>
    <s v="70.13.2"/>
    <s v="Table 5 p. 9 (model 3"/>
    <x v="0"/>
    <x v="0"/>
    <x v="1"/>
    <n v="5.1030927835051552E-2"/>
    <n v="19.595959595959595"/>
    <s v="70.13Emp_Den"/>
    <n v="1"/>
    <n v="19.595959595959595"/>
    <n v="0.36245462760637875"/>
    <n v="7.1766016266062993E-2"/>
    <e v="#N/A"/>
    <e v="#N/A"/>
    <e v="#N/A"/>
    <e v="#N/A"/>
    <n v="1"/>
    <n v="19.595959595959595"/>
    <n v="0.96331567535752349"/>
    <n v="0.19073650372078965"/>
    <e v="#N/A"/>
    <e v="#N/A"/>
    <e v="#N/A"/>
    <e v="#N/A"/>
    <e v="#N/A"/>
    <e v="#N/A"/>
    <e v="#N/A"/>
    <e v="#N/A"/>
    <n v="1"/>
    <n v="19.595959595959595"/>
    <n v="0.30042671731794401"/>
    <n v="5.9484490028952917E-2"/>
    <s v="6a, 8a, 5"/>
    <n v="0.19800000000000001"/>
    <s v="Source (6a)"/>
    <n v="5.1030927835051552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0"/>
    <n v="0"/>
    <n v="0"/>
    <x v="1"/>
    <s v="Density"/>
    <s v="Job density"/>
    <x v="1"/>
  </r>
  <r>
    <x v="74"/>
    <s v="de Grange et al. 2012"/>
    <x v="137"/>
    <s v="39.1.1"/>
    <s v="Table 1 p. 14, Model 4"/>
    <x v="0"/>
    <x v="0"/>
    <x v="1"/>
    <n v="9.1999999999999998E-2"/>
    <n v="10.869565217391305"/>
    <s v="39.1Pop_Den"/>
    <n v="1"/>
    <n v="10.869565217391305"/>
    <n v="0.22019698695986961"/>
    <n v="4.3819200405014053E-2"/>
    <e v="#N/A"/>
    <e v="#N/A"/>
    <e v="#N/A"/>
    <e v="#N/A"/>
    <n v="1"/>
    <n v="10.869565217391305"/>
    <n v="0.52945539721244617"/>
    <n v="0.1053616240452768"/>
    <e v="#N/A"/>
    <e v="#N/A"/>
    <e v="#N/A"/>
    <e v="#N/A"/>
    <n v="1"/>
    <n v="10.869565217391305"/>
    <n v="0.58404488957938117"/>
    <n v="0.11622493302629686"/>
    <e v="#N/A"/>
    <e v="#N/A"/>
    <e v="#N/A"/>
    <e v="#N/A"/>
    <s v="6a, 8a, 8b"/>
    <n v="0.19900000000000001"/>
    <s v="Source (6a)"/>
    <n v="9.1999999999999998E-2"/>
    <s v="Derived (8a)"/>
    <s v="Y"/>
    <s v="Pos"/>
    <s v="Y"/>
    <s v="Ridership"/>
    <s v="trip"/>
    <s v="Continuous"/>
    <s v="Aggregate"/>
    <s v="General"/>
    <s v="Global"/>
    <s v="varies"/>
    <s v="2000 - 2009"/>
    <s v="2018 - 2019"/>
    <x v="2"/>
    <n v="41"/>
    <x v="1"/>
    <n v="0"/>
    <n v="1"/>
    <x v="0"/>
    <s v="Density"/>
    <s v="Population density"/>
    <x v="2"/>
  </r>
  <r>
    <x v="75"/>
    <s v="Currie and Delbosc 2013"/>
    <x v="138"/>
    <s v="62.1.1"/>
    <s v="Table 5 p. 57"/>
    <x v="0"/>
    <x v="0"/>
    <x v="1"/>
    <n v="3.8405759702725015E-2"/>
    <n v="26.037761204058327"/>
    <s v="62.1Emp_Den"/>
    <n v="1"/>
    <n v="26.037761204058327"/>
    <n v="0.48160474074801907"/>
    <n v="9.5996294953831704E-2"/>
    <e v="#N/A"/>
    <e v="#N/A"/>
    <e v="#N/A"/>
    <e v="#N/A"/>
    <n v="1"/>
    <n v="26.037761204058327"/>
    <n v="1.2799875094790989"/>
    <n v="0.25513465317291195"/>
    <e v="#N/A"/>
    <e v="#N/A"/>
    <e v="#N/A"/>
    <e v="#N/A"/>
    <e v="#N/A"/>
    <e v="#N/A"/>
    <e v="#N/A"/>
    <e v="#N/A"/>
    <e v="#N/A"/>
    <e v="#N/A"/>
    <e v="#N/A"/>
    <e v="#N/A"/>
    <s v="6c, 5, 8a"/>
    <n v="0.19932589285714283"/>
    <s v="derived (6c)"/>
    <n v="3.8405759702725015E-2"/>
    <s v="Derived (8a)"/>
    <s v="Y"/>
    <s v="Pos"/>
    <s v="Y"/>
    <s v="Ridership"/>
    <s v="BVK"/>
    <s v="Continuous"/>
    <s v="Aggregate"/>
    <s v="General"/>
    <s v="varies"/>
    <s v="varies"/>
    <s v="2001 - 2009"/>
    <s v="2018 - 2019"/>
    <x v="2"/>
    <n v="91"/>
    <x v="1"/>
    <n v="0"/>
    <n v="0"/>
    <x v="1"/>
    <s v="Density"/>
    <s v="Employment density"/>
    <x v="1"/>
  </r>
  <r>
    <x v="76"/>
    <s v="Verbas et al. 2015"/>
    <x v="139"/>
    <s v="91.1.1"/>
    <s v="Table 2 p. 12"/>
    <x v="0"/>
    <x v="0"/>
    <x v="1"/>
    <n v="1.1212255772646538E-2"/>
    <n v="89.188118811881182"/>
    <s v="91.1Local_Access"/>
    <n v="0.33333333333333331"/>
    <n v="29.729372937293725"/>
    <n v="1.4587593449969221E-3"/>
    <n v="2.9466938768937828E-4"/>
    <e v="#N/A"/>
    <e v="#N/A"/>
    <e v="#N/A"/>
    <e v="#N/A"/>
    <e v="#N/A"/>
    <e v="#N/A"/>
    <e v="#N/A"/>
    <e v="#N/A"/>
    <n v="0.33333333333333331"/>
    <n v="29.729372937293725"/>
    <n v="6.5679513797252582E-4"/>
    <n v="1.3267261787045022E-4"/>
    <n v="0.33333333333333331"/>
    <n v="29.729372937293725"/>
    <n v="0.10587223535771499"/>
    <n v="2.1386191542258428E-2"/>
    <e v="#N/A"/>
    <e v="#N/A"/>
    <e v="#N/A"/>
    <e v="#N/A"/>
    <s v="8a"/>
    <n v="0.20200000000000001"/>
    <s v="Source"/>
    <n v="1.121225577264653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x v="2"/>
    <n v="92784"/>
    <x v="1"/>
    <n v="0"/>
    <n v="1"/>
    <x v="0"/>
    <s v="PT-Access"/>
    <s v="Walkscore"/>
    <x v="5"/>
  </r>
  <r>
    <x v="71"/>
    <s v="Bordoloi et al. 2013"/>
    <x v="140"/>
    <s v="127.2.1"/>
    <s v="Table 4 p. 571"/>
    <x v="0"/>
    <x v="0"/>
    <x v="1"/>
    <n v="8.0974842767295593E-2"/>
    <n v="12.349514563106796"/>
    <s v="127.2Mix_Land"/>
    <n v="1"/>
    <n v="12.349514563106796"/>
    <n v="0.16758019613855801"/>
    <n v="3.4521520404542948E-2"/>
    <e v="#N/A"/>
    <e v="#N/A"/>
    <e v="#N/A"/>
    <e v="#N/A"/>
    <e v="#N/A"/>
    <e v="#N/A"/>
    <e v="#N/A"/>
    <e v="#N/A"/>
    <n v="1"/>
    <n v="12.349514563106796"/>
    <n v="0.35628880517205125"/>
    <n v="7.3395493865442557E-2"/>
    <e v="#N/A"/>
    <e v="#N/A"/>
    <e v="#N/A"/>
    <e v="#N/A"/>
    <e v="#N/A"/>
    <e v="#N/A"/>
    <e v="#N/A"/>
    <e v="#N/A"/>
    <s v="8a, SS calculated as: population/average household size *1% (stated sample size)"/>
    <n v="0.20599999999999999"/>
    <s v="Source"/>
    <n v="8.0974842767295593E-2"/>
    <s v="Derived (8a)"/>
    <s v="Y"/>
    <s v="Pos"/>
    <s v="Y"/>
    <s v="Ridership"/>
    <m/>
    <s v="Count"/>
    <s v="Disaggregate"/>
    <s v="General"/>
    <s v="India"/>
    <s v="Agartala"/>
    <n v="2012"/>
    <s v="2010 - 2017"/>
    <x v="2"/>
    <n v="816"/>
    <x v="1"/>
    <n v="0"/>
    <n v="0"/>
    <x v="1"/>
    <s v="Diversity"/>
    <s v="Entropy ( 0 - 1); 0 = homoegoeous"/>
    <x v="4"/>
  </r>
  <r>
    <x v="65"/>
    <s v="Guerra et al. 2012"/>
    <x v="141"/>
    <s v="70.1.1"/>
    <s v="Table 2 p. 7 (0.25 mi buffer)"/>
    <x v="0"/>
    <x v="0"/>
    <x v="1"/>
    <n v="3.4387203231752414E-2"/>
    <n v="29.080585392784176"/>
    <s v="70.1Pop_Den"/>
    <n v="1"/>
    <n v="29.080585392784176"/>
    <n v="0.589118069991865"/>
    <n v="0.12195389925785419"/>
    <e v="#N/A"/>
    <e v="#N/A"/>
    <e v="#N/A"/>
    <e v="#N/A"/>
    <n v="1"/>
    <n v="29.080585392784176"/>
    <n v="1.4165123059082445"/>
    <n v="0.29323357719214116"/>
    <e v="#N/A"/>
    <e v="#N/A"/>
    <e v="#N/A"/>
    <e v="#N/A"/>
    <e v="#N/A"/>
    <e v="#N/A"/>
    <e v="#N/A"/>
    <e v="#N/A"/>
    <e v="#N/A"/>
    <e v="#N/A"/>
    <e v="#N/A"/>
    <e v="#N/A"/>
    <s v="6c, 10, 5"/>
    <n v="0.20701096345514952"/>
    <s v="derived (6c)"/>
    <n v="3.4387203231752414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1"/>
    <n v="0"/>
    <n v="0"/>
    <x v="1"/>
    <s v="Density"/>
    <s v="Population density"/>
    <x v="2"/>
  </r>
  <r>
    <x v="28"/>
    <s v="Bhattacharya 2013"/>
    <x v="51"/>
    <s v="72.3.1"/>
    <s v="Table 3.4 p. 66"/>
    <x v="0"/>
    <x v="0"/>
    <x v="1"/>
    <n v="0.14526459969932454"/>
    <n v="6.8839896442068254"/>
    <s v="72.3Pop_Den"/>
    <n v="1"/>
    <n v="6.8839896442068254"/>
    <n v="0.13945670756839046"/>
    <n v="2.9285908589361996E-2"/>
    <e v="#N/A"/>
    <e v="#N/A"/>
    <e v="#N/A"/>
    <e v="#N/A"/>
    <n v="1"/>
    <n v="6.8839896442068254"/>
    <n v="0.33531842337614992"/>
    <n v="7.0416868908991487E-2"/>
    <e v="#N/A"/>
    <e v="#N/A"/>
    <e v="#N/A"/>
    <e v="#N/A"/>
    <n v="1"/>
    <n v="6.8839896442068254"/>
    <n v="0.36989142538870684"/>
    <n v="7.7677199331628435E-2"/>
    <e v="#N/A"/>
    <e v="#N/A"/>
    <e v="#N/A"/>
    <e v="#N/A"/>
    <s v="4b, 8a, 8b"/>
    <n v="0.21"/>
    <s v="Source"/>
    <n v="0.14526459969932454"/>
    <s v="Derived (8a)"/>
    <s v="N"/>
    <s v="Pos"/>
    <s v="insignificant"/>
    <s v="Transit users"/>
    <s v="individual"/>
    <s v="Count"/>
    <s v="Aggregate"/>
    <s v="General"/>
    <s v="USA"/>
    <s v="Atlanta"/>
    <n v="2009"/>
    <s v="Pre-2010"/>
    <x v="2"/>
    <n v="1298"/>
    <x v="1"/>
    <n v="0"/>
    <n v="1"/>
    <x v="0"/>
    <s v="Density"/>
    <s v="Population density"/>
    <x v="2"/>
  </r>
  <r>
    <x v="76"/>
    <s v="Verbas et al. 2015"/>
    <x v="139"/>
    <s v="91.1.2"/>
    <s v="Table 2 p. 13 (medium term elasticity)"/>
    <x v="0"/>
    <x v="0"/>
    <x v="1"/>
    <n v="1.1194029850746268E-2"/>
    <n v="89.333333333333343"/>
    <s v="91.1Local_Access"/>
    <n v="0.33333333333333331"/>
    <n v="29.777777777777779"/>
    <n v="1.4611344712247148E-3"/>
    <n v="3.0683823895719011E-4"/>
    <e v="#N/A"/>
    <e v="#N/A"/>
    <e v="#N/A"/>
    <e v="#N/A"/>
    <e v="#N/A"/>
    <e v="#N/A"/>
    <e v="#N/A"/>
    <e v="#N/A"/>
    <n v="0.33333333333333331"/>
    <n v="29.777777777777779"/>
    <n v="6.578645202279578E-4"/>
    <n v="1.3815154924787113E-4"/>
    <n v="0.33333333333333331"/>
    <n v="29.777777777777779"/>
    <n v="0.1060446146633596"/>
    <n v="2.2269369079305514E-2"/>
    <e v="#N/A"/>
    <e v="#N/A"/>
    <e v="#N/A"/>
    <e v="#N/A"/>
    <s v="8a"/>
    <n v="0.21"/>
    <s v="Source"/>
    <n v="1.119402985074626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x v="2"/>
    <n v="23196"/>
    <x v="1"/>
    <n v="0"/>
    <n v="1"/>
    <x v="0"/>
    <s v="PT-Access"/>
    <s v="Walkscore"/>
    <x v="5"/>
  </r>
  <r>
    <x v="70"/>
    <s v="Zhao et al. 2018"/>
    <x v="128"/>
    <s v="155.1.2"/>
    <s v="Table 3 p. 1183 - DR Model 1 (only) "/>
    <x v="0"/>
    <x v="0"/>
    <x v="1"/>
    <n v="0.11723419349117675"/>
    <n v="8.5299345713097061"/>
    <s v="155.1Emp_Den"/>
    <n v="1"/>
    <n v="8.5299345713097061"/>
    <n v="0.15777304721470758"/>
    <n v="3.3293512700750871E-2"/>
    <e v="#N/A"/>
    <e v="#N/A"/>
    <e v="#N/A"/>
    <e v="#N/A"/>
    <e v="#N/A"/>
    <e v="#N/A"/>
    <e v="#N/A"/>
    <e v="#N/A"/>
    <n v="1"/>
    <n v="8.5299345713097061"/>
    <n v="0.10428827767148061"/>
    <n v="2.2007073822119864E-2"/>
    <e v="#N/A"/>
    <e v="#N/A"/>
    <e v="#N/A"/>
    <e v="#N/A"/>
    <n v="1"/>
    <n v="8.5299345713097061"/>
    <n v="0.13077288864811673"/>
    <n v="2.7595897436112172E-2"/>
    <s v="6c, 8a"/>
    <n v="0.21102154828411815"/>
    <s v="derived (6c)"/>
    <n v="0.11723419349117675"/>
    <s v="Derived (8a)"/>
    <s v="N"/>
    <s v="Pos"/>
    <s v="insignificant"/>
    <s v="Ridership"/>
    <s v="daily ridership"/>
    <s v="Count"/>
    <s v="Aggregate"/>
    <s v="Weekday"/>
    <s v="China"/>
    <s v="varies"/>
    <n v="2016"/>
    <s v="2010 - 2017"/>
    <x v="0"/>
    <n v="109"/>
    <x v="0"/>
    <n v="0"/>
    <n v="0"/>
    <x v="1"/>
    <s v="Density"/>
    <s v="Weighted job"/>
    <x v="1"/>
  </r>
  <r>
    <x v="14"/>
    <s v="Sung et al. 2014"/>
    <x v="36"/>
    <s v="65.6.6"/>
    <s v="Table 3 p. 139 (250m buffer)"/>
    <x v="0"/>
    <x v="0"/>
    <x v="1"/>
    <n v="7.0807999999999996E-2"/>
    <n v="14.122698000225965"/>
    <s v="65.6Mix_House"/>
    <n v="1"/>
    <n v="14.122698000225965"/>
    <n v="1.6632294505729122"/>
    <n v="0.3533098528085003"/>
    <e v="#N/A"/>
    <e v="#N/A"/>
    <e v="#N/A"/>
    <e v="#N/A"/>
    <e v="#N/A"/>
    <e v="#N/A"/>
    <e v="#N/A"/>
    <e v="#N/A"/>
    <n v="1"/>
    <n v="14.122698000225965"/>
    <n v="1.3814843566493515"/>
    <n v="0.29346043297688185"/>
    <e v="#N/A"/>
    <e v="#N/A"/>
    <e v="#N/A"/>
    <e v="#N/A"/>
    <n v="1"/>
    <n v="14.122698000225965"/>
    <n v="1.6961490546581441"/>
    <n v="0.36030276678670159"/>
    <s v="6e, 8a, 5"/>
    <n v="0.212424"/>
    <s v="Derived (6e)"/>
    <n v="7.080799999999999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small-scale neighborhood living balancing index:perfect balance between two land uses = 1"/>
    <x v="9"/>
  </r>
  <r>
    <x v="32"/>
    <s v="Marshall and Garrick 2010"/>
    <x v="53"/>
    <s v="55.1.17"/>
    <s v="Table 2 p. 110"/>
    <x v="0"/>
    <x v="0"/>
    <x v="1"/>
    <n v="2.729376E-2"/>
    <n v="36.638411124007831"/>
    <s v="55.1Safety"/>
    <n v="0.25"/>
    <n v="9.1596027810019578"/>
    <n v="0.2314325931176561"/>
    <n v="4.9269992091301465E-2"/>
    <e v="#N/A"/>
    <e v="#N/A"/>
    <e v="#N/A"/>
    <e v="#N/A"/>
    <e v="#N/A"/>
    <e v="#N/A"/>
    <e v="#N/A"/>
    <e v="#N/A"/>
    <n v="0.25"/>
    <n v="9.1596027810019578"/>
    <n v="0.23143259311765607"/>
    <n v="4.9269992091301458E-2"/>
    <n v="0.25"/>
    <n v="9.1596027810019578"/>
    <n v="0.23143259311765607"/>
    <n v="4.9269992091301458E-2"/>
    <n v="0.25"/>
    <n v="9.1596027810019578"/>
    <n v="0.2314325931176561"/>
    <n v="4.9269992091301465E-2"/>
    <s v="4a, 8a, 7a"/>
    <n v="0.21289132799999999"/>
    <s v="derived (7a)"/>
    <n v="2.7293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2"/>
    <n v="1000"/>
    <x v="0"/>
    <n v="0"/>
    <n v="1"/>
    <x v="0"/>
    <s v="PT-Design"/>
    <s v="% curbs"/>
    <x v="10"/>
  </r>
  <r>
    <x v="17"/>
    <s v="Chapman and Frank 2004"/>
    <x v="28"/>
    <s v="110.1.4"/>
    <s v="Table 105 p. 237"/>
    <x v="1"/>
    <x v="0"/>
    <x v="1"/>
    <n v="4.6555416234905493E-2"/>
    <n v="21.479777883507307"/>
    <s v="110.1Local_Access"/>
    <n v="0.5"/>
    <n v="10.739888941753653"/>
    <n v="5.269843192137779E-4"/>
    <n v="1.1236560243261706E-4"/>
    <n v="0.5"/>
    <n v="10.739888941753653"/>
    <n v="0.3392126237175252"/>
    <n v="7.2328206793011218E-2"/>
    <n v="0.5"/>
    <n v="10.739888941753653"/>
    <n v="0.53862133689687641"/>
    <n v="0.11484689163763787"/>
    <e v="#N/A"/>
    <e v="#N/A"/>
    <e v="#N/A"/>
    <e v="#N/A"/>
    <n v="0.5"/>
    <n v="10.739888941753653"/>
    <n v="3.824688977313391E-2"/>
    <n v="8.1551474187009001E-3"/>
    <n v="0.5"/>
    <n v="10.739888941753653"/>
    <n v="3.1954268297719631E-4"/>
    <n v="6.8134107157563959E-5"/>
    <s v="4a, 7a, 8a"/>
    <n v="0.21322380635586716"/>
    <s v="Derived (7a); (used average mode shares p. 14 for elasticity calc as model-specific means only given for relative trip time)"/>
    <n v="4.655541623490549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x v="1"/>
    <n v="4140"/>
    <x v="0"/>
    <n v="0"/>
    <n v="1"/>
    <x v="0"/>
    <s v="PT-Access"/>
    <s v="Walkability index"/>
    <x v="5"/>
  </r>
  <r>
    <x v="58"/>
    <s v="Bhiromkaew 2006"/>
    <x v="92"/>
    <s v="7.2.2"/>
    <s v="Descriptives p. 100, table 5.4 p. 113 'transit', mode share p. 74"/>
    <x v="0"/>
    <x v="0"/>
    <x v="1"/>
    <n v="7.1158509006004012E-2"/>
    <n v="14.053133124467585"/>
    <s v="7.2Emp_Den"/>
    <n v="1"/>
    <n v="14.053133124467585"/>
    <n v="0.25993231453600241"/>
    <n v="5.5452195042695059E-2"/>
    <e v="#N/A"/>
    <e v="#N/A"/>
    <e v="#N/A"/>
    <e v="#N/A"/>
    <n v="1"/>
    <n v="14.053133124467585"/>
    <n v="0.69083646352674333"/>
    <n v="0.14737836034920809"/>
    <e v="#N/A"/>
    <e v="#N/A"/>
    <e v="#N/A"/>
    <e v="#N/A"/>
    <n v="1"/>
    <n v="14.053133124467585"/>
    <n v="0.6217766274771992"/>
    <n v="0.13264560384268512"/>
    <n v="1"/>
    <n v="14.053133124467585"/>
    <n v="0.21544934464379897"/>
    <n v="4.5962500285257946E-2"/>
    <s v="4a, 7a, , 8a"/>
    <n v="0.21333321000000002"/>
    <s v="derived (7a)"/>
    <n v="7.1158509006004012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1"/>
    <n v="2127"/>
    <x v="0"/>
    <n v="0"/>
    <n v="1"/>
    <x v="0"/>
    <s v="Density"/>
    <s v="Employment density"/>
    <x v="1"/>
  </r>
  <r>
    <x v="17"/>
    <s v="Chapman and Frank 2004"/>
    <x v="116"/>
    <s v="110.3.2"/>
    <s v="Table 109 p. 242"/>
    <x v="1"/>
    <x v="0"/>
    <x v="1"/>
    <n v="7.1735874240982878E-2"/>
    <n v="13.940026668395959"/>
    <s v="110.3Emp_Den"/>
    <n v="1"/>
    <n v="13.940026668395959"/>
    <n v="0.25784025274058153"/>
    <n v="5.5859115753482028E-2"/>
    <n v="1"/>
    <n v="13.940026668395959"/>
    <n v="5.1666845294251348E-2"/>
    <n v="1.1193226275699332E-2"/>
    <n v="1"/>
    <n v="13.940026668395959"/>
    <n v="0.68527627538773528"/>
    <n v="0.14845985598886205"/>
    <e v="#N/A"/>
    <e v="#N/A"/>
    <e v="#N/A"/>
    <e v="#N/A"/>
    <n v="1"/>
    <n v="13.940026668395959"/>
    <n v="0.61677226651518213"/>
    <n v="0.13361898719309842"/>
    <n v="1"/>
    <n v="13.940026668395959"/>
    <n v="0.21371530344317965"/>
    <n v="4.629978347614376E-2"/>
    <s v="4a, 7a, 8a"/>
    <n v="0.21664234020776829"/>
    <s v="Derived (7a); (used average mode shares p. 14 for elasticity calc as model-specific means only given for relative trip time)"/>
    <n v="7.173587424098287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4224"/>
    <x v="0"/>
    <n v="0"/>
    <n v="1"/>
    <x v="0"/>
    <s v="Density"/>
    <s v="Net employment density"/>
    <x v="1"/>
  </r>
  <r>
    <x v="21"/>
    <s v="Chen and Zegras 2016"/>
    <x v="142"/>
    <s v="86.3.8"/>
    <s v="Table 2 (p-values), Table 3 p. 118 (off peak)"/>
    <x v="0"/>
    <x v="0"/>
    <x v="1"/>
    <n v="0.12883537881963511"/>
    <n v="7.7618431300610675"/>
    <s v="86.3Connectivity"/>
    <n v="1"/>
    <n v="7.7618431300610675"/>
    <n v="0.73333879637414301"/>
    <n v="0.16060119640593731"/>
    <e v="#N/A"/>
    <e v="#N/A"/>
    <e v="#N/A"/>
    <e v="#N/A"/>
    <e v="#N/A"/>
    <e v="#N/A"/>
    <e v="#N/A"/>
    <e v="#N/A"/>
    <n v="1"/>
    <n v="7.7618431300610675"/>
    <n v="0.53391520694350825"/>
    <n v="0.1169274303206283"/>
    <n v="1"/>
    <n v="7.7618431300610675"/>
    <n v="0.57949293917418154"/>
    <n v="0.12690895367914576"/>
    <n v="1"/>
    <n v="7.7618431300610675"/>
    <n v="0.59246421905720315"/>
    <n v="0.1297496639735275"/>
    <m/>
    <n v="0.219"/>
    <s v="Source"/>
    <m/>
    <m/>
    <s v="N"/>
    <s v="Pos"/>
    <s v="insignificant"/>
    <s v="Ridership"/>
    <s v="boarding"/>
    <s v="Continuous"/>
    <s v="Aggregate"/>
    <s v="Off-peak"/>
    <s v="USA"/>
    <s v="Boston"/>
    <s v="2009 - 2010"/>
    <s v="2018 - 2019"/>
    <x v="2"/>
    <n v="120"/>
    <x v="0"/>
    <n v="0"/>
    <n v="1"/>
    <x v="0"/>
    <s v="PT-Design"/>
    <s v="Proportion of intersections that are four-way or more"/>
    <x v="0"/>
  </r>
  <r>
    <x v="62"/>
    <s v="Tsa et al. 2012"/>
    <x v="104"/>
    <s v="102.1.3"/>
    <s v="Table 2 p. 68"/>
    <x v="0"/>
    <x v="0"/>
    <x v="1"/>
    <n v="4.6808510638297871E-2"/>
    <n v="21.363636363636363"/>
    <s v="102.1Connectivity"/>
    <n v="1"/>
    <n v="21.363636363636363"/>
    <n v="2.0184359712717752"/>
    <n v="0.44405591367979053"/>
    <e v="#N/A"/>
    <e v="#N/A"/>
    <e v="#N/A"/>
    <e v="#N/A"/>
    <e v="#N/A"/>
    <e v="#N/A"/>
    <e v="#N/A"/>
    <e v="#N/A"/>
    <n v="1"/>
    <n v="21.363636363636363"/>
    <n v="1.4695440424427935"/>
    <n v="0.32329968933741454"/>
    <n v="1"/>
    <n v="21.363636363636363"/>
    <n v="1.5949918363932021"/>
    <n v="0.35089820400650445"/>
    <n v="1"/>
    <n v="21.363636363636363"/>
    <n v="1.6306938857580728"/>
    <n v="0.35875265486677604"/>
    <s v="8a"/>
    <n v="0.22"/>
    <s v="Source"/>
    <n v="4.6808510638297871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x v="2"/>
    <n v="1824"/>
    <x v="0"/>
    <n v="0"/>
    <n v="1"/>
    <x v="0"/>
    <s v="PT-Design"/>
    <s v="Road link density"/>
    <x v="0"/>
  </r>
  <r>
    <x v="53"/>
    <s v="Schneider et al. 2017"/>
    <x v="84"/>
    <s v="50.1.3"/>
    <s v="Table 3 (final model)"/>
    <x v="0"/>
    <x v="0"/>
    <x v="1"/>
    <n v="0.10877555683935247"/>
    <n v="9.1932418371975935"/>
    <s v="50.1Amenity"/>
    <n v="1"/>
    <n v="9.1932418371975935"/>
    <n v="5.583996284187745E-2"/>
    <n v="1.2351274466172858E-2"/>
    <e v="#N/A"/>
    <e v="#N/A"/>
    <e v="#N/A"/>
    <e v="#N/A"/>
    <e v="#N/A"/>
    <e v="#N/A"/>
    <e v="#N/A"/>
    <e v="#N/A"/>
    <n v="1"/>
    <n v="9.1932418371975935"/>
    <n v="3.6556782924991114E-2"/>
    <n v="8.0860164750726684E-3"/>
    <n v="1"/>
    <n v="9.1932418371975935"/>
    <n v="7.4345514045826205E-2"/>
    <n v="1.644452830151337E-2"/>
    <e v="#N/A"/>
    <e v="#N/A"/>
    <e v="#N/A"/>
    <e v="#N/A"/>
    <s v="4a, 5, 7a"/>
    <n v="0.22119059250000001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x v="2"/>
    <n v="5000"/>
    <x v="1"/>
    <n v="0"/>
    <n v="1"/>
    <x v="0"/>
    <s v="PT-Design"/>
    <s v="pre-1940s housing share"/>
    <x v="6"/>
  </r>
  <r>
    <x v="77"/>
    <s v="Liu et al. 2018a"/>
    <x v="143"/>
    <s v="179.2.3"/>
    <s v="Table 2 p. 8"/>
    <x v="0"/>
    <x v="0"/>
    <x v="1"/>
    <n v="3.5000000000000001E-3"/>
    <n v="285.71428571428572"/>
    <s v="179.2Comm_Den"/>
    <n v="1"/>
    <n v="285.71428571428572"/>
    <n v="4.0980707059343136"/>
    <n v="0.90977169671741764"/>
    <e v="#N/A"/>
    <e v="#N/A"/>
    <e v="#N/A"/>
    <e v="#N/A"/>
    <e v="#N/A"/>
    <e v="#N/A"/>
    <e v="#N/A"/>
    <e v="#N/A"/>
    <n v="1"/>
    <n v="285.71428571428572"/>
    <n v="3.800885762140521"/>
    <n v="0.84379663919519565"/>
    <e v="#N/A"/>
    <e v="#N/A"/>
    <e v="#N/A"/>
    <e v="#N/A"/>
    <n v="1"/>
    <n v="285.71428571428572"/>
    <n v="4.495937506355701"/>
    <n v="0.99809812641096562"/>
    <s v="7b, 8a, 8b"/>
    <n v="0.222"/>
    <s v="derived (7b)"/>
    <n v="3.5000000000000001E-3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x v="0"/>
    <n v="113"/>
    <x v="0"/>
    <n v="0"/>
    <n v="0"/>
    <x v="1"/>
    <s v="Density"/>
    <s v="commercial-oriented land use percentage"/>
    <x v="8"/>
  </r>
  <r>
    <x v="14"/>
    <s v="Sung et al. 2014"/>
    <x v="27"/>
    <s v="65.3.1"/>
    <s v="Table 2 p. 138 (750m buffer)"/>
    <x v="0"/>
    <x v="0"/>
    <x v="1"/>
    <n v="6.1961002785515321E-2"/>
    <n v="16.139183600071931"/>
    <s v="65.3Pop_Den"/>
    <n v="0.5"/>
    <n v="8.0695918000359654"/>
    <n v="0.16347478163348708"/>
    <n v="3.6363330426552869E-2"/>
    <e v="#N/A"/>
    <e v="#N/A"/>
    <e v="#N/A"/>
    <e v="#N/A"/>
    <e v="#N/A"/>
    <e v="#N/A"/>
    <e v="#N/A"/>
    <e v="#N/A"/>
    <n v="0.5"/>
    <n v="8.0695918000359654"/>
    <n v="9.8404518705212149E-2"/>
    <n v="2.188910114078739E-2"/>
    <e v="#N/A"/>
    <e v="#N/A"/>
    <e v="#N/A"/>
    <e v="#N/A"/>
    <n v="0.5"/>
    <n v="8.0695918000359654"/>
    <n v="0.12367356140623986"/>
    <n v="2.7509946999203994E-2"/>
    <s v="6e, 8a, 5"/>
    <n v="0.22244"/>
    <s v="Derived (6e)"/>
    <n v="6.196100278551532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Residential density"/>
    <x v="2"/>
  </r>
  <r>
    <x v="78"/>
    <s v="Blumenberg and Smart 2009"/>
    <x v="144"/>
    <s v="29.1.4"/>
    <s v="Table 3 p. 11"/>
    <x v="0"/>
    <x v="0"/>
    <x v="1"/>
    <n v="0.22972178581468936"/>
    <n v="4.3530917037475678"/>
    <s v="29.1Balance"/>
    <n v="1"/>
    <n v="4.3530917037475678"/>
    <n v="0.48583293025202406"/>
    <n v="0.10825821609472604"/>
    <e v="#N/A"/>
    <e v="#N/A"/>
    <e v="#N/A"/>
    <e v="#N/A"/>
    <n v="1"/>
    <n v="4.3530917037475678"/>
    <n v="0.78918435820760757"/>
    <n v="0.17585405490133696"/>
    <e v="#N/A"/>
    <e v="#N/A"/>
    <e v="#N/A"/>
    <e v="#N/A"/>
    <n v="1"/>
    <n v="4.3530917037475678"/>
    <n v="0.31365250272615541"/>
    <n v="6.989122865995416E-2"/>
    <n v="1"/>
    <n v="4.3530917037475678"/>
    <n v="0.45721297258451477"/>
    <n v="0.10188082714296462"/>
    <s v="6d, 8a"/>
    <n v="0.22283013224024867"/>
    <s v="derived (6d)"/>
    <n v="0.22972178581468936"/>
    <s v="Derived (8a)"/>
    <s v="N"/>
    <s v="Pos"/>
    <s v="insignificant"/>
    <s v="Mode share"/>
    <s v="trip"/>
    <s v="continuous (fraction)"/>
    <s v="Aggregate"/>
    <s v="Work"/>
    <s v="USA"/>
    <s v="Los Angeles"/>
    <n v="2000"/>
    <s v="Pre-2010"/>
    <x v="1"/>
    <n v="3394"/>
    <x v="0"/>
    <n v="1"/>
    <n v="1"/>
    <x v="0"/>
    <s v="Diversity"/>
    <s v="jobs to workers (distance decay function:ratio of the two land uses"/>
    <x v="3"/>
  </r>
  <r>
    <x v="77"/>
    <s v="Liu et al. 2018a"/>
    <x v="145"/>
    <s v="179.1.3"/>
    <s v="Table 2 p. 8"/>
    <x v="0"/>
    <x v="0"/>
    <x v="1"/>
    <n v="3.5000000000000001E-3"/>
    <n v="285.71428571428572"/>
    <s v="179.1Comm_Den"/>
    <n v="1"/>
    <n v="285.71428571428572"/>
    <n v="4.0980707059343136"/>
    <n v="0.91386976742335191"/>
    <e v="#N/A"/>
    <e v="#N/A"/>
    <e v="#N/A"/>
    <e v="#N/A"/>
    <e v="#N/A"/>
    <e v="#N/A"/>
    <e v="#N/A"/>
    <e v="#N/A"/>
    <n v="1"/>
    <n v="285.71428571428572"/>
    <n v="3.800885762140521"/>
    <n v="0.8475975249573362"/>
    <e v="#N/A"/>
    <e v="#N/A"/>
    <e v="#N/A"/>
    <e v="#N/A"/>
    <n v="1"/>
    <n v="285.71428571428572"/>
    <n v="4.495937506355701"/>
    <n v="1.0025940639173214"/>
    <s v="7b, 8a, 8b"/>
    <n v="0.223"/>
    <s v="derived (7b)"/>
    <n v="3.5000000000000001E-3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x v="0"/>
    <n v="113"/>
    <x v="0"/>
    <n v="0"/>
    <n v="0"/>
    <x v="1"/>
    <s v="Density"/>
    <s v="commercial-oriented land use percentage"/>
    <x v="8"/>
  </r>
  <r>
    <x v="49"/>
    <s v="He et al. 2018"/>
    <x v="77"/>
    <s v="150.1.10"/>
    <s v="Table 3 p. 1602"/>
    <x v="0"/>
    <x v="0"/>
    <x v="1"/>
    <n v="4.5586743292623091E-2"/>
    <n v="21.936201794038254"/>
    <s v="150.1Comm_Den"/>
    <n v="1"/>
    <n v="21.936201794038254"/>
    <n v="0.31463637090064167"/>
    <n v="7.0913015495487355E-2"/>
    <e v="#N/A"/>
    <e v="#N/A"/>
    <e v="#N/A"/>
    <e v="#N/A"/>
    <e v="#N/A"/>
    <e v="#N/A"/>
    <e v="#N/A"/>
    <e v="#N/A"/>
    <n v="1"/>
    <n v="21.936201794038254"/>
    <n v="0.29181948976040473"/>
    <n v="6.5770527228079564E-2"/>
    <e v="#N/A"/>
    <e v="#N/A"/>
    <e v="#N/A"/>
    <e v="#N/A"/>
    <n v="1"/>
    <n v="21.936201794038254"/>
    <n v="0.3451832733748133"/>
    <n v="7.779770260997905E-2"/>
    <s v="6c, 8a"/>
    <n v="0.22538085883872855"/>
    <s v="derived 6c)"/>
    <n v="4.5586743292623091E-2"/>
    <s v="Derived (8a)"/>
    <s v="Y"/>
    <s v="Pos"/>
    <s v="Y"/>
    <s v="Ridership"/>
    <s v="Average boardings and alighting"/>
    <s v="Continuous"/>
    <s v="Aggregate"/>
    <s v="Weekday"/>
    <s v="Taiwan"/>
    <s v="Taipei"/>
    <n v="2015"/>
    <s v="2010 - 2017"/>
    <x v="0"/>
    <n v="108"/>
    <x v="0"/>
    <n v="0"/>
    <n v="0"/>
    <x v="1"/>
    <s v="Density"/>
    <s v="Count_Shopping malls"/>
    <x v="8"/>
  </r>
  <r>
    <x v="38"/>
    <s v="Frank et al. 2008"/>
    <x v="62"/>
    <s v="31.2.4"/>
    <s v="Table 4 p. 48 (significance from table 3 p. 46)"/>
    <x v="1"/>
    <x v="0"/>
    <x v="1"/>
    <n v="0.13529411764705884"/>
    <n v="7.391304347826086"/>
    <s v="31.2Connectivity"/>
    <n v="0.5"/>
    <n v="3.695652173913043"/>
    <n v="0.34916514951694899"/>
    <n v="8.0307984388898274E-2"/>
    <n v="0.5"/>
    <n v="3.695652173913043"/>
    <n v="0.74211629338873375"/>
    <n v="0.17068674747940876"/>
    <n v="0.5"/>
    <n v="3.695652173913043"/>
    <n v="0.79404005352943652"/>
    <n v="0.1826292123117704"/>
    <e v="#N/A"/>
    <e v="#N/A"/>
    <e v="#N/A"/>
    <e v="#N/A"/>
    <e v="#N/A"/>
    <e v="#N/A"/>
    <e v="#N/A"/>
    <e v="#N/A"/>
    <e v="#N/A"/>
    <e v="#N/A"/>
    <e v="#N/A"/>
    <e v="#N/A"/>
    <s v="4a, 8a"/>
    <n v="0.23"/>
    <s v="Source"/>
    <n v="0.13529411764705884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x v="1"/>
    <n v="10475"/>
    <x v="1"/>
    <n v="0"/>
    <n v="0"/>
    <x v="1"/>
    <s v="PT-Design"/>
    <s v="intersection density"/>
    <x v="0"/>
  </r>
  <r>
    <x v="64"/>
    <s v="Renneet al. 2016"/>
    <x v="109"/>
    <s v="103.1.8"/>
    <s v="Table 3 p. 40"/>
    <x v="0"/>
    <x v="0"/>
    <x v="1"/>
    <n v="8.4857351865398695E-2"/>
    <n v="11.784482758620689"/>
    <s v="103.1Balance"/>
    <n v="1"/>
    <n v="11.784482758620689"/>
    <n v="1.3152237948941565"/>
    <n v="0.30513192041544435"/>
    <e v="#N/A"/>
    <e v="#N/A"/>
    <e v="#N/A"/>
    <e v="#N/A"/>
    <e v="#N/A"/>
    <e v="#N/A"/>
    <e v="#N/A"/>
    <e v="#N/A"/>
    <n v="1"/>
    <n v="11.784482758620689"/>
    <n v="1.1999160579212769"/>
    <n v="0.27838052543773623"/>
    <n v="1"/>
    <n v="11.784482758620689"/>
    <n v="0.8491051331155115"/>
    <n v="0.19699239088279868"/>
    <n v="1"/>
    <n v="11.784482758620689"/>
    <n v="1.2377452071136921"/>
    <n v="0.28715688805037659"/>
    <s v="6a, 8a"/>
    <n v="0.23200000000000001"/>
    <s v="derived (6a)"/>
    <n v="8.4857351865398695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2"/>
    <n v="4399"/>
    <x v="0"/>
    <n v="0"/>
    <n v="1"/>
    <x v="0"/>
    <s v="Diversity"/>
    <s v="job-population balance:Perfect balancing when index = 1"/>
    <x v="3"/>
  </r>
  <r>
    <x v="42"/>
    <s v="Zhao et al. 2014"/>
    <x v="67"/>
    <s v="129.1.1"/>
    <s v="Table 2 p. 143"/>
    <x v="0"/>
    <x v="0"/>
    <x v="1"/>
    <n v="0.10671491150309889"/>
    <n v="9.3707616481597427"/>
    <s v="129.1Pop_Den"/>
    <n v="0.5"/>
    <n v="4.6853808240798713"/>
    <n v="9.4917020100418345E-2"/>
    <n v="2.2081353852335728E-2"/>
    <e v="#N/A"/>
    <e v="#N/A"/>
    <e v="#N/A"/>
    <e v="#N/A"/>
    <e v="#N/A"/>
    <e v="#N/A"/>
    <e v="#N/A"/>
    <e v="#N/A"/>
    <n v="0.5"/>
    <n v="4.6853808240798713"/>
    <n v="5.7135807655370512E-2"/>
    <n v="1.3291988993570059E-2"/>
    <e v="#N/A"/>
    <e v="#N/A"/>
    <e v="#N/A"/>
    <e v="#N/A"/>
    <n v="0.5"/>
    <n v="4.6853808240798713"/>
    <n v="7.180756442424735E-2"/>
    <n v="1.6705204584474852E-2"/>
    <s v="6c, 8a"/>
    <n v="0.2326385070767556"/>
    <s v="derived (6c)"/>
    <n v="0.10671491150309889"/>
    <s v="Derived (8a)"/>
    <s v="Y"/>
    <s v="Pos"/>
    <s v="Y"/>
    <s v="Ridership"/>
    <m/>
    <s v="Continuous"/>
    <s v="Aggregate"/>
    <s v="General"/>
    <s v="China"/>
    <s v="Nanjing"/>
    <n v="2010"/>
    <s v="2010 - 2017"/>
    <x v="2"/>
    <n v="55"/>
    <x v="0"/>
    <n v="0"/>
    <n v="0"/>
    <x v="1"/>
    <s v="Density"/>
    <s v="Population density (common catchment area)"/>
    <x v="2"/>
  </r>
  <r>
    <x v="51"/>
    <s v="Cervero 2006"/>
    <x v="81"/>
    <s v="2.3.1"/>
    <s v="Table 2 p, 292"/>
    <x v="1"/>
    <x v="0"/>
    <x v="1"/>
    <n v="5.4009386828965854E-2"/>
    <n v="18.515300000845198"/>
    <s v="2.3Act_Den"/>
    <n v="1"/>
    <n v="18.515300000845198"/>
    <n v="1.0340101168499765"/>
    <n v="0.24092435722604452"/>
    <n v="1"/>
    <n v="18.515300000845198"/>
    <n v="1.0927665383766527"/>
    <n v="0.25461460344176012"/>
    <n v="1"/>
    <n v="18.515300000845198"/>
    <n v="1.0536684678336299"/>
    <n v="0.24550475300523578"/>
    <e v="#N/A"/>
    <e v="#N/A"/>
    <e v="#N/A"/>
    <e v="#N/A"/>
    <e v="#N/A"/>
    <e v="#N/A"/>
    <e v="#N/A"/>
    <e v="#N/A"/>
    <e v="#N/A"/>
    <e v="#N/A"/>
    <e v="#N/A"/>
    <e v="#N/A"/>
    <s v="6a"/>
    <n v="0.23300000000000001"/>
    <s v="Source (6a)"/>
    <m/>
    <m/>
    <s v="Y"/>
    <s v="Pos"/>
    <s v="Y"/>
    <s v="Ridership"/>
    <s v="boarding"/>
    <s v="Continuous"/>
    <s v="Aggregate"/>
    <s v="Peak"/>
    <s v="USA"/>
    <s v="San Francisco"/>
    <n v="2003"/>
    <s v="Pre-2010"/>
    <x v="1"/>
    <n v="68"/>
    <x v="1"/>
    <n v="0"/>
    <n v="0"/>
    <x v="1"/>
    <s v="Density"/>
    <s v="Total density: population and employment"/>
    <x v="7"/>
  </r>
  <r>
    <x v="14"/>
    <s v="Sung et al. 2014"/>
    <x v="24"/>
    <s v="65.4.5"/>
    <s v="Table 2 p. 138 (1000m buffer)"/>
    <x v="0"/>
    <x v="0"/>
    <x v="1"/>
    <n v="9.2709727626459154E-2"/>
    <n v="10.786354631836954"/>
    <s v="65.4Balance"/>
    <n v="0.5"/>
    <n v="5.3931773159184768"/>
    <n v="0.60191314979781141"/>
    <n v="0.14341423472342574"/>
    <e v="#N/A"/>
    <e v="#N/A"/>
    <e v="#N/A"/>
    <e v="#N/A"/>
    <e v="#N/A"/>
    <e v="#N/A"/>
    <e v="#N/A"/>
    <e v="#N/A"/>
    <n v="0.5"/>
    <n v="5.3931773159184768"/>
    <n v="0.54914247804837812"/>
    <n v="0.13084088338971878"/>
    <e v="#N/A"/>
    <e v="#N/A"/>
    <e v="#N/A"/>
    <e v="#N/A"/>
    <n v="0.5"/>
    <n v="5.3931773159184768"/>
    <n v="0.56645501636541062"/>
    <n v="0.13496583801928819"/>
    <s v="6e, 8a, 5"/>
    <n v="0.238264"/>
    <s v="Derived (6e)"/>
    <n v="9.2709727626459154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idential to non-residential balancing index:perfect balance between two land uses = 1"/>
    <x v="3"/>
  </r>
  <r>
    <x v="14"/>
    <s v="Sung et al. 2014"/>
    <x v="39"/>
    <s v="65.8.9"/>
    <s v="Table 3 p. 139 (750m buffer)"/>
    <x v="0"/>
    <x v="0"/>
    <x v="1"/>
    <n v="9.6463709677419351E-2"/>
    <n v="10.366592818626426"/>
    <s v="65.8Mix_Land"/>
    <n v="1"/>
    <n v="10.366592818626426"/>
    <n v="0.14067238424284614"/>
    <n v="3.3653054482416081E-2"/>
    <e v="#N/A"/>
    <e v="#N/A"/>
    <e v="#N/A"/>
    <e v="#N/A"/>
    <e v="#N/A"/>
    <e v="#N/A"/>
    <e v="#N/A"/>
    <e v="#N/A"/>
    <n v="1"/>
    <n v="10.366592818626426"/>
    <n v="0.29908066022996727"/>
    <n v="7.1549066346815071E-2"/>
    <e v="#N/A"/>
    <e v="#N/A"/>
    <e v="#N/A"/>
    <e v="#N/A"/>
    <n v="1"/>
    <n v="10.366592818626426"/>
    <n v="9.8345232244651221E-2"/>
    <n v="2.3527129909887912E-2"/>
    <s v="6e, 8a, 5"/>
    <n v="0.23923"/>
    <s v="Derived (6e)"/>
    <n v="9.6463709677419351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Land use mix index for 5 use types of non-residential facilities:perfect balance between two land uses = 1"/>
    <x v="4"/>
  </r>
  <r>
    <x v="38"/>
    <s v="Frank et al. 2008"/>
    <x v="62"/>
    <s v="31.2.3"/>
    <s v="Table 4 p. 48 (significance from table 3 p. 46)"/>
    <x v="1"/>
    <x v="0"/>
    <x v="1"/>
    <n v="0.15"/>
    <n v="6.666666666666667"/>
    <s v="31.2Connectivity"/>
    <n v="0.5"/>
    <n v="3.3333333333333335"/>
    <n v="0.31493327211332661"/>
    <n v="7.5583985307198384E-2"/>
    <n v="0.5"/>
    <n v="3.3333333333333335"/>
    <n v="0.66935979403689727"/>
    <n v="0.16064635056885535"/>
    <n v="0.5"/>
    <n v="3.3333333333333335"/>
    <n v="0.7161929894579232"/>
    <n v="0.17188631746990157"/>
    <e v="#N/A"/>
    <e v="#N/A"/>
    <e v="#N/A"/>
    <e v="#N/A"/>
    <e v="#N/A"/>
    <e v="#N/A"/>
    <e v="#N/A"/>
    <e v="#N/A"/>
    <e v="#N/A"/>
    <e v="#N/A"/>
    <e v="#N/A"/>
    <e v="#N/A"/>
    <s v="4a, 8a"/>
    <n v="0.24"/>
    <s v="Source"/>
    <n v="0.15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x v="1"/>
    <n v="10475"/>
    <x v="1"/>
    <n v="0"/>
    <n v="0"/>
    <x v="1"/>
    <s v="PT-Design"/>
    <s v="intersection density"/>
    <x v="0"/>
  </r>
  <r>
    <x v="25"/>
    <s v="Zhang 2004"/>
    <x v="42"/>
    <s v="131.2.3"/>
    <s v="Table 3 (Boston - non-work trip, expanded)"/>
    <x v="1"/>
    <x v="0"/>
    <x v="1"/>
    <n v="5.5377574370709379E-2"/>
    <n v="18.057851239669422"/>
    <s v="131.2Pop_Den"/>
    <n v="0.5"/>
    <n v="9.0289256198347108"/>
    <n v="0.18290908396145864"/>
    <n v="4.426399831867299E-2"/>
    <n v="0.5"/>
    <n v="9.0289256198347108"/>
    <n v="4.0313291463796253E-2"/>
    <n v="9.755816534238692E-3"/>
    <n v="0.5"/>
    <n v="9.0289256198347108"/>
    <n v="0.43979803284151209"/>
    <n v="0.10643112394764592"/>
    <e v="#N/A"/>
    <e v="#N/A"/>
    <e v="#N/A"/>
    <e v="#N/A"/>
    <n v="0.5"/>
    <n v="9.0289256198347108"/>
    <n v="0.48514340373242643"/>
    <n v="0.1174047037032472"/>
    <e v="#N/A"/>
    <e v="#N/A"/>
    <e v="#N/A"/>
    <e v="#N/A"/>
    <s v="4a, 7a, 8a"/>
    <n v="0.24199999999999999"/>
    <s v="derived (7a)"/>
    <n v="5.5377574370709379E-2"/>
    <s v="Derived (8a)"/>
    <s v="Y"/>
    <s v="Pos"/>
    <s v="Y"/>
    <s v="mode choice (probability)"/>
    <s v="trip"/>
    <s v="Discrete"/>
    <s v="Disaggregate"/>
    <s v="Non-work"/>
    <s v="USA"/>
    <s v="Boston"/>
    <n v="1991"/>
    <s v="Pre-2010"/>
    <x v="1"/>
    <n v="1036"/>
    <x v="1"/>
    <n v="0"/>
    <n v="1"/>
    <x v="0"/>
    <s v="Density"/>
    <s v="Pop density (destination)"/>
    <x v="2"/>
  </r>
  <r>
    <x v="18"/>
    <s v="Choi et al. 2012"/>
    <x v="97"/>
    <s v="38.5.16"/>
    <s v="Table 2 p. 717 (multiplicative)"/>
    <x v="0"/>
    <x v="0"/>
    <x v="1"/>
    <n v="4.9702463302186993E-2"/>
    <n v="20.119727143503535"/>
    <s v="38.5Emp_Den"/>
    <n v="0.5"/>
    <n v="10.059863571751768"/>
    <n v="0.1860712197744103"/>
    <n v="4.5587448844730524E-2"/>
    <e v="#N/A"/>
    <e v="#N/A"/>
    <e v="#N/A"/>
    <e v="#N/A"/>
    <e v="#N/A"/>
    <e v="#N/A"/>
    <e v="#N/A"/>
    <e v="#N/A"/>
    <n v="0.5"/>
    <n v="10.059863571751768"/>
    <n v="0.12299342236888644"/>
    <n v="3.0133388480377176E-2"/>
    <e v="#N/A"/>
    <e v="#N/A"/>
    <e v="#N/A"/>
    <e v="#N/A"/>
    <n v="0.5"/>
    <n v="10.059863571751768"/>
    <n v="0.15422831297074605"/>
    <n v="3.7785936677832782E-2"/>
    <s v="6b, 5"/>
    <n v="0.245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x v="2"/>
    <n v="1000"/>
    <x v="0"/>
    <n v="0"/>
    <n v="0"/>
    <x v="1"/>
    <s v="Density"/>
    <s v="Employment (common catchment area)"/>
    <x v="1"/>
  </r>
  <r>
    <x v="14"/>
    <s v="Sung et al. 2014"/>
    <x v="59"/>
    <s v="65.2.1"/>
    <s v="Table 2 p. 138 (500m buffer)"/>
    <x v="0"/>
    <x v="0"/>
    <x v="1"/>
    <n v="7.2423323615160351E-2"/>
    <n v="13.807706552018422"/>
    <s v="65.2Pop_Den"/>
    <n v="0.5"/>
    <n v="6.9038532760092108"/>
    <n v="0.13985910746070329"/>
    <n v="3.4742680602528227E-2"/>
    <e v="#N/A"/>
    <e v="#N/A"/>
    <e v="#N/A"/>
    <e v="#N/A"/>
    <e v="#N/A"/>
    <e v="#N/A"/>
    <e v="#N/A"/>
    <e v="#N/A"/>
    <n v="0.5"/>
    <n v="6.9038532760092108"/>
    <n v="8.4188937392602775E-2"/>
    <n v="2.0913542315571243E-2"/>
    <e v="#N/A"/>
    <e v="#N/A"/>
    <e v="#N/A"/>
    <e v="#N/A"/>
    <n v="0.5"/>
    <n v="6.9038532760092108"/>
    <n v="0.10580759761186309"/>
    <n v="2.6283876937958136E-2"/>
    <s v="6e, 8a, 5"/>
    <n v="0.24841200000000002"/>
    <s v="Derived (6e)"/>
    <n v="7.242332361516035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Residential density"/>
    <x v="2"/>
  </r>
  <r>
    <x v="76"/>
    <s v="Verbas et al. 2015"/>
    <x v="139"/>
    <s v="91.1.3"/>
    <s v="Table 2 p. 14 (long term elasticity)"/>
    <x v="0"/>
    <x v="0"/>
    <x v="1"/>
    <n v="1.174573929064947E-2"/>
    <n v="85.137254901960787"/>
    <s v="91.1Local_Access"/>
    <n v="0.33333333333333331"/>
    <n v="28.37908496732026"/>
    <n v="1.3925034842093308E-3"/>
    <n v="3.5508838847337937E-4"/>
    <e v="#N/A"/>
    <e v="#N/A"/>
    <e v="#N/A"/>
    <e v="#N/A"/>
    <e v="#N/A"/>
    <e v="#N/A"/>
    <e v="#N/A"/>
    <e v="#N/A"/>
    <n v="0.33333333333333331"/>
    <n v="28.37908496732026"/>
    <n v="6.2696394794332585E-4"/>
    <n v="1.598758067255481E-4"/>
    <n v="0.33333333333333331"/>
    <n v="28.37908496732026"/>
    <n v="0.10106359018180583"/>
    <n v="2.5771215496360488E-2"/>
    <e v="#N/A"/>
    <e v="#N/A"/>
    <e v="#N/A"/>
    <e v="#N/A"/>
    <s v="8a"/>
    <n v="0.255"/>
    <s v="Source"/>
    <n v="1.174573929064947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x v="2"/>
    <n v="23196"/>
    <x v="1"/>
    <n v="0"/>
    <n v="1"/>
    <x v="0"/>
    <s v="PT-Access"/>
    <s v="Walkscore"/>
    <x v="5"/>
  </r>
  <r>
    <x v="18"/>
    <s v="Choi et al. 2012"/>
    <x v="97"/>
    <s v="38.5.7"/>
    <s v="Table 2 p. 717 (multiplicative)"/>
    <x v="0"/>
    <x v="0"/>
    <x v="1"/>
    <n v="4.9702463302186993E-2"/>
    <n v="20.119727143503535"/>
    <s v="38.5Emp_Den"/>
    <n v="0.5"/>
    <n v="10.059863571751768"/>
    <n v="0.1860712197744103"/>
    <n v="4.7634232262249034E-2"/>
    <e v="#N/A"/>
    <e v="#N/A"/>
    <e v="#N/A"/>
    <e v="#N/A"/>
    <e v="#N/A"/>
    <e v="#N/A"/>
    <e v="#N/A"/>
    <e v="#N/A"/>
    <n v="0.5"/>
    <n v="10.059863571751768"/>
    <n v="0.12299342236888644"/>
    <n v="3.1486316126434932E-2"/>
    <e v="#N/A"/>
    <e v="#N/A"/>
    <e v="#N/A"/>
    <e v="#N/A"/>
    <n v="0.5"/>
    <n v="10.059863571751768"/>
    <n v="0.15422831297074605"/>
    <n v="3.9482448120510986E-2"/>
    <s v="6b, 5"/>
    <n v="0.25600000000000001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x v="2"/>
    <n v="1000"/>
    <x v="0"/>
    <n v="0"/>
    <n v="0"/>
    <x v="1"/>
    <s v="Density"/>
    <s v="Employment (common catchment area)"/>
    <x v="1"/>
  </r>
  <r>
    <x v="14"/>
    <s v="Sung et al. 2014"/>
    <x v="20"/>
    <s v="65.1.2"/>
    <s v="Table 2 p. 138 (250m buffer)"/>
    <x v="0"/>
    <x v="0"/>
    <x v="1"/>
    <n v="4.5708865248226961E-2"/>
    <n v="21.87759408529158"/>
    <s v="65.1Pop_Den"/>
    <n v="0.25"/>
    <n v="5.4693985213228951"/>
    <n v="0.11079974688878222"/>
    <n v="2.8563953148434282E-2"/>
    <e v="#N/A"/>
    <e v="#N/A"/>
    <e v="#N/A"/>
    <e v="#N/A"/>
    <e v="#N/A"/>
    <e v="#N/A"/>
    <e v="#N/A"/>
    <e v="#N/A"/>
    <n v="0.25"/>
    <n v="5.4693985213228951"/>
    <n v="6.6696499951258967E-2"/>
    <n v="1.7194224294434662E-2"/>
    <e v="#N/A"/>
    <e v="#N/A"/>
    <e v="#N/A"/>
    <e v="#N/A"/>
    <n v="0.25"/>
    <n v="5.4693985213228951"/>
    <n v="8.3823322250204751E-2"/>
    <n v="2.1609484829458288E-2"/>
    <s v="6e, 8a, 5"/>
    <n v="0.25779800000000003"/>
    <s v="Derived (6e)"/>
    <n v="4.570886524822696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Small-scale nieghbourhood living density"/>
    <x v="2"/>
  </r>
  <r>
    <x v="14"/>
    <s v="Sung et al. 2014"/>
    <x v="56"/>
    <s v="65.7.7"/>
    <s v="Table 3 p. 139 (500m buffer)"/>
    <x v="0"/>
    <x v="0"/>
    <x v="1"/>
    <n v="4.2483690280065892E-2"/>
    <n v="23.538444833951203"/>
    <s v="65.7Balance"/>
    <n v="0.33333333333333331"/>
    <n v="7.8461482779837342"/>
    <n v="0.87568042864868623"/>
    <n v="0.2258169662182086"/>
    <e v="#N/A"/>
    <e v="#N/A"/>
    <e v="#N/A"/>
    <e v="#N/A"/>
    <e v="#N/A"/>
    <e v="#N/A"/>
    <e v="#N/A"/>
    <e v="#N/A"/>
    <n v="0.33333333333333331"/>
    <n v="7.8461482779837342"/>
    <n v="0.79890814933705245"/>
    <n v="0.20601923791844173"/>
    <e v="#N/A"/>
    <e v="#N/A"/>
    <e v="#N/A"/>
    <e v="#N/A"/>
    <n v="0.33333333333333331"/>
    <n v="7.8461482779837342"/>
    <n v="0.82409492417250552"/>
    <n v="0.21251430266590904"/>
    <s v="6e, 8a, 5"/>
    <n v="0.25787599999999999"/>
    <s v="Derived (6e)"/>
    <n v="4.248369028006589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large-scale commercial balancing index:perfect balance between two land uses = 1"/>
    <x v="3"/>
  </r>
  <r>
    <x v="26"/>
    <s v="Tu et al. 2018"/>
    <x v="120"/>
    <s v="177.2.5"/>
    <s v="Table 4 Model 2 p. 51"/>
    <x v="0"/>
    <x v="0"/>
    <x v="1"/>
    <n v="4.5403508771929821E-2"/>
    <n v="22.024729520865534"/>
    <s v="177.2Emp_Den"/>
    <n v="1"/>
    <n v="22.024729520865534"/>
    <n v="0.40737811779641075"/>
    <n v="0.10542945688571109"/>
    <e v="#N/A"/>
    <e v="#N/A"/>
    <e v="#N/A"/>
    <e v="#N/A"/>
    <e v="#N/A"/>
    <e v="#N/A"/>
    <e v="#N/A"/>
    <e v="#N/A"/>
    <n v="1"/>
    <n v="22.024729520865534"/>
    <n v="0.26927769359883919"/>
    <n v="6.9689067103379576E-2"/>
    <n v="1"/>
    <n v="22.024729520865534"/>
    <n v="0.97447750058940019"/>
    <n v="0.25219477715253674"/>
    <n v="1"/>
    <n v="22.024729520865534"/>
    <n v="0.33766232050884298"/>
    <n v="8.7387008547688549E-2"/>
    <s v="6e, 8a"/>
    <n v="0.25879999999999997"/>
    <s v="Derived (6e)"/>
    <n v="4.5403508771929821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x v="0"/>
    <n v="491"/>
    <x v="0"/>
    <n v="0"/>
    <n v="1"/>
    <x v="0"/>
    <s v="Density"/>
    <s v="Employment density(logarithm): number of employed peole in TAZ"/>
    <x v="1"/>
  </r>
  <r>
    <x v="38"/>
    <s v="Frank et al. 2008"/>
    <x v="63"/>
    <s v="31.1.3"/>
    <s v="Table 4 p. 48 (significance from table 3 p. 46)"/>
    <x v="1"/>
    <x v="0"/>
    <x v="1"/>
    <n v="6.6666666666666666E-2"/>
    <n v="15"/>
    <s v="31.1Connectivity"/>
    <n v="0.5"/>
    <n v="7.5"/>
    <n v="0.70859986225498484"/>
    <n v="0.18423596418629606"/>
    <n v="0.5"/>
    <n v="7.5"/>
    <n v="1.5060595365830187"/>
    <n v="0.39157547951158489"/>
    <n v="0.5"/>
    <n v="7.5"/>
    <n v="1.6114342262803272"/>
    <n v="0.41897289883288508"/>
    <e v="#N/A"/>
    <e v="#N/A"/>
    <e v="#N/A"/>
    <e v="#N/A"/>
    <e v="#N/A"/>
    <e v="#N/A"/>
    <e v="#N/A"/>
    <e v="#N/A"/>
    <e v="#N/A"/>
    <e v="#N/A"/>
    <e v="#N/A"/>
    <e v="#N/A"/>
    <s v="4a, 8a"/>
    <n v="0.26"/>
    <s v="Source"/>
    <n v="6.6666666666666666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x v="1"/>
    <n v="8707"/>
    <x v="1"/>
    <n v="0"/>
    <n v="0"/>
    <x v="1"/>
    <s v="PT-Design"/>
    <s v="intersection density"/>
    <x v="0"/>
  </r>
  <r>
    <x v="46"/>
    <s v="Lane et al. 2006"/>
    <x v="146"/>
    <s v="21.2.1"/>
    <s v="Table 5 p. 207"/>
    <x v="0"/>
    <x v="0"/>
    <x v="1"/>
    <n v="2.6526526526526529E-2"/>
    <n v="37.698113207547166"/>
    <s v="21.2Pop_Den"/>
    <n v="1"/>
    <n v="37.698113207547166"/>
    <n v="0.76369300669840356"/>
    <n v="0.20237864677507694"/>
    <e v="#N/A"/>
    <e v="#N/A"/>
    <e v="#N/A"/>
    <e v="#N/A"/>
    <n v="1"/>
    <n v="37.698113207547166"/>
    <n v="1.8362711942264716"/>
    <n v="0.48661186647001498"/>
    <e v="#N/A"/>
    <e v="#N/A"/>
    <e v="#N/A"/>
    <e v="#N/A"/>
    <e v="#N/A"/>
    <e v="#N/A"/>
    <e v="#N/A"/>
    <e v="#N/A"/>
    <n v="1"/>
    <n v="37.698113207547166"/>
    <n v="0.57775659961538417"/>
    <n v="0.15310549889807681"/>
    <s v="6a, 8a"/>
    <n v="0.26500000000000001"/>
    <s v="Source (6a)"/>
    <n v="2.6526526526526529E-2"/>
    <s v="Derived (8a)"/>
    <s v="Y"/>
    <s v="Pos"/>
    <s v="Y"/>
    <s v="Ridership"/>
    <s v="boarding"/>
    <s v="Continuous"/>
    <s v="Aggregate"/>
    <s v="General"/>
    <s v="USA"/>
    <s v="8 US cities"/>
    <s v="2001 - 2004"/>
    <s v="2018 - 2019"/>
    <x v="1"/>
    <n v="868"/>
    <x v="0"/>
    <n v="0"/>
    <n v="0"/>
    <x v="1"/>
    <s v="Density"/>
    <s v="Population (common catchment area)"/>
    <x v="2"/>
  </r>
  <r>
    <x v="31"/>
    <s v="Sun et al. 2017"/>
    <x v="52"/>
    <s v="172.2.1"/>
    <s v="Table 2 Model 2 P. "/>
    <x v="0"/>
    <x v="0"/>
    <x v="1"/>
    <n v="8.9943000000000009E-2"/>
    <n v="11.118152607762694"/>
    <s v="172.2Act_Den"/>
    <n v="1"/>
    <n v="11.118152607762694"/>
    <n v="0.62090715659934126"/>
    <n v="0.16487941180632867"/>
    <e v="#N/A"/>
    <e v="#N/A"/>
    <e v="#N/A"/>
    <e v="#N/A"/>
    <e v="#N/A"/>
    <e v="#N/A"/>
    <e v="#N/A"/>
    <e v="#N/A"/>
    <n v="1"/>
    <n v="11.118152607762694"/>
    <n v="0.61274147682609847"/>
    <n v="0.16271104820526314"/>
    <e v="#N/A"/>
    <e v="#N/A"/>
    <e v="#N/A"/>
    <e v="#N/A"/>
    <e v="#N/A"/>
    <e v="#N/A"/>
    <e v="#N/A"/>
    <e v="#N/A"/>
    <s v="6e, 8a, 8b"/>
    <n v="0.265546"/>
    <s v="Derived (6e)"/>
    <n v="8.9943000000000009E-2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x v="2"/>
    <n v="2300"/>
    <x v="1"/>
    <n v="0"/>
    <n v="0"/>
    <x v="1"/>
    <s v="Density"/>
    <s v="natural log of Floor area ratio: total floor area divided by the area of a network buffer"/>
    <x v="7"/>
  </r>
  <r>
    <x v="9"/>
    <s v="Brown et al. 2006"/>
    <x v="13"/>
    <s v="30.1.6"/>
    <s v="Table 5.3 p. 32 (Final model)"/>
    <x v="0"/>
    <x v="0"/>
    <x v="1"/>
    <n v="0.26619999999999999"/>
    <n v="3.7565740045078888"/>
    <s v="30.1Connectivity"/>
    <n v="0.5"/>
    <n v="1.8782870022539444"/>
    <n v="0.17746052147632979"/>
    <n v="4.7239990816998992E-2"/>
    <e v="#N/A"/>
    <e v="#N/A"/>
    <e v="#N/A"/>
    <e v="#N/A"/>
    <n v="0.5"/>
    <n v="1.8782870022539444"/>
    <n v="0.40356479496126402"/>
    <n v="0.10742894841868848"/>
    <e v="#N/A"/>
    <e v="#N/A"/>
    <e v="#N/A"/>
    <e v="#N/A"/>
    <e v="#N/A"/>
    <e v="#N/A"/>
    <e v="#N/A"/>
    <e v="#N/A"/>
    <e v="#N/A"/>
    <e v="#N/A"/>
    <e v="#N/A"/>
    <e v="#N/A"/>
    <s v="4b, 7b,  8a, 8b"/>
    <n v="0.26619999999999999"/>
    <s v="derived (7b)"/>
    <n v="0.26619999999999999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1"/>
    <n v="0"/>
    <n v="0"/>
    <x v="1"/>
    <s v="PT-Design"/>
    <s v="Pedestrian friendliness of road design (fewer lanes and more traffic control devices score more highly)"/>
    <x v="0"/>
  </r>
  <r>
    <x v="17"/>
    <s v="Chapman and Frank 2004"/>
    <x v="112"/>
    <s v="110.2.2"/>
    <s v="Table 107, p. 240"/>
    <x v="1"/>
    <x v="0"/>
    <x v="1"/>
    <n v="4.4708591900305676E-2"/>
    <n v="22.367065422902815"/>
    <s v="110.2Emp_Den"/>
    <n v="1"/>
    <n v="22.367065422902815"/>
    <n v="0.41371009818663368"/>
    <n v="0.11079341170972096"/>
    <n v="1"/>
    <n v="22.367065422902815"/>
    <n v="8.290053788143105E-2"/>
    <n v="2.2201134235575824E-2"/>
    <n v="1"/>
    <n v="22.367065422902815"/>
    <n v="1.099540169396559"/>
    <n v="0.29446176734214691"/>
    <e v="#N/A"/>
    <e v="#N/A"/>
    <e v="#N/A"/>
    <e v="#N/A"/>
    <n v="1"/>
    <n v="22.367065422902815"/>
    <n v="0.98962404910266422"/>
    <n v="0.26502573949889385"/>
    <n v="1"/>
    <n v="22.367065422902815"/>
    <n v="0.34291069075402059"/>
    <n v="9.1833014245728845E-2"/>
    <s v="4a, 7a, 8a"/>
    <n v="0.26780446548283099"/>
    <s v="Derived (7a); (used average mode shares p. 14 for elasticity calc as model-specific means only given for relative trip time)"/>
    <n v="4.4708591900305676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8489"/>
    <x v="0"/>
    <n v="0"/>
    <n v="1"/>
    <x v="0"/>
    <s v="Density"/>
    <s v="Net employment density"/>
    <x v="1"/>
  </r>
  <r>
    <x v="79"/>
    <s v="Cervero. 2002"/>
    <x v="147"/>
    <s v="3.1.2"/>
    <s v="Table 2 p. 275, Table 4 p. 281"/>
    <x v="1"/>
    <x v="0"/>
    <x v="1"/>
    <n v="0.12049612403100773"/>
    <n v="8.2990221307256835"/>
    <s v="3.1Act_Den"/>
    <n v="0.5"/>
    <n v="4.1495110653628418"/>
    <n v="0.23173464223481338"/>
    <n v="6.210488411892999E-2"/>
    <n v="0.5"/>
    <n v="4.1495110653628418"/>
    <n v="0.24490269359098571"/>
    <n v="6.5633921882384177E-2"/>
    <n v="0.5"/>
    <n v="4.1495110653628418"/>
    <n v="0.23614032536874766"/>
    <n v="6.3285607198824381E-2"/>
    <e v="#N/A"/>
    <e v="#N/A"/>
    <e v="#N/A"/>
    <e v="#N/A"/>
    <n v="0.5"/>
    <n v="4.1495110653628418"/>
    <n v="0.20425645640784057"/>
    <n v="5.4740730317301277E-2"/>
    <e v="#N/A"/>
    <e v="#N/A"/>
    <e v="#N/A"/>
    <e v="#N/A"/>
    <s v="8a, 8b"/>
    <n v="0.26800000000000002"/>
    <s v="Source"/>
    <n v="0.12049612403100773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x v="1"/>
    <n v="1960"/>
    <x v="1"/>
    <n v="0"/>
    <n v="1"/>
    <x v="0"/>
    <s v="Density"/>
    <s v="Total density (employment and population)"/>
    <x v="7"/>
  </r>
  <r>
    <x v="55"/>
    <s v="Jun et al. 2013"/>
    <x v="148"/>
    <s v="98.2.1"/>
    <s v="Table 7 p. 237"/>
    <x v="0"/>
    <x v="0"/>
    <x v="1"/>
    <n v="7.9336709847607212E-2"/>
    <n v="12.604505555131235"/>
    <s v="98.2Pop_Den"/>
    <n v="1"/>
    <n v="12.604505555131235"/>
    <n v="0.25534362137301297"/>
    <n v="6.8590692030789574E-2"/>
    <e v="#N/A"/>
    <e v="#N/A"/>
    <e v="#N/A"/>
    <e v="#N/A"/>
    <n v="1"/>
    <n v="12.604505555131235"/>
    <n v="0.61396416157298128"/>
    <n v="0.16492374666714543"/>
    <e v="#N/A"/>
    <e v="#N/A"/>
    <e v="#N/A"/>
    <e v="#N/A"/>
    <n v="1"/>
    <n v="12.604505555131235"/>
    <n v="0.6772669290737372"/>
    <n v="0.18192820758531397"/>
    <n v="1"/>
    <n v="12.604505555131235"/>
    <n v="0.19317508622441926"/>
    <n v="5.1890909888382845E-2"/>
    <s v="2, 3 (ref case was PT), 4a, 7a, 5"/>
    <n v="0.26862112968387181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2006"/>
    <s v="Pre-2010"/>
    <x v="2"/>
    <s v="not stated"/>
    <x v="0"/>
    <n v="0"/>
    <n v="1"/>
    <x v="0"/>
    <s v="Density"/>
    <s v="Population density"/>
    <x v="2"/>
  </r>
  <r>
    <x v="10"/>
    <s v="Concas and DeSalvo 2008"/>
    <x v="131"/>
    <s v="11.2.1"/>
    <s v="Table 4.10 and 4.11, Model I: Exogenous Residential Location and Population Density"/>
    <x v="0"/>
    <x v="0"/>
    <x v="1"/>
    <n v="7.9336709847607212E-2"/>
    <n v="12.604505555131235"/>
    <s v="11.2Pop_Den"/>
    <n v="1"/>
    <n v="12.604505555131235"/>
    <n v="0.25534362137301297"/>
    <n v="6.868743414934049E-2"/>
    <e v="#N/A"/>
    <e v="#N/A"/>
    <e v="#N/A"/>
    <e v="#N/A"/>
    <n v="1"/>
    <n v="12.604505555131235"/>
    <n v="0.61396416157298128"/>
    <n v="0.16515635946313198"/>
    <e v="#N/A"/>
    <e v="#N/A"/>
    <e v="#N/A"/>
    <e v="#N/A"/>
    <n v="1"/>
    <n v="12.604505555131235"/>
    <n v="0.6772669290737372"/>
    <n v="0.18218480392083533"/>
    <e v="#N/A"/>
    <e v="#N/A"/>
    <e v="#N/A"/>
    <e v="#N/A"/>
    <m/>
    <n v="0.2690000000000000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1"/>
    <n v="8212"/>
    <x v="1"/>
    <n v="1"/>
    <n v="1"/>
    <x v="0"/>
    <s v="Density"/>
    <s v="Population density (gross)"/>
    <x v="2"/>
  </r>
  <r>
    <x v="14"/>
    <s v="Sung et al. 2014"/>
    <x v="56"/>
    <s v="65.7.2"/>
    <s v="Table 3 p. 139 (500m buffer)"/>
    <x v="0"/>
    <x v="0"/>
    <x v="1"/>
    <n v="4.4792586490939042E-2"/>
    <n v="22.325122935293923"/>
    <s v="65.7Pop_Den"/>
    <n v="0.5"/>
    <n v="11.162561467646961"/>
    <n v="0.22613254097757848"/>
    <n v="6.1483402698934791E-2"/>
    <e v="#N/A"/>
    <e v="#N/A"/>
    <e v="#N/A"/>
    <e v="#N/A"/>
    <e v="#N/A"/>
    <e v="#N/A"/>
    <e v="#N/A"/>
    <e v="#N/A"/>
    <n v="0.5"/>
    <n v="11.162561467646961"/>
    <n v="0.13612169189725931"/>
    <n v="3.7010262931637727E-2"/>
    <e v="#N/A"/>
    <e v="#N/A"/>
    <e v="#N/A"/>
    <e v="#N/A"/>
    <n v="0.5"/>
    <n v="11.162561467646961"/>
    <n v="0.17107603027873239"/>
    <n v="4.6514032948514826E-2"/>
    <s v="6e, 8a, 5"/>
    <n v="0.27189099999999999"/>
    <s v="Derived (6e)"/>
    <n v="4.479258649093904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Small-scale nieghbourhood living density"/>
    <x v="2"/>
  </r>
  <r>
    <x v="59"/>
    <s v="Park et al. 2019"/>
    <x v="96"/>
    <s v="174.1.2"/>
    <s v="Table 3 p. 6"/>
    <x v="0"/>
    <x v="0"/>
    <x v="1"/>
    <n v="0.54438577781801722"/>
    <n v="1.8369326326050532"/>
    <s v="174.1Connectivity"/>
    <n v="1"/>
    <n v="1.8369326326050532"/>
    <n v="0.173553361391417"/>
    <n v="4.7239990816998992E-2"/>
    <e v="#N/A"/>
    <e v="#N/A"/>
    <e v="#N/A"/>
    <e v="#N/A"/>
    <e v="#N/A"/>
    <e v="#N/A"/>
    <e v="#N/A"/>
    <e v="#N/A"/>
    <n v="1"/>
    <n v="1.8369326326050532"/>
    <n v="0.12635739350105804"/>
    <n v="3.4393583972065378E-2"/>
    <e v="#N/A"/>
    <e v="#N/A"/>
    <e v="#N/A"/>
    <e v="#N/A"/>
    <n v="1"/>
    <n v="1.8369326326050532"/>
    <n v="0.14021371462946361"/>
    <n v="3.8165176049657024E-2"/>
    <s v="7a, 8a, 8b"/>
    <n v="0.27219288890900861"/>
    <s v="derived (7a)"/>
    <n v="0.54438577781801722"/>
    <s v="derived, 8a, 8b"/>
    <s v="N"/>
    <s v="Pos"/>
    <s v="insignificant"/>
    <s v="Probability (mode choice)"/>
    <s v="trip"/>
    <s v="Discrete"/>
    <s v="Disaggregate"/>
    <s v="General"/>
    <s v="USA"/>
    <s v="varies"/>
    <n v="2011"/>
    <s v="2010 - 2017"/>
    <x v="0"/>
    <n v="2209"/>
    <x v="0"/>
    <n v="0"/>
    <n v="0"/>
    <x v="1"/>
    <s v="PT-Design"/>
    <s v="intersection density (intersectoins per square ile)"/>
    <x v="0"/>
  </r>
  <r>
    <x v="64"/>
    <s v="Renneet al. 2016"/>
    <x v="109"/>
    <s v="103.1.7"/>
    <s v="Table 3 p. 40"/>
    <x v="0"/>
    <x v="0"/>
    <x v="1"/>
    <n v="4.6661031276415896E-2"/>
    <n v="21.431159420289852"/>
    <s v="103.1Local_Access"/>
    <n v="1"/>
    <n v="21.431159420289852"/>
    <n v="1.0515830301704478E-3"/>
    <n v="2.9023691632704363E-4"/>
    <e v="#N/A"/>
    <e v="#N/A"/>
    <e v="#N/A"/>
    <e v="#N/A"/>
    <e v="#N/A"/>
    <e v="#N/A"/>
    <e v="#N/A"/>
    <e v="#N/A"/>
    <n v="1"/>
    <n v="21.431159420289852"/>
    <n v="4.7346714436425659E-4"/>
    <n v="1.3067693184453484E-4"/>
    <n v="1"/>
    <n v="21.431159420289852"/>
    <n v="7.6320639487399242E-2"/>
    <n v="2.1064496498522191E-2"/>
    <n v="1"/>
    <n v="21.431159420289852"/>
    <n v="6.37638826398631E-4"/>
    <n v="1.7598831608602218E-4"/>
    <s v="6a, 8a"/>
    <n v="0.27600000000000002"/>
    <s v="derived (6a)"/>
    <n v="4.6661031276415896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2"/>
    <n v="4399"/>
    <x v="0"/>
    <n v="0"/>
    <n v="1"/>
    <x v="0"/>
    <s v="PT-Access"/>
    <s v="Walkscore"/>
    <x v="5"/>
  </r>
  <r>
    <x v="14"/>
    <s v="Sung et al. 2014"/>
    <x v="56"/>
    <s v="65.7.1"/>
    <s v="Table 3 p. 139 (500m buffer)"/>
    <x v="0"/>
    <x v="0"/>
    <x v="1"/>
    <n v="5.4016015624999997E-2"/>
    <n v="18.513027820163291"/>
    <s v="65.7Pop_Den"/>
    <n v="0.5"/>
    <n v="9.2565139100816456"/>
    <n v="0.18751959549319316"/>
    <n v="5.1860794368788481E-2"/>
    <e v="#N/A"/>
    <e v="#N/A"/>
    <e v="#N/A"/>
    <e v="#N/A"/>
    <e v="#N/A"/>
    <e v="#N/A"/>
    <e v="#N/A"/>
    <e v="#N/A"/>
    <n v="0.5"/>
    <n v="9.2565139100816456"/>
    <n v="0.11287842294645264"/>
    <n v="3.1217882406916832E-2"/>
    <e v="#N/A"/>
    <e v="#N/A"/>
    <e v="#N/A"/>
    <e v="#N/A"/>
    <n v="0.5"/>
    <n v="9.2565139100816456"/>
    <n v="0.14186418220821204"/>
    <n v="3.9234241959867536E-2"/>
    <s v="6e, 8a, 5"/>
    <n v="0.27656199999999997"/>
    <s v="Derived (6e)"/>
    <n v="5.401601562499999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Residential density"/>
    <x v="2"/>
  </r>
  <r>
    <x v="14"/>
    <s v="Sung et al. 2014"/>
    <x v="27"/>
    <s v="65.3.9"/>
    <s v="Table 2 p. 138 (750m buffer)"/>
    <x v="0"/>
    <x v="0"/>
    <x v="1"/>
    <n v="0.12141666666666666"/>
    <n v="8.2361015785861369"/>
    <s v="65.3Mix_Land"/>
    <n v="1"/>
    <n v="8.2361015785861369"/>
    <n v="0.11176208675277112"/>
    <n v="3.0939098475769627E-2"/>
    <e v="#N/A"/>
    <e v="#N/A"/>
    <e v="#N/A"/>
    <e v="#N/A"/>
    <e v="#N/A"/>
    <e v="#N/A"/>
    <e v="#N/A"/>
    <e v="#N/A"/>
    <n v="1"/>
    <n v="8.2361015785861369"/>
    <n v="0.23761507188926126"/>
    <n v="6.5778980351104188E-2"/>
    <e v="#N/A"/>
    <e v="#N/A"/>
    <e v="#N/A"/>
    <e v="#N/A"/>
    <n v="1"/>
    <n v="8.2361015785861369"/>
    <n v="7.8133803141302E-2"/>
    <n v="2.1629780723606631E-2"/>
    <s v="6e, 8a, 5"/>
    <n v="0.27682999999999996"/>
    <s v="Derived (6e)"/>
    <n v="0.12141666666666666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Land use mix index for 5 use types of non-residential facilities:perfect balance between two land uses = 1"/>
    <x v="4"/>
  </r>
  <r>
    <x v="65"/>
    <s v="Guerra et al. 2012"/>
    <x v="149"/>
    <s v="70.7.1"/>
    <s v="Table 3 p. 7 (0.25 mi buffer)"/>
    <x v="0"/>
    <x v="0"/>
    <x v="1"/>
    <n v="6.5943130740668363E-2"/>
    <n v="15.164581795981993"/>
    <s v="70.7Emp_Den"/>
    <n v="1"/>
    <n v="15.164581795981993"/>
    <n v="0.28049010923672335"/>
    <n v="7.8609682765661798E-2"/>
    <e v="#N/A"/>
    <e v="#N/A"/>
    <e v="#N/A"/>
    <e v="#N/A"/>
    <n v="1"/>
    <n v="15.164581795981993"/>
    <n v="0.7454740495241079"/>
    <n v="0.20892529402406085"/>
    <e v="#N/A"/>
    <e v="#N/A"/>
    <e v="#N/A"/>
    <e v="#N/A"/>
    <e v="#N/A"/>
    <e v="#N/A"/>
    <e v="#N/A"/>
    <e v="#N/A"/>
    <e v="#N/A"/>
    <e v="#N/A"/>
    <e v="#N/A"/>
    <e v="#N/A"/>
    <s v="6c, 10, 5"/>
    <n v="0.28025830564784054"/>
    <s v="derived (6c)"/>
    <n v="6.5943130740668363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1"/>
    <n v="0"/>
    <n v="0"/>
    <x v="1"/>
    <s v="Density"/>
    <s v="Job density"/>
    <x v="1"/>
  </r>
  <r>
    <x v="46"/>
    <s v="Lane et al. 2006"/>
    <x v="73"/>
    <s v="21.1.1"/>
    <s v="Table 5 p. 207"/>
    <x v="0"/>
    <x v="0"/>
    <x v="1"/>
    <n v="3.9358273784503295E-2"/>
    <n v="25.407618369526521"/>
    <s v="21.1Emp_Den"/>
    <n v="1"/>
    <n v="25.407618369526521"/>
    <n v="0.46994936937870135"/>
    <n v="0.1320087778584772"/>
    <e v="#N/A"/>
    <e v="#N/A"/>
    <e v="#N/A"/>
    <e v="#N/A"/>
    <n v="1"/>
    <n v="25.407618369526521"/>
    <n v="1.2490103854834018"/>
    <n v="0.35084701728228757"/>
    <e v="#N/A"/>
    <e v="#N/A"/>
    <e v="#N/A"/>
    <e v="#N/A"/>
    <e v="#N/A"/>
    <e v="#N/A"/>
    <e v="#N/A"/>
    <e v="#N/A"/>
    <n v="1"/>
    <n v="25.407618369526521"/>
    <n v="0.3895255725674075"/>
    <n v="0.10941773333418475"/>
    <s v="6a, 8a"/>
    <n v="0.28089999999999998"/>
    <s v="Source (6a)"/>
    <n v="3.9358273784503295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x v="1"/>
    <n v="348"/>
    <x v="0"/>
    <n v="0"/>
    <n v="0"/>
    <x v="1"/>
    <s v="Density"/>
    <s v="Employment (Common catchment area)"/>
    <x v="1"/>
  </r>
  <r>
    <x v="14"/>
    <s v="Sung et al. 2014"/>
    <x v="39"/>
    <s v="65.8.1"/>
    <s v="Table 3 p. 139 (750m buffer)"/>
    <x v="0"/>
    <x v="0"/>
    <x v="1"/>
    <n v="4.9771103327495618E-2"/>
    <n v="20.091979746158422"/>
    <s v="65.8Pop_Den"/>
    <n v="0.5"/>
    <n v="10.045989873079211"/>
    <n v="0.20351289649948928"/>
    <n v="5.7836940594879351E-2"/>
    <e v="#N/A"/>
    <e v="#N/A"/>
    <e v="#N/A"/>
    <e v="#N/A"/>
    <e v="#N/A"/>
    <e v="#N/A"/>
    <e v="#N/A"/>
    <e v="#N/A"/>
    <n v="0.5"/>
    <n v="10.045989873079211"/>
    <n v="0.12250567598393132"/>
    <n v="3.4815255574901394E-2"/>
    <e v="#N/A"/>
    <e v="#N/A"/>
    <e v="#N/A"/>
    <e v="#N/A"/>
    <n v="0.5"/>
    <n v="10.045989873079211"/>
    <n v="0.15396359273701904"/>
    <n v="4.375537531071165E-2"/>
    <s v="6e, 8a, 5"/>
    <n v="0.28419299999999997"/>
    <s v="Derived (6e)"/>
    <n v="4.977110332749561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Residential density"/>
    <x v="2"/>
  </r>
  <r>
    <x v="14"/>
    <s v="Sung et al. 2014"/>
    <x v="20"/>
    <s v="65.1.6"/>
    <s v="Table 2 p. 138 (250m buffer)"/>
    <x v="0"/>
    <x v="0"/>
    <x v="1"/>
    <n v="9.1439936102236427E-2"/>
    <n v="10.936140625491339"/>
    <s v="65.1Mix_House"/>
    <n v="0.5"/>
    <n v="5.4680703127456693"/>
    <n v="0.6439743724475675"/>
    <n v="0.18430997321510095"/>
    <e v="#N/A"/>
    <e v="#N/A"/>
    <e v="#N/A"/>
    <e v="#N/A"/>
    <e v="#N/A"/>
    <e v="#N/A"/>
    <e v="#N/A"/>
    <e v="#N/A"/>
    <n v="0.5"/>
    <n v="5.4680703127456693"/>
    <n v="0.53488742717545923"/>
    <n v="0.15308852586960667"/>
    <e v="#N/A"/>
    <e v="#N/A"/>
    <e v="#N/A"/>
    <e v="#N/A"/>
    <n v="0.5"/>
    <n v="5.4680703127456693"/>
    <n v="0.65672028755549638"/>
    <n v="0.18795794334039595"/>
    <s v="6e, 8a, 5"/>
    <n v="0.28620699999999999"/>
    <s v="Derived (6e)"/>
    <n v="9.1439936102236427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. &amp; small-scale neighborhood living balancing index:perfect balance between two land uses = 1"/>
    <x v="9"/>
  </r>
  <r>
    <x v="14"/>
    <s v="Sung et al. 2014"/>
    <x v="59"/>
    <s v="65.2.2"/>
    <s v="Table 2 p. 138 (500m buffer)"/>
    <x v="0"/>
    <x v="0"/>
    <x v="1"/>
    <n v="5.8728486055776893E-2"/>
    <n v="17.027511982009177"/>
    <s v="65.2Pop_Den"/>
    <n v="0.5"/>
    <n v="8.5137559910045884"/>
    <n v="0.17247271435762893"/>
    <n v="5.0847888228773085E-2"/>
    <e v="#N/A"/>
    <e v="#N/A"/>
    <e v="#N/A"/>
    <e v="#N/A"/>
    <e v="#N/A"/>
    <e v="#N/A"/>
    <e v="#N/A"/>
    <e v="#N/A"/>
    <n v="0.5"/>
    <n v="8.5137559910045884"/>
    <n v="0.10382087240951755"/>
    <n v="3.0608158141156735E-2"/>
    <e v="#N/A"/>
    <e v="#N/A"/>
    <e v="#N/A"/>
    <e v="#N/A"/>
    <n v="0.5"/>
    <n v="8.5137559910045884"/>
    <n v="0.13048076661654134"/>
    <n v="3.846794817158887E-2"/>
    <s v="6e, 8a, 5"/>
    <n v="0.294817"/>
    <s v="Derived (6e)"/>
    <n v="5.872848605577689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Small-scale nieghbourhood living density"/>
    <x v="2"/>
  </r>
  <r>
    <x v="18"/>
    <s v="Choi et al. 2012"/>
    <x v="30"/>
    <s v="38.6.6"/>
    <s v="Table 2 p. 717 (poisson)"/>
    <x v="0"/>
    <x v="0"/>
    <x v="1"/>
    <n v="7.9336709847607212E-2"/>
    <n v="12.604505555131235"/>
    <s v="38.6Pop_Den"/>
    <n v="1"/>
    <n v="12.604505555131235"/>
    <n v="0.25534362137301297"/>
    <n v="7.5326368305038818E-2"/>
    <e v="#N/A"/>
    <e v="#N/A"/>
    <e v="#N/A"/>
    <e v="#N/A"/>
    <e v="#N/A"/>
    <e v="#N/A"/>
    <e v="#N/A"/>
    <e v="#N/A"/>
    <n v="1"/>
    <n v="12.604505555131235"/>
    <n v="0.15370545789742845"/>
    <n v="4.5343110079741393E-2"/>
    <e v="#N/A"/>
    <e v="#N/A"/>
    <e v="#N/A"/>
    <e v="#N/A"/>
    <n v="1"/>
    <n v="12.604505555131235"/>
    <n v="0.19317508622441926"/>
    <n v="5.6986650436203677E-2"/>
    <m/>
    <n v="0.29499999999999998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x v="2"/>
    <n v="1000"/>
    <x v="0"/>
    <n v="0"/>
    <n v="0"/>
    <x v="1"/>
    <s v="Density"/>
    <s v="Population (gross)  (common catchment area)"/>
    <x v="2"/>
  </r>
  <r>
    <x v="17"/>
    <s v="Chapman and Frank 2004"/>
    <x v="110"/>
    <s v="110.4.2"/>
    <s v="Table 111 p. 245"/>
    <x v="1"/>
    <x v="0"/>
    <x v="1"/>
    <n v="1.9778878258022964E-2"/>
    <n v="50.558984536666891"/>
    <s v="110.4Emp_Den"/>
    <n v="1"/>
    <n v="50.558984536666891"/>
    <n v="0.93515899656032564"/>
    <n v="0.27726097521347531"/>
    <n v="1"/>
    <n v="50.558984536666891"/>
    <n v="0.18739011728095897"/>
    <n v="5.5558431083686424E-2"/>
    <n v="1"/>
    <n v="50.558984536666891"/>
    <n v="2.4854236964426062"/>
    <n v="0.73689180174604052"/>
    <e v="#N/A"/>
    <e v="#N/A"/>
    <e v="#N/A"/>
    <e v="#N/A"/>
    <n v="1"/>
    <n v="50.558984536666891"/>
    <n v="2.2369669891725015"/>
    <n v="0.66322801921342567"/>
    <n v="1"/>
    <n v="50.558984536666891"/>
    <n v="0.77512252874880061"/>
    <n v="0.22981250142628976"/>
    <s v="4a, 7a, 8a"/>
    <n v="0.29648538508776423"/>
    <s v="Derived (7a); (used average mode shares p. 14 for elasticity calc as model-specific means only given for relative trip time)"/>
    <n v="1.9778878258022964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25372"/>
    <x v="0"/>
    <n v="0"/>
    <n v="1"/>
    <x v="0"/>
    <s v="Density"/>
    <s v="Net employment density"/>
    <x v="1"/>
  </r>
  <r>
    <x v="38"/>
    <s v="Frank et al. 2008"/>
    <x v="62"/>
    <s v="31.2.2"/>
    <s v="Table 4 p. 48 (significance from table 3 p. 46)"/>
    <x v="1"/>
    <x v="0"/>
    <x v="1"/>
    <n v="0.18749999999999997"/>
    <n v="5.3333333333333339"/>
    <s v="31.2Mix_Land"/>
    <n v="0.5"/>
    <n v="2.666666666666667"/>
    <n v="3.6186080088619448E-2"/>
    <n v="1.0855824026585834E-2"/>
    <n v="0.5"/>
    <n v="2.666666666666667"/>
    <n v="0.23969814437006173"/>
    <n v="7.190944331101852E-2"/>
    <n v="0.5"/>
    <n v="2.666666666666667"/>
    <n v="1.7255019335247555E-2"/>
    <n v="5.1765058005742663E-3"/>
    <e v="#N/A"/>
    <e v="#N/A"/>
    <e v="#N/A"/>
    <e v="#N/A"/>
    <e v="#N/A"/>
    <e v="#N/A"/>
    <e v="#N/A"/>
    <e v="#N/A"/>
    <e v="#N/A"/>
    <e v="#N/A"/>
    <e v="#N/A"/>
    <e v="#N/A"/>
    <s v="4a, 8a"/>
    <n v="0.3"/>
    <s v="Source"/>
    <n v="0.18749999999999997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x v="1"/>
    <n v="10475"/>
    <x v="1"/>
    <n v="0"/>
    <n v="0"/>
    <x v="1"/>
    <s v="Diversity"/>
    <s v="Land use mix:Entropy: maximises eveness --&gt; 1"/>
    <x v="4"/>
  </r>
  <r>
    <x v="7"/>
    <s v="Chakour and Eluru 2016"/>
    <x v="150"/>
    <s v="59.6.7"/>
    <s v="Table 3 p. 212 (alighting, PM peak)"/>
    <x v="0"/>
    <x v="0"/>
    <x v="1"/>
    <n v="0.11406844106463879"/>
    <n v="8.7666666666666657"/>
    <s v="59.6Emp_Den"/>
    <n v="1"/>
    <n v="8.7666666666666657"/>
    <n v="0.16215173778328665"/>
    <n v="4.8645521334985994E-2"/>
    <e v="#N/A"/>
    <e v="#N/A"/>
    <e v="#N/A"/>
    <e v="#N/A"/>
    <e v="#N/A"/>
    <e v="#N/A"/>
    <e v="#N/A"/>
    <e v="#N/A"/>
    <n v="1"/>
    <n v="8.7666666666666657"/>
    <n v="0.10718260028180601"/>
    <n v="3.2154780084541805E-2"/>
    <e v="#N/A"/>
    <e v="#N/A"/>
    <e v="#N/A"/>
    <e v="#N/A"/>
    <n v="1"/>
    <n v="8.7666666666666657"/>
    <n v="0.13440224121662039"/>
    <n v="4.032067236498612E-2"/>
    <s v="8a"/>
    <n v="0.3"/>
    <s v="Source"/>
    <n v="0.11406844106463879"/>
    <s v="Derived (8a)"/>
    <s v="Y"/>
    <s v="Pos"/>
    <s v="Y"/>
    <s v="Ridership thresholds (probability)"/>
    <s v="Alighting per hour"/>
    <s v="ordered categorical"/>
    <s v="Aggregate"/>
    <s v="Peak"/>
    <s v="Canada"/>
    <s v="Montreal"/>
    <s v="pre-2016"/>
    <s v="2018 - 2019"/>
    <x v="2"/>
    <n v="1813"/>
    <x v="0"/>
    <n v="0"/>
    <n v="0"/>
    <x v="1"/>
    <s v="Density"/>
    <s v="Job density"/>
    <x v="1"/>
  </r>
  <r>
    <x v="80"/>
    <s v="Gordon 2004"/>
    <x v="151"/>
    <s v="15.5.1"/>
    <s v="Model 1-b p. 21 (Sacramento) (log-log)"/>
    <x v="0"/>
    <x v="0"/>
    <x v="1"/>
    <n v="3.6766826923076923E-2"/>
    <n v="27.198430859758091"/>
    <s v="15.5Pop_Den"/>
    <n v="1"/>
    <n v="27.198430859758091"/>
    <n v="0.55098915233266621"/>
    <n v="0.1685475816985626"/>
    <e v="#N/A"/>
    <e v="#N/A"/>
    <e v="#N/A"/>
    <e v="#N/A"/>
    <n v="1"/>
    <n v="27.198430859758091"/>
    <n v="1.3248327533255795"/>
    <n v="0.40526633924229477"/>
    <e v="#N/A"/>
    <e v="#N/A"/>
    <e v="#N/A"/>
    <e v="#N/A"/>
    <n v="1"/>
    <n v="27.198430859758091"/>
    <n v="1.4614296184362259"/>
    <n v="0.44705132027964151"/>
    <e v="#N/A"/>
    <e v="#N/A"/>
    <e v="#N/A"/>
    <e v="#N/A"/>
    <s v="6a, 8a, 5"/>
    <n v="0.30590000000000001"/>
    <s v="Source (6a)"/>
    <n v="3.6766826923076923E-2"/>
    <s v="Derived (8a)"/>
    <s v="Y"/>
    <s v="Pos"/>
    <s v="Y"/>
    <s v="Ridership"/>
    <s v="trip"/>
    <s v="Continuous"/>
    <s v="Disaggregate"/>
    <s v="Work"/>
    <s v="USA"/>
    <s v="Sacramento"/>
    <n v="2000"/>
    <s v="Pre-2010"/>
    <x v="1"/>
    <n v="397"/>
    <x v="1"/>
    <n v="0"/>
    <n v="1"/>
    <x v="0"/>
    <s v="Density"/>
    <s v="Population density"/>
    <x v="2"/>
  </r>
  <r>
    <x v="26"/>
    <s v="Tu et al. 2018"/>
    <x v="152"/>
    <s v="177.3.6"/>
    <s v="Table 4 Model 3. p. 51"/>
    <x v="0"/>
    <x v="0"/>
    <x v="1"/>
    <n v="4.1372950268817196E-2"/>
    <n v="24.170381698732765"/>
    <s v="177.3Mix_Land"/>
    <n v="1"/>
    <n v="24.170381698732765"/>
    <n v="0.32798676297106705"/>
    <n v="0.10095916344724826"/>
    <e v="#N/A"/>
    <e v="#N/A"/>
    <e v="#N/A"/>
    <e v="#N/A"/>
    <e v="#N/A"/>
    <e v="#N/A"/>
    <e v="#N/A"/>
    <e v="#N/A"/>
    <n v="1"/>
    <n v="24.170381698732765"/>
    <n v="0.69732590475422396"/>
    <n v="0.21464719904044524"/>
    <n v="1"/>
    <n v="24.170381698732765"/>
    <n v="0.17906473932039865"/>
    <n v="5.5118767967723678E-2"/>
    <n v="1"/>
    <n v="24.170381698732765"/>
    <n v="0.22929827024099317"/>
    <n v="7.058138972966374E-2"/>
    <s v="6e, 8a"/>
    <n v="0.30781474999999997"/>
    <s v="Derived (6e)"/>
    <n v="4.1372950268817196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x v="0"/>
    <n v="491"/>
    <x v="0"/>
    <n v="0"/>
    <n v="1"/>
    <x v="0"/>
    <s v="Diversity"/>
    <s v="land use mix (entropy)"/>
    <x v="4"/>
  </r>
  <r>
    <x v="65"/>
    <s v="Guerra et al. 2012"/>
    <x v="153"/>
    <s v="70.4.1"/>
    <s v="Table 2 p. 7 (1 mi buffer)"/>
    <x v="0"/>
    <x v="0"/>
    <x v="1"/>
    <n v="0.10385725359911406"/>
    <n v="9.6286004621301711"/>
    <s v="70.4Pop_Den"/>
    <n v="1"/>
    <n v="9.6286004621301711"/>
    <n v="0.19505737055693539"/>
    <n v="6.0774368400924005E-2"/>
    <e v="#N/A"/>
    <e v="#N/A"/>
    <e v="#N/A"/>
    <e v="#N/A"/>
    <n v="1"/>
    <n v="9.6286004621301711"/>
    <n v="0.46900813236949063"/>
    <n v="0.14612968963063513"/>
    <e v="#N/A"/>
    <e v="#N/A"/>
    <e v="#N/A"/>
    <e v="#N/A"/>
    <e v="#N/A"/>
    <e v="#N/A"/>
    <e v="#N/A"/>
    <e v="#N/A"/>
    <e v="#N/A"/>
    <e v="#N/A"/>
    <e v="#N/A"/>
    <e v="#N/A"/>
    <s v="6c, 10, 5, 8a"/>
    <n v="0.31157176079734217"/>
    <s v="derived (6c)"/>
    <n v="0.10385725359911406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1"/>
    <n v="0"/>
    <n v="0"/>
    <x v="1"/>
    <s v="Density"/>
    <s v="Population density"/>
    <x v="2"/>
  </r>
  <r>
    <x v="58"/>
    <s v="Bhiromkaew 2006"/>
    <x v="154"/>
    <s v="7.1.2"/>
    <s v="Descriptives p. 100, table 5.4 p. 113 'Lev transit', mode share p. 74"/>
    <x v="0"/>
    <x v="0"/>
    <x v="1"/>
    <n v="7.504076738609114E-2"/>
    <n v="13.326089735395627"/>
    <s v="7.1Emp_Den"/>
    <n v="1"/>
    <n v="13.326089735395627"/>
    <n v="0.24648463214263341"/>
    <n v="7.7129971090072857E-2"/>
    <e v="#N/A"/>
    <e v="#N/A"/>
    <e v="#N/A"/>
    <e v="#N/A"/>
    <n v="1"/>
    <n v="13.326089735395627"/>
    <n v="0.65509581556671781"/>
    <n v="0.20499258260713735"/>
    <e v="#N/A"/>
    <e v="#N/A"/>
    <e v="#N/A"/>
    <e v="#N/A"/>
    <n v="1"/>
    <n v="13.326089735395627"/>
    <n v="0.58960881247943997"/>
    <n v="0.18450038960106638"/>
    <n v="1"/>
    <n v="13.326089735395627"/>
    <n v="0.20430300309022498"/>
    <n v="6.3930495726993206E-2"/>
    <s v="4a, 7a, , 8a"/>
    <n v="0.31292000000000003"/>
    <s v="derived (7a)"/>
    <n v="7.50407673860911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1"/>
    <n v="2127"/>
    <x v="0"/>
    <n v="0"/>
    <n v="1"/>
    <x v="0"/>
    <s v="Density"/>
    <s v="Employment density"/>
    <x v="1"/>
  </r>
  <r>
    <x v="9"/>
    <s v="Brown et al. 2006"/>
    <x v="14"/>
    <s v="30.2.6"/>
    <s v="Table 5.4 p. 40 (Final model)"/>
    <x v="0"/>
    <x v="0"/>
    <x v="1"/>
    <n v="0.29039999999999994"/>
    <n v="3.4435261707988989"/>
    <s v="30.2Connectivity"/>
    <n v="0.5"/>
    <n v="1.7217630853994494"/>
    <n v="0.16267214468663568"/>
    <n v="5.1176656718415585E-2"/>
    <e v="#N/A"/>
    <e v="#N/A"/>
    <e v="#N/A"/>
    <e v="#N/A"/>
    <n v="0.5"/>
    <n v="1.7217630853994494"/>
    <n v="0.36993439538115874"/>
    <n v="0.11638136078691254"/>
    <e v="#N/A"/>
    <e v="#N/A"/>
    <e v="#N/A"/>
    <e v="#N/A"/>
    <e v="#N/A"/>
    <e v="#N/A"/>
    <e v="#N/A"/>
    <e v="#N/A"/>
    <e v="#N/A"/>
    <e v="#N/A"/>
    <e v="#N/A"/>
    <e v="#N/A"/>
    <s v="4b, 7b,  8a, 8b"/>
    <n v="0.31459999999999999"/>
    <s v="derived (7b)"/>
    <n v="0.29039999999999994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1"/>
    <n v="0"/>
    <n v="0"/>
    <x v="1"/>
    <s v="PT-Design"/>
    <s v="Pedestrian friendliness of road design (fewer lanes and more traffic control devices score more highly)"/>
    <x v="0"/>
  </r>
  <r>
    <x v="65"/>
    <s v="Guerra et al. 2012"/>
    <x v="155"/>
    <s v="70.2.1"/>
    <s v="Table 2 p. 7 (0.5 mi buffer)"/>
    <x v="0"/>
    <x v="0"/>
    <x v="1"/>
    <n v="6.8193791258575318E-2"/>
    <n v="14.664091577020962"/>
    <s v="70.2Pop_Den"/>
    <n v="1"/>
    <n v="14.664091577020962"/>
    <n v="0.2970669679222529"/>
    <n v="9.3592527337422973E-2"/>
    <e v="#N/A"/>
    <e v="#N/A"/>
    <e v="#N/A"/>
    <e v="#N/A"/>
    <n v="1"/>
    <n v="14.664091577020962"/>
    <n v="0.71428638362176133"/>
    <n v="0.22503972203117811"/>
    <e v="#N/A"/>
    <e v="#N/A"/>
    <e v="#N/A"/>
    <e v="#N/A"/>
    <e v="#N/A"/>
    <e v="#N/A"/>
    <e v="#N/A"/>
    <e v="#N/A"/>
    <e v="#N/A"/>
    <e v="#N/A"/>
    <e v="#N/A"/>
    <e v="#N/A"/>
    <s v="6c, 10, 5, 8a"/>
    <n v="0.31505531561461797"/>
    <s v="derived (6c)"/>
    <n v="6.8193791258575318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1"/>
    <n v="0"/>
    <n v="0"/>
    <x v="1"/>
    <s v="Density"/>
    <s v="Population density"/>
    <x v="2"/>
  </r>
  <r>
    <x v="4"/>
    <s v="Moshiur et al. 2019"/>
    <x v="6"/>
    <s v="160.1.6"/>
    <s v="Table 4 (Boarding) p. 599"/>
    <x v="0"/>
    <x v="0"/>
    <x v="1"/>
    <n v="5.3228986585428149E-2"/>
    <n v="18.786756317351301"/>
    <s v="160.1Comm_Den"/>
    <n v="0.5"/>
    <n v="9.3933781586756506"/>
    <n v="0.13473154751641159"/>
    <n v="4.2484699008421029E-2"/>
    <e v="#N/A"/>
    <e v="#N/A"/>
    <e v="#N/A"/>
    <e v="#N/A"/>
    <e v="#N/A"/>
    <e v="#N/A"/>
    <e v="#N/A"/>
    <e v="#N/A"/>
    <n v="0.5"/>
    <n v="9.3933781586756506"/>
    <n v="0.12496105055599208"/>
    <n v="3.9403782696110778E-2"/>
    <e v="#N/A"/>
    <e v="#N/A"/>
    <e v="#N/A"/>
    <e v="#N/A"/>
    <n v="0.5"/>
    <n v="9.3933781586756506"/>
    <n v="0.14781214411240307"/>
    <n v="4.6609384128389546E-2"/>
    <s v="6c, 8a"/>
    <n v="0.31532851653207639"/>
    <s v="derived (6c)"/>
    <n v="5.3228986585428149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x v="0"/>
    <n v="2124"/>
    <x v="0"/>
    <n v="0"/>
    <n v="0"/>
    <x v="1"/>
    <s v="Density"/>
    <s v="number of financial centers"/>
    <x v="8"/>
  </r>
  <r>
    <x v="81"/>
    <s v="Cervero et al. 2010"/>
    <x v="156"/>
    <s v="51.1.1"/>
    <s v="Table 3 p. 7"/>
    <x v="0"/>
    <x v="0"/>
    <x v="1"/>
    <n v="3.9507320474087846E-3"/>
    <n v="253.11764705882354"/>
    <s v="51.1Pop_Den"/>
    <n v="1"/>
    <n v="253.11764705882354"/>
    <n v="5.1276883770426673"/>
    <n v="1.6182064994315126"/>
    <e v="#N/A"/>
    <e v="#N/A"/>
    <e v="#N/A"/>
    <e v="#N/A"/>
    <n v="1"/>
    <n v="253.11764705882354"/>
    <n v="12.329334401580843"/>
    <n v="3.8909168411301533"/>
    <e v="#N/A"/>
    <e v="#N/A"/>
    <e v="#N/A"/>
    <e v="#N/A"/>
    <e v="#N/A"/>
    <e v="#N/A"/>
    <e v="#N/A"/>
    <e v="#N/A"/>
    <e v="#N/A"/>
    <e v="#N/A"/>
    <e v="#N/A"/>
    <e v="#N/A"/>
    <s v="6c, 8a"/>
    <n v="0.31558206748218848"/>
    <s v="derived (6c)"/>
    <n v="3.9507320474087846E-3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x v="2"/>
    <n v="69"/>
    <x v="1"/>
    <n v="0"/>
    <n v="0"/>
    <x v="1"/>
    <s v="Density"/>
    <s v="Population density"/>
    <x v="2"/>
  </r>
  <r>
    <x v="80"/>
    <s v="Gordon 2004"/>
    <x v="157"/>
    <s v="15.14.1"/>
    <s v="Model 2-b p. 24(SD) (log-log)"/>
    <x v="0"/>
    <x v="0"/>
    <x v="1"/>
    <n v="7.9336709847607212E-2"/>
    <n v="12.604505555131235"/>
    <s v="15.14Pop_Den"/>
    <n v="1"/>
    <n v="12.604505555131235"/>
    <n v="0.25534362137301297"/>
    <n v="8.0841790526695906E-2"/>
    <e v="#N/A"/>
    <e v="#N/A"/>
    <e v="#N/A"/>
    <e v="#N/A"/>
    <n v="1"/>
    <n v="12.604505555131235"/>
    <n v="0.61396416157298128"/>
    <n v="0.19438105355400587"/>
    <e v="#N/A"/>
    <e v="#N/A"/>
    <e v="#N/A"/>
    <e v="#N/A"/>
    <n v="1"/>
    <n v="12.604505555131235"/>
    <n v="0.6772669290737372"/>
    <n v="0.2144227097447452"/>
    <e v="#N/A"/>
    <e v="#N/A"/>
    <e v="#N/A"/>
    <e v="#N/A"/>
    <s v="4c, 6a, 5"/>
    <n v="0.31659999999999999"/>
    <s v="Source (6a)"/>
    <m/>
    <m/>
    <s v="Y"/>
    <s v="Pos"/>
    <s v="Y"/>
    <s v="Transit users"/>
    <s v="individual"/>
    <s v="Count"/>
    <s v="Aggregate"/>
    <s v="Work"/>
    <s v="USA"/>
    <s v="San Diego"/>
    <n v="2000"/>
    <s v="Pre-2010"/>
    <x v="1"/>
    <n v="593"/>
    <x v="1"/>
    <n v="0"/>
    <n v="1"/>
    <x v="0"/>
    <s v="Density"/>
    <s v="Population density"/>
    <x v="2"/>
  </r>
  <r>
    <x v="65"/>
    <s v="Guerra et al. 2012"/>
    <x v="158"/>
    <s v="70.8.1"/>
    <s v="Table 3 p. 7 (0.5 mi buffer)"/>
    <x v="0"/>
    <x v="0"/>
    <x v="1"/>
    <n v="6.5261764065138061E-2"/>
    <n v="15.322907897523203"/>
    <s v="70.8Emp_Den"/>
    <n v="1"/>
    <n v="15.322907897523203"/>
    <n v="0.28341857149923588"/>
    <n v="9.026241221092457E-2"/>
    <e v="#N/A"/>
    <e v="#N/A"/>
    <e v="#N/A"/>
    <e v="#N/A"/>
    <n v="1"/>
    <n v="15.322907897523203"/>
    <n v="0.75325718536320918"/>
    <n v="0.23989539643233335"/>
    <e v="#N/A"/>
    <e v="#N/A"/>
    <e v="#N/A"/>
    <e v="#N/A"/>
    <e v="#N/A"/>
    <e v="#N/A"/>
    <e v="#N/A"/>
    <e v="#N/A"/>
    <e v="#N/A"/>
    <e v="#N/A"/>
    <e v="#N/A"/>
    <e v="#N/A"/>
    <s v="6c, 10, 5, 8a"/>
    <n v="0.31847740863787372"/>
    <s v="derived (6c)"/>
    <n v="6.526176406513806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1"/>
    <n v="0"/>
    <n v="0"/>
    <x v="1"/>
    <s v="Density"/>
    <s v="Job density"/>
    <x v="1"/>
  </r>
  <r>
    <x v="65"/>
    <s v="Guerra et al. 2012"/>
    <x v="159"/>
    <s v="70.3.1"/>
    <s v="Table 2 p. 7 (0.75 mi buffer)"/>
    <x v="0"/>
    <x v="0"/>
    <x v="1"/>
    <n v="9.0548314331017815E-2"/>
    <n v="11.043827898819808"/>
    <s v="70.3Pop_Den"/>
    <n v="1"/>
    <n v="11.043827898819808"/>
    <n v="0.22372722175975918"/>
    <n v="7.1308592257084163E-2"/>
    <e v="#N/A"/>
    <e v="#N/A"/>
    <e v="#N/A"/>
    <e v="#N/A"/>
    <n v="1"/>
    <n v="11.043827898819808"/>
    <n v="0.53794371439622934"/>
    <n v="0.17145883583327856"/>
    <e v="#N/A"/>
    <e v="#N/A"/>
    <e v="#N/A"/>
    <e v="#N/A"/>
    <e v="#N/A"/>
    <e v="#N/A"/>
    <e v="#N/A"/>
    <e v="#N/A"/>
    <e v="#N/A"/>
    <e v="#N/A"/>
    <e v="#N/A"/>
    <e v="#N/A"/>
    <s v="6c, 10, 5, 8a"/>
    <n v="0.3187300664451827"/>
    <s v="derived (6c)"/>
    <n v="9.0548314331017815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1"/>
    <n v="0"/>
    <n v="0"/>
    <x v="1"/>
    <s v="Density"/>
    <s v="Population density"/>
    <x v="2"/>
  </r>
  <r>
    <x v="82"/>
    <s v="Armbruster 2010"/>
    <x v="160"/>
    <s v="66.1.1"/>
    <s v="Table 5 p. 33"/>
    <x v="0"/>
    <x v="0"/>
    <x v="1"/>
    <n v="0.13900000000000001"/>
    <n v="7.1942446043165464"/>
    <s v="66.1Pop_Den"/>
    <n v="1"/>
    <n v="7.1942446043165464"/>
    <n v="0.14574189064969786"/>
    <n v="4.7511856351801503E-2"/>
    <e v="#N/A"/>
    <e v="#N/A"/>
    <e v="#N/A"/>
    <e v="#N/A"/>
    <n v="1"/>
    <n v="7.1942446043165464"/>
    <n v="0.35043091038521612"/>
    <n v="0.11424047678558046"/>
    <e v="#N/A"/>
    <e v="#N/A"/>
    <e v="#N/A"/>
    <e v="#N/A"/>
    <n v="1"/>
    <n v="7.1942446043165464"/>
    <n v="0.38656208518923063"/>
    <n v="0.12601923977168919"/>
    <n v="1"/>
    <n v="7.1942446043165464"/>
    <n v="0.11025809903290111"/>
    <n v="3.5944140284725763E-2"/>
    <s v="6a, 8b, 8a"/>
    <n v="0.32600000000000001"/>
    <s v="Source (6a)"/>
    <n v="0.13900000000000001"/>
    <s v="Derived (8a)"/>
    <s v="Y"/>
    <s v="Pos"/>
    <s v="Y"/>
    <s v="Ridership"/>
    <s v="per capita patronage"/>
    <s v="Continuous"/>
    <s v="Aggregate"/>
    <s v="General"/>
    <s v="USA"/>
    <s v="varies"/>
    <s v="2002 - 2007"/>
    <s v="2018 - 2019"/>
    <x v="2"/>
    <n v="54"/>
    <x v="0"/>
    <n v="0"/>
    <n v="1"/>
    <x v="0"/>
    <s v="Density"/>
    <s v="Population density"/>
    <x v="2"/>
  </r>
  <r>
    <x v="68"/>
    <s v="Durning and Townsend 2015"/>
    <x v="122"/>
    <s v="52.1.2"/>
    <s v="Table 3 p. 101"/>
    <x v="0"/>
    <x v="0"/>
    <x v="1"/>
    <n v="5.4350000000000002E-2"/>
    <n v="18.399264029438822"/>
    <s v="52.1Pop_Den"/>
    <n v="1"/>
    <n v="18.399264029438822"/>
    <n v="0.37273455014366152"/>
    <n v="0.12154873680184802"/>
    <e v="#N/A"/>
    <e v="#N/A"/>
    <e v="#N/A"/>
    <e v="#N/A"/>
    <e v="#N/A"/>
    <e v="#N/A"/>
    <e v="#N/A"/>
    <e v="#N/A"/>
    <n v="1"/>
    <n v="18.399264029438822"/>
    <n v="0.22436955501751404"/>
    <n v="7.3166911891211328E-2"/>
    <e v="#N/A"/>
    <e v="#N/A"/>
    <e v="#N/A"/>
    <e v="#N/A"/>
    <n v="1"/>
    <n v="18.399264029438822"/>
    <n v="0.28198483469316016"/>
    <n v="9.1955254593439534E-2"/>
    <s v="8b, 8a"/>
    <n v="0.3261"/>
    <s v="Source"/>
    <n v="5.4350000000000002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x v="2"/>
    <n v="342"/>
    <x v="0"/>
    <n v="0"/>
    <n v="0"/>
    <x v="1"/>
    <s v="Density"/>
    <s v="Population density"/>
    <x v="2"/>
  </r>
  <r>
    <x v="79"/>
    <s v="Cervero. 2002"/>
    <x v="147"/>
    <s v="3.1.5"/>
    <s v="Table 2 p. 275, Table 4 p. 281"/>
    <x v="1"/>
    <x v="0"/>
    <x v="1"/>
    <n v="0.31385322271857052"/>
    <n v="3.1862027457869737"/>
    <s v="3.1Connectivity"/>
    <n v="1"/>
    <n v="3.1862027457869737"/>
    <n v="0.30103237690414719"/>
    <n v="9.8437587247656139E-2"/>
    <n v="1"/>
    <n v="3.1862027457869737"/>
    <n v="0.63981480410392955"/>
    <n v="0.20921944094198497"/>
    <n v="1"/>
    <n v="3.1862027457869737"/>
    <n v="0.68458082085726479"/>
    <n v="0.22385792842032559"/>
    <e v="#N/A"/>
    <e v="#N/A"/>
    <e v="#N/A"/>
    <e v="#N/A"/>
    <n v="1"/>
    <n v="3.1862027457869737"/>
    <n v="0.23787932363771108"/>
    <n v="7.7786538829531529E-2"/>
    <e v="#N/A"/>
    <e v="#N/A"/>
    <e v="#N/A"/>
    <e v="#N/A"/>
    <s v="8a, 8b"/>
    <n v="0.32700000000000001"/>
    <s v="Source"/>
    <n v="0.31385322271857052"/>
    <s v="Derived (8a)"/>
    <s v="N"/>
    <s v="Pos"/>
    <s v="insignificant"/>
    <s v="mode choice (probability)"/>
    <s v="trip"/>
    <s v="binary"/>
    <s v="Disaggregate"/>
    <s v="General"/>
    <s v="USA"/>
    <s v="Montgomery County"/>
    <n v="1994"/>
    <s v="Pre-2010"/>
    <x v="1"/>
    <n v="1960"/>
    <x v="1"/>
    <n v="0"/>
    <n v="1"/>
    <x v="0"/>
    <s v="PT-Design"/>
    <s v="continuous (fraction) of sidewalk miles to _x000a_road miles"/>
    <x v="0"/>
  </r>
  <r>
    <x v="68"/>
    <s v="Durning and Townsend 2015"/>
    <x v="122"/>
    <s v="52.1.14"/>
    <s v="Table 3 p. 101"/>
    <x v="0"/>
    <x v="0"/>
    <x v="1"/>
    <n v="8.8296582046319183E-2"/>
    <n v="11.325466703517625"/>
    <s v="52.1Balance"/>
    <n v="1"/>
    <n v="11.325466703517625"/>
    <n v="1.2639946616113769"/>
    <n v="0.41345265381308138"/>
    <e v="#N/A"/>
    <e v="#N/A"/>
    <e v="#N/A"/>
    <e v="#N/A"/>
    <e v="#N/A"/>
    <e v="#N/A"/>
    <e v="#N/A"/>
    <e v="#N/A"/>
    <n v="1"/>
    <n v="11.325466703517625"/>
    <n v="1.1531782632599938"/>
    <n v="0.377204609912344"/>
    <e v="#N/A"/>
    <e v="#N/A"/>
    <e v="#N/A"/>
    <e v="#N/A"/>
    <n v="1"/>
    <n v="11.325466703517625"/>
    <n v="1.1895339335407016"/>
    <n v="0.38909654966116347"/>
    <m/>
    <n v="0.3271"/>
    <s v="Source"/>
    <m/>
    <m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x v="2"/>
    <n v="342"/>
    <x v="0"/>
    <n v="0"/>
    <n v="0"/>
    <x v="1"/>
    <s v="Diversity"/>
    <s v="Residential to non-residential balancing index:Higher ratio means more even"/>
    <x v="3"/>
  </r>
  <r>
    <x v="25"/>
    <s v="Zhang 2004"/>
    <x v="42"/>
    <s v="131.2.6"/>
    <s v="Table 3 (Boston - non-work trip, expanded)"/>
    <x v="1"/>
    <x v="0"/>
    <x v="1"/>
    <n v="0.16854000000000002"/>
    <n v="5.9333096000949324"/>
    <s v="131.2Balance"/>
    <n v="0.5"/>
    <n v="2.9666548000474662"/>
    <n v="0.33109768703298437"/>
    <n v="0.10881624813645142"/>
    <n v="0.5"/>
    <n v="2.9666548000474662"/>
    <n v="0.84448751381071541"/>
    <n v="0.27754335487643306"/>
    <n v="0.5"/>
    <n v="2.9666548000474662"/>
    <n v="0.53783327431016703"/>
    <n v="0.17676051910185933"/>
    <e v="#N/A"/>
    <e v="#N/A"/>
    <e v="#N/A"/>
    <e v="#N/A"/>
    <n v="0.5"/>
    <n v="2.9666548000474662"/>
    <n v="0.21375582369615267"/>
    <n v="7.0251492725211667E-2"/>
    <e v="#N/A"/>
    <e v="#N/A"/>
    <e v="#N/A"/>
    <e v="#N/A"/>
    <s v="4a, 7a, 8a"/>
    <n v="0.32865300000000003"/>
    <s v="derived (7a)"/>
    <n v="0.16854000000000002"/>
    <s v="Derived (8a)"/>
    <s v="Y"/>
    <s v="Pos"/>
    <s v="Y"/>
    <s v="mode choice (probability)"/>
    <s v="trip"/>
    <s v="Discrete"/>
    <s v="Disaggregate"/>
    <s v="Non-work"/>
    <s v="USA"/>
    <s v="Boston"/>
    <n v="1991"/>
    <s v="Pre-2010"/>
    <x v="1"/>
    <n v="1036"/>
    <x v="1"/>
    <n v="0"/>
    <n v="1"/>
    <x v="0"/>
    <s v="Diversity"/>
    <s v="Land use balance (destination)"/>
    <x v="3"/>
  </r>
  <r>
    <x v="80"/>
    <s v="Gordon 2004"/>
    <x v="161"/>
    <s v="15.11.1"/>
    <s v="Model 2-b p. 24 (pooled) (log-log)"/>
    <x v="0"/>
    <x v="0"/>
    <x v="1"/>
    <n v="7.9336709847607212E-2"/>
    <n v="12.604505555131235"/>
    <s v="15.11Pop_Den"/>
    <n v="1"/>
    <n v="12.604505555131235"/>
    <n v="0.25534362137301297"/>
    <n v="8.5437975711410138E-2"/>
    <e v="#N/A"/>
    <e v="#N/A"/>
    <e v="#N/A"/>
    <e v="#N/A"/>
    <n v="1"/>
    <n v="12.604505555131235"/>
    <n v="0.61396416157298128"/>
    <n v="0.20543240846231955"/>
    <e v="#N/A"/>
    <e v="#N/A"/>
    <e v="#N/A"/>
    <e v="#N/A"/>
    <n v="1"/>
    <n v="12.604505555131235"/>
    <n v="0.6772669290737372"/>
    <n v="0.22661351446807249"/>
    <e v="#N/A"/>
    <e v="#N/A"/>
    <e v="#N/A"/>
    <e v="#N/A"/>
    <s v="4c, 6a, 5"/>
    <n v="0.33460000000000001"/>
    <s v="Source (6a)"/>
    <m/>
    <m/>
    <s v="Y"/>
    <s v="Pos"/>
    <s v="Y"/>
    <s v="Transit users"/>
    <s v="individual"/>
    <s v="Count"/>
    <s v="Aggregate"/>
    <s v="Work"/>
    <s v="USA"/>
    <s v="Los Angeles, San Francisco, San Diego, Sacramento"/>
    <n v="2000"/>
    <s v="Pre-2010"/>
    <x v="1"/>
    <n v="5727"/>
    <x v="1"/>
    <n v="0"/>
    <n v="1"/>
    <x v="0"/>
    <s v="Density"/>
    <s v="Population density"/>
    <x v="2"/>
  </r>
  <r>
    <x v="83"/>
    <s v="Asad 2013"/>
    <x v="162"/>
    <s v="45.1.3"/>
    <s v="Table 5-19 p. 164"/>
    <x v="0"/>
    <x v="0"/>
    <x v="1"/>
    <n v="0.33489510489510493"/>
    <n v="2.9860096053455831"/>
    <s v="45.1Pop_Den"/>
    <n v="1"/>
    <n v="2.9860096053455831"/>
    <n v="6.0490949267990063E-2"/>
    <n v="2.0258122800308004E-2"/>
    <e v="#N/A"/>
    <e v="#N/A"/>
    <e v="#N/A"/>
    <e v="#N/A"/>
    <e v="#N/A"/>
    <e v="#N/A"/>
    <e v="#N/A"/>
    <e v="#N/A"/>
    <n v="1"/>
    <n v="2.9860096053455831"/>
    <n v="3.6412850283438498E-2"/>
    <n v="1.2194485315201887E-2"/>
    <e v="#N/A"/>
    <e v="#N/A"/>
    <e v="#N/A"/>
    <e v="#N/A"/>
    <n v="1"/>
    <n v="2.9860096053455831"/>
    <n v="4.5763212246334832E-2"/>
    <n v="1.5325875765573255E-2"/>
    <s v="8a, 6c, 8b"/>
    <n v="0.33489510489510493"/>
    <s v="derived (6c)"/>
    <n v="0.33489510489510493"/>
    <s v="Derived (8a)"/>
    <s v="N"/>
    <s v="Pos"/>
    <s v="insignificant"/>
    <s v="Ridership"/>
    <s v="trip"/>
    <s v="Continuous"/>
    <s v="Aggregate"/>
    <s v="Weekday"/>
    <s v="United Kingdom"/>
    <s v="West Sussex, East Sussex, Surrey, Kent, Dorset, Hampshire"/>
    <n v="2012"/>
    <s v="2010 - 2017"/>
    <x v="2"/>
    <n v="200"/>
    <x v="0"/>
    <n v="0"/>
    <n v="0"/>
    <x v="1"/>
    <s v="Density"/>
    <s v="Dwelling density (unit density)"/>
    <x v="2"/>
  </r>
  <r>
    <x v="65"/>
    <s v="Guerra et al. 2012"/>
    <x v="163"/>
    <s v="70.9.1"/>
    <s v="Table 3 p. 7 (0.75 mi buffer)"/>
    <x v="0"/>
    <x v="0"/>
    <x v="1"/>
    <n v="6.9770556478405327E-2"/>
    <n v="14.332693480945789"/>
    <s v="70.9Emp_Den"/>
    <n v="1"/>
    <n v="14.332693480945789"/>
    <n v="0.26510317357990992"/>
    <n v="8.8782700535335643E-2"/>
    <e v="#N/A"/>
    <e v="#N/A"/>
    <e v="#N/A"/>
    <e v="#N/A"/>
    <n v="1"/>
    <n v="14.332693480945789"/>
    <n v="0.70457934109725628"/>
    <n v="0.23596268501540987"/>
    <e v="#N/A"/>
    <e v="#N/A"/>
    <e v="#N/A"/>
    <e v="#N/A"/>
    <e v="#N/A"/>
    <e v="#N/A"/>
    <e v="#N/A"/>
    <e v="#N/A"/>
    <e v="#N/A"/>
    <e v="#N/A"/>
    <e v="#N/A"/>
    <e v="#N/A"/>
    <s v="6c, 10, 5, 8a"/>
    <n v="0.33489867109634552"/>
    <s v="derived (6c)"/>
    <n v="6.9770556478405327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1"/>
    <n v="0"/>
    <n v="0"/>
    <x v="1"/>
    <s v="Density"/>
    <s v="Job density"/>
    <x v="1"/>
  </r>
  <r>
    <x v="38"/>
    <s v="Frank et al. 2008"/>
    <x v="62"/>
    <s v="31.2.5"/>
    <s v="Table 4 p. 48 (significance from table 3 p. 46)"/>
    <x v="1"/>
    <x v="0"/>
    <x v="1"/>
    <n v="6.021384603925508E-2"/>
    <n v="16.607475950765082"/>
    <s v="31.2Comm_Den"/>
    <n v="0.5"/>
    <n v="8.3037379753825409"/>
    <n v="0.11910256871334324"/>
    <n v="4.0494873362536703E-2"/>
    <n v="0.5"/>
    <n v="8.3037379753825409"/>
    <n v="0.10302046103501371"/>
    <n v="3.5026956751904662E-2"/>
    <n v="0.5"/>
    <n v="8.3037379753825409"/>
    <n v="0.14009775612640718"/>
    <n v="4.7633237082978445E-2"/>
    <e v="#N/A"/>
    <e v="#N/A"/>
    <e v="#N/A"/>
    <e v="#N/A"/>
    <e v="#N/A"/>
    <e v="#N/A"/>
    <e v="#N/A"/>
    <e v="#N/A"/>
    <e v="#N/A"/>
    <e v="#N/A"/>
    <e v="#N/A"/>
    <e v="#N/A"/>
    <m/>
    <n v="0.34"/>
    <s v="Source"/>
    <m/>
    <m/>
    <s v="N"/>
    <s v="Pos"/>
    <s v="insignificant"/>
    <s v="mode choice (probability)"/>
    <s v="tour"/>
    <s v="binary"/>
    <s v="Disaggregate"/>
    <s v="Non-work"/>
    <s v="USA"/>
    <s v="Puget Sound"/>
    <n v="1999"/>
    <s v="Pre-2010"/>
    <x v="1"/>
    <n v="10475"/>
    <x v="1"/>
    <n v="0"/>
    <n v="0"/>
    <x v="1"/>
    <s v="Density"/>
    <s v="Retail floor area continuous (fraction)"/>
    <x v="8"/>
  </r>
  <r>
    <x v="80"/>
    <s v="Gordon 2004"/>
    <x v="164"/>
    <s v="15.12.1"/>
    <s v="Model 2-b p. 24 (LA) (log-log)"/>
    <x v="0"/>
    <x v="0"/>
    <x v="1"/>
    <n v="7.9336709847607212E-2"/>
    <n v="12.604505555131235"/>
    <s v="15.12Pop_Den"/>
    <n v="1"/>
    <n v="12.604505555131235"/>
    <n v="0.25534362137301297"/>
    <n v="8.8885114599945816E-2"/>
    <e v="#N/A"/>
    <e v="#N/A"/>
    <e v="#N/A"/>
    <e v="#N/A"/>
    <n v="1"/>
    <n v="12.604505555131235"/>
    <n v="0.61396416157298128"/>
    <n v="0.2137209246435548"/>
    <e v="#N/A"/>
    <e v="#N/A"/>
    <e v="#N/A"/>
    <e v="#N/A"/>
    <n v="1"/>
    <n v="12.604505555131235"/>
    <n v="0.6772669290737372"/>
    <n v="0.23575661801056794"/>
    <e v="#N/A"/>
    <e v="#N/A"/>
    <e v="#N/A"/>
    <e v="#N/A"/>
    <s v="4c, 6a, 5"/>
    <n v="0.34810000000000002"/>
    <s v="Source (6a)"/>
    <m/>
    <m/>
    <s v="Y"/>
    <s v="Pos"/>
    <s v="Y"/>
    <s v="Transit users"/>
    <s v="individual"/>
    <s v="Count"/>
    <s v="Aggregate"/>
    <s v="Work"/>
    <s v="USA"/>
    <s v="Los Angeles"/>
    <n v="2000"/>
    <s v="Pre-2010"/>
    <x v="1"/>
    <n v="3307"/>
    <x v="1"/>
    <n v="0"/>
    <n v="1"/>
    <x v="0"/>
    <s v="Density"/>
    <s v="Population density"/>
    <x v="2"/>
  </r>
  <r>
    <x v="17"/>
    <s v="Chapman and Frank 2004"/>
    <x v="28"/>
    <s v="110.1.2"/>
    <s v="Table 105 p. 237"/>
    <x v="1"/>
    <x v="0"/>
    <x v="1"/>
    <n v="7.639096609288433E-2"/>
    <n v="13.090553126191555"/>
    <s v="110.1Emp_Den"/>
    <n v="1"/>
    <n v="13.090553126191555"/>
    <n v="0.24212805375928478"/>
    <n v="8.4343565508568877E-2"/>
    <n v="1"/>
    <n v="13.090553126191555"/>
    <n v="4.8518385170703761E-2"/>
    <n v="1.6901030403042701E-2"/>
    <n v="1"/>
    <n v="13.090553126191555"/>
    <n v="0.64351709666521395"/>
    <n v="0.22416455076463937"/>
    <e v="#N/A"/>
    <e v="#N/A"/>
    <e v="#N/A"/>
    <e v="#N/A"/>
    <n v="1"/>
    <n v="13.090553126191555"/>
    <n v="0.57918756639707414"/>
    <n v="0.20175582172202938"/>
    <n v="1"/>
    <n v="13.090553126191555"/>
    <n v="0.2006919785846443"/>
    <n v="6.990960683815084E-2"/>
    <s v="4a, 7a, 8a"/>
    <n v="0.3483428053835525"/>
    <s v="Derived (7a); (used average mode shares p. 14 for elasticity calc as model-specific means only given for relative trip time)"/>
    <n v="7.63909660928843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x v="1"/>
    <n v="4140"/>
    <x v="0"/>
    <n v="0"/>
    <n v="1"/>
    <x v="0"/>
    <s v="Density"/>
    <s v="Net employment density"/>
    <x v="1"/>
  </r>
  <r>
    <x v="31"/>
    <s v="Sun et al. 2017"/>
    <x v="52"/>
    <s v="172.2.2"/>
    <s v="Table 2 Model 2 P. "/>
    <x v="0"/>
    <x v="0"/>
    <x v="1"/>
    <n v="0.11951100000000001"/>
    <n v="8.3674306130816412"/>
    <s v="172.2Mix_Land"/>
    <n v="1"/>
    <n v="8.3674306130816412"/>
    <n v="0.11354419286285189"/>
    <n v="3.9909307716785219E-2"/>
    <e v="#N/A"/>
    <e v="#N/A"/>
    <e v="#N/A"/>
    <e v="#N/A"/>
    <e v="#N/A"/>
    <e v="#N/A"/>
    <e v="#N/A"/>
    <e v="#N/A"/>
    <n v="1"/>
    <n v="8.3674306130816412"/>
    <n v="0.24140397100312497"/>
    <n v="8.4850357555975378E-2"/>
    <e v="#N/A"/>
    <e v="#N/A"/>
    <e v="#N/A"/>
    <e v="#N/A"/>
    <e v="#N/A"/>
    <e v="#N/A"/>
    <e v="#N/A"/>
    <e v="#N/A"/>
    <s v="6e, 8a, 8b"/>
    <n v="0.35148699999999999"/>
    <s v="Derived (6e)"/>
    <n v="0.11951100000000001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x v="2"/>
    <n v="2300"/>
    <x v="1"/>
    <n v="0"/>
    <n v="0"/>
    <x v="1"/>
    <s v="Diversity"/>
    <s v="Land use mix (entropy)"/>
    <x v="4"/>
  </r>
  <r>
    <x v="80"/>
    <s v="Gordon 2004"/>
    <x v="165"/>
    <s v="15.13.1"/>
    <s v="Model 2-b p. 24 (SF) (log-log)"/>
    <x v="0"/>
    <x v="0"/>
    <x v="1"/>
    <n v="7.9336709847607212E-2"/>
    <n v="12.604505555131235"/>
    <s v="15.13Pop_Den"/>
    <n v="1"/>
    <n v="12.604505555131235"/>
    <n v="0.25534362137301297"/>
    <n v="9.0544848138870412E-2"/>
    <e v="#N/A"/>
    <e v="#N/A"/>
    <e v="#N/A"/>
    <e v="#N/A"/>
    <n v="1"/>
    <n v="12.604505555131235"/>
    <n v="0.61396416157298128"/>
    <n v="0.21771169169377919"/>
    <e v="#N/A"/>
    <e v="#N/A"/>
    <e v="#N/A"/>
    <e v="#N/A"/>
    <n v="1"/>
    <n v="12.604505555131235"/>
    <n v="0.6772669290737372"/>
    <n v="0.24015885304954723"/>
    <e v="#N/A"/>
    <e v="#N/A"/>
    <e v="#N/A"/>
    <e v="#N/A"/>
    <s v="4c, 6a, 5"/>
    <n v="0.35460000000000003"/>
    <s v="Source (6a)"/>
    <m/>
    <m/>
    <s v="Y"/>
    <s v="Pos"/>
    <s v="Y"/>
    <s v="Transit users"/>
    <s v="individual"/>
    <s v="Count"/>
    <s v="Aggregate"/>
    <s v="Work"/>
    <s v="USA"/>
    <s v="San Francisco"/>
    <n v="2000"/>
    <s v="Pre-2010"/>
    <x v="1"/>
    <n v="1430"/>
    <x v="1"/>
    <n v="0"/>
    <n v="1"/>
    <x v="0"/>
    <s v="Density"/>
    <s v="Population density"/>
    <x v="2"/>
  </r>
  <r>
    <x v="68"/>
    <s v="Durning and Townsend 2015"/>
    <x v="122"/>
    <s v="52.1.10"/>
    <s v="Table 3 p. 101"/>
    <x v="0"/>
    <x v="0"/>
    <x v="1"/>
    <n v="9.4795794392523364E-2"/>
    <n v="10.548991191099413"/>
    <s v="52.1Connectivity"/>
    <n v="1"/>
    <n v="10.548991191099413"/>
    <n v="0.99666849399227897"/>
    <n v="0.35471431701185208"/>
    <e v="#N/A"/>
    <e v="#N/A"/>
    <e v="#N/A"/>
    <e v="#N/A"/>
    <e v="#N/A"/>
    <e v="#N/A"/>
    <e v="#N/A"/>
    <e v="#N/A"/>
    <n v="1"/>
    <n v="10.548991191099413"/>
    <n v="0.72563522870331132"/>
    <n v="0.25825357789550851"/>
    <e v="#N/A"/>
    <e v="#N/A"/>
    <e v="#N/A"/>
    <e v="#N/A"/>
    <n v="1"/>
    <n v="10.548991191099413"/>
    <n v="0.80520821190918057"/>
    <n v="0.28657360261847736"/>
    <s v="8b, 8a"/>
    <n v="0.35589999999999999"/>
    <s v="Source"/>
    <n v="9.4795794392523364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x v="2"/>
    <n v="342"/>
    <x v="0"/>
    <n v="0"/>
    <n v="0"/>
    <x v="1"/>
    <s v="PT-Design"/>
    <s v="intersection density"/>
    <x v="0"/>
  </r>
  <r>
    <x v="58"/>
    <s v="Bhiromkaew 2006"/>
    <x v="105"/>
    <s v="7.3.4"/>
    <s v="table 5.8 p. 137, mode share figure 4.7"/>
    <x v="0"/>
    <x v="0"/>
    <x v="1"/>
    <n v="4.6323073919833424E-2"/>
    <n v="21.587513853907819"/>
    <s v="7.3Emp_Den"/>
    <n v="0.33333333333333331"/>
    <n v="7.1958379513026056"/>
    <n v="0.1330970679023547"/>
    <n v="4.7375435480105504E-2"/>
    <e v="#N/A"/>
    <e v="#N/A"/>
    <e v="#N/A"/>
    <e v="#N/A"/>
    <n v="0.33333333333333331"/>
    <n v="7.1958379513026056"/>
    <n v="0.35373942581773943"/>
    <n v="0.12591231053183399"/>
    <e v="#N/A"/>
    <e v="#N/A"/>
    <e v="#N/A"/>
    <e v="#N/A"/>
    <n v="0.33333333333333331"/>
    <n v="7.1958379513026056"/>
    <n v="0.31837767518500482"/>
    <n v="0.11332541916023933"/>
    <n v="0.33333333333333331"/>
    <n v="7.1958379513026056"/>
    <n v="0.11031978115057237"/>
    <n v="3.9267939981312214E-2"/>
    <s v="4a, 7a, , 8a"/>
    <n v="0.35594650000000005"/>
    <s v="derived (7a)"/>
    <n v="4.632307391983342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1"/>
    <n v="2127"/>
    <x v="0"/>
    <n v="0"/>
    <n v="1"/>
    <x v="0"/>
    <s v="Density"/>
    <s v="Employment density"/>
    <x v="1"/>
  </r>
  <r>
    <x v="6"/>
    <s v="Ingvardson and Nielsen 2018"/>
    <x v="10"/>
    <s v="169.4.2"/>
    <s v="Table 7 (Model II-A) p. 59"/>
    <x v="0"/>
    <x v="0"/>
    <x v="1"/>
    <n v="0.10881557747850282"/>
    <n v="9.1898607090290554"/>
    <s v="169.4Emp_Den"/>
    <n v="1"/>
    <n v="9.1898607090290554"/>
    <n v="0.16997930235232794"/>
    <n v="6.1408034536940499E-2"/>
    <e v="#N/A"/>
    <e v="#N/A"/>
    <e v="#N/A"/>
    <e v="#N/A"/>
    <e v="#N/A"/>
    <e v="#N/A"/>
    <e v="#N/A"/>
    <e v="#N/A"/>
    <n v="1"/>
    <n v="9.1898607090290554"/>
    <n v="0.11235663502144513"/>
    <n v="4.0590825049687751E-2"/>
    <n v="1"/>
    <n v="9.1898607090290554"/>
    <n v="0.40660260939937476"/>
    <n v="0.14689239651691613"/>
    <n v="1"/>
    <n v="9.1898607090290554"/>
    <n v="0.14089025198806829"/>
    <n v="5.0899099715495784E-2"/>
    <s v="6c, 8a"/>
    <n v="0.36126771722862933"/>
    <s v="derived (6c)"/>
    <n v="0.1088155774785028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x v="0"/>
    <n v="48"/>
    <x v="0"/>
    <n v="0"/>
    <n v="1"/>
    <x v="0"/>
    <s v="Density"/>
    <s v="jobs per km^%2"/>
    <x v="1"/>
  </r>
  <r>
    <x v="58"/>
    <s v="Bhiromkaew 2006"/>
    <x v="105"/>
    <s v="7.3.6"/>
    <s v="table 5.8 p. 137, mode share figure 4.7"/>
    <x v="0"/>
    <x v="0"/>
    <x v="1"/>
    <n v="4.430577083581734E-2"/>
    <n v="22.570423245894357"/>
    <s v="7.3Emp_Den"/>
    <n v="0.33333333333333331"/>
    <n v="7.5234744152981188"/>
    <n v="0.13915716166639008"/>
    <n v="5.1709757596518066E-2"/>
    <e v="#N/A"/>
    <e v="#N/A"/>
    <e v="#N/A"/>
    <e v="#N/A"/>
    <n v="0.33333333333333331"/>
    <n v="7.5234744152981188"/>
    <n v="0.3698456715996844"/>
    <n v="0.13743187772390575"/>
    <e v="#N/A"/>
    <e v="#N/A"/>
    <e v="#N/A"/>
    <e v="#N/A"/>
    <n v="0.33333333333333331"/>
    <n v="7.5234744152981188"/>
    <n v="0.33287385150507381"/>
    <n v="0.12369342666539916"/>
    <n v="0.33333333333333331"/>
    <n v="7.5234744152981188"/>
    <n v="0.11534279351543383"/>
    <n v="4.2860516999383855E-2"/>
    <s v="4a, 7a, , 8a"/>
    <n v="0.37159250000000005"/>
    <s v="derived (7a)"/>
    <n v="4.43057708358173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1"/>
    <n v="2127"/>
    <x v="0"/>
    <n v="0"/>
    <n v="1"/>
    <x v="0"/>
    <s v="Density"/>
    <s v="Employment density"/>
    <x v="1"/>
  </r>
  <r>
    <x v="49"/>
    <s v="He et al. 2018"/>
    <x v="166"/>
    <s v="150.2.10"/>
    <s v="Table 4 p.1602"/>
    <x v="0"/>
    <x v="0"/>
    <x v="1"/>
    <n v="5.2345707764125851E-2"/>
    <n v="19.103763091829492"/>
    <s v="150.2Comm_Den"/>
    <n v="1"/>
    <n v="19.103763091829492"/>
    <n v="0.27401000164907446"/>
    <n v="0.10186574353740922"/>
    <e v="#N/A"/>
    <e v="#N/A"/>
    <e v="#N/A"/>
    <e v="#N/A"/>
    <e v="#N/A"/>
    <e v="#N/A"/>
    <e v="#N/A"/>
    <e v="#N/A"/>
    <n v="1"/>
    <n v="19.103763091829492"/>
    <n v="0.25413927398664105"/>
    <n v="9.4478617389526939E-2"/>
    <e v="#N/A"/>
    <e v="#N/A"/>
    <e v="#N/A"/>
    <e v="#N/A"/>
    <n v="1"/>
    <n v="19.103763091829492"/>
    <n v="0.30061263748981487"/>
    <n v="0.11175551859548366"/>
    <s v="6c, 8a"/>
    <n v="0.37175921654082184"/>
    <s v="derived 6c)"/>
    <n v="5.2345707764125851E-2"/>
    <s v="Derived (8a)"/>
    <s v="Y"/>
    <s v="Pos"/>
    <s v="Y"/>
    <s v="Ridership"/>
    <s v="Average boardings and alighting"/>
    <s v="Continuous"/>
    <s v="Aggregate"/>
    <s v="weekend"/>
    <s v="Taiwan"/>
    <s v="Taipei"/>
    <n v="2015"/>
    <s v="2010 - 2017"/>
    <x v="0"/>
    <n v="108"/>
    <x v="0"/>
    <n v="0"/>
    <n v="0"/>
    <x v="1"/>
    <s v="Density"/>
    <s v="Count_Shopping malls"/>
    <x v="8"/>
  </r>
  <r>
    <x v="18"/>
    <s v="Choi et al. 2012"/>
    <x v="106"/>
    <s v="38.1.7"/>
    <s v="Table 2 p. 715 (multiplicative model)"/>
    <x v="0"/>
    <x v="0"/>
    <x v="1"/>
    <n v="4.9702463302186993E-2"/>
    <n v="20.119727143503535"/>
    <s v="38.1Emp_Den"/>
    <n v="0.5"/>
    <n v="10.059863571751768"/>
    <n v="0.1860712197744103"/>
    <n v="6.9590636195629454E-2"/>
    <e v="#N/A"/>
    <e v="#N/A"/>
    <e v="#N/A"/>
    <e v="#N/A"/>
    <e v="#N/A"/>
    <e v="#N/A"/>
    <e v="#N/A"/>
    <e v="#N/A"/>
    <n v="0.5"/>
    <n v="10.059863571751768"/>
    <n v="0.12299342236888644"/>
    <n v="4.599953996596353E-2"/>
    <e v="#N/A"/>
    <e v="#N/A"/>
    <e v="#N/A"/>
    <e v="#N/A"/>
    <n v="0.5"/>
    <n v="10.059863571751768"/>
    <n v="0.15422831297074605"/>
    <n v="5.7681389051059018E-2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2"/>
    <n v="1000"/>
    <x v="0"/>
    <n v="0"/>
    <n v="0"/>
    <x v="1"/>
    <s v="Density"/>
    <s v="Employment (common catchment area)"/>
    <x v="1"/>
  </r>
  <r>
    <x v="18"/>
    <s v="Choi et al. 2012"/>
    <x v="113"/>
    <s v="38.3.7"/>
    <s v="Table 2 p. 716 (multiplicative)"/>
    <x v="0"/>
    <x v="0"/>
    <x v="1"/>
    <n v="4.9702463302186993E-2"/>
    <n v="20.119727143503535"/>
    <s v="38.3Emp_Den"/>
    <n v="0.5"/>
    <n v="10.059863571751768"/>
    <n v="0.1860712197744103"/>
    <n v="6.9590636195629454E-2"/>
    <e v="#N/A"/>
    <e v="#N/A"/>
    <e v="#N/A"/>
    <e v="#N/A"/>
    <e v="#N/A"/>
    <e v="#N/A"/>
    <e v="#N/A"/>
    <e v="#N/A"/>
    <n v="0.5"/>
    <n v="10.059863571751768"/>
    <n v="0.12299342236888644"/>
    <n v="4.599953996596353E-2"/>
    <e v="#N/A"/>
    <e v="#N/A"/>
    <e v="#N/A"/>
    <e v="#N/A"/>
    <n v="0.5"/>
    <n v="10.059863571751768"/>
    <n v="0.15422831297074605"/>
    <n v="5.7681389051059018E-2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2"/>
    <n v="1000"/>
    <x v="0"/>
    <n v="0"/>
    <n v="0"/>
    <x v="1"/>
    <s v="Density"/>
    <s v="Employment (common catchment area)"/>
    <x v="1"/>
  </r>
  <r>
    <x v="26"/>
    <s v="Tu et al. 2018"/>
    <x v="152"/>
    <s v="177.3.5"/>
    <s v="Table 4 Model 3. p. 51"/>
    <x v="0"/>
    <x v="0"/>
    <x v="1"/>
    <n v="4.0343716433941995E-2"/>
    <n v="24.787007454739086"/>
    <s v="177.3Emp_Den"/>
    <n v="1"/>
    <n v="24.787007454739086"/>
    <n v="0.45847030417109019"/>
    <n v="0.17220144624666148"/>
    <e v="#N/A"/>
    <e v="#N/A"/>
    <e v="#N/A"/>
    <e v="#N/A"/>
    <e v="#N/A"/>
    <e v="#N/A"/>
    <e v="#N/A"/>
    <e v="#N/A"/>
    <n v="1"/>
    <n v="24.787007454739086"/>
    <n v="0.30304972382548806"/>
    <n v="0.11382547626885331"/>
    <n v="1"/>
    <n v="24.787007454739086"/>
    <n v="1.0966936528642441"/>
    <n v="0.41191813601581007"/>
    <n v="1"/>
    <n v="24.787007454739086"/>
    <n v="0.38001095303840432"/>
    <n v="0.14273211396122465"/>
    <s v="6e, 8a"/>
    <n v="0.37559999999999999"/>
    <s v="Derived (6e)"/>
    <n v="4.0343716433941995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x v="0"/>
    <n v="491"/>
    <x v="0"/>
    <n v="0"/>
    <n v="1"/>
    <x v="0"/>
    <s v="Density"/>
    <s v="Employment density(logarithm): number of employed peole in TAZ"/>
    <x v="1"/>
  </r>
  <r>
    <x v="6"/>
    <s v="Ingvardson and Nielsen 2018"/>
    <x v="167"/>
    <s v="169.1.2"/>
    <s v="Table 4 (Model I-A) p. 58"/>
    <x v="0"/>
    <x v="0"/>
    <x v="1"/>
    <n v="7.2774455336555952E-2"/>
    <n v="13.741085321427086"/>
    <s v="169.1Emp_Den"/>
    <n v="1"/>
    <n v="13.741085321427086"/>
    <n v="0.25416055481724115"/>
    <n v="9.6921114751074774E-2"/>
    <e v="#N/A"/>
    <e v="#N/A"/>
    <e v="#N/A"/>
    <e v="#N/A"/>
    <e v="#N/A"/>
    <e v="#N/A"/>
    <e v="#N/A"/>
    <e v="#N/A"/>
    <n v="1"/>
    <n v="13.741085321427086"/>
    <n v="0.16800059948038532"/>
    <n v="6.4065037126615612E-2"/>
    <n v="1"/>
    <n v="13.741085321427086"/>
    <n v="0.60797016674935056"/>
    <n v="0.23184221618934961"/>
    <n v="1"/>
    <n v="13.741085321427086"/>
    <n v="0.21066532288387133"/>
    <n v="8.0334723647348782E-2"/>
    <s v="6c, 8a"/>
    <n v="0.3813381459635532"/>
    <s v="derived (6c)"/>
    <n v="7.2774455336555952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x v="0"/>
    <n v="48"/>
    <x v="0"/>
    <n v="0"/>
    <n v="1"/>
    <x v="0"/>
    <s v="Density"/>
    <s v="jobs per km^%2"/>
    <x v="1"/>
  </r>
  <r>
    <x v="21"/>
    <s v="Chen and Zegras 2016"/>
    <x v="168"/>
    <s v="86.1.8"/>
    <s v="Table 2 (p-values), Table 3 p. 118 (Weekday boardings, Model 1)"/>
    <x v="0"/>
    <x v="0"/>
    <x v="1"/>
    <n v="0.12883537881963511"/>
    <n v="7.7618431300610675"/>
    <s v="86.1Connectivity"/>
    <n v="1"/>
    <n v="7.7618431300610675"/>
    <n v="0.73333879637414301"/>
    <n v="0.28160209780767093"/>
    <e v="#N/A"/>
    <e v="#N/A"/>
    <e v="#N/A"/>
    <e v="#N/A"/>
    <e v="#N/A"/>
    <e v="#N/A"/>
    <e v="#N/A"/>
    <e v="#N/A"/>
    <n v="1"/>
    <n v="7.7618431300610675"/>
    <n v="0.53391520694350825"/>
    <n v="0.20502343946630716"/>
    <n v="1"/>
    <n v="7.7618431300610675"/>
    <n v="0.57949293917418154"/>
    <n v="0.2225252886428857"/>
    <n v="1"/>
    <n v="7.7618431300610675"/>
    <n v="0.59246421905720315"/>
    <n v="0.22750626011796601"/>
    <m/>
    <n v="0.38400000000000001"/>
    <s v="Source"/>
    <m/>
    <m/>
    <s v="Y"/>
    <s v="Pos"/>
    <s v="Y"/>
    <s v="Ridership"/>
    <s v="boarding"/>
    <s v="Continuous"/>
    <s v="Aggregate"/>
    <s v="Weekday"/>
    <s v="USA"/>
    <s v="Boston"/>
    <s v="2009 - 2010"/>
    <s v="2018 - 2019"/>
    <x v="2"/>
    <n v="120"/>
    <x v="0"/>
    <n v="0"/>
    <n v="1"/>
    <x v="0"/>
    <s v="PT-Design"/>
    <s v="Proportion of intersections that are four-way or more"/>
    <x v="0"/>
  </r>
  <r>
    <x v="64"/>
    <s v="Renneet al. 2016"/>
    <x v="109"/>
    <s v="103.1.1"/>
    <s v="Table 3 p. 40"/>
    <x v="0"/>
    <x v="0"/>
    <x v="1"/>
    <n v="0.21624649859943978"/>
    <n v="4.6243523316062172"/>
    <s v="103.1Centrality"/>
    <n v="1"/>
    <n v="4.6243523316062172"/>
    <n v="3.2259738122040916E-7"/>
    <n v="1.2452258915107794E-7"/>
    <e v="#N/A"/>
    <e v="#N/A"/>
    <e v="#N/A"/>
    <e v="#N/A"/>
    <e v="#N/A"/>
    <e v="#N/A"/>
    <e v="#N/A"/>
    <e v="#N/A"/>
    <n v="1"/>
    <n v="4.6243523316062172"/>
    <n v="1.2819704832701385E-2"/>
    <n v="4.9484060654227347E-3"/>
    <n v="1"/>
    <n v="4.6243523316062172"/>
    <n v="1.5344338981564374E-2"/>
    <n v="5.9229148468838482E-3"/>
    <n v="1"/>
    <n v="4.6243523316062172"/>
    <n v="1.6130107767924248E-7"/>
    <n v="6.2262215984187597E-8"/>
    <s v="6a, 8a"/>
    <n v="0.38600000000000001"/>
    <s v="derived (6a)"/>
    <n v="0.21624649859943978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2"/>
    <n v="4399"/>
    <x v="0"/>
    <n v="0"/>
    <n v="1"/>
    <x v="0"/>
    <s v="PT-Access"/>
    <s v="Sprawl index"/>
    <x v="11"/>
  </r>
  <r>
    <x v="45"/>
    <s v="Park et al. 2018"/>
    <x v="71"/>
    <s v="178.1.3"/>
    <s v="Table 6 p. 281"/>
    <x v="0"/>
    <x v="0"/>
    <x v="1"/>
    <n v="0.18630000000000002"/>
    <n v="5.3676865271068159"/>
    <s v="178.1Mix_Land"/>
    <n v="1"/>
    <n v="5.3676865271068159"/>
    <n v="7.2838325460184053E-2"/>
    <n v="2.814472895781512E-2"/>
    <e v="#N/A"/>
    <e v="#N/A"/>
    <e v="#N/A"/>
    <e v="#N/A"/>
    <e v="#N/A"/>
    <e v="#N/A"/>
    <e v="#N/A"/>
    <e v="#N/A"/>
    <n v="1"/>
    <n v="5.3676865271068159"/>
    <n v="0.1548600642971254"/>
    <n v="5.9837928844409256E-2"/>
    <n v="1"/>
    <n v="5.3676865271068159"/>
    <n v="3.9766165082134014E-2"/>
    <n v="1.5365646187736583E-2"/>
    <n v="1"/>
    <n v="5.3676865271068159"/>
    <n v="5.0921878322095625E-2"/>
    <n v="1.9676213783657751E-2"/>
    <s v="7b, 8a, 8b"/>
    <n v="0.38640000000000002"/>
    <s v="derived (7b)"/>
    <n v="0.18630000000000002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x v="0"/>
    <n v="2431"/>
    <x v="0"/>
    <n v="0"/>
    <n v="1"/>
    <x v="0"/>
    <s v="Diversity"/>
    <s v="Land use entropy index"/>
    <x v="4"/>
  </r>
  <r>
    <x v="73"/>
    <s v="Chakraborty and Mishra 2012"/>
    <x v="136"/>
    <s v="32.1.1"/>
    <s v="Table 4 - Model I p. 10"/>
    <x v="0"/>
    <x v="0"/>
    <x v="1"/>
    <n v="8.9811958026009553E-2"/>
    <n v="11.134374775688554"/>
    <s v="32.1Pop_Den"/>
    <n v="0.5"/>
    <n v="5.5671873878442772"/>
    <n v="0.11278076575527531"/>
    <n v="4.4567870160677613E-2"/>
    <e v="#N/A"/>
    <e v="#N/A"/>
    <e v="#N/A"/>
    <e v="#N/A"/>
    <n v="0.5"/>
    <n v="5.5671873878442772"/>
    <n v="0.27117712170042352"/>
    <n v="0.1071617723957991"/>
    <e v="#N/A"/>
    <e v="#N/A"/>
    <e v="#N/A"/>
    <e v="#N/A"/>
    <n v="0.5"/>
    <n v="5.5671873878442772"/>
    <n v="0.29913683557451354"/>
    <n v="0.11821068565086676"/>
    <e v="#N/A"/>
    <e v="#N/A"/>
    <e v="#N/A"/>
    <e v="#N/A"/>
    <s v="6c, 8a, 5"/>
    <n v="0.39517261531444209"/>
    <s v="derived (6c)"/>
    <n v="8.98119580260095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x v="2"/>
    <s v="not stated"/>
    <x v="1"/>
    <n v="0"/>
    <n v="1"/>
    <x v="0"/>
    <s v="Density"/>
    <s v="Household density"/>
    <x v="2"/>
  </r>
  <r>
    <x v="25"/>
    <s v="Zhang 2004"/>
    <x v="115"/>
    <s v="131.3.2"/>
    <s v="Table 4 (Hong Kong - work trip, expanded)"/>
    <x v="1"/>
    <x v="0"/>
    <x v="1"/>
    <n v="9.3150684931506855E-2"/>
    <n v="10.735294117647058"/>
    <s v="131.3Emp_Den"/>
    <n v="1"/>
    <n v="10.735294117647058"/>
    <n v="0.19856425058454361"/>
    <n v="8.1014214238493795E-2"/>
    <n v="1"/>
    <n v="10.735294117647058"/>
    <n v="3.9788932514903154E-2"/>
    <n v="1.6233884466080487E-2"/>
    <n v="1"/>
    <n v="10.735294117647058"/>
    <n v="0.52773517175627827"/>
    <n v="0.21531595007656154"/>
    <e v="#N/A"/>
    <e v="#N/A"/>
    <e v="#N/A"/>
    <e v="#N/A"/>
    <n v="1"/>
    <n v="10.735294117647058"/>
    <n v="0.47497984345034011"/>
    <n v="0.19379177612773879"/>
    <e v="#N/A"/>
    <e v="#N/A"/>
    <e v="#N/A"/>
    <e v="#N/A"/>
    <s v="4a, 7a, 8a"/>
    <n v="0.40800000000000003"/>
    <s v="derived (7a)"/>
    <n v="9.3150684931506855E-2"/>
    <s v="Derived (8a)"/>
    <s v="Y"/>
    <s v="Pos"/>
    <s v="Y"/>
    <s v="mode choice (probability)"/>
    <s v="trip"/>
    <s v="Discrete"/>
    <s v="Disaggregate"/>
    <s v="Work"/>
    <s v="Hong Kong"/>
    <s v="Hong Kong"/>
    <n v="1991"/>
    <s v="Pre-2010"/>
    <x v="1"/>
    <n v="20246"/>
    <x v="1"/>
    <n v="0"/>
    <n v="1"/>
    <x v="0"/>
    <s v="Density"/>
    <s v="Job density (origin)"/>
    <x v="1"/>
  </r>
  <r>
    <x v="58"/>
    <s v="Bhiromkaew 2006"/>
    <x v="105"/>
    <s v="7.3.2"/>
    <s v="table 5.8 p. 137, mode share figure 4.7"/>
    <x v="0"/>
    <x v="0"/>
    <x v="1"/>
    <n v="6.6174137092853677E-2"/>
    <n v="15.111643973488135"/>
    <s v="7.3Emp_Den"/>
    <n v="0.33333333333333331"/>
    <n v="5.0372146578293782"/>
    <n v="9.3170316770472703E-2"/>
    <n v="3.80470864585803E-2"/>
    <e v="#N/A"/>
    <e v="#N/A"/>
    <e v="#N/A"/>
    <e v="#N/A"/>
    <n v="0.33333333333333331"/>
    <n v="5.0372146578293782"/>
    <n v="0.24762389492924985"/>
    <n v="0.10111984230764544"/>
    <e v="#N/A"/>
    <e v="#N/A"/>
    <e v="#N/A"/>
    <e v="#N/A"/>
    <n v="0.33333333333333331"/>
    <n v="5.0372146578293782"/>
    <n v="0.22287004001767927"/>
    <n v="9.1011343263643518E-2"/>
    <n v="0.33333333333333331"/>
    <n v="5.0372146578293782"/>
    <n v="7.7225810589522451E-2"/>
    <n v="3.1535978347823741E-2"/>
    <s v="4a, 7a, , 8a"/>
    <n v="0.40836060000000002"/>
    <s v="derived (7a)"/>
    <n v="6.6174137092853677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1"/>
    <n v="2127"/>
    <x v="0"/>
    <n v="0"/>
    <n v="1"/>
    <x v="0"/>
    <s v="Density"/>
    <s v="Employment density"/>
    <x v="1"/>
  </r>
  <r>
    <x v="80"/>
    <s v="Gordon 2004"/>
    <x v="169"/>
    <s v="15.1.1"/>
    <s v="Model 1-b p. 21 (pooled) (log-log)"/>
    <x v="0"/>
    <x v="0"/>
    <x v="1"/>
    <n v="1.0725890985324948E-2"/>
    <n v="93.232347911067663"/>
    <s v="15.1Pop_Den"/>
    <n v="1"/>
    <n v="93.232347911067663"/>
    <n v="1.888712352943448"/>
    <n v="0.77304996605975329"/>
    <e v="#N/A"/>
    <e v="#N/A"/>
    <e v="#N/A"/>
    <e v="#N/A"/>
    <n v="1"/>
    <n v="93.232347911067663"/>
    <n v="4.5413380212599037"/>
    <n v="1.8587696521016785"/>
    <e v="#N/A"/>
    <e v="#N/A"/>
    <e v="#N/A"/>
    <e v="#N/A"/>
    <n v="1"/>
    <n v="93.232347911067663"/>
    <n v="5.0095726233670277"/>
    <n v="2.0504180747441243"/>
    <e v="#N/A"/>
    <e v="#N/A"/>
    <e v="#N/A"/>
    <e v="#N/A"/>
    <s v="6a, 8a, 5"/>
    <n v="0.4093"/>
    <s v="derived (6a)"/>
    <n v="1.0725890985324948E-2"/>
    <s v="Derived (8a)"/>
    <s v="Y"/>
    <s v="Pos"/>
    <s v="Y"/>
    <s v="Ridership"/>
    <s v="trip"/>
    <s v="Continuous"/>
    <s v="Disaggregate"/>
    <s v="Work"/>
    <s v="USA"/>
    <s v="Los Angeles, San Francisco, San Diego, Sacramento"/>
    <n v="2000"/>
    <s v="Pre-2010"/>
    <x v="1"/>
    <n v="5727"/>
    <x v="1"/>
    <n v="0"/>
    <n v="1"/>
    <x v="0"/>
    <s v="Density"/>
    <s v="Population density"/>
    <x v="2"/>
  </r>
  <r>
    <x v="80"/>
    <s v="Gordon 2004"/>
    <x v="170"/>
    <s v="15.3.1"/>
    <s v="Model 1-b p. 21 (SF) (log-log)"/>
    <x v="0"/>
    <x v="0"/>
    <x v="1"/>
    <n v="2.0450272142503709E-2"/>
    <n v="48.899104766513432"/>
    <s v="15.3Pop_Den"/>
    <n v="1"/>
    <n v="48.899104766513432"/>
    <n v="0.99060406918515553"/>
    <n v="0.40941666179422476"/>
    <e v="#N/A"/>
    <e v="#N/A"/>
    <e v="#N/A"/>
    <e v="#N/A"/>
    <n v="1"/>
    <n v="48.899104766513432"/>
    <n v="2.3818703342488394"/>
    <n v="0.98442700914504533"/>
    <e v="#N/A"/>
    <e v="#N/A"/>
    <e v="#N/A"/>
    <e v="#N/A"/>
    <n v="1"/>
    <n v="48.899104766513432"/>
    <n v="2.6274530464377812"/>
    <n v="1.0859263440927349"/>
    <e v="#N/A"/>
    <e v="#N/A"/>
    <e v="#N/A"/>
    <e v="#N/A"/>
    <s v="6a, 8a, 5"/>
    <n v="0.4133"/>
    <s v="Source (6a)"/>
    <n v="2.0450272142503709E-2"/>
    <s v="Derived (8a)"/>
    <s v="Y"/>
    <s v="Pos"/>
    <s v="Y"/>
    <s v="Ridership"/>
    <s v="trip"/>
    <s v="Continuous"/>
    <s v="Disaggregate"/>
    <s v="Work"/>
    <s v="USA"/>
    <s v="San Francisco"/>
    <n v="2000"/>
    <s v="Pre-2010"/>
    <x v="1"/>
    <n v="1430"/>
    <x v="1"/>
    <n v="0"/>
    <n v="1"/>
    <x v="0"/>
    <s v="Density"/>
    <s v="Population density"/>
    <x v="2"/>
  </r>
  <r>
    <x v="65"/>
    <s v="Guerra et al. 2012"/>
    <x v="171"/>
    <s v="70.10.1"/>
    <s v="Table 3 p. 7 (1 mi buffer)"/>
    <x v="0"/>
    <x v="0"/>
    <x v="1"/>
    <n v="9.6625235229886391E-2"/>
    <n v="10.349263291528814"/>
    <s v="70.10Emp_Den"/>
    <n v="1"/>
    <n v="10.349263291528814"/>
    <n v="0.19142407157773852"/>
    <n v="7.9349538603456241E-2"/>
    <e v="#N/A"/>
    <e v="#N/A"/>
    <e v="#N/A"/>
    <e v="#N/A"/>
    <n v="1"/>
    <n v="10.349263291528814"/>
    <n v="0.50875832379178287"/>
    <n v="0.21089164973252258"/>
    <e v="#N/A"/>
    <e v="#N/A"/>
    <e v="#N/A"/>
    <e v="#N/A"/>
    <e v="#N/A"/>
    <e v="#N/A"/>
    <e v="#N/A"/>
    <e v="#N/A"/>
    <e v="#N/A"/>
    <e v="#N/A"/>
    <e v="#N/A"/>
    <e v="#N/A"/>
    <s v="6c, 10, 5, 8a"/>
    <n v="0.4145222591362126"/>
    <s v="derived (6c)"/>
    <n v="9.662523522988639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1"/>
    <n v="0"/>
    <n v="0"/>
    <x v="1"/>
    <s v="Density"/>
    <s v="Job density"/>
    <x v="1"/>
  </r>
  <r>
    <x v="80"/>
    <s v="Gordon 2004"/>
    <x v="172"/>
    <s v="15.2.1"/>
    <s v="Model 1-b p. 21 (LA) (log-log)"/>
    <x v="0"/>
    <x v="0"/>
    <x v="1"/>
    <n v="1.4377150722642808E-2"/>
    <n v="69.554810914313066"/>
    <s v="15.2Pop_Den"/>
    <n v="1"/>
    <n v="69.554810914313066"/>
    <n v="1.4090499008543576"/>
    <n v="0.5887010485769506"/>
    <e v="#N/A"/>
    <e v="#N/A"/>
    <e v="#N/A"/>
    <e v="#N/A"/>
    <n v="1"/>
    <n v="69.554810914313066"/>
    <n v="3.3880076437420272"/>
    <n v="1.4155095935554189"/>
    <e v="#N/A"/>
    <e v="#N/A"/>
    <e v="#N/A"/>
    <e v="#N/A"/>
    <n v="1"/>
    <n v="69.554810914313066"/>
    <n v="3.7373281311351532"/>
    <n v="1.561455693188267"/>
    <e v="#N/A"/>
    <e v="#N/A"/>
    <e v="#N/A"/>
    <e v="#N/A"/>
    <s v="6a, 8a, 5"/>
    <n v="0.4178"/>
    <s v="derived (6a)"/>
    <n v="1.4377150722642808E-2"/>
    <s v="Derived (8a)"/>
    <s v="Y"/>
    <s v="Pos"/>
    <s v="Y"/>
    <s v="Ridership"/>
    <s v="trip"/>
    <s v="Continuous"/>
    <s v="Disaggregate"/>
    <s v="Work"/>
    <s v="USA"/>
    <s v="Los Angeles"/>
    <n v="2000"/>
    <s v="Pre-2010"/>
    <x v="1"/>
    <n v="3307"/>
    <x v="1"/>
    <n v="0"/>
    <n v="1"/>
    <x v="0"/>
    <s v="Density"/>
    <s v="Population density"/>
    <x v="2"/>
  </r>
  <r>
    <x v="57"/>
    <s v="Kim et al. 2016"/>
    <x v="88"/>
    <s v="93.1.2"/>
    <s v="Table 3 p. 9 (model 5)"/>
    <x v="0"/>
    <x v="0"/>
    <x v="1"/>
    <n v="9.9850796115331736E-2"/>
    <n v="10.014942683531128"/>
    <s v="93.1Pop_Den"/>
    <n v="1"/>
    <n v="10.014942683531128"/>
    <n v="0.20288393872101976"/>
    <n v="8.5084115761293613E-2"/>
    <e v="#N/A"/>
    <e v="#N/A"/>
    <e v="#N/A"/>
    <e v="#N/A"/>
    <e v="#N/A"/>
    <e v="#N/A"/>
    <e v="#N/A"/>
    <e v="#N/A"/>
    <n v="1"/>
    <n v="10.014942683531128"/>
    <n v="0.12212707148690893"/>
    <n v="5.1216838323847935E-2"/>
    <n v="1"/>
    <n v="10.014942683531128"/>
    <n v="0.53812420062470268"/>
    <n v="0.22567494533347288"/>
    <n v="1"/>
    <n v="10.014942683531128"/>
    <n v="0.1534877673671349"/>
    <n v="6.4368678215407676E-2"/>
    <s v="6c, 8a, 5"/>
    <n v="0.41937334368439333"/>
    <s v="derived (6c)"/>
    <n v="9.9850796115331736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x v="2"/>
    <n v="50"/>
    <x v="0"/>
    <n v="0"/>
    <n v="1"/>
    <x v="0"/>
    <s v="Density"/>
    <s v="Change in dwelling units per service area"/>
    <x v="2"/>
  </r>
  <r>
    <x v="66"/>
    <s v="Taylor et al. 2009"/>
    <x v="173"/>
    <s v="14.2.1"/>
    <s v="Table 7 , p 71"/>
    <x v="0"/>
    <x v="0"/>
    <x v="1"/>
    <n v="7.9336709847607212E-2"/>
    <n v="12.604505555131235"/>
    <s v="14.2Pop_Den"/>
    <n v="1"/>
    <n v="12.604505555131235"/>
    <n v="0.25534362137301297"/>
    <n v="0.10817632519467696"/>
    <e v="#N/A"/>
    <e v="#N/A"/>
    <e v="#N/A"/>
    <e v="#N/A"/>
    <n v="1"/>
    <n v="12.604505555131235"/>
    <n v="0.61396416157298128"/>
    <n v="0.26010591705039354"/>
    <e v="#N/A"/>
    <e v="#N/A"/>
    <e v="#N/A"/>
    <e v="#N/A"/>
    <n v="1"/>
    <n v="12.604505555131235"/>
    <n v="0.6772669290737372"/>
    <n v="0.28692413450208876"/>
    <e v="#N/A"/>
    <e v="#N/A"/>
    <e v="#N/A"/>
    <e v="#N/A"/>
    <s v="6a"/>
    <n v="0.42365000000000003"/>
    <s v="Source (6a)"/>
    <m/>
    <m/>
    <s v="Y"/>
    <s v="Pos"/>
    <s v="Y"/>
    <s v="Ridership"/>
    <s v="boarding"/>
    <s v="Continuous"/>
    <s v="Aggregate"/>
    <s v="other"/>
    <s v="USA"/>
    <s v="varies"/>
    <n v="2000"/>
    <s v="Pre-2010"/>
    <x v="1"/>
    <n v="265"/>
    <x v="1"/>
    <n v="0"/>
    <n v="1"/>
    <x v="0"/>
    <s v="Density"/>
    <s v="Population density"/>
    <x v="2"/>
  </r>
  <r>
    <x v="84"/>
    <s v="Kathuria et al. 2018"/>
    <x v="174"/>
    <s v="161.1.1"/>
    <s v="Table 3 p. 48"/>
    <x v="0"/>
    <x v="0"/>
    <x v="1"/>
    <n v="5.1340000000000004E-2"/>
    <n v="19.477989871445267"/>
    <s v="161.1Connectivity"/>
    <n v="0.5"/>
    <n v="9.7389949357226335"/>
    <n v="0.92014006266067372"/>
    <n v="0.39168522187339566"/>
    <e v="#N/A"/>
    <e v="#N/A"/>
    <e v="#N/A"/>
    <e v="#N/A"/>
    <e v="#N/A"/>
    <e v="#N/A"/>
    <e v="#N/A"/>
    <e v="#N/A"/>
    <n v="0.5"/>
    <n v="9.7389949357226335"/>
    <n v="0.66991788025059174"/>
    <n v="0.28517064326507191"/>
    <e v="#N/A"/>
    <e v="#N/A"/>
    <e v="#N/A"/>
    <e v="#N/A"/>
    <e v="#N/A"/>
    <e v="#N/A"/>
    <e v="#N/A"/>
    <e v="#N/A"/>
    <s v="7b, 8a, 8b"/>
    <n v="0.42568000000000006"/>
    <s v="derived (7b)"/>
    <n v="5.1340000000000004E-2"/>
    <s v="derived, 8a, 8b"/>
    <s v="Y"/>
    <s v="Pos"/>
    <s v="Y"/>
    <s v="Ridership"/>
    <s v="ridership"/>
    <s v="Count"/>
    <s v="Aggregate"/>
    <s v="General"/>
    <s v="India"/>
    <s v="Ahmedabad"/>
    <n v="2015"/>
    <s v="2010 - 2017"/>
    <x v="0"/>
    <n v="150"/>
    <x v="1"/>
    <n v="0"/>
    <n v="0"/>
    <x v="1"/>
    <s v="PT-Design"/>
    <s v="Walkway availability and quality index (WAQI): sum of segment length times score on Likert scale, divided by buffer area"/>
    <x v="0"/>
  </r>
  <r>
    <x v="18"/>
    <s v="Choi et al. 2012"/>
    <x v="30"/>
    <s v="38.6.12"/>
    <s v="Table 2 p. 717 (poisson)"/>
    <x v="0"/>
    <x v="0"/>
    <x v="1"/>
    <n v="5.4009386828965854E-2"/>
    <n v="18.515300000845198"/>
    <s v="38.6Act_Den"/>
    <n v="0.5"/>
    <n v="9.2576500004225988"/>
    <n v="0.51700505842498823"/>
    <n v="0.22127816500589495"/>
    <e v="#N/A"/>
    <e v="#N/A"/>
    <e v="#N/A"/>
    <e v="#N/A"/>
    <e v="#N/A"/>
    <e v="#N/A"/>
    <e v="#N/A"/>
    <e v="#N/A"/>
    <n v="0.5"/>
    <n v="9.2576500004225988"/>
    <n v="0.51020581685823441"/>
    <n v="0.21836808961532433"/>
    <e v="#N/A"/>
    <e v="#N/A"/>
    <e v="#N/A"/>
    <e v="#N/A"/>
    <n v="0.5"/>
    <n v="9.2576500004225988"/>
    <n v="0.52731266401359256"/>
    <n v="0.22568982019781761"/>
    <m/>
    <n v="0.42799999999999999"/>
    <s v="Source"/>
    <m/>
    <m/>
    <s v="N"/>
    <s v="Pos"/>
    <s v="insignificant"/>
    <s v="Ridership"/>
    <s v="trip"/>
    <s v="Count"/>
    <s v="Aggregate"/>
    <s v="Off-peak"/>
    <s v="South Korea"/>
    <s v="Seoul"/>
    <n v="2010"/>
    <s v="2010 - 2017"/>
    <x v="2"/>
    <n v="1000"/>
    <x v="0"/>
    <n v="0"/>
    <n v="0"/>
    <x v="1"/>
    <s v="Density"/>
    <s v="commercial density (common catchment area)"/>
    <x v="7"/>
  </r>
  <r>
    <x v="38"/>
    <s v="Frank et al. 2008"/>
    <x v="63"/>
    <s v="31.1.5"/>
    <s v="Table 4 p. 48 (significance from table 3 p. 46)"/>
    <x v="1"/>
    <x v="0"/>
    <x v="1"/>
    <n v="6.021384603925508E-2"/>
    <n v="16.607475950765082"/>
    <s v="31.1Comm_Den"/>
    <n v="0.5"/>
    <n v="8.3037379753825409"/>
    <n v="0.11910256871334324"/>
    <n v="5.1214104546737589E-2"/>
    <n v="0.5"/>
    <n v="8.3037379753825409"/>
    <n v="0.10302046103501371"/>
    <n v="4.4298798245055893E-2"/>
    <n v="0.5"/>
    <n v="8.3037379753825409"/>
    <n v="0.14009775612640718"/>
    <n v="6.0242035134355089E-2"/>
    <e v="#N/A"/>
    <e v="#N/A"/>
    <e v="#N/A"/>
    <e v="#N/A"/>
    <e v="#N/A"/>
    <e v="#N/A"/>
    <e v="#N/A"/>
    <e v="#N/A"/>
    <e v="#N/A"/>
    <e v="#N/A"/>
    <e v="#N/A"/>
    <e v="#N/A"/>
    <m/>
    <n v="0.43"/>
    <s v="Source"/>
    <m/>
    <m/>
    <s v="N"/>
    <s v="Pos"/>
    <s v="insignificant"/>
    <s v="mode choice (probability)"/>
    <s v="tour"/>
    <s v="binary"/>
    <s v="Disaggregate"/>
    <s v="Work"/>
    <s v="USA"/>
    <s v="Puget Sound"/>
    <n v="1999"/>
    <s v="Pre-2010"/>
    <x v="1"/>
    <n v="8707"/>
    <x v="1"/>
    <n v="0"/>
    <n v="0"/>
    <x v="1"/>
    <s v="Density"/>
    <s v="Retail floor area continuous (fraction)"/>
    <x v="8"/>
  </r>
  <r>
    <x v="13"/>
    <s v="Pan et al. 2017"/>
    <x v="44"/>
    <s v="186.2.4"/>
    <s v="Table 3 p. 62 (low accessibility)"/>
    <x v="0"/>
    <x v="0"/>
    <x v="1"/>
    <n v="0.14963854730989501"/>
    <n v="6.6827700347093248"/>
    <s v="186.2Emp_Den"/>
    <n v="1"/>
    <n v="6.6827700347093248"/>
    <n v="0.12360716057044015"/>
    <n v="5.3935490575216412E-2"/>
    <e v="#N/A"/>
    <e v="#N/A"/>
    <e v="#N/A"/>
    <e v="#N/A"/>
    <e v="#N/A"/>
    <e v="#N/A"/>
    <e v="#N/A"/>
    <e v="#N/A"/>
    <n v="1"/>
    <n v="6.6827700347093248"/>
    <n v="8.1704563050054815E-2"/>
    <n v="3.5651459591834182E-2"/>
    <e v="#N/A"/>
    <e v="#N/A"/>
    <e v="#N/A"/>
    <e v="#N/A"/>
    <n v="1"/>
    <n v="6.6827700347093248"/>
    <n v="0.10245390914831241"/>
    <n v="4.4705353846501726E-2"/>
    <s v="6c, 8a"/>
    <n v="0.43634600395565382"/>
    <s v="derived (6c)"/>
    <n v="0.14963854730989501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x v="2"/>
    <n v="244"/>
    <x v="0"/>
    <n v="0"/>
    <n v="0"/>
    <x v="1"/>
    <s v="Density"/>
    <s v="employment density"/>
    <x v="1"/>
  </r>
  <r>
    <x v="8"/>
    <s v="Brownet al. 2014"/>
    <x v="29"/>
    <s v="107.5.1"/>
    <s v="Table 1 p. 947 (Bus to all other destinations)"/>
    <x v="0"/>
    <x v="0"/>
    <x v="1"/>
    <n v="7.9336709847607212E-2"/>
    <n v="12.604505555131235"/>
    <s v="107.5Pop_Den"/>
    <n v="1"/>
    <n v="12.604505555131235"/>
    <n v="0.25534362137301297"/>
    <n v="0.11260653702549872"/>
    <e v="#N/A"/>
    <e v="#N/A"/>
    <e v="#N/A"/>
    <e v="#N/A"/>
    <n v="1"/>
    <n v="12.604505555131235"/>
    <n v="0.61396416157298128"/>
    <n v="0.27075819525368477"/>
    <e v="#N/A"/>
    <e v="#N/A"/>
    <e v="#N/A"/>
    <e v="#N/A"/>
    <n v="1"/>
    <n v="12.604505555131235"/>
    <n v="0.6772669290737372"/>
    <n v="0.2986747157215181"/>
    <n v="1"/>
    <n v="12.604505555131235"/>
    <n v="0.19317508622441926"/>
    <n v="8.5190213024968889E-2"/>
    <s v="4b"/>
    <n v="0.441"/>
    <s v="Source"/>
    <m/>
    <m/>
    <s v="Y"/>
    <s v="Pos"/>
    <s v="Y"/>
    <s v="Ridership"/>
    <s v="trip"/>
    <s v="Count"/>
    <s v="Aggregate"/>
    <s v="Work"/>
    <s v="USA"/>
    <s v="Atlanta"/>
    <n v="2000"/>
    <s v="Pre-2010"/>
    <x v="2"/>
    <n v="33032"/>
    <x v="0"/>
    <n v="0"/>
    <n v="1"/>
    <x v="0"/>
    <s v="Density"/>
    <s v="Population density"/>
    <x v="2"/>
  </r>
  <r>
    <x v="4"/>
    <s v="Moshiur et al. 2019"/>
    <x v="6"/>
    <s v="160.1.4"/>
    <s v="Table 4 (Boarding) p. 599"/>
    <x v="0"/>
    <x v="0"/>
    <x v="1"/>
    <n v="3.2303598367695502E-2"/>
    <n v="30.956303648203718"/>
    <s v="160.1Comm_Den"/>
    <n v="0.5"/>
    <n v="15.478151824101859"/>
    <n v="0.22200696200324455"/>
    <n v="9.9814659149089102E-2"/>
    <e v="#N/A"/>
    <e v="#N/A"/>
    <e v="#N/A"/>
    <e v="#N/A"/>
    <e v="#N/A"/>
    <e v="#N/A"/>
    <e v="#N/A"/>
    <e v="#N/A"/>
    <n v="0.5"/>
    <n v="15.478151824101859"/>
    <n v="0.20590740412367331"/>
    <n v="9.2576274065575601E-2"/>
    <e v="#N/A"/>
    <e v="#N/A"/>
    <e v="#N/A"/>
    <e v="#N/A"/>
    <n v="0.5"/>
    <n v="15.478151824101859"/>
    <n v="0.24356081160266607"/>
    <n v="0.10950530187355262"/>
    <s v="6c, 8a"/>
    <n v="0.44960148208158601"/>
    <s v="derived (6c)"/>
    <n v="3.230359836769550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x v="0"/>
    <n v="2124"/>
    <x v="0"/>
    <n v="0"/>
    <n v="0"/>
    <x v="1"/>
    <s v="Density"/>
    <s v="number of commercial centers"/>
    <x v="8"/>
  </r>
  <r>
    <x v="18"/>
    <s v="Choi et al. 2012"/>
    <x v="106"/>
    <s v="38.1.16"/>
    <s v="Table 2 p. 715 (multiplicative model)"/>
    <x v="0"/>
    <x v="0"/>
    <x v="1"/>
    <n v="4.9702463302186993E-2"/>
    <n v="20.119727143503535"/>
    <s v="38.1Emp_Den"/>
    <n v="0.5"/>
    <n v="10.059863571751768"/>
    <n v="0.1860712197744103"/>
    <n v="8.3732048898484637E-2"/>
    <e v="#N/A"/>
    <e v="#N/A"/>
    <e v="#N/A"/>
    <e v="#N/A"/>
    <e v="#N/A"/>
    <e v="#N/A"/>
    <e v="#N/A"/>
    <e v="#N/A"/>
    <n v="0.5"/>
    <n v="10.059863571751768"/>
    <n v="0.12299342236888644"/>
    <n v="5.5347040065998901E-2"/>
    <e v="#N/A"/>
    <e v="#N/A"/>
    <e v="#N/A"/>
    <e v="#N/A"/>
    <n v="0.5"/>
    <n v="10.059863571751768"/>
    <n v="0.15422831297074605"/>
    <n v="6.9402740836835716E-2"/>
    <s v="6b, 5"/>
    <n v="0.45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2"/>
    <n v="1000"/>
    <x v="0"/>
    <n v="0"/>
    <n v="0"/>
    <x v="1"/>
    <s v="Density"/>
    <s v="Employment (common catchment area)"/>
    <x v="1"/>
  </r>
  <r>
    <x v="79"/>
    <s v="Cervero. 2002"/>
    <x v="147"/>
    <s v="3.1.4"/>
    <s v="Table 2 p. 275, Table 4 p. 281"/>
    <x v="1"/>
    <x v="0"/>
    <x v="1"/>
    <n v="0.24978104259295059"/>
    <n v="4.0035063895126139"/>
    <s v="3.1Balance"/>
    <n v="0.5"/>
    <n v="2.001753194756307"/>
    <n v="0.22340848446003764"/>
    <n v="0.10098063497593701"/>
    <n v="0.5"/>
    <n v="2.001753194756307"/>
    <n v="0.56981876646900853"/>
    <n v="0.25755808244399186"/>
    <n v="0.5"/>
    <n v="2.001753194756307"/>
    <n v="0.3629035218655694"/>
    <n v="0.16403239188323737"/>
    <e v="#N/A"/>
    <e v="#N/A"/>
    <e v="#N/A"/>
    <e v="#N/A"/>
    <n v="0.5"/>
    <n v="2.001753194756307"/>
    <n v="0.14423194871701736"/>
    <n v="6.5192840820091844E-2"/>
    <e v="#N/A"/>
    <e v="#N/A"/>
    <e v="#N/A"/>
    <e v="#N/A"/>
    <s v="8a, 8b"/>
    <n v="0.45200000000000001"/>
    <s v="Source"/>
    <n v="0.24978104259295059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x v="1"/>
    <n v="1960"/>
    <x v="1"/>
    <n v="0"/>
    <n v="1"/>
    <x v="0"/>
    <s v="Diversity"/>
    <s v="Population to retail employment continuous (fraction) (relative):Entropy: maximises eveness --&gt; 1"/>
    <x v="3"/>
  </r>
  <r>
    <x v="80"/>
    <s v="Gordon 2004"/>
    <x v="175"/>
    <s v="15.4.1"/>
    <s v="Model 1-b p. 21 (SD) (log-log)"/>
    <x v="0"/>
    <x v="0"/>
    <x v="1"/>
    <n v="3.292877906976744E-2"/>
    <n v="30.368572059148093"/>
    <s v="15.4Pop_Den"/>
    <n v="1"/>
    <n v="30.368572059148093"/>
    <n v="0.61521026204422458"/>
    <n v="0.27875176973223814"/>
    <e v="#N/A"/>
    <e v="#N/A"/>
    <e v="#N/A"/>
    <e v="#N/A"/>
    <n v="1"/>
    <n v="30.368572059148093"/>
    <n v="1.4792500031762963"/>
    <n v="0.67024817643917989"/>
    <e v="#N/A"/>
    <e v="#N/A"/>
    <e v="#N/A"/>
    <e v="#N/A"/>
    <n v="1"/>
    <n v="30.368572059148093"/>
    <n v="1.6317680569771136"/>
    <n v="0.73935410661633016"/>
    <e v="#N/A"/>
    <e v="#N/A"/>
    <e v="#N/A"/>
    <e v="#N/A"/>
    <s v="6a, 8a, 5"/>
    <n v="0.4531"/>
    <s v="Source (6a)"/>
    <n v="3.292877906976744E-2"/>
    <s v="Derived (8a)"/>
    <s v="Y"/>
    <s v="Pos"/>
    <s v="Y"/>
    <s v="Ridership"/>
    <s v="trip"/>
    <s v="Continuous"/>
    <s v="Disaggregate"/>
    <s v="Work"/>
    <s v="USA"/>
    <s v="San Diego"/>
    <n v="2000"/>
    <s v="Pre-2010"/>
    <x v="1"/>
    <n v="593"/>
    <x v="1"/>
    <n v="0"/>
    <n v="1"/>
    <x v="0"/>
    <s v="Density"/>
    <s v="Population density"/>
    <x v="2"/>
  </r>
  <r>
    <x v="59"/>
    <s v="Park et al. 2019"/>
    <x v="96"/>
    <s v="174.1.3"/>
    <s v="Table 3 p. 6"/>
    <x v="0"/>
    <x v="0"/>
    <x v="1"/>
    <n v="0.31248887532820285"/>
    <n v="3.2001139206946601"/>
    <s v="174.1Mix_Land"/>
    <n v="1"/>
    <n v="3.2001139206946601"/>
    <n v="4.3424841985111103E-2"/>
    <n v="1.986922866762798E-2"/>
    <e v="#N/A"/>
    <e v="#N/A"/>
    <e v="#N/A"/>
    <e v="#N/A"/>
    <e v="#N/A"/>
    <e v="#N/A"/>
    <e v="#N/A"/>
    <e v="#N/A"/>
    <n v="1"/>
    <n v="3.2001139206946601"/>
    <n v="9.2324662592398687E-2"/>
    <n v="4.2243558038482412E-2"/>
    <e v="#N/A"/>
    <e v="#N/A"/>
    <e v="#N/A"/>
    <e v="#N/A"/>
    <n v="1"/>
    <n v="3.2001139206946601"/>
    <n v="3.0358667717187104E-2"/>
    <n v="1.3890742794738181E-2"/>
    <s v="7a, 8a, 8b"/>
    <n v="0.45755442643730199"/>
    <s v="derived (7a)"/>
    <n v="0.31248887532820285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x v="0"/>
    <n v="2209"/>
    <x v="0"/>
    <n v="0"/>
    <n v="0"/>
    <x v="1"/>
    <s v="Diversity"/>
    <s v="Land use entropy index (3 land uses: residential, commercial and public land)"/>
    <x v="4"/>
  </r>
  <r>
    <x v="18"/>
    <s v="Choi et al. 2012"/>
    <x v="30"/>
    <s v="38.6.3"/>
    <s v="Table 2 p. 717 (poisson)"/>
    <x v="0"/>
    <x v="0"/>
    <x v="1"/>
    <n v="5.4009386828965854E-2"/>
    <n v="18.515300000845198"/>
    <s v="38.6Act_Den"/>
    <n v="0.5"/>
    <n v="9.2576500004225988"/>
    <n v="0.51700505842498823"/>
    <n v="0.24144136228446952"/>
    <e v="#N/A"/>
    <e v="#N/A"/>
    <e v="#N/A"/>
    <e v="#N/A"/>
    <e v="#N/A"/>
    <e v="#N/A"/>
    <e v="#N/A"/>
    <e v="#N/A"/>
    <n v="0.5"/>
    <n v="9.2576500004225988"/>
    <n v="0.51020581685823441"/>
    <n v="0.23826611647279547"/>
    <e v="#N/A"/>
    <e v="#N/A"/>
    <e v="#N/A"/>
    <e v="#N/A"/>
    <n v="0.5"/>
    <n v="9.2576500004225988"/>
    <n v="0.52731266401359256"/>
    <n v="0.24625501409434775"/>
    <m/>
    <n v="0.46700000000000003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x v="2"/>
    <n v="1000"/>
    <x v="0"/>
    <n v="0"/>
    <n v="0"/>
    <x v="1"/>
    <s v="Density"/>
    <s v="commercial density (common catchment area)"/>
    <x v="7"/>
  </r>
  <r>
    <x v="8"/>
    <s v="Brownet al. 2014"/>
    <x v="25"/>
    <s v="107.1.1"/>
    <s v="Table 1 p. 947 (Regional bus model)"/>
    <x v="0"/>
    <x v="0"/>
    <x v="1"/>
    <n v="7.9336709847607212E-2"/>
    <n v="12.604505555131235"/>
    <s v="107.1Pop_Den"/>
    <n v="0.5"/>
    <n v="6.3022527775656174"/>
    <n v="0.12767181068650649"/>
    <n v="6.0005751022658045E-2"/>
    <e v="#N/A"/>
    <e v="#N/A"/>
    <e v="#N/A"/>
    <e v="#N/A"/>
    <n v="0.5"/>
    <n v="6.3022527775656174"/>
    <n v="0.30698208078649064"/>
    <n v="0.1442815779696506"/>
    <e v="#N/A"/>
    <e v="#N/A"/>
    <e v="#N/A"/>
    <e v="#N/A"/>
    <n v="0.5"/>
    <n v="6.3022527775656174"/>
    <n v="0.3386334645368686"/>
    <n v="0.15915772833232825"/>
    <n v="0.5"/>
    <n v="6.3022527775656174"/>
    <n v="9.6587543112209628E-2"/>
    <n v="4.5396145262738524E-2"/>
    <s v="4b"/>
    <n v="0.47"/>
    <s v="Source"/>
    <m/>
    <m/>
    <s v="Y"/>
    <s v="Pos"/>
    <s v="Y"/>
    <s v="Ridership"/>
    <s v="trip"/>
    <s v="Count"/>
    <s v="Aggregate"/>
    <s v="Work"/>
    <s v="USA"/>
    <s v="Atlanta"/>
    <n v="2000"/>
    <s v="Pre-2010"/>
    <x v="2"/>
    <n v="40269"/>
    <x v="0"/>
    <n v="0"/>
    <n v="1"/>
    <x v="0"/>
    <s v="Density"/>
    <s v="Population density"/>
    <x v="2"/>
  </r>
  <r>
    <x v="56"/>
    <s v="Ramos-Santiago and Brown 2016"/>
    <x v="87"/>
    <s v="33.1.1"/>
    <s v="(Streetcar) Table 3 p. 929"/>
    <x v="0"/>
    <x v="0"/>
    <x v="1"/>
    <n v="7.9336709847607212E-2"/>
    <n v="12.604505555131235"/>
    <s v="33.1Pop_Den"/>
    <n v="1"/>
    <n v="12.604505555131235"/>
    <n v="0.25534362137301297"/>
    <n v="0.1202668456666891"/>
    <e v="#N/A"/>
    <e v="#N/A"/>
    <e v="#N/A"/>
    <e v="#N/A"/>
    <e v="#N/A"/>
    <e v="#N/A"/>
    <e v="#N/A"/>
    <e v="#N/A"/>
    <n v="1"/>
    <n v="12.604505555131235"/>
    <n v="0.15370545789742845"/>
    <n v="7.2395270669688802E-2"/>
    <n v="1"/>
    <n v="12.604505555131235"/>
    <n v="0.6772669290737372"/>
    <n v="0.31899272359373021"/>
    <e v="#N/A"/>
    <e v="#N/A"/>
    <e v="#N/A"/>
    <e v="#N/A"/>
    <s v="4b"/>
    <n v="0.47099999999999997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2"/>
    <n v="475"/>
    <x v="1"/>
    <n v="0"/>
    <n v="1"/>
    <x v="0"/>
    <s v="Density"/>
    <s v="Population density"/>
    <x v="2"/>
  </r>
  <r>
    <x v="10"/>
    <s v="Concas and DeSalvo 2008"/>
    <x v="74"/>
    <s v="11.1.3"/>
    <s v="Table 4.8 and 4.9, Model I: Exogenous Residential Location and Population Density"/>
    <x v="0"/>
    <x v="0"/>
    <x v="1"/>
    <n v="7.9336709847607212E-2"/>
    <n v="12.604505555131235"/>
    <s v="11.1Pop_Den"/>
    <n v="1"/>
    <n v="12.604505555131235"/>
    <n v="0.25534362137301297"/>
    <n v="0.12128822015218116"/>
    <e v="#N/A"/>
    <e v="#N/A"/>
    <e v="#N/A"/>
    <e v="#N/A"/>
    <n v="1"/>
    <n v="12.604505555131235"/>
    <n v="0.61396416157298128"/>
    <n v="0.29163297674716609"/>
    <e v="#N/A"/>
    <e v="#N/A"/>
    <e v="#N/A"/>
    <e v="#N/A"/>
    <n v="1"/>
    <n v="12.604505555131235"/>
    <n v="0.6772669290737372"/>
    <n v="0.32170179131002513"/>
    <e v="#N/A"/>
    <e v="#N/A"/>
    <e v="#N/A"/>
    <e v="#N/A"/>
    <m/>
    <n v="0.47499999999999998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1"/>
    <n v="8299"/>
    <x v="1"/>
    <n v="1"/>
    <n v="1"/>
    <x v="0"/>
    <s v="Density"/>
    <s v="Population density (gross)"/>
    <x v="2"/>
  </r>
  <r>
    <x v="69"/>
    <s v="Lund et al. 2004"/>
    <x v="123"/>
    <s v="115.4.3"/>
    <s v="Figure 5-22 p. 78 (imputed from table 5 - 24 p. 77)"/>
    <x v="1"/>
    <x v="0"/>
    <x v="1"/>
    <n v="0.17435158501440923"/>
    <n v="5.7355371900826446"/>
    <s v="115.4Connectivity"/>
    <n v="1"/>
    <n v="5.7355371900826446"/>
    <n v="0.54189344838012066"/>
    <n v="0.26227642901597836"/>
    <n v="1"/>
    <n v="5.7355371900826446"/>
    <n v="1.151741397673405"/>
    <n v="0.55744283647392801"/>
    <n v="1"/>
    <n v="5.7355371900826446"/>
    <n v="1.2323254578937157"/>
    <n v="0.59644552162055842"/>
    <e v="#N/A"/>
    <e v="#N/A"/>
    <e v="#N/A"/>
    <e v="#N/A"/>
    <n v="1"/>
    <n v="5.7355371900826446"/>
    <n v="0.42821057425798148"/>
    <n v="0.20725391794086304"/>
    <n v="1"/>
    <n v="5.7355371900826446"/>
    <n v="0.43779557319771861"/>
    <n v="0.21189305742769579"/>
    <s v="8a, 4b"/>
    <n v="0.48399999999999999"/>
    <s v="Source"/>
    <n v="0.17435158501440923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x v="1"/>
    <n v="22"/>
    <x v="0"/>
    <n v="1"/>
    <n v="0"/>
    <x v="0"/>
    <s v="PT-Design"/>
    <s v="Crosswalk density"/>
    <x v="0"/>
  </r>
  <r>
    <x v="15"/>
    <s v="Gan et al. 2019"/>
    <x v="22"/>
    <s v="151.1.1"/>
    <s v="Table 2 p. 6 "/>
    <x v="0"/>
    <x v="0"/>
    <x v="1"/>
    <n v="8.9512996140375403E-2"/>
    <n v="11.171562154302013"/>
    <s v="151.1Pop_Den"/>
    <n v="0.5"/>
    <n v="5.5857810771510064"/>
    <n v="0.1131574389965618"/>
    <n v="5.594903972682317E-2"/>
    <e v="#N/A"/>
    <e v="#N/A"/>
    <e v="#N/A"/>
    <e v="#N/A"/>
    <e v="#N/A"/>
    <e v="#N/A"/>
    <e v="#N/A"/>
    <e v="#N/A"/>
    <n v="0.5"/>
    <n v="5.5857810771510064"/>
    <n v="6.8115725319250531E-2"/>
    <n v="3.3678823555063998E-2"/>
    <e v="#N/A"/>
    <e v="#N/A"/>
    <e v="#N/A"/>
    <e v="#N/A"/>
    <n v="0.5"/>
    <n v="5.5857810771510064"/>
    <n v="8.5606986842106284E-2"/>
    <n v="4.2327121841880512E-2"/>
    <s v="6c, 8a, 8b"/>
    <n v="0.49443536565477714"/>
    <s v="derived 6c)"/>
    <n v="8.9512996140375403E-2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x v="0"/>
    <n v="112"/>
    <x v="0"/>
    <n v="0"/>
    <n v="0"/>
    <x v="1"/>
    <s v="Density"/>
    <s v="persons per square kilometre"/>
    <x v="2"/>
  </r>
  <r>
    <x v="8"/>
    <s v="Brownet al. 2014"/>
    <x v="48"/>
    <s v="107.6.1"/>
    <s v="Table 2 p. 952 (Regional rail model)"/>
    <x v="0"/>
    <x v="0"/>
    <x v="1"/>
    <n v="7.9336709847607212E-2"/>
    <n v="12.604505555131235"/>
    <s v="107.6Pop_Den"/>
    <n v="1"/>
    <n v="12.604505555131235"/>
    <n v="0.25534362137301297"/>
    <n v="0.12767181068650649"/>
    <e v="#N/A"/>
    <e v="#N/A"/>
    <e v="#N/A"/>
    <e v="#N/A"/>
    <n v="1"/>
    <n v="12.604505555131235"/>
    <n v="0.61396416157298128"/>
    <n v="0.30698208078649064"/>
    <e v="#N/A"/>
    <e v="#N/A"/>
    <e v="#N/A"/>
    <e v="#N/A"/>
    <n v="1"/>
    <n v="12.604505555131235"/>
    <n v="0.6772669290737372"/>
    <n v="0.3386334645368686"/>
    <n v="1"/>
    <n v="12.604505555131235"/>
    <n v="0.19317508622441926"/>
    <n v="9.6587543112209628E-2"/>
    <s v="4b"/>
    <n v="0.5"/>
    <s v="Source"/>
    <m/>
    <m/>
    <s v="Y"/>
    <s v="Pos"/>
    <s v="Y"/>
    <s v="Ridership"/>
    <s v="trip"/>
    <s v="Count"/>
    <s v="Aggregate"/>
    <s v="Work"/>
    <s v="USA"/>
    <s v="Atlanta"/>
    <n v="2000"/>
    <s v="Pre-2010"/>
    <x v="2"/>
    <n v="70409"/>
    <x v="0"/>
    <n v="0"/>
    <n v="1"/>
    <x v="0"/>
    <s v="Density"/>
    <s v="Population density"/>
    <x v="2"/>
  </r>
  <r>
    <x v="85"/>
    <s v="Imam and Tarawneh 2012"/>
    <x v="176"/>
    <s v="60.1.1"/>
    <s v="Table 5a p.238 (Model 2)"/>
    <x v="0"/>
    <x v="0"/>
    <x v="1"/>
    <n v="0.11550411280846065"/>
    <n v="8.6577003682829048"/>
    <s v="60.1Pop_Den"/>
    <n v="1"/>
    <n v="8.6577003682829048"/>
    <n v="0.17538875722894692"/>
    <n v="8.8133777945157518E-2"/>
    <e v="#N/A"/>
    <e v="#N/A"/>
    <e v="#N/A"/>
    <e v="#N/A"/>
    <e v="#N/A"/>
    <e v="#N/A"/>
    <e v="#N/A"/>
    <e v="#N/A"/>
    <n v="1"/>
    <n v="8.6577003682829048"/>
    <n v="0.10557620000444386"/>
    <n v="5.3052598778261274E-2"/>
    <e v="#N/A"/>
    <e v="#N/A"/>
    <e v="#N/A"/>
    <e v="#N/A"/>
    <e v="#N/A"/>
    <e v="#N/A"/>
    <e v="#N/A"/>
    <e v="#N/A"/>
    <s v="6c, 8a, 8b"/>
    <n v="0.50250528789659232"/>
    <s v="derived (6c)"/>
    <n v="0.11550411280846065"/>
    <s v="Derived (8a)"/>
    <s v="Y"/>
    <s v="Pos"/>
    <s v="Y"/>
    <s v="Ridership"/>
    <s v="trip"/>
    <s v="Continuous"/>
    <s v="Aggregate"/>
    <s v="General"/>
    <s v="European countries"/>
    <s v="varies"/>
    <s v="prior to 2012"/>
    <s v="2018 - 2019"/>
    <x v="2"/>
    <n v="32"/>
    <x v="1"/>
    <n v="0"/>
    <n v="0"/>
    <x v="1"/>
    <s v="Density"/>
    <s v="Population density"/>
    <x v="2"/>
  </r>
  <r>
    <x v="48"/>
    <s v="Schneider et al. 2017b"/>
    <x v="76"/>
    <s v="164.1.4"/>
    <s v="Table 3 (Extended Model) p. 932"/>
    <x v="0"/>
    <x v="0"/>
    <x v="1"/>
    <n v="0.12883537881963511"/>
    <n v="7.7618431300610675"/>
    <s v="164.1Connectivity"/>
    <n v="0.5"/>
    <n v="3.8809215650305338"/>
    <n v="0.3666693981870715"/>
    <n v="0.18452608856462374"/>
    <e v="#N/A"/>
    <e v="#N/A"/>
    <e v="#N/A"/>
    <e v="#N/A"/>
    <e v="#N/A"/>
    <e v="#N/A"/>
    <e v="#N/A"/>
    <e v="#N/A"/>
    <n v="0.5"/>
    <n v="3.8809215650305338"/>
    <n v="0.26695760347175412"/>
    <n v="0.13434620566861777"/>
    <n v="0.5"/>
    <n v="3.8809215650305338"/>
    <n v="0.28974646958709077"/>
    <n v="0.14581468476143952"/>
    <n v="0.5"/>
    <n v="3.8809215650305338"/>
    <n v="0.29623210952860157"/>
    <n v="0.14907857800195179"/>
    <s v="7a"/>
    <n v="0.5032492198066667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x v="0"/>
    <n v="120"/>
    <x v="0"/>
    <n v="0"/>
    <n v="1"/>
    <x v="0"/>
    <s v="PT-Design"/>
    <s v="Proportion of roadways with sidewalks"/>
    <x v="0"/>
  </r>
  <r>
    <x v="21"/>
    <s v="Chen and Zegras 2016"/>
    <x v="114"/>
    <s v="86.4.2"/>
    <s v="Table 2 (p-values), Table 3 p. 118 (pm peak)"/>
    <x v="0"/>
    <x v="0"/>
    <x v="1"/>
    <n v="4.9702463302186993E-2"/>
    <n v="20.119727143503535"/>
    <s v="86.4Emp_Den"/>
    <n v="1"/>
    <n v="20.119727143503535"/>
    <n v="0.37214243954882059"/>
    <n v="0.18867621685125205"/>
    <e v="#N/A"/>
    <e v="#N/A"/>
    <e v="#N/A"/>
    <e v="#N/A"/>
    <e v="#N/A"/>
    <e v="#N/A"/>
    <e v="#N/A"/>
    <e v="#N/A"/>
    <n v="1"/>
    <n v="20.119727143503535"/>
    <n v="0.24598684473777288"/>
    <n v="0.12471533028205085"/>
    <n v="1"/>
    <n v="20.119727143503535"/>
    <n v="0.89019124619749457"/>
    <n v="0.45132696182212972"/>
    <n v="1"/>
    <n v="20.119727143503535"/>
    <n v="0.30845662594149209"/>
    <n v="0.1563875093523365"/>
    <m/>
    <n v="0.50700000000000001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x v="2"/>
    <n v="120"/>
    <x v="0"/>
    <n v="0"/>
    <n v="1"/>
    <x v="0"/>
    <s v="Density"/>
    <s v="Employment density"/>
    <x v="1"/>
  </r>
  <r>
    <x v="79"/>
    <s v="Cervero. 2002"/>
    <x v="147"/>
    <s v="3.1.1"/>
    <s v="Table 2 p. 275, Table 4 p. 281"/>
    <x v="1"/>
    <x v="0"/>
    <x v="1"/>
    <n v="1.1914507772020725E-2"/>
    <n v="83.931289410741471"/>
    <s v="3.1Act_Den"/>
    <n v="0.5"/>
    <n v="41.965644705370735"/>
    <n v="2.3436239857579495"/>
    <n v="1.1975918567223123"/>
    <n v="0.5"/>
    <n v="41.965644705370735"/>
    <n v="2.4767976912790557"/>
    <n v="1.2656436202435974"/>
    <n v="0.5"/>
    <n v="41.965644705370735"/>
    <n v="2.3881803997958437"/>
    <n v="1.2203601842956762"/>
    <e v="#N/A"/>
    <e v="#N/A"/>
    <e v="#N/A"/>
    <e v="#N/A"/>
    <n v="0.5"/>
    <n v="41.965644705370735"/>
    <n v="2.0657262369873814"/>
    <n v="1.0555861071005519"/>
    <e v="#N/A"/>
    <e v="#N/A"/>
    <e v="#N/A"/>
    <e v="#N/A"/>
    <s v="8a, 8b"/>
    <n v="0.51100000000000001"/>
    <s v="Source"/>
    <n v="1.1914507772020725E-2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x v="1"/>
    <n v="1960"/>
    <x v="1"/>
    <n v="0"/>
    <n v="1"/>
    <x v="0"/>
    <s v="Density"/>
    <s v="Total density (employment and population)"/>
    <x v="7"/>
  </r>
  <r>
    <x v="29"/>
    <s v="Lu et al. 2018"/>
    <x v="47"/>
    <s v="154.1.6"/>
    <s v="Tables 3 (diagnostics) and 4 (elasticities) pp 8 - 9"/>
    <x v="0"/>
    <x v="0"/>
    <x v="1"/>
    <n v="0.5177272727272727"/>
    <n v="1.9315188762071993"/>
    <s v="154.1Comm_Den"/>
    <n v="1"/>
    <n v="1.9315188762071993"/>
    <n v="2.7704253235903611E-2"/>
    <n v="1.4343247470770096E-2"/>
    <e v="#N/A"/>
    <e v="#N/A"/>
    <e v="#N/A"/>
    <e v="#N/A"/>
    <e v="#N/A"/>
    <e v="#N/A"/>
    <e v="#N/A"/>
    <e v="#N/A"/>
    <n v="1"/>
    <n v="1.9315188762071993"/>
    <n v="2.5695189085585612E-2"/>
    <n v="1.3303100167491822E-2"/>
    <n v="1"/>
    <n v="1.9315188762071993"/>
    <n v="0.17072001629122155"/>
    <n v="8.8386408434409702E-2"/>
    <n v="1"/>
    <n v="1.9315188762071993"/>
    <n v="3.0393958559208862E-2"/>
    <n v="1.573578127224495E-2"/>
    <s v="6c, 8a, 8b"/>
    <n v="0.5177272727272727"/>
    <s v="derived 6c)"/>
    <n v="0.5177272727272727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x v="0"/>
    <n v="4768"/>
    <x v="0"/>
    <n v="0"/>
    <n v="1"/>
    <x v="0"/>
    <s v="Density"/>
    <s v="number of supermarkets and conveinence stores within an 800m radius buffer from centroid of street block"/>
    <x v="8"/>
  </r>
  <r>
    <x v="86"/>
    <s v="Chan and Miranda-Moreno 2013"/>
    <x v="177"/>
    <s v="36.2.2"/>
    <s v="Table 5, p. 261"/>
    <x v="0"/>
    <x v="0"/>
    <x v="1"/>
    <n v="6.021384603925508E-2"/>
    <n v="16.607475950765082"/>
    <s v="36.2Comm_Den"/>
    <n v="1"/>
    <n v="16.607475950765082"/>
    <n v="0.23820513742668648"/>
    <n v="0.12386667146187696"/>
    <e v="#N/A"/>
    <e v="#N/A"/>
    <e v="#N/A"/>
    <e v="#N/A"/>
    <n v="1"/>
    <n v="16.607475950765082"/>
    <n v="0.28019551225281436"/>
    <n v="0.14570166637146348"/>
    <e v="#N/A"/>
    <e v="#N/A"/>
    <e v="#N/A"/>
    <e v="#N/A"/>
    <n v="1"/>
    <n v="16.607475950765082"/>
    <n v="1.4678751524489591"/>
    <n v="0.76329507927345874"/>
    <n v="1"/>
    <n v="16.607475950765082"/>
    <n v="0.26133160904530761"/>
    <n v="0.13589243670355997"/>
    <m/>
    <n v="0.52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x v="2"/>
    <n v="130"/>
    <x v="0"/>
    <n v="0"/>
    <n v="1"/>
    <x v="0"/>
    <s v="Density"/>
    <s v="Commercial density"/>
    <x v="8"/>
  </r>
  <r>
    <x v="56"/>
    <s v="Ramos-Santiago and Brown 2016"/>
    <x v="178"/>
    <s v="33.3.1"/>
    <s v="(Modern Streetcar) Table 4, p. 931"/>
    <x v="0"/>
    <x v="0"/>
    <x v="1"/>
    <n v="7.9336709847607212E-2"/>
    <n v="12.604505555131235"/>
    <s v="33.3Pop_Den"/>
    <n v="1"/>
    <n v="12.604505555131235"/>
    <n v="0.25534362137301297"/>
    <n v="0.13405540122083182"/>
    <e v="#N/A"/>
    <e v="#N/A"/>
    <e v="#N/A"/>
    <e v="#N/A"/>
    <e v="#N/A"/>
    <e v="#N/A"/>
    <e v="#N/A"/>
    <e v="#N/A"/>
    <n v="1"/>
    <n v="12.604505555131235"/>
    <n v="0.15370545789742845"/>
    <n v="8.0695365396149937E-2"/>
    <e v="#N/A"/>
    <e v="#N/A"/>
    <e v="#N/A"/>
    <e v="#N/A"/>
    <e v="#N/A"/>
    <e v="#N/A"/>
    <e v="#N/A"/>
    <e v="#N/A"/>
    <s v="4b"/>
    <n v="0.5250000000000000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2"/>
    <n v="125"/>
    <x v="1"/>
    <n v="0"/>
    <n v="0"/>
    <x v="1"/>
    <s v="Density"/>
    <s v="Population density"/>
    <x v="2"/>
  </r>
  <r>
    <x v="69"/>
    <s v="Lund et al. 2004"/>
    <x v="123"/>
    <s v="115.4.1"/>
    <s v="Figure 5-22 p. 78 (imputed from table 5 - 24 p. 77)"/>
    <x v="1"/>
    <x v="0"/>
    <x v="1"/>
    <n v="0.19229397074562971"/>
    <n v="5.2003710575139142"/>
    <s v="115.4Amenity"/>
    <n v="0.5"/>
    <n v="2.6001855287569571"/>
    <n v="1.5793586841182893E-2"/>
    <n v="8.5127433073975793E-3"/>
    <n v="0.5"/>
    <n v="2.6001855287569571"/>
    <n v="0.37063558016129805"/>
    <n v="0.19977257770693965"/>
    <n v="0.5"/>
    <n v="2.6001855287569571"/>
    <n v="2.5341729482200197E-2"/>
    <n v="1.3659192190905906E-2"/>
    <e v="#N/A"/>
    <e v="#N/A"/>
    <e v="#N/A"/>
    <e v="#N/A"/>
    <n v="0.5"/>
    <n v="2.6001855287569571"/>
    <n v="2.1027634557352445E-2"/>
    <n v="1.1333895026412969E-2"/>
    <n v="0.5"/>
    <n v="2.6001855287569571"/>
    <n v="1.0409953123849552E-2"/>
    <n v="5.6109647337549088E-3"/>
    <s v="8a, 4b"/>
    <n v="0.53900000000000003"/>
    <s v="Source"/>
    <n v="0.19229397074562971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x v="1"/>
    <n v="22"/>
    <x v="0"/>
    <n v="1"/>
    <n v="0"/>
    <x v="0"/>
    <s v="PT-Design"/>
    <s v="Street tree density "/>
    <x v="6"/>
  </r>
  <r>
    <x v="40"/>
    <s v="Lee and Lee 2013"/>
    <x v="179"/>
    <s v="47.4.2"/>
    <s v="A-4 p. 328 random effect model 8"/>
    <x v="0"/>
    <x v="0"/>
    <x v="1"/>
    <n v="5.4425956077995313E-4"/>
    <n v="1837.3586282378694"/>
    <s v="47.8Centrality"/>
    <n v="1"/>
    <n v="1837.3586282378694"/>
    <n v="1.2817515607128986E-4"/>
    <n v="7.0265620558281104E-5"/>
    <e v="#N/A"/>
    <e v="#N/A"/>
    <e v="#N/A"/>
    <e v="#N/A"/>
    <e v="#N/A"/>
    <e v="#N/A"/>
    <e v="#N/A"/>
    <e v="#N/A"/>
    <n v="1"/>
    <n v="1837.3586282378694"/>
    <n v="5.093555507187153"/>
    <n v="2.7922871290399973"/>
    <n v="1"/>
    <n v="1837.3586282378694"/>
    <n v="6.0966491306667887"/>
    <n v="3.3421830534315338"/>
    <e v="#N/A"/>
    <e v="#N/A"/>
    <e v="#N/A"/>
    <e v="#N/A"/>
    <s v="6a, 8a, 5"/>
    <n v="0.54820000000000002"/>
    <s v="Source (6a)"/>
    <n v="5.4425956077995313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x v="2"/>
    <n v="6369"/>
    <x v="1"/>
    <n v="0"/>
    <n v="1"/>
    <x v="0"/>
    <s v="PT-Access"/>
    <s v="Compactness index"/>
    <x v="11"/>
  </r>
  <r>
    <x v="40"/>
    <s v="Lee and Lee 2013"/>
    <x v="79"/>
    <s v="47.2.2"/>
    <s v="A-3 p. 327, Random effects, Model 4"/>
    <x v="0"/>
    <x v="0"/>
    <x v="1"/>
    <n v="5.3646529837006018E-4"/>
    <n v="1864.0534682080929"/>
    <s v="47.1Centrality"/>
    <n v="0.5"/>
    <n v="932.02673410404645"/>
    <n v="6.501870145022922E-5"/>
    <n v="3.5994353122846896E-5"/>
    <e v="#N/A"/>
    <e v="#N/A"/>
    <e v="#N/A"/>
    <e v="#N/A"/>
    <e v="#N/A"/>
    <e v="#N/A"/>
    <e v="#N/A"/>
    <e v="#N/A"/>
    <n v="0.5"/>
    <n v="932.02673410404645"/>
    <n v="2.5837796886143449"/>
    <n v="1.4303804356169012"/>
    <n v="0.5"/>
    <n v="932.02673410404645"/>
    <n v="3.0926134347997323"/>
    <n v="1.7120707975051317"/>
    <e v="#N/A"/>
    <e v="#N/A"/>
    <e v="#N/A"/>
    <e v="#N/A"/>
    <s v="6a, 8a, 5"/>
    <n v="0.55359999999999998"/>
    <s v="Source (6a)"/>
    <n v="5.3646529837006018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x v="2"/>
    <n v="6369"/>
    <x v="1"/>
    <n v="0"/>
    <n v="1"/>
    <x v="0"/>
    <s v="PT-Access"/>
    <s v="Compactness index"/>
    <x v="11"/>
  </r>
  <r>
    <x v="9"/>
    <s v="Brown et al. 2006"/>
    <x v="14"/>
    <s v="30.2.4"/>
    <s v="Table 5.4 p. 40 (Final model)"/>
    <x v="0"/>
    <x v="0"/>
    <x v="1"/>
    <n v="0.17710000000000001"/>
    <n v="5.6465273856578202"/>
    <s v="30.2Local_Access"/>
    <n v="1"/>
    <n v="5.6465273856578202"/>
    <n v="2.7706351586974289E-4"/>
    <n v="1.5612529119260013E-4"/>
    <e v="#N/A"/>
    <e v="#N/A"/>
    <e v="#N/A"/>
    <e v="#N/A"/>
    <n v="1"/>
    <n v="5.6465273856578202"/>
    <n v="0.28318171126183328"/>
    <n v="0.15957289429604304"/>
    <e v="#N/A"/>
    <e v="#N/A"/>
    <e v="#N/A"/>
    <e v="#N/A"/>
    <e v="#N/A"/>
    <e v="#N/A"/>
    <e v="#N/A"/>
    <e v="#N/A"/>
    <e v="#N/A"/>
    <e v="#N/A"/>
    <e v="#N/A"/>
    <e v="#N/A"/>
    <s v="4b, 6e,  8a, 8b"/>
    <n v="0.5635"/>
    <s v="Derived (6e)"/>
    <n v="0.17710000000000001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1"/>
    <n v="0"/>
    <n v="0"/>
    <x v="1"/>
    <s v="PT-Access"/>
    <s v="Destination Index- intensity and diversity of land uses"/>
    <x v="5"/>
  </r>
  <r>
    <x v="9"/>
    <s v="Brown et al. 2006"/>
    <x v="13"/>
    <s v="30.1.4"/>
    <s v="Table 5.3 p. 32 (Final model)"/>
    <x v="0"/>
    <x v="0"/>
    <x v="1"/>
    <n v="0.16100000000000003"/>
    <n v="6.2111801242236009"/>
    <s v="30.1Local_Access"/>
    <n v="1"/>
    <n v="6.2111801242236009"/>
    <n v="3.0476986745671712E-4"/>
    <n v="1.7173782031186009E-4"/>
    <e v="#N/A"/>
    <e v="#N/A"/>
    <e v="#N/A"/>
    <e v="#N/A"/>
    <n v="1"/>
    <n v="6.2111801242236009"/>
    <n v="0.31149988238801657"/>
    <n v="0.17553018372564733"/>
    <e v="#N/A"/>
    <e v="#N/A"/>
    <e v="#N/A"/>
    <e v="#N/A"/>
    <e v="#N/A"/>
    <e v="#N/A"/>
    <e v="#N/A"/>
    <e v="#N/A"/>
    <e v="#N/A"/>
    <e v="#N/A"/>
    <e v="#N/A"/>
    <e v="#N/A"/>
    <s v="4b, 6e,  8a, 8b"/>
    <n v="0.5635"/>
    <s v="Derived (6e)"/>
    <n v="0.1610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1"/>
    <n v="0"/>
    <n v="0"/>
    <x v="1"/>
    <s v="PT-Access"/>
    <s v="Destination Index- intensity and diversity of land uses"/>
    <x v="5"/>
  </r>
  <r>
    <x v="56"/>
    <s v="Ramos-Santiago and Brown 2016"/>
    <x v="180"/>
    <s v="33.4.1"/>
    <s v="(Legacy Streetcar) Table 4, p. 931"/>
    <x v="0"/>
    <x v="0"/>
    <x v="1"/>
    <n v="7.9336709847607212E-2"/>
    <n v="12.604505555131235"/>
    <s v="33.4Pop_Den"/>
    <n v="1"/>
    <n v="12.604505555131235"/>
    <n v="0.25534362137301297"/>
    <n v="0.14452448969712534"/>
    <e v="#N/A"/>
    <e v="#N/A"/>
    <e v="#N/A"/>
    <e v="#N/A"/>
    <e v="#N/A"/>
    <e v="#N/A"/>
    <e v="#N/A"/>
    <e v="#N/A"/>
    <n v="1"/>
    <n v="12.604505555131235"/>
    <n v="0.15370545789742845"/>
    <n v="8.6997289169944494E-2"/>
    <e v="#N/A"/>
    <e v="#N/A"/>
    <e v="#N/A"/>
    <e v="#N/A"/>
    <e v="#N/A"/>
    <e v="#N/A"/>
    <e v="#N/A"/>
    <e v="#N/A"/>
    <s v="4b"/>
    <n v="0.5659999999999999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2"/>
    <n v="350"/>
    <x v="1"/>
    <n v="0"/>
    <n v="0"/>
    <x v="1"/>
    <s v="Density"/>
    <s v="Population density"/>
    <x v="2"/>
  </r>
  <r>
    <x v="21"/>
    <s v="Chen and Zegras 2016"/>
    <x v="33"/>
    <s v="86.2.1"/>
    <s v="Table 2 (p-values), Table 3 p. 118 (am peak period)"/>
    <x v="0"/>
    <x v="0"/>
    <x v="1"/>
    <n v="7.9336709847607212E-2"/>
    <n v="12.604505555131235"/>
    <s v="86.2Pop_Den"/>
    <n v="1"/>
    <n v="12.604505555131235"/>
    <n v="0.25534362137301297"/>
    <n v="0.14656723866810945"/>
    <e v="#N/A"/>
    <e v="#N/A"/>
    <e v="#N/A"/>
    <e v="#N/A"/>
    <e v="#N/A"/>
    <e v="#N/A"/>
    <e v="#N/A"/>
    <e v="#N/A"/>
    <n v="1"/>
    <n v="12.604505555131235"/>
    <n v="0.15370545789742845"/>
    <n v="8.8226932833123925E-2"/>
    <n v="1"/>
    <n v="12.604505555131235"/>
    <n v="0.6772669290737372"/>
    <n v="0.38875121728832512"/>
    <n v="1"/>
    <n v="12.604505555131235"/>
    <n v="0.19317508622441926"/>
    <n v="0.11088249949281664"/>
    <m/>
    <n v="0.57399999999999995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x v="2"/>
    <n v="120"/>
    <x v="0"/>
    <n v="0"/>
    <n v="1"/>
    <x v="0"/>
    <s v="Density"/>
    <s v="Population density"/>
    <x v="2"/>
  </r>
  <r>
    <x v="78"/>
    <s v="Blumenberg and Smart 2009"/>
    <x v="144"/>
    <s v="29.1.3"/>
    <s v="Table 3 p. 11"/>
    <x v="0"/>
    <x v="0"/>
    <x v="1"/>
    <n v="7.1857402652973898E-2"/>
    <n v="13.916450679818913"/>
    <s v="29.1Pop_Den"/>
    <n v="1"/>
    <n v="13.916450679818913"/>
    <n v="0.28192116681620133"/>
    <n v="0.16611660696252561"/>
    <e v="#N/A"/>
    <e v="#N/A"/>
    <e v="#N/A"/>
    <e v="#N/A"/>
    <n v="1"/>
    <n v="13.916450679818913"/>
    <n v="0.67786887286732633"/>
    <n v="0.39942115165706932"/>
    <e v="#N/A"/>
    <e v="#N/A"/>
    <e v="#N/A"/>
    <e v="#N/A"/>
    <n v="1"/>
    <n v="13.916450679818913"/>
    <n v="0.74776053485812011"/>
    <n v="0.44060346469868511"/>
    <n v="1"/>
    <n v="13.916450679818913"/>
    <n v="0.21328179421663213"/>
    <n v="0.12567218127770069"/>
    <s v="6c, 5, 8a"/>
    <n v="0.58923070175438597"/>
    <s v="derived (6c) (assumed mean in percentage digits; assumed density /1000"/>
    <n v="7.1857402652973898E-2"/>
    <s v="Derived (8a)"/>
    <s v="Y"/>
    <s v="Pos"/>
    <s v="Y"/>
    <s v="Mode share"/>
    <s v="trip"/>
    <s v="continuous (fraction)"/>
    <s v="Aggregate"/>
    <s v="Work"/>
    <s v="USA"/>
    <s v="Los Angeles"/>
    <n v="2000"/>
    <s v="Pre-2010"/>
    <x v="1"/>
    <n v="3394"/>
    <x v="0"/>
    <n v="1"/>
    <n v="1"/>
    <x v="0"/>
    <s v="Density"/>
    <s v="Residential density"/>
    <x v="2"/>
  </r>
  <r>
    <x v="51"/>
    <s v="Cervero 2006"/>
    <x v="181"/>
    <s v="2.1.1"/>
    <s v="Table 1 p. 290"/>
    <x v="1"/>
    <x v="0"/>
    <x v="1"/>
    <n v="7.9336709847607212E-2"/>
    <n v="12.604505555131235"/>
    <s v="2.1Pop_Den"/>
    <n v="1"/>
    <n v="12.604505555131235"/>
    <n v="0.25534362137301297"/>
    <n v="0.15116342385282366"/>
    <n v="1"/>
    <n v="12.604505555131235"/>
    <n v="5.6277914737140847E-2"/>
    <n v="3.331652552438738E-2"/>
    <n v="1"/>
    <n v="12.604505555131235"/>
    <n v="0.61396416157298128"/>
    <n v="0.36346678365120488"/>
    <e v="#N/A"/>
    <e v="#N/A"/>
    <e v="#N/A"/>
    <e v="#N/A"/>
    <e v="#N/A"/>
    <e v="#N/A"/>
    <e v="#N/A"/>
    <e v="#N/A"/>
    <n v="1"/>
    <n v="12.604505555131235"/>
    <n v="0.19317508622441926"/>
    <n v="0.11435965104485619"/>
    <s v="6a"/>
    <n v="0.59199999999999997"/>
    <s v="Source (6a)"/>
    <m/>
    <m/>
    <s v="Y"/>
    <s v="Pos"/>
    <s v="Y"/>
    <s v="Ridership"/>
    <s v="boarding"/>
    <s v="Continuous"/>
    <s v="Aggregate"/>
    <s v="General"/>
    <s v="USA, Canada"/>
    <s v="varies"/>
    <n v="1996"/>
    <s v="Pre-2010"/>
    <x v="1"/>
    <n v="261"/>
    <x v="0"/>
    <n v="0"/>
    <n v="0"/>
    <x v="1"/>
    <s v="Density"/>
    <s v="Population Density"/>
    <x v="2"/>
  </r>
  <r>
    <x v="9"/>
    <s v="Brown et al. 2006"/>
    <x v="13"/>
    <s v="30.1.3"/>
    <s v="Table 5.3 p. 32 (Final model)"/>
    <x v="0"/>
    <x v="0"/>
    <x v="1"/>
    <n v="0.1666"/>
    <n v="6.0024009603841542"/>
    <s v="30.1Amenity"/>
    <n v="0.33333333333333331"/>
    <n v="2.0008003201280511"/>
    <n v="1.2152907266934715E-2"/>
    <n v="7.2309798238261551E-3"/>
    <e v="#N/A"/>
    <e v="#N/A"/>
    <e v="#N/A"/>
    <e v="#N/A"/>
    <n v="0.33333333333333331"/>
    <n v="2.0008003201280511"/>
    <n v="1.950004716964332E-2"/>
    <n v="1.1602528065937775E-2"/>
    <e v="#N/A"/>
    <e v="#N/A"/>
    <e v="#N/A"/>
    <e v="#N/A"/>
    <e v="#N/A"/>
    <e v="#N/A"/>
    <e v="#N/A"/>
    <e v="#N/A"/>
    <e v="#N/A"/>
    <e v="#N/A"/>
    <e v="#N/A"/>
    <e v="#N/A"/>
    <s v="4b, 7b,  8a, 8b"/>
    <n v="0.59499999999999997"/>
    <s v="derived (7b)"/>
    <n v="0.1666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1"/>
    <n v="0"/>
    <n v="0"/>
    <x v="1"/>
    <s v="PT-Design"/>
    <s v="Pedestrian amenity at bus stop"/>
    <x v="6"/>
  </r>
  <r>
    <x v="18"/>
    <s v="Choi et al. 2012"/>
    <x v="129"/>
    <s v="38.4.3"/>
    <s v="Table 2 p. 716 (poisson)"/>
    <x v="0"/>
    <x v="0"/>
    <x v="1"/>
    <n v="5.4009386828965854E-2"/>
    <n v="18.515300000845198"/>
    <s v="38.4Act_Den"/>
    <n v="0.5"/>
    <n v="9.2576500004225988"/>
    <n v="0.51700505842498823"/>
    <n v="0.30865201987971796"/>
    <e v="#N/A"/>
    <e v="#N/A"/>
    <e v="#N/A"/>
    <e v="#N/A"/>
    <e v="#N/A"/>
    <e v="#N/A"/>
    <e v="#N/A"/>
    <e v="#N/A"/>
    <n v="0.5"/>
    <n v="9.2576500004225988"/>
    <n v="0.51020581685823441"/>
    <n v="0.30459287266436591"/>
    <e v="#N/A"/>
    <e v="#N/A"/>
    <e v="#N/A"/>
    <e v="#N/A"/>
    <n v="0.5"/>
    <n v="9.2576500004225988"/>
    <n v="0.52731266401359256"/>
    <n v="0.31480566041611474"/>
    <m/>
    <n v="0.59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x v="2"/>
    <n v="1000"/>
    <x v="0"/>
    <n v="0"/>
    <n v="0"/>
    <x v="1"/>
    <s v="Density"/>
    <s v="commercial density (common catchment area)"/>
    <x v="7"/>
  </r>
  <r>
    <x v="36"/>
    <s v="Tsai et al. 2014"/>
    <x v="58"/>
    <s v="69.1.1"/>
    <s v="Table 6, p. 61 (derived from table 5 and equation 7)"/>
    <x v="0"/>
    <x v="0"/>
    <x v="1"/>
    <n v="0.15267175572519082"/>
    <n v="6.5500000000000007"/>
    <s v="69.1Pop_Den"/>
    <n v="0.5"/>
    <n v="3.2750000000000004"/>
    <n v="6.6345352171008717E-2"/>
    <n v="3.9807211302605228E-2"/>
    <e v="#N/A"/>
    <e v="#N/A"/>
    <e v="#N/A"/>
    <e v="#N/A"/>
    <n v="0.5"/>
    <n v="3.2750000000000004"/>
    <n v="0.15952491118011003"/>
    <n v="9.5714946708066018E-2"/>
    <e v="#N/A"/>
    <e v="#N/A"/>
    <e v="#N/A"/>
    <e v="#N/A"/>
    <n v="0.5"/>
    <n v="3.2750000000000004"/>
    <n v="0.17597272523026755"/>
    <n v="0.10558363513816053"/>
    <e v="#N/A"/>
    <e v="#N/A"/>
    <e v="#N/A"/>
    <e v="#N/A"/>
    <s v="8a"/>
    <n v="0.6"/>
    <s v="Source"/>
    <n v="0.15267175572519082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x v="2"/>
    <n v="236"/>
    <x v="1"/>
    <n v="0"/>
    <n v="1"/>
    <x v="0"/>
    <s v="Density"/>
    <s v="Population density"/>
    <x v="2"/>
  </r>
  <r>
    <x v="32"/>
    <s v="Marshall and Garrick 2010"/>
    <x v="53"/>
    <s v="55.1.8"/>
    <s v="Table 2 p. 110"/>
    <x v="0"/>
    <x v="0"/>
    <x v="1"/>
    <n v="8.8303341176470582E-2"/>
    <n v="11.324599801966057"/>
    <s v="55.1Connectivity"/>
    <n v="0.33333333333333331"/>
    <n v="3.7748666006553524"/>
    <n v="0.35664932710071007"/>
    <n v="0.21415462503706204"/>
    <e v="#N/A"/>
    <e v="#N/A"/>
    <e v="#N/A"/>
    <e v="#N/A"/>
    <e v="#N/A"/>
    <e v="#N/A"/>
    <e v="#N/A"/>
    <e v="#N/A"/>
    <n v="0.33333333333333331"/>
    <n v="3.7748666006553524"/>
    <n v="0.25966238282596971"/>
    <n v="0.15591758067336303"/>
    <n v="0.33333333333333331"/>
    <n v="3.7748666006553524"/>
    <n v="0.28182849160300039"/>
    <n v="0.16922750264143474"/>
    <n v="0.33333333333333331"/>
    <n v="3.7748666006553524"/>
    <n v="0.28813689675596377"/>
    <n v="0.17301546475844515"/>
    <s v="4a, 8a, 7a"/>
    <n v="0.60046271999999989"/>
    <s v="derived (7a)"/>
    <n v="8.8303341176470582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2"/>
    <n v="1000"/>
    <x v="0"/>
    <n v="0"/>
    <n v="1"/>
    <x v="0"/>
    <s v="PT-Design"/>
    <s v="Intersection density"/>
    <x v="0"/>
  </r>
  <r>
    <x v="18"/>
    <s v="Choi et al. 2012"/>
    <x v="182"/>
    <s v="38.2.12"/>
    <s v="Table 2 p. 715 (poisson model)"/>
    <x v="0"/>
    <x v="0"/>
    <x v="1"/>
    <n v="5.4009386828965854E-2"/>
    <n v="18.515300000845198"/>
    <s v="38.2Act_Den"/>
    <n v="1"/>
    <n v="18.515300000845198"/>
    <n v="1.0340101168499765"/>
    <n v="0.62764414092793575"/>
    <e v="#N/A"/>
    <e v="#N/A"/>
    <e v="#N/A"/>
    <e v="#N/A"/>
    <e v="#N/A"/>
    <e v="#N/A"/>
    <e v="#N/A"/>
    <e v="#N/A"/>
    <n v="1"/>
    <n v="18.515300000845198"/>
    <n v="1.0204116337164688"/>
    <n v="0.6193898616658966"/>
    <e v="#N/A"/>
    <e v="#N/A"/>
    <e v="#N/A"/>
    <e v="#N/A"/>
    <n v="1"/>
    <n v="18.515300000845198"/>
    <n v="1.0546253280271851"/>
    <n v="0.6401575741125014"/>
    <m/>
    <n v="0.60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x v="2"/>
    <n v="1000"/>
    <x v="0"/>
    <n v="0"/>
    <n v="0"/>
    <x v="1"/>
    <s v="Density"/>
    <s v="commercial density (common catchment area)"/>
    <x v="7"/>
  </r>
  <r>
    <x v="4"/>
    <s v="Moshiur et al. 2019"/>
    <x v="7"/>
    <s v="160.2.4"/>
    <s v="Table 4 (alighting) p. 599"/>
    <x v="0"/>
    <x v="0"/>
    <x v="1"/>
    <n v="3.6965224234214548E-2"/>
    <n v="27.052453237235135"/>
    <s v="160.2Comm_Den"/>
    <n v="1"/>
    <n v="27.052453237235135"/>
    <n v="0.38802003147309916"/>
    <n v="0.23763892409571899"/>
    <e v="#N/A"/>
    <e v="#N/A"/>
    <e v="#N/A"/>
    <e v="#N/A"/>
    <e v="#N/A"/>
    <e v="#N/A"/>
    <e v="#N/A"/>
    <e v="#N/A"/>
    <n v="1"/>
    <n v="27.052453237235135"/>
    <n v="0.35988149519132745"/>
    <n v="0.22040576357500455"/>
    <e v="#N/A"/>
    <e v="#N/A"/>
    <e v="#N/A"/>
    <e v="#N/A"/>
    <n v="1"/>
    <n v="27.052453237235135"/>
    <n v="0.42569148701876697"/>
    <n v="0.26071042411855438"/>
    <s v="6c, 8a"/>
    <n v="0.61243983511246669"/>
    <s v="derived (6c)"/>
    <n v="3.696522423421454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x v="0"/>
    <n v="2124"/>
    <x v="0"/>
    <n v="0"/>
    <n v="0"/>
    <x v="1"/>
    <s v="Density"/>
    <s v="number of commercial centers"/>
    <x v="8"/>
  </r>
  <r>
    <x v="79"/>
    <s v="Cervero. 2002"/>
    <x v="147"/>
    <s v="3.1.3"/>
    <s v="Table 2 p. 275, Table 4 p. 281"/>
    <x v="1"/>
    <x v="0"/>
    <x v="1"/>
    <n v="0.23018693887590705"/>
    <n v="4.3442951406512966"/>
    <s v="3.1Balance"/>
    <n v="0.5"/>
    <n v="2.1721475703256483"/>
    <n v="0.24242558871953418"/>
    <n v="0.14909173706251352"/>
    <n v="0.5"/>
    <n v="2.1721475703256483"/>
    <n v="0.61832320405628027"/>
    <n v="0.38026877049461238"/>
    <n v="0.5"/>
    <n v="2.1721475703256483"/>
    <n v="0.39379480215036322"/>
    <n v="0.24218380332247338"/>
    <e v="#N/A"/>
    <e v="#N/A"/>
    <e v="#N/A"/>
    <e v="#N/A"/>
    <n v="0.5"/>
    <n v="2.1721475703256483"/>
    <n v="0.15650934280494205"/>
    <n v="9.6253245825039357E-2"/>
    <e v="#N/A"/>
    <e v="#N/A"/>
    <e v="#N/A"/>
    <e v="#N/A"/>
    <s v="8a, 8b"/>
    <n v="0.61499999999999999"/>
    <s v="Source"/>
    <n v="0.23018693887590705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x v="1"/>
    <n v="1960"/>
    <x v="1"/>
    <n v="0"/>
    <n v="1"/>
    <x v="0"/>
    <s v="Diversity"/>
    <s v="Population to retail employment continuous (fraction) (relative):Entropy: maximises eveness --&gt; 1"/>
    <x v="3"/>
  </r>
  <r>
    <x v="9"/>
    <s v="Brown et al. 2006"/>
    <x v="14"/>
    <s v="30.2.3"/>
    <s v="Table 5.4 p. 40 (Final model)"/>
    <x v="0"/>
    <x v="0"/>
    <x v="1"/>
    <n v="0.16660000000000003"/>
    <n v="6.0024009603841524"/>
    <s v="30.2Amenity"/>
    <n v="0.33333333333333331"/>
    <n v="2.0008003201280506"/>
    <n v="1.2152907266934711E-2"/>
    <n v="7.8094582097322464E-3"/>
    <e v="#N/A"/>
    <e v="#N/A"/>
    <e v="#N/A"/>
    <e v="#N/A"/>
    <n v="0.33333333333333331"/>
    <n v="2.0008003201280506"/>
    <n v="1.9500047169643316E-2"/>
    <n v="1.2530730311212795E-2"/>
    <e v="#N/A"/>
    <e v="#N/A"/>
    <e v="#N/A"/>
    <e v="#N/A"/>
    <e v="#N/A"/>
    <e v="#N/A"/>
    <e v="#N/A"/>
    <e v="#N/A"/>
    <e v="#N/A"/>
    <e v="#N/A"/>
    <e v="#N/A"/>
    <e v="#N/A"/>
    <s v="4b, 7b,  8a, 8b"/>
    <n v="0.64260000000000006"/>
    <s v="derived (7b)"/>
    <n v="0.1666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1"/>
    <n v="0"/>
    <n v="0"/>
    <x v="1"/>
    <s v="PT-Design"/>
    <s v="Pedestrian amenity at bus stop"/>
    <x v="6"/>
  </r>
  <r>
    <x v="87"/>
    <s v="Spears 2013"/>
    <x v="183"/>
    <s v="100.1.2"/>
    <s v="Table 4.5 p. 52 (Model 1)"/>
    <x v="0"/>
    <x v="0"/>
    <x v="1"/>
    <n v="0.57804938628158842"/>
    <n v="1.7299559929172978"/>
    <s v="100.1Comm_Den"/>
    <n v="1"/>
    <n v="1.7299559929172978"/>
    <n v="2.4813186919954603E-2"/>
    <n v="1.6136153404616358E-2"/>
    <e v="#N/A"/>
    <e v="#N/A"/>
    <e v="#N/A"/>
    <e v="#N/A"/>
    <e v="#N/A"/>
    <e v="#N/A"/>
    <e v="#N/A"/>
    <e v="#N/A"/>
    <n v="1"/>
    <n v="1.7299559929172978"/>
    <n v="2.3013777859131588E-2"/>
    <n v="1.4965987688428299E-2"/>
    <n v="1"/>
    <n v="1.7299559929172978"/>
    <n v="0.15290459696354305"/>
    <n v="9.9434709488710901E-2"/>
    <e v="#N/A"/>
    <e v="#N/A"/>
    <e v="#N/A"/>
    <e v="#N/A"/>
    <s v="7a, 8a, 8b"/>
    <n v="0.65030555956678693"/>
    <s v="derived (7a)"/>
    <n v="0.57804938628158842"/>
    <s v="Derived (8a)"/>
    <s v="N"/>
    <s v="Pos"/>
    <s v="insignificant"/>
    <s v="Transit use (probability)"/>
    <s v="individual"/>
    <s v="ordered categorical"/>
    <s v="Disaggregate"/>
    <s v="General"/>
    <s v="USA"/>
    <s v="South Los Angeles"/>
    <n v="2011"/>
    <s v="2010 - 2017"/>
    <x v="2"/>
    <n v="284"/>
    <x v="1"/>
    <n v="1"/>
    <n v="1"/>
    <x v="0"/>
    <s v="Density"/>
    <s v="Commercial density"/>
    <x v="8"/>
  </r>
  <r>
    <x v="8"/>
    <s v="Brownet al. 2014"/>
    <x v="12"/>
    <s v="107.2.1"/>
    <s v="Table 1 p. 947 (Bus to CBD)"/>
    <x v="0"/>
    <x v="0"/>
    <x v="1"/>
    <n v="7.9336709847607212E-2"/>
    <n v="12.604505555131235"/>
    <s v="107.2Pop_Den"/>
    <n v="1"/>
    <n v="12.604505555131235"/>
    <n v="0.25534362137301297"/>
    <n v="0.17286763166952979"/>
    <e v="#N/A"/>
    <e v="#N/A"/>
    <e v="#N/A"/>
    <e v="#N/A"/>
    <n v="1"/>
    <n v="12.604505555131235"/>
    <n v="0.61396416157298128"/>
    <n v="0.41565373738490835"/>
    <e v="#N/A"/>
    <e v="#N/A"/>
    <e v="#N/A"/>
    <e v="#N/A"/>
    <n v="1"/>
    <n v="12.604505555131235"/>
    <n v="0.6772669290737372"/>
    <n v="0.45850971098292009"/>
    <n v="1"/>
    <n v="12.604505555131235"/>
    <n v="0.19317508622441926"/>
    <n v="0.13077953337393183"/>
    <s v="4b"/>
    <n v="0.677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x v="2"/>
    <n v="4376"/>
    <x v="0"/>
    <n v="0"/>
    <n v="1"/>
    <x v="0"/>
    <s v="Density"/>
    <s v="Population density"/>
    <x v="2"/>
  </r>
  <r>
    <x v="4"/>
    <s v="Moshiur et al. 2019"/>
    <x v="6"/>
    <s v="160.1.7"/>
    <s v="Table 4 (Boarding) p. 599"/>
    <x v="0"/>
    <x v="0"/>
    <x v="1"/>
    <n v="3.5907338487459362E-2"/>
    <n v="27.849460364467003"/>
    <s v="160.1Mix_Land"/>
    <n v="1"/>
    <n v="27.849460364467003"/>
    <n v="0.37791105119003843"/>
    <n v="0.27260331108760349"/>
    <e v="#N/A"/>
    <e v="#N/A"/>
    <e v="#N/A"/>
    <e v="#N/A"/>
    <e v="#N/A"/>
    <e v="#N/A"/>
    <e v="#N/A"/>
    <e v="#N/A"/>
    <n v="1"/>
    <n v="27.849460364467003"/>
    <n v="0.8034689061855832"/>
    <n v="0.57957628783918069"/>
    <e v="#N/A"/>
    <e v="#N/A"/>
    <e v="#N/A"/>
    <e v="#N/A"/>
    <n v="1"/>
    <n v="27.849460364467003"/>
    <n v="0.26420075480447158"/>
    <n v="0.1905792390160235"/>
    <s v="6c, 8a"/>
    <n v="0.72134252287457112"/>
    <s v="derived (6c)"/>
    <n v="3.590733848745936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x v="0"/>
    <n v="2124"/>
    <x v="0"/>
    <n v="0"/>
    <n v="0"/>
    <x v="1"/>
    <s v="Diversity"/>
    <s v="normalised land use land use entropy"/>
    <x v="4"/>
  </r>
  <r>
    <x v="12"/>
    <s v="Chatman 2008"/>
    <x v="21"/>
    <s v="111.3.2"/>
    <s v="Table 5 p. 1020 (col. 4 combined Density)"/>
    <x v="1"/>
    <x v="0"/>
    <x v="1"/>
    <n v="5.4009386828965854E-2"/>
    <n v="18.515300000845198"/>
    <s v="111.3Act_Den"/>
    <n v="1"/>
    <n v="18.515300000845198"/>
    <n v="1.0340101168499765"/>
    <n v="0.75600615683369177"/>
    <n v="1"/>
    <n v="18.515300000845198"/>
    <n v="1.0927665383766527"/>
    <n v="0.79896532686870592"/>
    <n v="1"/>
    <n v="18.515300000845198"/>
    <n v="1.0536684678336299"/>
    <n v="0.77037916357188019"/>
    <e v="#N/A"/>
    <e v="#N/A"/>
    <e v="#N/A"/>
    <e v="#N/A"/>
    <n v="1"/>
    <n v="18.515300000845198"/>
    <n v="0.91140124894932251"/>
    <n v="0.66636190915680771"/>
    <n v="1"/>
    <n v="18.515300000845198"/>
    <n v="1.0546253280271851"/>
    <n v="0.77107876233379613"/>
    <s v="4b, 7b"/>
    <n v="0.73114000000000001"/>
    <s v="derived (7b)"/>
    <m/>
    <m/>
    <s v="Y"/>
    <s v="Pos"/>
    <s v="Y"/>
    <s v="Ridership"/>
    <s v="trip"/>
    <s v="Count"/>
    <s v="Disaggregate"/>
    <s v="Non-work"/>
    <s v="USA"/>
    <s v="San Francisco"/>
    <s v="2003/2004"/>
    <s v="2018 - 2019"/>
    <x v="1"/>
    <n v="1000"/>
    <x v="0"/>
    <n v="0"/>
    <n v="1"/>
    <x v="0"/>
    <s v="Density"/>
    <s v="Building density"/>
    <x v="7"/>
  </r>
  <r>
    <x v="86"/>
    <s v="Chan and Miranda-Moreno 2013"/>
    <x v="184"/>
    <s v="36.1.22"/>
    <s v="Table 5, p. 261"/>
    <x v="0"/>
    <x v="0"/>
    <x v="1"/>
    <n v="7.9336709847607212E-2"/>
    <n v="12.604505555131235"/>
    <s v="36.1Pop_Den"/>
    <n v="1"/>
    <n v="12.604505555131235"/>
    <n v="0.25534362137301297"/>
    <n v="0.18946496705877564"/>
    <e v="#N/A"/>
    <e v="#N/A"/>
    <e v="#N/A"/>
    <e v="#N/A"/>
    <n v="1"/>
    <n v="12.604505555131235"/>
    <n v="0.61396416157298128"/>
    <n v="0.4555614078871521"/>
    <e v="#N/A"/>
    <e v="#N/A"/>
    <e v="#N/A"/>
    <e v="#N/A"/>
    <n v="1"/>
    <n v="12.604505555131235"/>
    <n v="0.6772669290737372"/>
    <n v="0.502532061372713"/>
    <n v="1"/>
    <n v="12.604505555131235"/>
    <n v="0.19317508622441926"/>
    <n v="0.14333591397851908"/>
    <m/>
    <n v="0.74199999999999999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x v="2"/>
    <n v="130"/>
    <x v="0"/>
    <n v="0"/>
    <n v="1"/>
    <x v="0"/>
    <s v="Density"/>
    <s v="Population density"/>
    <x v="2"/>
  </r>
  <r>
    <x v="25"/>
    <s v="Zhang 2004"/>
    <x v="126"/>
    <s v="131.4.1"/>
    <s v="Table 4 (Hong Kong - non-work trip, expanded)"/>
    <x v="1"/>
    <x v="0"/>
    <x v="1"/>
    <n v="0.34826484018264836"/>
    <n v="2.8713779992133213"/>
    <s v="131.4Pop_Den"/>
    <n v="1"/>
    <n v="2.8713779992133213"/>
    <n v="5.8168728114166159E-2"/>
    <n v="4.4365288932674524E-2"/>
    <n v="1"/>
    <n v="2.8713779992133213"/>
    <n v="1.2820428814999786E-2"/>
    <n v="9.7781410572003371E-3"/>
    <n v="1"/>
    <n v="2.8713779992133213"/>
    <n v="0.13986452527909224"/>
    <n v="0.10667467343036365"/>
    <e v="#N/A"/>
    <e v="#N/A"/>
    <e v="#N/A"/>
    <e v="#N/A"/>
    <n v="1"/>
    <n v="2.8713779992133213"/>
    <n v="0.15428525547719119"/>
    <n v="0.11767336435245371"/>
    <e v="#N/A"/>
    <e v="#N/A"/>
    <e v="#N/A"/>
    <e v="#N/A"/>
    <s v="4a, 7a, 8a"/>
    <n v="0.76269999999999993"/>
    <s v="derived (7a)"/>
    <n v="0.34826484018264836"/>
    <s v="Derived (8a)"/>
    <s v="Y"/>
    <s v="Pos"/>
    <s v="Y"/>
    <s v="mode choice (probability)"/>
    <s v="trip"/>
    <s v="Discrete"/>
    <s v="Disaggregate"/>
    <s v="Non-work"/>
    <s v="Hong Kong"/>
    <s v="Hong Kong"/>
    <n v="1991"/>
    <s v="Pre-2010"/>
    <x v="1"/>
    <n v="15281"/>
    <x v="1"/>
    <n v="0"/>
    <n v="1"/>
    <x v="0"/>
    <s v="Density"/>
    <s v="population density (origin)"/>
    <x v="2"/>
  </r>
  <r>
    <x v="9"/>
    <s v="Brown et al. 2006"/>
    <x v="14"/>
    <s v="30.2.5"/>
    <s v="Table 5.4 p. 40 (Final model)"/>
    <x v="0"/>
    <x v="0"/>
    <x v="2"/>
    <n v="0.38279999999999997"/>
    <n v="2.6123301985370952"/>
    <s v="30.2Amenity"/>
    <n v="0.33333333333333331"/>
    <n v="0.87077673284569834"/>
    <n v="5.2891179484621824E-3"/>
    <n v="4.0493487013426466E-3"/>
    <e v="#N/A"/>
    <e v="#N/A"/>
    <e v="#N/A"/>
    <e v="#N/A"/>
    <n v="0.33333333333333331"/>
    <n v="0.87077673284569834"/>
    <n v="8.4866976448865657E-3"/>
    <n v="6.4974157169251541E-3"/>
    <e v="#N/A"/>
    <e v="#N/A"/>
    <e v="#N/A"/>
    <e v="#N/A"/>
    <e v="#N/A"/>
    <e v="#N/A"/>
    <e v="#N/A"/>
    <e v="#N/A"/>
    <e v="#N/A"/>
    <e v="#N/A"/>
    <e v="#N/A"/>
    <e v="#N/A"/>
    <s v="4b, 7b,  8a, 8b"/>
    <n v="0.76559999999999995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1"/>
    <n v="0"/>
    <n v="0"/>
    <x v="1"/>
    <s v="PT-Design"/>
    <s v="Quality of pedestrian and bicycle amenity at stop"/>
    <x v="6"/>
  </r>
  <r>
    <x v="84"/>
    <s v="Kathuria et al. 2018"/>
    <x v="174"/>
    <s v="161.1.2"/>
    <s v="Table 3 p. 48"/>
    <x v="0"/>
    <x v="0"/>
    <x v="2"/>
    <n v="0.38527999999999996"/>
    <n v="2.5955149501661134"/>
    <s v="161.1Connectivity"/>
    <n v="0.5"/>
    <n v="1.2977574750830567"/>
    <n v="0.12261210241123079"/>
    <n v="9.5218106490513599E-2"/>
    <e v="#N/A"/>
    <e v="#N/A"/>
    <e v="#N/A"/>
    <e v="#N/A"/>
    <e v="#N/A"/>
    <e v="#N/A"/>
    <e v="#N/A"/>
    <e v="#N/A"/>
    <n v="0.5"/>
    <n v="1.2977574750830567"/>
    <n v="8.9269061389289306E-2"/>
    <n v="6.9324567693694286E-2"/>
    <e v="#N/A"/>
    <e v="#N/A"/>
    <e v="#N/A"/>
    <e v="#N/A"/>
    <e v="#N/A"/>
    <e v="#N/A"/>
    <e v="#N/A"/>
    <e v="#N/A"/>
    <s v="7b, 8a, 8b"/>
    <n v="0.77657999999999994"/>
    <s v="derived (7b)"/>
    <n v="0.38527999999999996"/>
    <s v="derived, 8a, 8b"/>
    <s v="Y"/>
    <s v="Pos"/>
    <s v="Y"/>
    <s v="Ridership"/>
    <s v="ridership"/>
    <s v="Count"/>
    <s v="Aggregate"/>
    <s v="General"/>
    <s v="India"/>
    <s v="Ahmedabad"/>
    <n v="2015"/>
    <s v="2010 - 2017"/>
    <x v="0"/>
    <n v="150"/>
    <x v="1"/>
    <n v="0"/>
    <n v="0"/>
    <x v="1"/>
    <s v="PT-Design"/>
    <s v="Connectivity Index: degree of connecitivity within the buffer area and road network accessibility (4-way intersections *3 + 3-way intersections *2 + cul-de-sacs)/buffer area"/>
    <x v="0"/>
  </r>
  <r>
    <x v="36"/>
    <s v="Tsai et al. 2014"/>
    <x v="58"/>
    <s v="69.1.2"/>
    <s v="Table 6, p. 61 (derived from table 5 and equation 7)"/>
    <x v="0"/>
    <x v="0"/>
    <x v="2"/>
    <n v="0.2010178117048346"/>
    <n v="4.9746835443037973"/>
    <s v="69.1Pop_Den"/>
    <n v="0.5"/>
    <n v="2.4873417721518987"/>
    <n v="5.0388875066588894E-2"/>
    <n v="3.9807211302605228E-2"/>
    <e v="#N/A"/>
    <e v="#N/A"/>
    <e v="#N/A"/>
    <e v="#N/A"/>
    <n v="0.5"/>
    <n v="2.4873417721518987"/>
    <n v="0.12115816038995697"/>
    <n v="9.5714946708066018E-2"/>
    <e v="#N/A"/>
    <e v="#N/A"/>
    <e v="#N/A"/>
    <e v="#N/A"/>
    <n v="0.5"/>
    <n v="2.4873417721518987"/>
    <n v="0.13365017106096269"/>
    <n v="0.10558363513816053"/>
    <e v="#N/A"/>
    <e v="#N/A"/>
    <e v="#N/A"/>
    <e v="#N/A"/>
    <s v="8a"/>
    <n v="0.79"/>
    <s v="Source"/>
    <n v="0.2010178117048346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x v="1"/>
    <n v="236"/>
    <x v="1"/>
    <n v="0"/>
    <n v="1"/>
    <x v="0"/>
    <s v="Density"/>
    <s v="Population density"/>
    <x v="2"/>
  </r>
  <r>
    <x v="15"/>
    <s v="Gan et al. 2019"/>
    <x v="22"/>
    <s v="151.1.3"/>
    <s v="Table 2 p. 6 "/>
    <x v="0"/>
    <x v="0"/>
    <x v="2"/>
    <n v="0.11800034066170169"/>
    <n v="8.4745518054640758"/>
    <s v="151.1Connectivity"/>
    <n v="1"/>
    <n v="8.4745518054640758"/>
    <n v="0.80067549893661027"/>
    <n v="0.64023570442786792"/>
    <e v="#N/A"/>
    <e v="#N/A"/>
    <e v="#N/A"/>
    <e v="#N/A"/>
    <e v="#N/A"/>
    <e v="#N/A"/>
    <e v="#N/A"/>
    <e v="#N/A"/>
    <n v="1"/>
    <n v="8.4745518054640758"/>
    <n v="0.58294041829369392"/>
    <n v="0.46613049836221726"/>
    <e v="#N/A"/>
    <e v="#N/A"/>
    <e v="#N/A"/>
    <e v="#N/A"/>
    <n v="1"/>
    <n v="8.4745518054640758"/>
    <n v="0.6468655231949505"/>
    <n v="0.51724625577135164"/>
    <s v="6c, 8a, 8b"/>
    <n v="0.79961945292215764"/>
    <s v="derived 6c)"/>
    <n v="0.11800034066170169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x v="0"/>
    <n v="112"/>
    <x v="0"/>
    <n v="0"/>
    <n v="0"/>
    <x v="1"/>
    <s v="PT-Design"/>
    <s v="Number of exits"/>
    <x v="0"/>
  </r>
  <r>
    <x v="8"/>
    <s v="Brownet al. 2014"/>
    <x v="25"/>
    <s v="107.10.1"/>
    <s v="Table 2 p. 952 (rail to all other destinations)"/>
    <x v="0"/>
    <x v="0"/>
    <x v="2"/>
    <n v="7.9336709847607212E-2"/>
    <n v="12.604505555131235"/>
    <s v="107.1Pop_Den"/>
    <n v="0.5"/>
    <n v="6.3022527775656174"/>
    <n v="0.12767181068650649"/>
    <n v="0.10252046398126471"/>
    <e v="#N/A"/>
    <e v="#N/A"/>
    <e v="#N/A"/>
    <e v="#N/A"/>
    <n v="0.5"/>
    <n v="6.3022527775656174"/>
    <n v="0.30698208078649064"/>
    <n v="0.24650661087155201"/>
    <e v="#N/A"/>
    <e v="#N/A"/>
    <e v="#N/A"/>
    <e v="#N/A"/>
    <n v="0.5"/>
    <n v="6.3022527775656174"/>
    <n v="0.3386334645368686"/>
    <n v="0.27192267202310549"/>
    <n v="0.5"/>
    <n v="6.3022527775656174"/>
    <n v="9.6587543112209628E-2"/>
    <n v="7.7559797119104337E-2"/>
    <s v="4b"/>
    <n v="0.803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x v="1"/>
    <n v="59101"/>
    <x v="0"/>
    <n v="0"/>
    <n v="1"/>
    <x v="0"/>
    <s v="Density"/>
    <s v="Population density"/>
    <x v="2"/>
  </r>
  <r>
    <x v="20"/>
    <s v="Dill and Wardell 2007"/>
    <x v="32"/>
    <s v="8.1.1"/>
    <s v="Table 4, p. 55"/>
    <x v="0"/>
    <x v="0"/>
    <x v="2"/>
    <n v="0.12883537881963511"/>
    <n v="7.7618431300610675"/>
    <s v="8.1Connectivity"/>
    <n v="1"/>
    <n v="7.7618431300610675"/>
    <n v="0.73333879637414301"/>
    <n v="0.59409725275879943"/>
    <e v="#N/A"/>
    <e v="#N/A"/>
    <e v="#N/A"/>
    <e v="#N/A"/>
    <e v="#N/A"/>
    <e v="#N/A"/>
    <e v="#N/A"/>
    <e v="#N/A"/>
    <n v="1"/>
    <n v="7.7618431300610675"/>
    <n v="0.53391520694350825"/>
    <n v="0.43253890182765226"/>
    <e v="#N/A"/>
    <e v="#N/A"/>
    <e v="#N/A"/>
    <e v="#N/A"/>
    <n v="1"/>
    <n v="7.7618431300610675"/>
    <n v="0.59246421905720315"/>
    <n v="0.47997101290710126"/>
    <s v="6c"/>
    <n v="0.810126582278481"/>
    <s v="derived (6c)"/>
    <m/>
    <m/>
    <s v="Y"/>
    <s v="Pos"/>
    <s v="Y"/>
    <s v="Mode share"/>
    <s v="trip"/>
    <s v="Continuous"/>
    <s v="Aggregate"/>
    <s v="Work"/>
    <s v="USA"/>
    <s v="Portland"/>
    <s v="Not stated"/>
    <s v="2018 - 2019"/>
    <x v="2"/>
    <n v="592"/>
    <x v="0"/>
    <n v="0"/>
    <n v="0"/>
    <x v="1"/>
    <s v="PT-Design"/>
    <s v="Intersection to cul-de-sac continuous (fraction)"/>
    <x v="0"/>
  </r>
  <r>
    <x v="88"/>
    <s v="Duggal et al. 2016"/>
    <x v="185"/>
    <s v="89.2.2"/>
    <s v="Table 3 p. 6"/>
    <x v="0"/>
    <x v="0"/>
    <x v="2"/>
    <n v="0.15118196811434853"/>
    <n v="6.6145454545454552"/>
    <s v="89.2Emp_Den"/>
    <n v="1"/>
    <n v="6.6145454545454552"/>
    <n v="0.12234525172255727"/>
    <n v="0.10093483267110974"/>
    <e v="#N/A"/>
    <e v="#N/A"/>
    <e v="#N/A"/>
    <e v="#N/A"/>
    <e v="#N/A"/>
    <e v="#N/A"/>
    <e v="#N/A"/>
    <e v="#N/A"/>
    <n v="1"/>
    <n v="6.6145454545454552"/>
    <n v="8.0870438954416243E-2"/>
    <n v="6.6718112137393398E-2"/>
    <n v="1"/>
    <n v="6.6145454545454552"/>
    <n v="0.29265856436393262"/>
    <n v="0.2414433156002444"/>
    <n v="1"/>
    <n v="6.6145454545454552"/>
    <n v="0.10140795441674354"/>
    <n v="8.3661562393813407E-2"/>
    <s v="6a, 10, 8a"/>
    <n v="0.82499999999999996"/>
    <s v="Source (6a)"/>
    <n v="0.15118196811434853"/>
    <s v="Derived (8a)"/>
    <s v="Y"/>
    <s v="Pos"/>
    <s v="Y"/>
    <s v="Ridership"/>
    <s v="boarding"/>
    <s v="Continuous"/>
    <s v="Aggregate"/>
    <s v="Peak"/>
    <s v="Canada"/>
    <s v="Edmonton"/>
    <s v="2009, 2012"/>
    <s v="2018 - 2019"/>
    <x v="2"/>
    <n v="30"/>
    <x v="0"/>
    <n v="0"/>
    <n v="1"/>
    <x v="0"/>
    <s v="Density"/>
    <s v="Employment density"/>
    <x v="1"/>
  </r>
  <r>
    <x v="13"/>
    <s v="Pan et al. 2017"/>
    <x v="18"/>
    <s v="186.1.3"/>
    <s v="Table 2 p. 61"/>
    <x v="0"/>
    <x v="0"/>
    <x v="2"/>
    <n v="-0.2572283622984568"/>
    <n v="-3.8875961852127352"/>
    <s v="186.1Pop_Den"/>
    <n v="1"/>
    <n v="-3.8875961852127352"/>
    <n v="-7.8755400918048529E-2"/>
    <n v="-6.6709998381414268E-2"/>
    <e v="#N/A"/>
    <e v="#N/A"/>
    <e v="#N/A"/>
    <e v="#N/A"/>
    <e v="#N/A"/>
    <e v="#N/A"/>
    <e v="#N/A"/>
    <e v="#N/A"/>
    <n v="1"/>
    <n v="-3.8875961852127352"/>
    <n v="-4.7407234592011578E-2"/>
    <n v="-4.0156440142959819E-2"/>
    <e v="#N/A"/>
    <e v="#N/A"/>
    <e v="#N/A"/>
    <e v="#N/A"/>
    <n v="1"/>
    <n v="-3.8875961852127352"/>
    <n v="-5.9580816161286895E-2"/>
    <n v="-5.0468108896032732E-2"/>
    <s v="6c, 8a"/>
    <n v="0.84705299704881831"/>
    <s v="derived (6c)"/>
    <n v="-0.2572283622984568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x v="0"/>
    <n v="244"/>
    <x v="0"/>
    <n v="0"/>
    <n v="0"/>
    <x v="1"/>
    <s v="Density"/>
    <s v="residential density"/>
    <x v="2"/>
  </r>
  <r>
    <x v="9"/>
    <s v="Brown et al. 2006"/>
    <x v="13"/>
    <s v="30.1.5"/>
    <s v="Table 5.3 p. 32 (Final model)"/>
    <x v="0"/>
    <x v="0"/>
    <x v="2"/>
    <n v="0.38279999999999997"/>
    <n v="2.6123301985370952"/>
    <s v="30.1Amenity"/>
    <n v="0.33333333333333331"/>
    <n v="0.87077673284569834"/>
    <n v="5.2891179484621824E-3"/>
    <n v="4.6015326151620985E-3"/>
    <e v="#N/A"/>
    <e v="#N/A"/>
    <e v="#N/A"/>
    <e v="#N/A"/>
    <n v="0.33333333333333331"/>
    <n v="0.87077673284569834"/>
    <n v="8.4866976448865657E-3"/>
    <n v="7.3834269510513117E-3"/>
    <e v="#N/A"/>
    <e v="#N/A"/>
    <e v="#N/A"/>
    <e v="#N/A"/>
    <e v="#N/A"/>
    <e v="#N/A"/>
    <e v="#N/A"/>
    <e v="#N/A"/>
    <e v="#N/A"/>
    <e v="#N/A"/>
    <e v="#N/A"/>
    <e v="#N/A"/>
    <s v="4b, 7b,  8a, 8b"/>
    <n v="0.87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1"/>
    <n v="0"/>
    <n v="0"/>
    <x v="1"/>
    <s v="PT-Design"/>
    <s v="Quality of pedestrian and bicycle amenity at stop"/>
    <x v="6"/>
  </r>
  <r>
    <x v="16"/>
    <s v="Mangan 2013"/>
    <x v="23"/>
    <s v="73.15.4"/>
    <s v="Table 7 p. 53"/>
    <x v="0"/>
    <x v="0"/>
    <x v="2"/>
    <n v="0.50958053008281146"/>
    <n v="1.9623983668243583"/>
    <s v="73.15Connectivity"/>
    <n v="0.5"/>
    <n v="0.98119918341217915"/>
    <n v="9.2703680828076507E-2"/>
    <n v="8.3331343801186217E-2"/>
    <e v="#N/A"/>
    <e v="#N/A"/>
    <e v="#N/A"/>
    <e v="#N/A"/>
    <e v="#N/A"/>
    <e v="#N/A"/>
    <e v="#N/A"/>
    <e v="#N/A"/>
    <n v="0.5"/>
    <n v="0.98119918341217915"/>
    <n v="6.7493913016017523E-2"/>
    <n v="6.0670282126723325E-2"/>
    <n v="0.5"/>
    <n v="0.98119918341217915"/>
    <n v="7.3255538559996253E-2"/>
    <n v="6.5849407645475935E-2"/>
    <e v="#N/A"/>
    <e v="#N/A"/>
    <e v="#N/A"/>
    <e v="#N/A"/>
    <s v="6c, 8a"/>
    <n v="0.8989000550660794"/>
    <s v="derived (6c)"/>
    <n v="0.50958053008281146"/>
    <s v="Derived (8a)"/>
    <s v="Y"/>
    <s v="Pos"/>
    <s v="Y"/>
    <s v="Ridership"/>
    <s v="stop usage"/>
    <s v="Continuous"/>
    <s v="Aggregate"/>
    <s v="Weekday"/>
    <s v="USA"/>
    <s v="San Diego"/>
    <n v="2011"/>
    <s v="2010 - 2017"/>
    <x v="2"/>
    <n v="53"/>
    <x v="1"/>
    <n v="0"/>
    <n v="1"/>
    <x v="0"/>
    <s v="PT-Design"/>
    <s v="Intersections per catchment"/>
    <x v="0"/>
  </r>
  <r>
    <x v="21"/>
    <s v="Chen and Zegras 2016"/>
    <x v="33"/>
    <s v="86.2.10"/>
    <s v="Table 2 (p-values), Table 3 p. 118 (am peak period)"/>
    <x v="0"/>
    <x v="0"/>
    <x v="2"/>
    <n v="0.12883537881963511"/>
    <n v="7.7618431300610675"/>
    <s v="86.2Connectivity"/>
    <n v="0.5"/>
    <n v="3.8809215650305338"/>
    <n v="0.3666693981870715"/>
    <n v="0.33403582174842217"/>
    <e v="#N/A"/>
    <e v="#N/A"/>
    <e v="#N/A"/>
    <e v="#N/A"/>
    <e v="#N/A"/>
    <e v="#N/A"/>
    <e v="#N/A"/>
    <e v="#N/A"/>
    <n v="0.5"/>
    <n v="3.8809215650305338"/>
    <n v="0.26695760347175412"/>
    <n v="0.24319837676276801"/>
    <n v="0.5"/>
    <n v="3.8809215650305338"/>
    <n v="0.28974646958709077"/>
    <n v="0.26395903379383973"/>
    <n v="0.5"/>
    <n v="3.8809215650305338"/>
    <n v="0.29623210952860157"/>
    <n v="0.26986745178055604"/>
    <m/>
    <n v="0.91100000000000003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x v="2"/>
    <n v="120"/>
    <x v="0"/>
    <n v="0"/>
    <n v="1"/>
    <x v="0"/>
    <s v="PT-Design"/>
    <s v="Sidewalk density"/>
    <x v="0"/>
  </r>
  <r>
    <x v="73"/>
    <s v="Chakraborty and Mishra 2012"/>
    <x v="136"/>
    <s v="32.1.3"/>
    <s v="Table 4 - Model I p. 10"/>
    <x v="0"/>
    <x v="0"/>
    <x v="2"/>
    <n v="0.11214358002166598"/>
    <n v="8.9171399718717854"/>
    <s v="32.1Pop_Den"/>
    <n v="0.5"/>
    <n v="4.4585699859358927"/>
    <n v="9.0322258288856844E-2"/>
    <n v="8.2450559797253575E-2"/>
    <e v="#N/A"/>
    <e v="#N/A"/>
    <e v="#N/A"/>
    <e v="#N/A"/>
    <n v="0.5"/>
    <n v="4.4585699859358927"/>
    <n v="0.21717648274709242"/>
    <n v="0.19824927893222832"/>
    <e v="#N/A"/>
    <e v="#N/A"/>
    <e v="#N/A"/>
    <e v="#N/A"/>
    <n v="0.5"/>
    <n v="4.4585699859358927"/>
    <n v="0.23956846139084415"/>
    <n v="0.21868976845410346"/>
    <e v="#N/A"/>
    <e v="#N/A"/>
    <e v="#N/A"/>
    <e v="#N/A"/>
    <s v="6c, 8a, 5"/>
    <n v="0.91284874137636118"/>
    <s v="derived (6c)"/>
    <n v="0.11214358002166598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x v="1"/>
    <s v="not stated"/>
    <x v="1"/>
    <n v="0"/>
    <n v="1"/>
    <x v="0"/>
    <s v="Density"/>
    <s v="residential density (household workers))"/>
    <x v="2"/>
  </r>
  <r>
    <x v="44"/>
    <s v="Moniruzzaman and Paez 2012"/>
    <x v="69"/>
    <s v="37.1.1"/>
    <s v="Table 2 (1), p. 203"/>
    <x v="0"/>
    <x v="0"/>
    <x v="2"/>
    <n v="7.9336709847607212E-2"/>
    <n v="12.604505555131235"/>
    <s v="37.1Pop_Den"/>
    <n v="0.5"/>
    <n v="6.3022527775656174"/>
    <n v="0.12767181068650649"/>
    <n v="0.12551285949212884"/>
    <e v="#N/A"/>
    <e v="#N/A"/>
    <e v="#N/A"/>
    <e v="#N/A"/>
    <n v="0.5"/>
    <n v="6.3022527775656174"/>
    <n v="0.30698208078649064"/>
    <n v="0.30179096360562829"/>
    <e v="#N/A"/>
    <e v="#N/A"/>
    <e v="#N/A"/>
    <e v="#N/A"/>
    <n v="0.5"/>
    <n v="6.3022527775656174"/>
    <n v="0.3386334645368686"/>
    <n v="0.33290711728145694"/>
    <n v="0.5"/>
    <n v="6.3022527775656174"/>
    <n v="9.6587543112209628E-2"/>
    <n v="9.495423196511435E-2"/>
    <s v="4a, 7a"/>
    <n v="0.9830898364896000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1"/>
    <n v="761"/>
    <x v="0"/>
    <n v="0"/>
    <n v="1"/>
    <x v="0"/>
    <s v="Density"/>
    <s v="Population density"/>
    <x v="2"/>
  </r>
  <r>
    <x v="2"/>
    <s v="Thompson et al. 2011"/>
    <x v="3"/>
    <s v="108.1.2"/>
    <s v="Table 3 p. 3340"/>
    <x v="0"/>
    <x v="0"/>
    <x v="2"/>
    <n v="0.10300154641287317"/>
    <n v="9.7085921020212922"/>
    <s v="108.1Mix_Land"/>
    <n v="0.5"/>
    <n v="4.8542960510106461"/>
    <n v="6.5871729628402625E-2"/>
    <n v="6.5469912077669376E-2"/>
    <e v="#N/A"/>
    <e v="#N/A"/>
    <e v="#N/A"/>
    <e v="#N/A"/>
    <n v="0.5"/>
    <n v="4.8542960510106461"/>
    <n v="3.1410364582201707E-2"/>
    <n v="3.1218761358250278E-2"/>
    <e v="#N/A"/>
    <e v="#N/A"/>
    <e v="#N/A"/>
    <e v="#N/A"/>
    <n v="0.5"/>
    <n v="4.8542960510106461"/>
    <n v="3.5962744312136169E-2"/>
    <n v="3.574337157183214E-2"/>
    <n v="0.5"/>
    <n v="4.8542960510106461"/>
    <n v="4.6051473311767482E-2"/>
    <n v="4.5770559324565703E-2"/>
    <s v="4b, 7b"/>
    <n v="0.99390000000000001"/>
    <s v="derived (7b)"/>
    <m/>
    <m/>
    <s v="N"/>
    <s v="Pos"/>
    <s v="insignificant"/>
    <s v="Ridership"/>
    <s v="trip"/>
    <s v="Count"/>
    <s v="Aggregate"/>
    <s v="Work"/>
    <s v="USA"/>
    <s v="Florida"/>
    <n v="2000"/>
    <s v="Pre-2010"/>
    <x v="1"/>
    <n v="40436"/>
    <x v="0"/>
    <n v="0"/>
    <n v="1"/>
    <x v="0"/>
    <s v="Diversity"/>
    <s v="Entropy:Perfect balancing when index = 1"/>
    <x v="4"/>
  </r>
  <r>
    <x v="27"/>
    <s v="Hamidi and Ewing 2014"/>
    <x v="186"/>
    <s v="34.1.1"/>
    <s v="Table 6 p. 79"/>
    <x v="0"/>
    <x v="0"/>
    <x v="2"/>
    <n v="0.19117647058823528"/>
    <n v="5.2307692307692308"/>
    <s v="34.1Centrality"/>
    <n v="1"/>
    <n v="5.2307692307692308"/>
    <n v="3.6490136014967898E-7"/>
    <n v="3.7949741455566618E-7"/>
    <e v="#N/A"/>
    <e v="#N/A"/>
    <e v="#N/A"/>
    <e v="#N/A"/>
    <n v="1"/>
    <n v="5.2307692307692308"/>
    <n v="1.0425940547320756E-7"/>
    <n v="1.0842978169213587E-7"/>
    <e v="#N/A"/>
    <e v="#N/A"/>
    <e v="#N/A"/>
    <e v="#N/A"/>
    <n v="1"/>
    <n v="5.2307692307692308"/>
    <n v="1.7356527023835455E-2"/>
    <n v="1.8050788104788874E-2"/>
    <e v="#N/A"/>
    <e v="#N/A"/>
    <e v="#N/A"/>
    <e v="#N/A"/>
    <s v="6a, 8a"/>
    <n v="1.04"/>
    <s v="Source (6a)"/>
    <n v="0.1911764705882352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x v="1"/>
    <n v="451"/>
    <x v="1"/>
    <n v="0"/>
    <n v="1"/>
    <x v="0"/>
    <s v="PT-Access"/>
    <s v="Compactness index"/>
    <x v="11"/>
  </r>
  <r>
    <x v="27"/>
    <s v="Hamidi and Ewing 2014"/>
    <x v="45"/>
    <s v="34.2.3"/>
    <s v="Tabe 7 p. 80"/>
    <x v="0"/>
    <x v="0"/>
    <x v="2"/>
    <n v="0.21501014198782964"/>
    <n v="4.6509433962264142"/>
    <s v="34.2Centrality"/>
    <n v="0.5"/>
    <n v="2.3254716981132071"/>
    <n v="1.6222619431182661E-7"/>
    <n v="1.7195976597053621E-7"/>
    <e v="#N/A"/>
    <e v="#N/A"/>
    <e v="#N/A"/>
    <e v="#N/A"/>
    <n v="0.5"/>
    <n v="2.3254716981132071"/>
    <n v="4.6351174367216085E-8"/>
    <n v="4.9132244829249052E-8"/>
    <e v="#N/A"/>
    <e v="#N/A"/>
    <e v="#N/A"/>
    <e v="#N/A"/>
    <n v="0.5"/>
    <n v="2.3254716981132071"/>
    <n v="7.7162861886626941E-3"/>
    <n v="8.1792633599824562E-3"/>
    <e v="#N/A"/>
    <e v="#N/A"/>
    <e v="#N/A"/>
    <e v="#N/A"/>
    <s v="6a, 8a"/>
    <n v="1.06"/>
    <s v="Source (6a)"/>
    <n v="0.21501014198782964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x v="1"/>
    <n v="451"/>
    <x v="1"/>
    <n v="0"/>
    <n v="1"/>
    <x v="0"/>
    <s v="PT-Access"/>
    <s v="Centering factor"/>
    <x v="11"/>
  </r>
  <r>
    <x v="8"/>
    <s v="Brownet al. 2014"/>
    <x v="187"/>
    <s v="107.9.1"/>
    <s v="Table 2 p. 952 (rail to regional centres)"/>
    <x v="0"/>
    <x v="0"/>
    <x v="2"/>
    <n v="7.9336709847607212E-2"/>
    <n v="12.604505555131235"/>
    <s v="107.9Pop_Den"/>
    <n v="1"/>
    <n v="12.604505555131235"/>
    <n v="0.25534362137301297"/>
    <n v="0.27602645470422704"/>
    <e v="#N/A"/>
    <e v="#N/A"/>
    <e v="#N/A"/>
    <e v="#N/A"/>
    <n v="1"/>
    <n v="12.604505555131235"/>
    <n v="0.61396416157298128"/>
    <n v="0.6636952586603927"/>
    <e v="#N/A"/>
    <e v="#N/A"/>
    <e v="#N/A"/>
    <e v="#N/A"/>
    <n v="1"/>
    <n v="12.604505555131235"/>
    <n v="0.6772669290737372"/>
    <n v="0.73212555032870985"/>
    <n v="1"/>
    <n v="12.604505555131235"/>
    <n v="0.19317508622441926"/>
    <n v="0.2088222682085972"/>
    <s v="4b"/>
    <n v="1.081"/>
    <s v="Source"/>
    <m/>
    <m/>
    <s v="Y"/>
    <s v="Pos"/>
    <s v="Y"/>
    <s v="Ridership"/>
    <s v="trip"/>
    <s v="Count"/>
    <s v="Aggregate"/>
    <s v="Work"/>
    <s v="USA"/>
    <s v="Atlanta"/>
    <n v="2000"/>
    <s v="Pre-2010"/>
    <x v="1"/>
    <n v="25269"/>
    <x v="0"/>
    <n v="0"/>
    <n v="1"/>
    <x v="0"/>
    <s v="Density"/>
    <s v="Population density"/>
    <x v="2"/>
  </r>
  <r>
    <x v="4"/>
    <s v="Moshiur et al. 2019"/>
    <x v="7"/>
    <s v="160.2.7"/>
    <s v="Table 4 (alighting) p. 599"/>
    <x v="0"/>
    <x v="0"/>
    <x v="2"/>
    <n v="3.7352885434314108E-2"/>
    <n v="26.771693494965003"/>
    <s v="160.2Mix_Land"/>
    <n v="1"/>
    <n v="26.771693494965003"/>
    <n v="0.3632859918437909"/>
    <n v="0.40516649223224971"/>
    <e v="#N/A"/>
    <e v="#N/A"/>
    <e v="#N/A"/>
    <e v="#N/A"/>
    <e v="#N/A"/>
    <e v="#N/A"/>
    <e v="#N/A"/>
    <e v="#N/A"/>
    <n v="1"/>
    <n v="26.771693494965003"/>
    <n v="0.77237486858380988"/>
    <n v="0.86141613829967911"/>
    <e v="#N/A"/>
    <e v="#N/A"/>
    <e v="#N/A"/>
    <e v="#N/A"/>
    <n v="1"/>
    <n v="26.771693494965003"/>
    <n v="0.25397625434021887"/>
    <n v="0.28325526001993279"/>
    <s v="6c, 8a"/>
    <n v="1.1152824532977506"/>
    <s v="derived (6c)"/>
    <n v="3.735288543431410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x v="0"/>
    <n v="2124"/>
    <x v="0"/>
    <n v="0"/>
    <n v="0"/>
    <x v="1"/>
    <s v="Diversity"/>
    <s v="normalised land use land use entropy"/>
    <x v="4"/>
  </r>
  <r>
    <x v="71"/>
    <s v="Bordoloi et al. 2013"/>
    <x v="188"/>
    <s v="127.4.1"/>
    <s v="Table 4 p. 571"/>
    <x v="0"/>
    <x v="0"/>
    <x v="2"/>
    <n v="0.50128095644748072"/>
    <n v="1.9948892674616698"/>
    <s v="127.4Mix_Land"/>
    <n v="1"/>
    <n v="1.9948892674616698"/>
    <n v="2.7070208550110761E-2"/>
    <n v="3.1780424837830029E-2"/>
    <e v="#N/A"/>
    <e v="#N/A"/>
    <e v="#N/A"/>
    <e v="#N/A"/>
    <e v="#N/A"/>
    <e v="#N/A"/>
    <e v="#N/A"/>
    <e v="#N/A"/>
    <n v="1"/>
    <n v="1.9948892674616698"/>
    <n v="5.755341312587272E-2"/>
    <n v="6.7567707009774575E-2"/>
    <e v="#N/A"/>
    <e v="#N/A"/>
    <e v="#N/A"/>
    <e v="#N/A"/>
    <e v="#N/A"/>
    <e v="#N/A"/>
    <e v="#N/A"/>
    <e v="#N/A"/>
    <s v="8a, SS calculated as: population/average household size *1% (stated sample size)"/>
    <n v="1.1739999999999999"/>
    <s v="Source"/>
    <n v="0.50128095644748072"/>
    <s v="Derived (8a)"/>
    <s v="Y"/>
    <s v="Pos"/>
    <s v="Y"/>
    <s v="Ridership"/>
    <m/>
    <s v="Count"/>
    <s v="Disaggregate"/>
    <s v="General"/>
    <s v="India"/>
    <s v="Agartala"/>
    <n v="2012"/>
    <s v="2010 - 2017"/>
    <x v="2"/>
    <n v="816"/>
    <x v="1"/>
    <n v="0"/>
    <n v="0"/>
    <x v="1"/>
    <s v="Diversity"/>
    <s v="Mix Type Index: alternative to dissimilarity index"/>
    <x v="4"/>
  </r>
  <r>
    <x v="81"/>
    <s v="Cervero et al. 2010"/>
    <x v="156"/>
    <s v="51.1.7"/>
    <s v="Table 3 p. 7"/>
    <x v="0"/>
    <x v="0"/>
    <x v="2"/>
    <n v="2.0737327188940089E-2"/>
    <n v="48.222222222222229"/>
    <s v="51.1Act_Den"/>
    <n v="1"/>
    <n v="48.222222222222229"/>
    <n v="2.6930303928367021"/>
    <n v="3.2251115110867299"/>
    <e v="#N/A"/>
    <e v="#N/A"/>
    <e v="#N/A"/>
    <e v="#N/A"/>
    <n v="1"/>
    <n v="48.222222222222229"/>
    <n v="2.7442296372244739"/>
    <n v="3.2864265533800374"/>
    <e v="#N/A"/>
    <e v="#N/A"/>
    <e v="#N/A"/>
    <e v="#N/A"/>
    <e v="#N/A"/>
    <e v="#N/A"/>
    <e v="#N/A"/>
    <e v="#N/A"/>
    <e v="#N/A"/>
    <e v="#N/A"/>
    <e v="#N/A"/>
    <e v="#N/A"/>
    <s v="6c, 8a"/>
    <n v="1.1975770936953891"/>
    <s v="derived (6c)"/>
    <n v="2.0737327188940089E-2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x v="1"/>
    <n v="69"/>
    <x v="1"/>
    <n v="0"/>
    <n v="0"/>
    <x v="1"/>
    <s v="Density"/>
    <s v="Total density (employment and population)"/>
    <x v="7"/>
  </r>
  <r>
    <x v="27"/>
    <s v="Hamidi and Ewing 2014"/>
    <x v="45"/>
    <s v="34.2.1"/>
    <s v="Tabe 7 p. 80"/>
    <x v="0"/>
    <x v="0"/>
    <x v="2"/>
    <n v="0.43606557377049188"/>
    <n v="2.2932330827067666"/>
    <s v="34.2Centrality"/>
    <n v="0.5"/>
    <n v="1.1466165413533833"/>
    <n v="7.9988605318082549E-8"/>
    <n v="1.0638484507304979E-7"/>
    <e v="#N/A"/>
    <e v="#N/A"/>
    <e v="#N/A"/>
    <e v="#N/A"/>
    <n v="0.5"/>
    <n v="1.1466165413533833"/>
    <n v="2.2854298026385887E-8"/>
    <n v="3.0396216375093234E-8"/>
    <e v="#N/A"/>
    <e v="#N/A"/>
    <e v="#N/A"/>
    <e v="#N/A"/>
    <n v="0.5"/>
    <n v="1.1466165413533833"/>
    <n v="3.8046566590837884E-3"/>
    <n v="5.060193356581439E-3"/>
    <e v="#N/A"/>
    <e v="#N/A"/>
    <e v="#N/A"/>
    <e v="#N/A"/>
    <s v="6a, 8a"/>
    <n v="1.33"/>
    <s v="Source (6a)"/>
    <n v="0.4360655737704918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x v="1"/>
    <n v="451"/>
    <x v="1"/>
    <n v="0"/>
    <n v="1"/>
    <x v="0"/>
    <s v="PT-Access"/>
    <s v="Density factor"/>
    <x v="11"/>
  </r>
  <r>
    <x v="56"/>
    <s v="Ramos-Santiago and Brown 2016"/>
    <x v="178"/>
    <s v="33.3.2"/>
    <s v="(Modern Streetcar) Table 4, p. 931"/>
    <x v="0"/>
    <x v="0"/>
    <x v="2"/>
    <n v="4.9702463302186993E-2"/>
    <n v="20.119727143503535"/>
    <s v="33.3Emp_Den"/>
    <n v="1"/>
    <n v="20.119727143503535"/>
    <n v="0.37214243954882059"/>
    <n v="0.5228601275660929"/>
    <e v="#N/A"/>
    <e v="#N/A"/>
    <e v="#N/A"/>
    <e v="#N/A"/>
    <e v="#N/A"/>
    <e v="#N/A"/>
    <e v="#N/A"/>
    <e v="#N/A"/>
    <n v="1"/>
    <n v="20.119727143503535"/>
    <n v="0.24598684473777288"/>
    <n v="0.34561151685657088"/>
    <e v="#N/A"/>
    <e v="#N/A"/>
    <e v="#N/A"/>
    <e v="#N/A"/>
    <e v="#N/A"/>
    <e v="#N/A"/>
    <e v="#N/A"/>
    <e v="#N/A"/>
    <s v="4b"/>
    <n v="1.40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2"/>
    <n v="125"/>
    <x v="1"/>
    <n v="0"/>
    <n v="0"/>
    <x v="1"/>
    <s v="Density"/>
    <s v="Employment density"/>
    <x v="1"/>
  </r>
  <r>
    <x v="4"/>
    <s v="Moshiur et al. 2019"/>
    <x v="6"/>
    <s v="160.1.2"/>
    <s v="Table 4 (Boarding) p. 599"/>
    <x v="0"/>
    <x v="0"/>
    <x v="2"/>
    <n v="7.6819515443840788E-2"/>
    <n v="13.017525484537245"/>
    <s v="160.1Centrality"/>
    <n v="1"/>
    <n v="13.017525484537245"/>
    <n v="9.081097914144081E-7"/>
    <n v="1.5747049887435757E-6"/>
    <e v="#N/A"/>
    <e v="#N/A"/>
    <e v="#N/A"/>
    <e v="#N/A"/>
    <e v="#N/A"/>
    <e v="#N/A"/>
    <e v="#N/A"/>
    <e v="#N/A"/>
    <n v="1"/>
    <n v="13.017525484537245"/>
    <n v="3.6087396114554131E-2"/>
    <n v="6.2577238159544746E-2"/>
    <e v="#N/A"/>
    <e v="#N/A"/>
    <e v="#N/A"/>
    <e v="#N/A"/>
    <n v="1"/>
    <n v="13.017525484537245"/>
    <n v="4.5406161529295483E-7"/>
    <n v="7.8736414644877694E-7"/>
    <s v="6c, 8a"/>
    <n v="1.7340469221138182"/>
    <s v="derived (6c)"/>
    <n v="7.6819515443840788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x v="0"/>
    <n v="2124"/>
    <x v="0"/>
    <n v="0"/>
    <n v="0"/>
    <x v="1"/>
    <s v="PT-Access"/>
    <s v="number of bus stops"/>
    <x v="11"/>
  </r>
  <r>
    <x v="4"/>
    <s v="Moshiur et al. 2019"/>
    <x v="7"/>
    <s v="160.2.2"/>
    <s v="Table 4 (alighting) p. 599"/>
    <x v="0"/>
    <x v="0"/>
    <x v="2"/>
    <n v="7.8895368819793588E-2"/>
    <n v="12.675015212668807"/>
    <s v="160.2Centrality"/>
    <n v="1"/>
    <n v="12.675015212668807"/>
    <n v="8.8421608504807891E-7"/>
    <n v="1.6146777862693841E-6"/>
    <e v="#N/A"/>
    <e v="#N/A"/>
    <e v="#N/A"/>
    <e v="#N/A"/>
    <e v="#N/A"/>
    <e v="#N/A"/>
    <e v="#N/A"/>
    <e v="#N/A"/>
    <n v="1"/>
    <n v="12.675015212668807"/>
    <n v="3.513788356173432E-2"/>
    <n v="6.4165718089789714E-2"/>
    <e v="#N/A"/>
    <e v="#N/A"/>
    <e v="#N/A"/>
    <e v="#N/A"/>
    <n v="1"/>
    <n v="12.675015212668807"/>
    <n v="4.4211458530759037E-7"/>
    <n v="8.0735084099160015E-7"/>
    <s v="6c, 8a"/>
    <n v="1.8261122067029425"/>
    <s v="derived (6c)"/>
    <n v="7.889536881979358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x v="0"/>
    <n v="2124"/>
    <x v="0"/>
    <n v="0"/>
    <n v="0"/>
    <x v="1"/>
    <s v="PT-Access"/>
    <s v="number of bus stops"/>
    <x v="11"/>
  </r>
  <r>
    <x v="3"/>
    <s v="Sung 2005"/>
    <x v="189"/>
    <s v="25.3.3"/>
    <s v="Table V-5, Model A, p. 116"/>
    <x v="0"/>
    <x v="0"/>
    <x v="2"/>
    <n v="1.21818"/>
    <n v="0.82089674760708597"/>
    <s v="25.3Balance"/>
    <n v="1"/>
    <n v="0.82089674760708597"/>
    <n v="9.1617337622583186E-2"/>
    <n v="0.18633638021037893"/>
    <e v="#N/A"/>
    <e v="#N/A"/>
    <e v="#N/A"/>
    <e v="#N/A"/>
    <n v="1"/>
    <n v="0.82089674760708597"/>
    <n v="0.14882270280621182"/>
    <n v="0.30268379821592795"/>
    <e v="#N/A"/>
    <e v="#N/A"/>
    <e v="#N/A"/>
    <e v="#N/A"/>
    <n v="1"/>
    <n v="0.82089674760708597"/>
    <n v="5.914791988991705E-2"/>
    <n v="0.12029829260770723"/>
    <n v="1"/>
    <n v="0.82089674760708597"/>
    <n v="8.6220247056885968E-2"/>
    <n v="0.17535948057788281"/>
    <s v="3, 7b,5, 8a, 8b"/>
    <n v="2.033855"/>
    <s v="derived (7b)"/>
    <n v="1.21818"/>
    <s v="Derived (8a)"/>
    <s v="Y"/>
    <s v="Pos"/>
    <s v="Y"/>
    <s v="Ridership"/>
    <s v="trip"/>
    <s v="Count"/>
    <s v="Aggregate"/>
    <s v="Work"/>
    <s v="USA"/>
    <s v="Santa Clara"/>
    <n v="2000"/>
    <s v="Pre-2010"/>
    <x v="1"/>
    <n v="587"/>
    <x v="0"/>
    <n v="1"/>
    <n v="1"/>
    <x v="0"/>
    <s v="Diversity"/>
    <s v="jobs-housing balance:Appears to be an absolute value - ratio of the two land uses"/>
    <x v="3"/>
  </r>
  <r>
    <x v="87"/>
    <s v="Spears 2013"/>
    <x v="183"/>
    <s v="100.1.1"/>
    <s v="Table 4.5 p. 52 (Model 1)"/>
    <x v="0"/>
    <x v="0"/>
    <x v="2"/>
    <n v="1.2060667870036101"/>
    <n v="0.82914147937398319"/>
    <s v="100.1Connectivity"/>
    <n v="1"/>
    <n v="0.82914147937398319"/>
    <n v="7.8337271743239845E-2"/>
    <n v="0.16715689058322719"/>
    <e v="#N/A"/>
    <e v="#N/A"/>
    <e v="#N/A"/>
    <e v="#N/A"/>
    <e v="#N/A"/>
    <e v="#N/A"/>
    <e v="#N/A"/>
    <e v="#N/A"/>
    <n v="1"/>
    <n v="0.82914147937398319"/>
    <n v="5.7034294191143212E-2"/>
    <n v="0.12170037405500057"/>
    <n v="1"/>
    <n v="0.82914147937398319"/>
    <n v="6.1903033187154649E-2"/>
    <n v="0.1320893402970475"/>
    <e v="#N/A"/>
    <e v="#N/A"/>
    <e v="#N/A"/>
    <e v="#N/A"/>
    <s v="5, 7a, 8a, 8b"/>
    <n v="2.1338104693140796"/>
    <s v="derived (7a)"/>
    <n v="1.2060667870036101"/>
    <s v="Derived (8a)"/>
    <s v="Y"/>
    <s v="Pos"/>
    <s v="Y"/>
    <s v="Transit use (probability)"/>
    <s v="individual"/>
    <s v="ordered categorical"/>
    <s v="Disaggregate"/>
    <s v="General"/>
    <s v="USA"/>
    <s v="South Los Angeles"/>
    <n v="2011"/>
    <s v="2010 - 2017"/>
    <x v="2"/>
    <n v="284"/>
    <x v="1"/>
    <n v="1"/>
    <n v="1"/>
    <x v="0"/>
    <s v="PT-Design"/>
    <s v="Intersection density"/>
    <x v="0"/>
  </r>
  <r>
    <x v="45"/>
    <s v="Park et al. 2018"/>
    <x v="71"/>
    <s v="178.1.2"/>
    <s v="Table 6 p. 281"/>
    <x v="0"/>
    <x v="0"/>
    <x v="2"/>
    <n v="1.0698000000000001"/>
    <n v="0.93475415965601039"/>
    <s v="178.1Centrality"/>
    <n v="1"/>
    <n v="0.93475415965601039"/>
    <n v="6.5208968168126896E-8"/>
    <n v="1.3952110829252433E-7"/>
    <e v="#N/A"/>
    <e v="#N/A"/>
    <e v="#N/A"/>
    <e v="#N/A"/>
    <e v="#N/A"/>
    <e v="#N/A"/>
    <e v="#N/A"/>
    <e v="#N/A"/>
    <n v="1"/>
    <n v="0.93475415965601039"/>
    <n v="2.5913407021405789E-3"/>
    <n v="5.5444325662999828E-3"/>
    <n v="1"/>
    <n v="0.93475415965601039"/>
    <n v="3.1016634680184983E-3"/>
    <n v="6.6363191561723796E-3"/>
    <n v="1"/>
    <n v="0.93475415965601039"/>
    <n v="3.2604966599787281E-8"/>
    <n v="6.9761586536904877E-8"/>
    <s v="7b, 8a, 8b"/>
    <n v="2.1396000000000002"/>
    <s v="derived (7b)"/>
    <n v="1.0698000000000001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x v="0"/>
    <n v="2431"/>
    <x v="0"/>
    <n v="0"/>
    <n v="1"/>
    <x v="0"/>
    <s v="PT-Access"/>
    <s v="Compactness index"/>
    <x v="11"/>
  </r>
  <r>
    <x v="32"/>
    <s v="Marshall and Garrick 2010"/>
    <x v="53"/>
    <s v="55.1.18"/>
    <s v="Table 2 p. 110"/>
    <x v="0"/>
    <x v="0"/>
    <x v="2"/>
    <n v="8.0327039057698876E-2"/>
    <n v="12.449108192344802"/>
    <s v="55.1Mix_Land"/>
    <n v="1"/>
    <n v="12.449108192344802"/>
    <n v="0.16893165978002905"/>
    <n v="0.79491771434674763"/>
    <e v="#N/A"/>
    <e v="#N/A"/>
    <e v="#N/A"/>
    <e v="#N/A"/>
    <e v="#N/A"/>
    <e v="#N/A"/>
    <e v="#N/A"/>
    <e v="#N/A"/>
    <n v="1"/>
    <n v="12.449108192344802"/>
    <n v="0.35916212419869248"/>
    <n v="1.6900581881437204"/>
    <n v="1"/>
    <n v="12.449108192344802"/>
    <n v="9.2228428206846902E-2"/>
    <n v="0.43398621338027582"/>
    <n v="1"/>
    <n v="12.449108192344802"/>
    <n v="0.11810152649336535"/>
    <n v="0.55573357666178791"/>
    <s v="4a, 7a, 8a"/>
    <n v="4.705557948"/>
    <s v="derived (7a)"/>
    <n v="8.03270390576988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2"/>
    <n v="1000"/>
    <x v="0"/>
    <n v="0"/>
    <n v="1"/>
    <x v="0"/>
    <s v="Diversity"/>
    <s v="Mixed Use:ratio of the two land uses"/>
    <x v="4"/>
  </r>
  <r>
    <x v="77"/>
    <s v="Liu et al. 2018a"/>
    <x v="145"/>
    <s v="179.1.7"/>
    <s v="Table 2 p. 8"/>
    <x v="0"/>
    <x v="0"/>
    <x v="2"/>
    <n v="0.5583999999999999"/>
    <n v="1.7908309455587397"/>
    <s v="179.1Connectivity"/>
    <n v="1"/>
    <n v="1.7908309455587397"/>
    <n v="0.16919767484598497"/>
    <n v="2.1612295798777041"/>
    <e v="#N/A"/>
    <e v="#N/A"/>
    <e v="#N/A"/>
    <e v="#N/A"/>
    <e v="#N/A"/>
    <e v="#N/A"/>
    <e v="#N/A"/>
    <e v="#N/A"/>
    <n v="1"/>
    <n v="1.7908309455587397"/>
    <n v="0.12318618901169551"/>
    <n v="1.5735064667219913"/>
    <e v="#N/A"/>
    <e v="#N/A"/>
    <e v="#N/A"/>
    <e v="#N/A"/>
    <n v="1"/>
    <n v="1.7908309455587397"/>
    <n v="0.13669475662484612"/>
    <n v="1.7460568042718092"/>
    <s v="7b, 8a, 8b"/>
    <n v="12.773399999999999"/>
    <s v="derived (7b)"/>
    <n v="0.5583999999999999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x v="0"/>
    <n v="113"/>
    <x v="0"/>
    <n v="0"/>
    <n v="0"/>
    <x v="1"/>
    <s v="PT-Design"/>
    <s v="density of bikeshare docks"/>
    <x v="0"/>
  </r>
  <r>
    <x v="77"/>
    <s v="Liu et al. 2018a"/>
    <x v="143"/>
    <s v="179.2.7"/>
    <s v="Table 2 p. 8"/>
    <x v="0"/>
    <x v="0"/>
    <x v="2"/>
    <n v="0.48859999999999998"/>
    <n v="2.0466639377814162"/>
    <s v="179.2Connectivity"/>
    <n v="1"/>
    <n v="2.0466639377814162"/>
    <n v="0.19336877125255419"/>
    <n v="2.4699766627173756"/>
    <e v="#N/A"/>
    <e v="#N/A"/>
    <e v="#N/A"/>
    <e v="#N/A"/>
    <e v="#N/A"/>
    <e v="#N/A"/>
    <e v="#N/A"/>
    <e v="#N/A"/>
    <n v="1"/>
    <n v="2.0466639377814162"/>
    <n v="0.14078421601336627"/>
    <n v="1.7982931048251325"/>
    <e v="#N/A"/>
    <e v="#N/A"/>
    <e v="#N/A"/>
    <e v="#N/A"/>
    <n v="1"/>
    <n v="2.0466639377814162"/>
    <n v="0.15622257899982409"/>
    <n v="1.9954934905963528"/>
    <s v="7b, 8a, 8b"/>
    <n v="12.773399999999999"/>
    <s v="derived (7b)"/>
    <n v="0.48859999999999998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x v="0"/>
    <n v="113"/>
    <x v="0"/>
    <n v="0"/>
    <n v="0"/>
    <x v="1"/>
    <s v="PT-Design"/>
    <s v="density of bikeshare docks"/>
    <x v="0"/>
  </r>
  <r>
    <x v="1"/>
    <s v="Lee et al. 2017"/>
    <x v="1"/>
    <s v="176.1.4"/>
    <s v="Table 5 p. 20 (TMS)"/>
    <x v="0"/>
    <x v="2"/>
    <x v="2"/>
    <n v="7.9336709847607212E-2"/>
    <n v="12.604505555131235"/>
    <s v="176.1Pop_Den"/>
    <n v="0.5"/>
    <n v="6.3022527775656174"/>
    <n v="0.12767181068650649"/>
    <n v="6.0311642166913808"/>
    <e v="#N/A"/>
    <e v="#N/A"/>
    <e v="#N/A"/>
    <e v="#N/A"/>
    <e v="#N/A"/>
    <e v="#N/A"/>
    <e v="#N/A"/>
    <e v="#N/A"/>
    <n v="0.5"/>
    <n v="6.3022527775656174"/>
    <n v="7.6852728948714227E-2"/>
    <n v="3.6304915415408541"/>
    <n v="0.5"/>
    <n v="6.3022527775656174"/>
    <n v="0.3386334645368686"/>
    <n v="15.99690662258968"/>
    <n v="0.5"/>
    <n v="6.3022527775656174"/>
    <n v="9.6587543112209628E-2"/>
    <n v="4.562756106176713"/>
    <s v="6c"/>
    <n v="47.239591764705885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x v="0"/>
    <n v="78"/>
    <x v="0"/>
    <n v="0"/>
    <n v="1"/>
    <x v="0"/>
    <s v="Density"/>
    <s v="Population density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9">
  <r>
    <n v="184"/>
    <s v="Etminani-Ghasrodashti et al. 2018"/>
    <n v="184.2"/>
    <x v="0"/>
    <s v="Table 8 p. 503"/>
    <x v="0"/>
    <x v="0"/>
    <x v="0"/>
    <n v="1.9105899964971147"/>
    <n v="0.52339853230332256"/>
    <s v="184.2Connectivity"/>
    <n v="1"/>
    <n v="0.52339853230332256"/>
    <n v="4.9450683719279416E-2"/>
    <n v="-0.93176157887448818"/>
    <e v="#N/A"/>
    <e v="#N/A"/>
    <e v="#N/A"/>
    <e v="#N/A"/>
    <e v="#N/A"/>
    <e v="#N/A"/>
    <e v="#N/A"/>
    <e v="#N/A"/>
    <e v="#N/A"/>
    <e v="#N/A"/>
    <e v="#N/A"/>
    <e v="#N/A"/>
    <n v="1"/>
    <n v="0.52339853230332256"/>
    <n v="3.907651169465453E-2"/>
    <n v="-0.73628895487492485"/>
    <n v="1"/>
    <n v="0.52339853230332256"/>
    <n v="3.9951194258976815E-2"/>
    <n v="-0.75276993240343526"/>
    <s v="7a, 8a"/>
    <n v="-18.842238545454546"/>
    <s v="derived (7a)"/>
    <n v="1.9105899964971147"/>
    <s v="Derived (8a)"/>
    <s v="Y"/>
    <s v="neg"/>
    <s v="N"/>
    <s v="Probability (mode choice)"/>
    <s v="trip"/>
    <s v="Discrete"/>
    <s v="Disaggregate"/>
    <s v="Education"/>
    <s v="Iran"/>
    <s v="Shiraz"/>
    <n v="2016"/>
    <x v="0"/>
    <x v="0"/>
    <n v="770"/>
    <x v="0"/>
    <n v="1"/>
    <n v="0"/>
    <x v="0"/>
    <s v="PT-Design"/>
    <s v="intersection density"/>
    <x v="0"/>
    <s v="Multinomial logistic; SEM"/>
    <s v="auto"/>
    <n v="-0.17799999999999999"/>
    <m/>
    <m/>
    <m/>
    <n v="-9.8620000000000001"/>
    <s v="source"/>
  </r>
  <r>
    <n v="176"/>
    <s v="Lee et al. 2017"/>
    <n v="176.1"/>
    <x v="1"/>
    <s v="Table 5 p. 20 (TMS)"/>
    <x v="0"/>
    <x v="1"/>
    <x v="0"/>
    <n v="4.9702463302186993E-2"/>
    <n v="20.119727143503535"/>
    <s v="176.1Emp_Den"/>
    <n v="1"/>
    <n v="20.119727143503535"/>
    <n v="0.37214243954882059"/>
    <n v="-4.2626432205341436"/>
    <e v="#N/A"/>
    <e v="#N/A"/>
    <e v="#N/A"/>
    <e v="#N/A"/>
    <e v="#N/A"/>
    <e v="#N/A"/>
    <e v="#N/A"/>
    <e v="#N/A"/>
    <e v="#N/A"/>
    <e v="#N/A"/>
    <e v="#N/A"/>
    <e v="#N/A"/>
    <n v="1"/>
    <n v="20.119727143503535"/>
    <n v="0.89019124619749457"/>
    <n v="-10.196546476083359"/>
    <n v="1"/>
    <n v="20.119727143503535"/>
    <n v="0.30845662594149209"/>
    <n v="-3.5331647392660419"/>
    <s v="6c"/>
    <n v="-11.454332447817837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x v="0"/>
    <x v="0"/>
    <n v="78"/>
    <x v="0"/>
    <n v="0"/>
    <n v="1"/>
    <x v="0"/>
    <s v="Density"/>
    <s v="job density"/>
    <x v="1"/>
    <s v="OLS"/>
    <m/>
    <n v="-0.16800000000000001"/>
    <m/>
    <m/>
    <m/>
    <m/>
    <m/>
  </r>
  <r>
    <n v="184"/>
    <s v="Etminani-Ghasrodashti et al. 2018"/>
    <n v="184.1"/>
    <x v="2"/>
    <s v="Table 7 p. 502"/>
    <x v="0"/>
    <x v="0"/>
    <x v="0"/>
    <n v="1.0906115596986781"/>
    <n v="0.91691674373622734"/>
    <s v="184.1Connectivity"/>
    <n v="1"/>
    <n v="0.91691674373622734"/>
    <n v="8.663027710810399E-2"/>
    <n v="-0.25377323066891855"/>
    <e v="#N/A"/>
    <e v="#N/A"/>
    <e v="#N/A"/>
    <e v="#N/A"/>
    <e v="#N/A"/>
    <e v="#N/A"/>
    <e v="#N/A"/>
    <e v="#N/A"/>
    <e v="#N/A"/>
    <e v="#N/A"/>
    <e v="#N/A"/>
    <e v="#N/A"/>
    <n v="1"/>
    <n v="0.91691674373622734"/>
    <n v="6.8456263532028605E-2"/>
    <n v="-0.20053459063010018"/>
    <n v="1"/>
    <n v="0.91691674373622734"/>
    <n v="6.9988577895142748E-2"/>
    <n v="-0.20502332573875753"/>
    <s v="7a, 8a"/>
    <n v="-2.9293826493506492"/>
    <s v="derived (7a)"/>
    <n v="1.0906115596986781"/>
    <s v="Derived (8a)"/>
    <s v="Y"/>
    <s v="neg"/>
    <s v="N"/>
    <s v="Probability (mode choice)"/>
    <s v="trip"/>
    <s v="Discrete"/>
    <s v="Disaggregate"/>
    <s v="Education"/>
    <s v="Iran"/>
    <s v="Shiraz"/>
    <n v="2016"/>
    <x v="0"/>
    <x v="0"/>
    <n v="770"/>
    <x v="0"/>
    <n v="1"/>
    <n v="0"/>
    <x v="0"/>
    <s v="PT-Design"/>
    <s v="intersection density"/>
    <x v="0"/>
    <s v="Multinomial logistic; SEM"/>
    <s v="auto"/>
    <n v="-4.8000000000000001E-2"/>
    <m/>
    <m/>
    <m/>
    <n v="-2.6859999999999999"/>
    <s v="source"/>
  </r>
  <r>
    <n v="108"/>
    <s v="Thompson et al. 2011"/>
    <n v="108.1"/>
    <x v="3"/>
    <s v="Table 3 p. 3340"/>
    <x v="0"/>
    <x v="0"/>
    <x v="0"/>
    <n v="7.9336709847607212E-2"/>
    <n v="12.604505555131235"/>
    <s v="108.1Pop_Den"/>
    <n v="1"/>
    <n v="12.604505555131235"/>
    <n v="0.25534362137301297"/>
    <n v="-0.33378722460777355"/>
    <e v="#N/A"/>
    <e v="#N/A"/>
    <e v="#N/A"/>
    <e v="#N/A"/>
    <e v="#N/A"/>
    <e v="#N/A"/>
    <e v="#N/A"/>
    <e v="#N/A"/>
    <e v="#N/A"/>
    <e v="#N/A"/>
    <e v="#N/A"/>
    <e v="#N/A"/>
    <n v="1"/>
    <n v="12.604505555131235"/>
    <n v="0.6772669290737372"/>
    <n v="-0.88532874782062176"/>
    <n v="1"/>
    <n v="12.604505555131235"/>
    <n v="0.19317508622441926"/>
    <n v="-0.25252001811325064"/>
    <s v="4b, 7b"/>
    <n v="-1.3072079999999999"/>
    <s v="derived (7b)"/>
    <m/>
    <m/>
    <s v="Y"/>
    <s v="neg"/>
    <s v="N"/>
    <s v="Ridership"/>
    <s v="trip"/>
    <s v="Count"/>
    <s v="Aggregate"/>
    <s v="Work"/>
    <s v="USA"/>
    <s v="Florida"/>
    <n v="2000"/>
    <x v="1"/>
    <x v="1"/>
    <n v="40436"/>
    <x v="0"/>
    <n v="0"/>
    <n v="1"/>
    <x v="0"/>
    <s v="Density"/>
    <s v="Population density"/>
    <x v="2"/>
    <s v="Negative binomial regression"/>
    <m/>
    <n v="-0.13020000000000001"/>
    <m/>
    <n v="0.87791982939511504"/>
    <s v="Derived (4b)"/>
    <s v=""/>
    <m/>
  </r>
  <r>
    <n v="25"/>
    <s v="Sung 2005"/>
    <n v="25.4"/>
    <x v="4"/>
    <s v="Table V-6 Model A, p. 118"/>
    <x v="0"/>
    <x v="0"/>
    <x v="0"/>
    <n v="0.45731699999999997"/>
    <n v="2.1866670165333892"/>
    <s v="25.4Balance"/>
    <n v="1"/>
    <n v="2.1866670165333892"/>
    <n v="0.24404605196193971"/>
    <n v="-0.21825550923665388"/>
    <e v="#N/A"/>
    <e v="#N/A"/>
    <e v="#N/A"/>
    <e v="#N/A"/>
    <e v="#N/A"/>
    <e v="#N/A"/>
    <e v="#N/A"/>
    <e v="#N/A"/>
    <e v="#N/A"/>
    <e v="#N/A"/>
    <e v="#N/A"/>
    <e v="#N/A"/>
    <n v="1"/>
    <n v="2.1866670165333892"/>
    <n v="0.15755550974815971"/>
    <n v="-0.14090520103348395"/>
    <n v="1"/>
    <n v="2.1866670165333892"/>
    <n v="0.22966953023779424"/>
    <n v="-0.20539828395179438"/>
    <s v="3, 7b,5, 8a, 8b"/>
    <n v="-0.89432100000000003"/>
    <s v="derived (7b)"/>
    <n v="0.45731699999999997"/>
    <s v="Derived (8a)"/>
    <s v="Y"/>
    <s v="neg"/>
    <s v="N"/>
    <s v="Ridership"/>
    <s v="trip"/>
    <s v="Count"/>
    <s v="Aggregate"/>
    <s v="Work"/>
    <s v="USA"/>
    <s v="San Diego"/>
    <n v="2000"/>
    <x v="1"/>
    <x v="1"/>
    <n v="865"/>
    <x v="0"/>
    <n v="1"/>
    <n v="1"/>
    <x v="0"/>
    <s v="Diversity"/>
    <s v="jobs-housing balance:Appears to be an absolute value - ratio of the two land uses"/>
    <x v="3"/>
    <s v="Negative binomial regression"/>
    <m/>
    <n v="-1.629"/>
    <m/>
    <n v="0.19612560169848642"/>
    <s v="Derived (4b)"/>
    <n v="-1.9555822328931574"/>
    <s v="derived (8b)"/>
  </r>
  <r>
    <n v="25"/>
    <s v="Sung 2005"/>
    <n v="25.2"/>
    <x v="5"/>
    <s v="Table V-4, Model A, p. 114"/>
    <x v="0"/>
    <x v="0"/>
    <x v="0"/>
    <n v="0.71242499999999997"/>
    <n v="1.4036565252482718"/>
    <s v="25.2Balance"/>
    <n v="1"/>
    <n v="1.4036565252482718"/>
    <n v="0.15665706333309246"/>
    <n v="-0.12939873431313437"/>
    <e v="#N/A"/>
    <e v="#N/A"/>
    <e v="#N/A"/>
    <e v="#N/A"/>
    <e v="#N/A"/>
    <e v="#N/A"/>
    <e v="#N/A"/>
    <e v="#N/A"/>
    <e v="#N/A"/>
    <e v="#N/A"/>
    <e v="#N/A"/>
    <e v="#N/A"/>
    <n v="1"/>
    <n v="1.4036565252482718"/>
    <n v="0.10113740120223062"/>
    <n v="-8.3539493393042494E-2"/>
    <n v="1"/>
    <n v="1.4036565252482718"/>
    <n v="0.14742854414114798"/>
    <n v="-0.12177597746058823"/>
    <s v="3, 7b, 8a, 8b"/>
    <n v="-0.82599999999999996"/>
    <s v="derived (7b)"/>
    <n v="0.71242499999999997"/>
    <s v="Derived (8a)"/>
    <s v="N"/>
    <s v="neg"/>
    <s v="insignificant"/>
    <s v="Ridership"/>
    <s v="trip"/>
    <s v="Count"/>
    <s v="Aggregate"/>
    <s v="Work"/>
    <s v="USA"/>
    <s v="Sacramento"/>
    <n v="2000"/>
    <x v="1"/>
    <x v="1"/>
    <n v="447"/>
    <x v="0"/>
    <n v="1"/>
    <n v="1"/>
    <x v="0"/>
    <s v="Diversity"/>
    <s v="jobs-housing balance:Appears to be an absolute value - ratio of the two land uses"/>
    <x v="3"/>
    <s v="Negative binomial regression"/>
    <m/>
    <n v="-2"/>
    <m/>
    <n v="0.1353352832366127"/>
    <s v="Derived (4b)"/>
    <n v="-1.1594202898550725"/>
    <s v="derived (8b)"/>
  </r>
  <r>
    <n v="108"/>
    <s v="Thompson et al. 2011"/>
    <n v="108.1"/>
    <x v="6"/>
    <s v="Table 3 p. 3340"/>
    <x v="0"/>
    <x v="0"/>
    <x v="0"/>
    <n v="0.10300154641287317"/>
    <n v="9.7085921020212922"/>
    <s v="108.1Mix_Land"/>
    <n v="0.5"/>
    <n v="4.8542960510106461"/>
    <n v="6.5871729628402625E-2"/>
    <n v="-5.1466833921533908E-2"/>
    <e v="#N/A"/>
    <e v="#N/A"/>
    <e v="#N/A"/>
    <e v="#N/A"/>
    <e v="#N/A"/>
    <e v="#N/A"/>
    <e v="#N/A"/>
    <e v="#N/A"/>
    <e v="#N/A"/>
    <e v="#N/A"/>
    <e v="#N/A"/>
    <e v="#N/A"/>
    <n v="0.5"/>
    <n v="4.8542960510106461"/>
    <n v="3.5962744312136169E-2"/>
    <n v="-2.8098375423213921E-2"/>
    <n v="0.5"/>
    <n v="4.8542960510106461"/>
    <n v="4.6051473311767482E-2"/>
    <n v="-3.5980891076476854E-2"/>
    <s v="4b, 7b"/>
    <n v="-0.781318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x v="1"/>
    <x v="1"/>
    <n v="40436"/>
    <x v="0"/>
    <n v="0"/>
    <n v="1"/>
    <x v="0"/>
    <s v="Diversity"/>
    <s v="Entropy:Perfect balancing when index = 1"/>
    <x v="4"/>
    <s v="Negative binomial regression"/>
    <m/>
    <n v="-1.0703"/>
    <m/>
    <n v="0.34290563029732091"/>
    <s v="Derived (4b)"/>
    <s v=""/>
    <m/>
  </r>
  <r>
    <n v="108"/>
    <s v="Thompson et al. 2011"/>
    <n v="108.1"/>
    <x v="7"/>
    <s v="Table 3 p. 3340"/>
    <x v="0"/>
    <x v="0"/>
    <x v="0"/>
    <n v="4.0945860762741065E-2"/>
    <n v="24.422493052336954"/>
    <s v="108.1Local_Access"/>
    <n v="0.5"/>
    <n v="12.211246526168477"/>
    <n v="5.9918081762712805E-4"/>
    <n v="-3.9252335362753159E-4"/>
    <e v="#N/A"/>
    <e v="#N/A"/>
    <e v="#N/A"/>
    <e v="#N/A"/>
    <e v="#N/A"/>
    <e v="#N/A"/>
    <e v="#N/A"/>
    <e v="#N/A"/>
    <n v="1"/>
    <n v="24.422493052336954"/>
    <n v="6.5937470328730427E-4"/>
    <n v="-4.3195636812351306E-4"/>
    <n v="0.5"/>
    <n v="12.211246526168477"/>
    <n v="4.3486688029259035E-2"/>
    <n v="-2.8488129327967595E-2"/>
    <n v="0.5"/>
    <n v="12.211246526168477"/>
    <n v="3.6331981630628539E-4"/>
    <n v="-2.3801081166224756E-4"/>
    <s v="4b"/>
    <n v="-0.65510000000000002"/>
    <s v="Source"/>
    <m/>
    <m/>
    <s v="Y"/>
    <s v="neg"/>
    <s v="N"/>
    <s v="Ridership"/>
    <s v="trip"/>
    <s v="Count"/>
    <s v="Aggregate"/>
    <s v="Work"/>
    <s v="USA"/>
    <s v="Florida"/>
    <n v="2000"/>
    <x v="1"/>
    <x v="1"/>
    <n v="40436"/>
    <x v="0"/>
    <n v="0"/>
    <n v="1"/>
    <x v="0"/>
    <s v="PT-Access"/>
    <s v="Walkability index"/>
    <x v="5"/>
    <s v="Negative binomial regression"/>
    <m/>
    <n v="-0.45269999999999999"/>
    <m/>
    <n v="0.63590887767667914"/>
    <s v="Derived (4b)"/>
    <s v=""/>
    <m/>
  </r>
  <r>
    <n v="160"/>
    <s v="Moshiur et al. 2019"/>
    <n v="160.1"/>
    <x v="8"/>
    <s v="Table 4 (Boarding) p. 599"/>
    <x v="0"/>
    <x v="0"/>
    <x v="0"/>
    <n v="6.3428288987787754E-2"/>
    <n v="15.765835969381678"/>
    <s v="160.1Local_Access"/>
    <n v="1"/>
    <n v="15.765835969381678"/>
    <n v="7.7359722993598052E-4"/>
    <n v="-4.923477968597728E-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n v="1"/>
    <n v="15.765835969381678"/>
    <n v="4.6907910802027395E-4"/>
    <n v="-2.9854045031397233E-4"/>
    <s v="6c, 8a"/>
    <n v="-0.63643945170346239"/>
    <s v="derived (6c)"/>
    <n v="6.3428288987787754E-2"/>
    <s v="Derived (8a)"/>
    <s v="Y"/>
    <s v="neg"/>
    <s v="N"/>
    <s v="Ridership"/>
    <s v="daily boardings"/>
    <s v="Count"/>
    <s v="Aggregate"/>
    <s v="General"/>
    <s v="USA"/>
    <s v="Orlando"/>
    <n v="2015"/>
    <x v="0"/>
    <x v="0"/>
    <n v="2124"/>
    <x v="0"/>
    <n v="0"/>
    <n v="0"/>
    <x v="1"/>
    <s v="PT-Access"/>
    <s v="number of educational centers"/>
    <x v="5"/>
    <s v="panel OLS"/>
    <m/>
    <n v="-46.088000000000001"/>
    <m/>
    <m/>
    <m/>
    <n v="-10.034000000000001"/>
    <s v="source"/>
  </r>
  <r>
    <n v="160"/>
    <s v="Moshiur et al. 2019"/>
    <n v="160.19999999999999"/>
    <x v="9"/>
    <s v="Table 4 (alighting) p. 599"/>
    <x v="0"/>
    <x v="0"/>
    <x v="0"/>
    <n v="3.5497378021226746E-2"/>
    <n v="28.171094760915"/>
    <s v="160.2Local_Access"/>
    <n v="1"/>
    <n v="28.171094760915"/>
    <n v="1.3822978314395442E-3"/>
    <n v="-7.3091616324727677E-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n v="1"/>
    <n v="28.171094760915"/>
    <n v="8.3817134898955066E-4"/>
    <n v="-4.4319897826160378E-4"/>
    <s v="6c, 8a"/>
    <n v="-0.52876894300419364"/>
    <s v="derived (6c)"/>
    <n v="3.5497378021226746E-2"/>
    <s v="Derived (8a)"/>
    <s v="Y"/>
    <s v="neg"/>
    <s v="N"/>
    <s v="Ridership"/>
    <s v="daily alighting"/>
    <s v="Count"/>
    <s v="Aggregate"/>
    <s v="General"/>
    <s v="USA"/>
    <s v="Orlando"/>
    <n v="2015"/>
    <x v="0"/>
    <x v="0"/>
    <n v="2124"/>
    <x v="0"/>
    <n v="0"/>
    <n v="0"/>
    <x v="1"/>
    <s v="PT-Access"/>
    <s v="number of educational centers"/>
    <x v="5"/>
    <s v="panel OLS"/>
    <m/>
    <n v="-38.290999999999997"/>
    <m/>
    <m/>
    <m/>
    <n v="-14.896000000000001"/>
    <s v="source"/>
  </r>
  <r>
    <n v="25"/>
    <s v="Sung 2005"/>
    <n v="25.1"/>
    <x v="10"/>
    <s v="Table V-3, Model A, p. 112"/>
    <x v="0"/>
    <x v="0"/>
    <x v="1"/>
    <n v="0.29144500000000001"/>
    <n v="3.4311791247062051"/>
    <s v="25.1Balance"/>
    <n v="1"/>
    <n v="3.4311791247062051"/>
    <n v="0.38294157849706939"/>
    <n v="-0.16954738387957746"/>
    <e v="#N/A"/>
    <e v="#N/A"/>
    <e v="#N/A"/>
    <e v="#N/A"/>
    <n v="1"/>
    <n v="3.4311791247062051"/>
    <n v="0.62204820842516129"/>
    <n v="-0.27541184428024013"/>
    <e v="#N/A"/>
    <e v="#N/A"/>
    <e v="#N/A"/>
    <e v="#N/A"/>
    <n v="1"/>
    <n v="3.4311791247062051"/>
    <n v="0.24722610801866271"/>
    <n v="-0.10945935932526291"/>
    <n v="1"/>
    <n v="3.4311791247062051"/>
    <n v="0.36038285288736244"/>
    <n v="-0.15955950811587971"/>
    <s v="3, 7b 8a, 8b"/>
    <n v="-0.44274999999999998"/>
    <s v="derived (7b)"/>
    <n v="0.29144500000000001"/>
    <s v="Derived (8a)"/>
    <s v="N"/>
    <s v="neg"/>
    <s v="insignificant"/>
    <s v="Ridership"/>
    <s v="trip"/>
    <s v="Count"/>
    <s v="Aggregate"/>
    <s v="Work"/>
    <s v="USA"/>
    <s v="Los Angeles"/>
    <n v="2000"/>
    <x v="1"/>
    <x v="1"/>
    <n v="2576"/>
    <x v="0"/>
    <n v="1"/>
    <n v="1"/>
    <x v="0"/>
    <s v="Diversity"/>
    <s v="jobs-housing balance:Appears to be an absolute value - ratio of the two land uses"/>
    <x v="3"/>
    <s v="Negative binomial regression"/>
    <m/>
    <n v="-1.1499999999999999"/>
    <m/>
    <n v="0.31663676937905327"/>
    <s v="Derived (4b)"/>
    <n v="-1.5191545574636722"/>
    <s v="derived (8b)"/>
  </r>
  <r>
    <n v="167"/>
    <s v="Alam et al. 2018"/>
    <n v="167.1"/>
    <x v="11"/>
    <s v="Table 2 p. 824"/>
    <x v="0"/>
    <x v="0"/>
    <x v="1"/>
    <n v="7.9336709847607212E-2"/>
    <n v="12.604505555131235"/>
    <s v="167.1Pop_Den"/>
    <n v="1"/>
    <n v="12.604505555131235"/>
    <n v="0.25534362137301297"/>
    <n v="-0.10979775719039558"/>
    <e v="#N/A"/>
    <e v="#N/A"/>
    <e v="#N/A"/>
    <e v="#N/A"/>
    <e v="#N/A"/>
    <e v="#N/A"/>
    <e v="#N/A"/>
    <e v="#N/A"/>
    <n v="1"/>
    <n v="12.604505555131235"/>
    <n v="0.19905215537965953"/>
    <n v="-8.5592426813253603E-2"/>
    <n v="1"/>
    <n v="12.604505555131235"/>
    <n v="0.6772669290737372"/>
    <n v="-0.291224779501707"/>
    <n v="1"/>
    <n v="12.604505555131235"/>
    <n v="0.19317508622441926"/>
    <n v="-8.306528707650028E-2"/>
    <s v="6a"/>
    <n v="-0.4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x v="0"/>
    <x v="0"/>
    <n v="358"/>
    <x v="0"/>
    <n v="0"/>
    <n v="1"/>
    <x v="0"/>
    <s v="Density"/>
    <s v="Populaiton density"/>
    <x v="2"/>
    <s v="OLS"/>
    <m/>
    <n v="-0.43"/>
    <m/>
    <m/>
    <m/>
    <m/>
    <m/>
  </r>
  <r>
    <n v="169"/>
    <s v="Ingvardson and Nielsen 2018"/>
    <n v="169.4"/>
    <x v="12"/>
    <s v="Table 7 (Model II-A) p. 59"/>
    <x v="0"/>
    <x v="0"/>
    <x v="1"/>
    <n v="0.18692518582980089"/>
    <n v="5.3497338818243572"/>
    <s v="169.4Pop_Den"/>
    <n v="1"/>
    <n v="5.3497338818243572"/>
    <n v="0.10837556592696625"/>
    <n v="-4.5783357528696084E-2"/>
    <e v="#N/A"/>
    <e v="#N/A"/>
    <e v="#N/A"/>
    <e v="#N/A"/>
    <e v="#N/A"/>
    <e v="#N/A"/>
    <e v="#N/A"/>
    <e v="#N/A"/>
    <n v="1"/>
    <n v="5.3497338818243572"/>
    <n v="8.4483762986738098E-2"/>
    <n v="-3.5690243396726926E-2"/>
    <n v="1"/>
    <n v="5.3497338818243572"/>
    <n v="0.28745259555460462"/>
    <n v="-0.12143461344134492"/>
    <n v="1"/>
    <n v="5.3497338818243572"/>
    <n v="8.1989356851718057E-2"/>
    <n v="-3.4636479230195555E-2"/>
    <s v="6c, 8a"/>
    <n v="-0.42245091997534995"/>
    <s v="derived (6c)"/>
    <n v="0.18692518582980089"/>
    <s v="Derived (8a)"/>
    <s v="Y"/>
    <s v="neg"/>
    <s v="N"/>
    <s v="Ridership"/>
    <s v="Yearly boardings per capita"/>
    <s v="Continuous"/>
    <s v="Aggregate"/>
    <s v="General"/>
    <s v="Europe"/>
    <s v="varies"/>
    <n v="2012"/>
    <x v="0"/>
    <x v="0"/>
    <n v="48"/>
    <x v="0"/>
    <n v="0"/>
    <n v="1"/>
    <x v="0"/>
    <s v="Density"/>
    <s v="persons per km^2"/>
    <x v="2"/>
    <s v="OLS"/>
    <m/>
    <n v="-0.06"/>
    <m/>
    <m/>
    <m/>
    <n v="-2.2599999999999998"/>
    <s v="source"/>
  </r>
  <r>
    <n v="59"/>
    <s v="Chakour and Eluru 2016"/>
    <n v="59.2"/>
    <x v="13"/>
    <s v="Table 3 p. 212 (boarding, PM peak)"/>
    <x v="0"/>
    <x v="0"/>
    <x v="1"/>
    <n v="0.16"/>
    <n v="6.25"/>
    <s v="59.2Emp_Den"/>
    <n v="1"/>
    <n v="6.25"/>
    <n v="0.11560247465538498"/>
    <n v="-4.6240989862153997E-2"/>
    <e v="#N/A"/>
    <e v="#N/A"/>
    <e v="#N/A"/>
    <e v="#N/A"/>
    <e v="#N/A"/>
    <e v="#N/A"/>
    <e v="#N/A"/>
    <e v="#N/A"/>
    <n v="1"/>
    <n v="6.25"/>
    <n v="9.6590780748746941E-2"/>
    <n v="-3.8636312299498779E-2"/>
    <e v="#N/A"/>
    <e v="#N/A"/>
    <e v="#N/A"/>
    <e v="#N/A"/>
    <n v="1"/>
    <n v="6.25"/>
    <n v="9.5819088319833948E-2"/>
    <n v="-3.8327635327933582E-2"/>
    <s v="8a"/>
    <n v="-0.4"/>
    <s v="Source"/>
    <n v="0.1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x v="2"/>
    <x v="2"/>
    <n v="1813"/>
    <x v="0"/>
    <n v="0"/>
    <n v="0"/>
    <x v="1"/>
    <s v="Density"/>
    <s v="job density"/>
    <x v="1"/>
    <s v="Ordered probit "/>
    <m/>
    <n v="-3.0000000000000001E-3"/>
    <m/>
    <m/>
    <s v=""/>
    <n v="-2.5"/>
    <m/>
  </r>
  <r>
    <n v="107"/>
    <s v="Brownet al. 2014"/>
    <n v="107.2"/>
    <x v="14"/>
    <s v="Table 1 p. 947 (Bus to CBD)"/>
    <x v="0"/>
    <x v="0"/>
    <x v="1"/>
    <n v="4.9702463302186993E-2"/>
    <n v="20.119727143503535"/>
    <s v="107.2Emp_Den"/>
    <n v="1"/>
    <n v="20.119727143503535"/>
    <n v="0.37214243954882059"/>
    <n v="-0.14141412702855183"/>
    <e v="#N/A"/>
    <e v="#N/A"/>
    <e v="#N/A"/>
    <e v="#N/A"/>
    <e v="#N/A"/>
    <e v="#N/A"/>
    <e v="#N/A"/>
    <e v="#N/A"/>
    <n v="1"/>
    <n v="20.119727143503535"/>
    <n v="0.31094082451884197"/>
    <n v="-0.11815751331715996"/>
    <n v="1"/>
    <n v="20.119727143503535"/>
    <n v="0.89019124619749457"/>
    <n v="-0.33827267355504792"/>
    <n v="1"/>
    <n v="20.119727143503535"/>
    <n v="0.30845662594149209"/>
    <n v="-0.117213517857767"/>
    <s v="4b"/>
    <n v="-0.38"/>
    <s v="Source"/>
    <m/>
    <m/>
    <s v="Y"/>
    <s v="neg"/>
    <s v="N"/>
    <s v="Ridership"/>
    <s v="trip"/>
    <s v="Count"/>
    <s v="Aggregate"/>
    <s v="Work"/>
    <s v="USA"/>
    <s v="Atlanta"/>
    <n v="2000"/>
    <x v="1"/>
    <x v="2"/>
    <n v="4376"/>
    <x v="0"/>
    <n v="0"/>
    <n v="1"/>
    <x v="0"/>
    <s v="Density"/>
    <s v="Employment density"/>
    <x v="1"/>
    <s v="Negative binomial regression"/>
    <m/>
    <n v="-2.5899999999999999E-2"/>
    <m/>
    <n v="0.97443252798954805"/>
    <s v="Derived (4b)"/>
    <s v=""/>
    <m/>
  </r>
  <r>
    <n v="30"/>
    <s v="Brown et al. 2006"/>
    <n v="30.1"/>
    <x v="15"/>
    <s v="Table 5.3 p. 32 (Final model)"/>
    <x v="0"/>
    <x v="0"/>
    <x v="1"/>
    <n v="0.15749999999999997"/>
    <n v="6.3492063492063506"/>
    <s v="30.1Amenity"/>
    <n v="0.33333333333333331"/>
    <n v="2.1164021164021167"/>
    <n v="1.2855075242357612E-2"/>
    <n v="-4.7242401515664219E-3"/>
    <e v="#N/A"/>
    <e v="#N/A"/>
    <e v="#N/A"/>
    <e v="#N/A"/>
    <n v="0.5"/>
    <n v="3.1746031746031753"/>
    <e v="#N/A"/>
    <e v="#N/A"/>
    <e v="#N/A"/>
    <e v="#N/A"/>
    <e v="#N/A"/>
    <e v="#N/A"/>
    <e v="#N/A"/>
    <e v="#N/A"/>
    <e v="#N/A"/>
    <e v="#N/A"/>
    <e v="#N/A"/>
    <e v="#N/A"/>
    <e v="#N/A"/>
    <e v="#N/A"/>
    <s v="4b, 7b,  8a, 8b"/>
    <n v="-0.36749999999999999"/>
    <s v="derived (7b)"/>
    <n v="0.15749999999999997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PT-Design"/>
    <s v="Pedestrian friendly amenities of neighbourhood"/>
    <x v="6"/>
    <s v="Negative binomial regression"/>
    <m/>
    <n v="-0.21"/>
    <m/>
    <n v="0.81058424597018708"/>
    <s v="Derived (4b)"/>
    <n v="-2.3333333333333335"/>
    <s v="derived (8b)"/>
  </r>
  <r>
    <n v="30"/>
    <s v="Brown et al. 2006"/>
    <n v="30.2"/>
    <x v="16"/>
    <s v="Table 5.4 p. 40 (Final model)"/>
    <x v="0"/>
    <x v="0"/>
    <x v="1"/>
    <n v="0.17500000000000002"/>
    <n v="5.7142857142857135"/>
    <s v="30.2Amenity"/>
    <n v="0.33333333333333331"/>
    <n v="1.9047619047619044"/>
    <n v="1.1569567718121848E-2"/>
    <n v="-4.2518161364097787E-3"/>
    <e v="#N/A"/>
    <e v="#N/A"/>
    <e v="#N/A"/>
    <e v="#N/A"/>
    <n v="0.5"/>
    <n v="2.8571428571428568"/>
    <e v="#N/A"/>
    <e v="#N/A"/>
    <e v="#N/A"/>
    <e v="#N/A"/>
    <e v="#N/A"/>
    <e v="#N/A"/>
    <e v="#N/A"/>
    <e v="#N/A"/>
    <e v="#N/A"/>
    <e v="#N/A"/>
    <e v="#N/A"/>
    <e v="#N/A"/>
    <e v="#N/A"/>
    <e v="#N/A"/>
    <s v="4b, 7b,  8a, 8b"/>
    <n v="-0.36749999999999999"/>
    <s v="derived (7b)"/>
    <n v="0.17500000000000002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PT-Design"/>
    <s v="Pedestrian friendly amenities of neighbourhood"/>
    <x v="6"/>
    <s v="Negative binomial regression"/>
    <m/>
    <n v="-0.21"/>
    <m/>
    <n v="0.81058424597018708"/>
    <s v="Derived (4b)"/>
    <n v="-2.0999999999999996"/>
    <s v="derived (8b)"/>
  </r>
  <r>
    <n v="11"/>
    <s v="Concas and DeSalvo 2008"/>
    <n v="11.3"/>
    <x v="17"/>
    <s v="Table 4.12 and 4.13, Model III"/>
    <x v="0"/>
    <x v="0"/>
    <x v="1"/>
    <n v="5.4009386828965854E-2"/>
    <n v="18.515300000845198"/>
    <s v="11.3Act_Den"/>
    <n v="1"/>
    <n v="18.515300000845198"/>
    <n v="1.0340101168499765"/>
    <n v="-0.37844770276709139"/>
    <e v="#N/A"/>
    <e v="#N/A"/>
    <e v="#N/A"/>
    <e v="#N/A"/>
    <n v="1"/>
    <n v="18.515300000845198"/>
    <n v="1.0599893572473431"/>
    <n v="-0.38795610475252756"/>
    <e v="#N/A"/>
    <e v="#N/A"/>
    <e v="#N/A"/>
    <e v="#N/A"/>
    <n v="1"/>
    <n v="18.515300000845198"/>
    <n v="0.91140124894932251"/>
    <n v="-0.33357285711545204"/>
    <e v="#N/A"/>
    <e v="#N/A"/>
    <e v="#N/A"/>
    <e v="#N/A"/>
    <m/>
    <n v="-0.36599999999999999"/>
    <s v="Source"/>
    <m/>
    <m/>
    <s v="unspecified"/>
    <s v="neg"/>
    <s v="N"/>
    <s v="Ridership"/>
    <s v="trip"/>
    <s v="Continuous"/>
    <s v="Disaggregate"/>
    <s v="General"/>
    <s v="USA"/>
    <s v="San Francisco"/>
    <n v="2000"/>
    <x v="1"/>
    <x v="1"/>
    <n v="8212"/>
    <x v="1"/>
    <n v="1"/>
    <n v="1"/>
    <x v="0"/>
    <s v="Density"/>
    <s v="Retail density (common catchment area)"/>
    <x v="7"/>
    <s v="2SLS"/>
    <m/>
    <n v="-0.36599999999999999"/>
    <m/>
    <m/>
    <s v=""/>
    <s v=""/>
    <m/>
  </r>
  <r>
    <n v="19"/>
    <s v="Chen et al. 2007"/>
    <n v="19.100000000000001"/>
    <x v="18"/>
    <s v="Table 8 p. 36"/>
    <x v="0"/>
    <x v="0"/>
    <x v="1"/>
    <n v="7.9336709847607212E-2"/>
    <n v="12.604505555131235"/>
    <s v="19.1Pop_Den"/>
    <n v="0.5"/>
    <n v="6.3022527775656174"/>
    <n v="0.12767181068650649"/>
    <n v="-4.2757289398911019E-2"/>
    <e v="#N/A"/>
    <e v="#N/A"/>
    <e v="#N/A"/>
    <e v="#N/A"/>
    <n v="0.5"/>
    <n v="6.3022527775656174"/>
    <n v="0.35519140488955214"/>
    <n v="-0.11895360149751101"/>
    <e v="#N/A"/>
    <e v="#N/A"/>
    <e v="#N/A"/>
    <e v="#N/A"/>
    <n v="0.5"/>
    <n v="6.3022527775656174"/>
    <n v="0.3386334645368686"/>
    <n v="-0.11340834727339728"/>
    <n v="0.5"/>
    <n v="6.3022527775656174"/>
    <n v="9.6587543112209628E-2"/>
    <n v="-3.2347168188278999E-2"/>
    <s v="4c, 5, 7a"/>
    <n v="-0.33489999999999998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x v="2"/>
    <x v="1"/>
    <n v="4762"/>
    <x v="0"/>
    <n v="0"/>
    <n v="1"/>
    <x v="0"/>
    <s v="Density"/>
    <s v="Maximum population density at any stop along tour"/>
    <x v="2"/>
    <s v="Multinomial logistic"/>
    <s v="Not choosing transit"/>
    <n v="-0.33489999999999998"/>
    <n v="0.99667318036586428"/>
    <m/>
    <s v="Derived (4c)"/>
    <s v=""/>
    <m/>
  </r>
  <r>
    <n v="111"/>
    <s v="Chatman 2008"/>
    <n v="111.1"/>
    <x v="19"/>
    <s v="Table 5 p. 1020 (col. 1 Activity Density)"/>
    <x v="1"/>
    <x v="0"/>
    <x v="1"/>
    <n v="6.021384603925508E-2"/>
    <n v="16.607475950765082"/>
    <s v="111.1Comm_Den"/>
    <n v="0.33333333333333331"/>
    <n v="5.5358253169216933"/>
    <n v="7.9401712475562145E-2"/>
    <n v="-2.6409962389921677E-2"/>
    <n v="0.33333333333333331"/>
    <n v="5.5358253169216933"/>
    <n v="6.8680307356675796E-2"/>
    <n v="-2.2843894390518652E-2"/>
    <n v="0.33333333333333331"/>
    <n v="5.5358253169216933"/>
    <n v="6.8680307356675796E-2"/>
    <n v="-2.2843894390518652E-2"/>
    <e v="#N/A"/>
    <e v="#N/A"/>
    <e v="#N/A"/>
    <e v="#N/A"/>
    <n v="0.33333333333333331"/>
    <n v="5.5358253169216933"/>
    <n v="0.48929171748298628"/>
    <n v="-0.16274429673545104"/>
    <n v="0.33333333333333331"/>
    <n v="5.5358253169216933"/>
    <n v="8.7110536348435866E-2"/>
    <n v="-2.8974009715925952E-2"/>
    <s v="4b, 7b"/>
    <n v="-0.33261200000000002"/>
    <s v="derived (7b)"/>
    <m/>
    <m/>
    <s v="Y"/>
    <s v="neg"/>
    <s v="N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Retail employment density"/>
    <x v="8"/>
    <s v="Negative binomial regression"/>
    <m/>
    <n v="-0.19600000000000001"/>
    <m/>
    <n v="0.82201223467818652"/>
    <s v="Derived (4b)"/>
    <s v=""/>
    <m/>
  </r>
  <r>
    <n v="19"/>
    <s v="Chen et al. 2007"/>
    <n v="19.100000000000001"/>
    <x v="20"/>
    <s v="Table 8 p. 36"/>
    <x v="0"/>
    <x v="0"/>
    <x v="1"/>
    <n v="7.9336709847607212E-2"/>
    <n v="12.604505555131235"/>
    <s v="19.1Pop_Den"/>
    <n v="0.5"/>
    <n v="6.3022527775656174"/>
    <n v="0.12767181068650649"/>
    <n v="-4.1786983637693571E-2"/>
    <e v="#N/A"/>
    <e v="#N/A"/>
    <e v="#N/A"/>
    <e v="#N/A"/>
    <n v="0.5"/>
    <n v="6.3022527775656174"/>
    <n v="0.35519140488955214"/>
    <n v="-0.11625414682035042"/>
    <e v="#N/A"/>
    <e v="#N/A"/>
    <e v="#N/A"/>
    <e v="#N/A"/>
    <n v="0.5"/>
    <n v="6.3022527775656174"/>
    <n v="0.3386334645368686"/>
    <n v="-0.11083473294291708"/>
    <n v="0.5"/>
    <n v="6.3022527775656174"/>
    <n v="9.6587543112209628E-2"/>
    <n v="-3.1613102860626206E-2"/>
    <s v="4c, 5, 7a"/>
    <n v="-0.32729999999999998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x v="2"/>
    <x v="1"/>
    <n v="4762"/>
    <x v="0"/>
    <n v="0"/>
    <n v="1"/>
    <x v="0"/>
    <s v="Density"/>
    <s v="Population density (at home)"/>
    <x v="2"/>
    <s v="Multinomial logistic"/>
    <s v="Not choosing transit"/>
    <n v="-0.32729999999999998"/>
    <n v="0.99674855414782393"/>
    <m/>
    <s v="Derived (4c)"/>
    <s v=""/>
    <m/>
  </r>
  <r>
    <n v="30"/>
    <s v="Brown et al. 2006"/>
    <n v="30.2"/>
    <x v="21"/>
    <s v="Table 5.4 p. 40 (Final model)"/>
    <x v="0"/>
    <x v="0"/>
    <x v="1"/>
    <n v="0.32299999999999995"/>
    <n v="3.0959752321981431"/>
    <s v="30.2Connectivity"/>
    <n v="0.5"/>
    <n v="1.5479876160990715"/>
    <n v="0.14625384153869658"/>
    <n v="-4.7239990816998992E-2"/>
    <e v="#N/A"/>
    <e v="#N/A"/>
    <e v="#N/A"/>
    <e v="#N/A"/>
    <n v="0.5"/>
    <n v="1.5479876160990715"/>
    <n v="0.39785582024297717"/>
    <n v="-0.1285074299384816"/>
    <e v="#N/A"/>
    <e v="#N/A"/>
    <e v="#N/A"/>
    <e v="#N/A"/>
    <e v="#N/A"/>
    <e v="#N/A"/>
    <e v="#N/A"/>
    <e v="#N/A"/>
    <e v="#N/A"/>
    <e v="#N/A"/>
    <e v="#N/A"/>
    <e v="#N/A"/>
    <s v="4b, 7b,  8a, 8b"/>
    <n v="-0.32299999999999995"/>
    <s v="derived (7b)"/>
    <n v="0.32299999999999995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PT-Design"/>
    <s v="intersection density"/>
    <x v="0"/>
    <s v="Negative binomial regression"/>
    <m/>
    <n v="-0.01"/>
    <m/>
    <n v="0.99004983374916811"/>
    <s v="Derived (4b)"/>
    <n v="-1"/>
    <s v="derived (8b)"/>
  </r>
  <r>
    <n v="30"/>
    <s v="Brown et al. 2006"/>
    <n v="30.1"/>
    <x v="22"/>
    <s v="Table 5.3 p. 32 (Final model)"/>
    <x v="0"/>
    <x v="0"/>
    <x v="1"/>
    <n v="0.12883537881963511"/>
    <n v="7.7618431300610675"/>
    <s v="30.1Connectivity"/>
    <n v="0.5"/>
    <n v="3.8809215650305338"/>
    <n v="0.3666693981870715"/>
    <n v="-0.11843421561442408"/>
    <e v="#N/A"/>
    <e v="#N/A"/>
    <e v="#N/A"/>
    <e v="#N/A"/>
    <n v="0.5"/>
    <n v="3.8809215650305338"/>
    <n v="0.9974545122298073"/>
    <n v="-0.32217780745022773"/>
    <e v="#N/A"/>
    <e v="#N/A"/>
    <e v="#N/A"/>
    <e v="#N/A"/>
    <e v="#N/A"/>
    <e v="#N/A"/>
    <e v="#N/A"/>
    <e v="#N/A"/>
    <e v="#N/A"/>
    <e v="#N/A"/>
    <e v="#N/A"/>
    <e v="#N/A"/>
    <s v="4b, 7b, "/>
    <n v="-0.32299999999999995"/>
    <s v="derived (7b)"/>
    <m/>
    <m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PT-Design"/>
    <s v="intersection density"/>
    <x v="0"/>
    <s v="Negative binomial regression"/>
    <m/>
    <n v="-0.01"/>
    <m/>
    <n v="0.99004983374916811"/>
    <s v="Derived (4b)"/>
    <m/>
    <m/>
  </r>
  <r>
    <n v="186"/>
    <s v="Pan et al. 2017"/>
    <n v="186.1"/>
    <x v="23"/>
    <s v="Table 2 p. 61"/>
    <x v="0"/>
    <x v="0"/>
    <x v="1"/>
    <n v="-5.7272377706570711E-2"/>
    <n v="-17.460424030645274"/>
    <s v="186.1Emp_Den"/>
    <n v="1"/>
    <n v="-17.460424030645274"/>
    <n v="-0.32295491623599121"/>
    <n v="0.10213709840752573"/>
    <e v="#N/A"/>
    <e v="#N/A"/>
    <e v="#N/A"/>
    <e v="#N/A"/>
    <e v="#N/A"/>
    <e v="#N/A"/>
    <e v="#N/A"/>
    <e v="#N/A"/>
    <n v="1"/>
    <n v="-17.460424030645274"/>
    <n v="-0.26984255829187359"/>
    <n v="8.5339886607132889E-2"/>
    <e v="#N/A"/>
    <e v="#N/A"/>
    <e v="#N/A"/>
    <e v="#N/A"/>
    <n v="1"/>
    <n v="-17.460424030645274"/>
    <n v="-0.26768670596706406"/>
    <n v="8.4658080912339673E-2"/>
    <s v="6c, 8a"/>
    <n v="-0.31625806969568349"/>
    <s v="derived (6c)"/>
    <n v="-5.7272377706570711E-2"/>
    <s v="Derived (8a)"/>
    <s v="Y"/>
    <s v="neg"/>
    <s v="N"/>
    <s v="Ridership"/>
    <s v="daily station passenger volume"/>
    <s v="Continuous"/>
    <s v="Aggregate"/>
    <s v="General"/>
    <s v="China"/>
    <s v="Shanghai"/>
    <n v="2015"/>
    <x v="0"/>
    <x v="2"/>
    <n v="244"/>
    <x v="0"/>
    <n v="0"/>
    <n v="0"/>
    <x v="1"/>
    <s v="Density"/>
    <s v="Employment density"/>
    <x v="1"/>
    <s v="OLS"/>
    <m/>
    <n v="-15.509"/>
    <m/>
    <m/>
    <m/>
    <n v="5.5220000000000002"/>
    <s v="source"/>
  </r>
  <r>
    <n v="108"/>
    <s v="Thompson et al. 2011"/>
    <n v="108.1"/>
    <x v="24"/>
    <s v="Table 3 p. 3340"/>
    <x v="0"/>
    <x v="0"/>
    <x v="1"/>
    <n v="4.9702463302186993E-2"/>
    <n v="20.119727143503535"/>
    <s v="108.1Emp_Den"/>
    <n v="1"/>
    <n v="20.119727143503535"/>
    <n v="0.37214243954882059"/>
    <n v="-0.11490642105948932"/>
    <e v="#N/A"/>
    <e v="#N/A"/>
    <e v="#N/A"/>
    <e v="#N/A"/>
    <e v="#N/A"/>
    <e v="#N/A"/>
    <e v="#N/A"/>
    <e v="#N/A"/>
    <n v="1"/>
    <n v="20.119727143503535"/>
    <n v="0.31094082451884197"/>
    <n v="-9.6009198386682829E-2"/>
    <n v="1"/>
    <n v="20.119727143503535"/>
    <n v="0.89019124619749457"/>
    <n v="-0.2748643510884004"/>
    <n v="1"/>
    <n v="20.119727143503535"/>
    <n v="0.30845662594149209"/>
    <n v="-9.5242152391954507E-2"/>
    <s v="4b, 7b"/>
    <n v="-0.30876999999999999"/>
    <s v="derived (7b)"/>
    <m/>
    <m/>
    <s v="Y"/>
    <s v="neg"/>
    <s v="N"/>
    <s v="Ridership"/>
    <s v="trip"/>
    <s v="Count"/>
    <s v="Aggregate"/>
    <s v="Work"/>
    <s v="USA"/>
    <s v="Florida"/>
    <n v="2000"/>
    <x v="1"/>
    <x v="2"/>
    <n v="40436"/>
    <x v="0"/>
    <n v="0"/>
    <n v="1"/>
    <x v="0"/>
    <s v="Density"/>
    <s v="Employment density"/>
    <x v="1"/>
    <s v="Negative binomial regression"/>
    <m/>
    <n v="-4.0099999999999997E-2"/>
    <m/>
    <n v="0.96069336501219504"/>
    <s v="Derived (4b)"/>
    <s v=""/>
    <m/>
  </r>
  <r>
    <n v="59"/>
    <s v="Chakour and Eluru 2016"/>
    <n v="59.1"/>
    <x v="25"/>
    <s v="Table 3 p. 212 (boarding, AM peak)"/>
    <x v="0"/>
    <x v="0"/>
    <x v="1"/>
    <n v="0.14492753623188406"/>
    <n v="6.8999999999999995"/>
    <s v="59.1Emp_Den"/>
    <n v="1"/>
    <n v="6.8999999999999995"/>
    <n v="0.12762513201954501"/>
    <n v="-3.8287539605863501E-2"/>
    <e v="#N/A"/>
    <e v="#N/A"/>
    <e v="#N/A"/>
    <e v="#N/A"/>
    <e v="#N/A"/>
    <e v="#N/A"/>
    <e v="#N/A"/>
    <e v="#N/A"/>
    <n v="1"/>
    <n v="6.8999999999999995"/>
    <n v="0.10663622194661661"/>
    <n v="-3.1990866583984978E-2"/>
    <e v="#N/A"/>
    <e v="#N/A"/>
    <e v="#N/A"/>
    <e v="#N/A"/>
    <n v="1"/>
    <n v="6.8999999999999995"/>
    <n v="0.10578427350509667"/>
    <n v="-3.1735282051529E-2"/>
    <s v="8a"/>
    <n v="-0.3"/>
    <s v="Source"/>
    <n v="0.1449275362318840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x v="2"/>
    <x v="2"/>
    <n v="1813"/>
    <x v="0"/>
    <n v="0"/>
    <n v="0"/>
    <x v="1"/>
    <s v="Density"/>
    <s v="job density"/>
    <x v="1"/>
    <s v="Ordered probit "/>
    <m/>
    <n v="-3.0000000000000001E-3"/>
    <m/>
    <m/>
    <s v=""/>
    <n v="-2.0699999999999998"/>
    <m/>
  </r>
  <r>
    <n v="108"/>
    <s v="Thompson et al. 2011"/>
    <n v="108.1"/>
    <x v="26"/>
    <s v="Table 3 p. 3340"/>
    <x v="0"/>
    <x v="0"/>
    <x v="1"/>
    <n v="4.0945860762741065E-2"/>
    <n v="24.422493052336954"/>
    <s v="108.1Local_Access"/>
    <n v="0.5"/>
    <n v="12.211246526168477"/>
    <n v="5.9918081762712805E-4"/>
    <n v="-1.7579965189179936E-4"/>
    <e v="#N/A"/>
    <e v="#N/A"/>
    <e v="#N/A"/>
    <e v="#N/A"/>
    <e v="#N/A"/>
    <e v="#N/A"/>
    <e v="#N/A"/>
    <e v="#N/A"/>
    <n v="1"/>
    <n v="24.422493052336954"/>
    <n v="6.5937470328730427E-4"/>
    <n v="-1.9346053794449506E-4"/>
    <n v="0.5"/>
    <n v="12.211246526168477"/>
    <n v="4.3486688029259035E-2"/>
    <n v="-1.2758994267784601E-2"/>
    <n v="0.5"/>
    <n v="12.211246526168477"/>
    <n v="3.6331981630628539E-4"/>
    <n v="-1.0659803410426413E-4"/>
    <s v="4b, 7b"/>
    <n v="-0.293399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x v="1"/>
    <x v="2"/>
    <n v="40436"/>
    <x v="0"/>
    <n v="0"/>
    <n v="1"/>
    <x v="0"/>
    <s v="PT-Access"/>
    <s v="Walkability index"/>
    <x v="5"/>
    <s v="Negative binomial regression"/>
    <m/>
    <n v="-0.1956"/>
    <m/>
    <n v="0.8223411053418056"/>
    <s v="Derived (4b)"/>
    <s v=""/>
    <m/>
  </r>
  <r>
    <n v="65"/>
    <s v="Sung et al. 2014"/>
    <n v="65.099999999999994"/>
    <x v="27"/>
    <s v="Table 2 p. 138 (250m buffer)"/>
    <x v="0"/>
    <x v="0"/>
    <x v="1"/>
    <n v="9.9003174603174593E-2"/>
    <n v="10.100686205348556"/>
    <s v="65.1Balance"/>
    <n v="0.16666666666666666"/>
    <n v="1.6834477008914259"/>
    <n v="0.18788355153327185"/>
    <n v="-4.6874691504932925E-2"/>
    <e v="#N/A"/>
    <e v="#N/A"/>
    <e v="#N/A"/>
    <e v="#N/A"/>
    <e v="#N/A"/>
    <e v="#N/A"/>
    <e v="#N/A"/>
    <e v="#N/A"/>
    <n v="0.16666666666666666"/>
    <n v="1.6834477008914259"/>
    <n v="0.1714115053113037"/>
    <n v="-4.2765113637106535E-2"/>
    <e v="#N/A"/>
    <e v="#N/A"/>
    <e v="#N/A"/>
    <e v="#N/A"/>
    <n v="0.16666666666666666"/>
    <n v="1.6834477008914259"/>
    <n v="0.17681550950385627"/>
    <n v="-4.4113347835098092E-2"/>
    <s v="6e, 8a"/>
    <n v="-0.24948799999999999"/>
    <s v="Derived (6e)"/>
    <n v="9.9003174603174593E-2"/>
    <s v="Derived (8a)"/>
    <s v="Y"/>
    <s v="neg"/>
    <s v="N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idential to non-residential balancing index:perfect balance between two land uses = 1"/>
    <x v="3"/>
    <s v="OLS"/>
    <m/>
    <n v="-0.496"/>
    <m/>
    <m/>
    <s v=""/>
    <n v="-2.52"/>
    <m/>
  </r>
  <r>
    <n v="111"/>
    <s v="Chatman 2008"/>
    <n v="111.3"/>
    <x v="28"/>
    <s v="Table 5 p. 1020 (col. 4 combined Density)"/>
    <x v="1"/>
    <x v="0"/>
    <x v="1"/>
    <n v="6.021384603925508E-2"/>
    <n v="16.607475950765082"/>
    <s v="111.3Comm_Den"/>
    <n v="1"/>
    <n v="16.607475950765082"/>
    <n v="0.23820513742668648"/>
    <n v="-5.9267820243133859E-2"/>
    <n v="1"/>
    <n v="16.607475950765082"/>
    <n v="0.20604092207002742"/>
    <n v="-5.1265041820243516E-2"/>
    <n v="1"/>
    <n v="16.607475950765082"/>
    <n v="0.20604092207002742"/>
    <n v="-5.1265041820243516E-2"/>
    <e v="#N/A"/>
    <e v="#N/A"/>
    <e v="#N/A"/>
    <e v="#N/A"/>
    <n v="1"/>
    <n v="16.607475950765082"/>
    <n v="1.4678751524489591"/>
    <n v="-0.36522201668082549"/>
    <n v="1"/>
    <n v="16.607475950765082"/>
    <n v="0.26133160904530761"/>
    <n v="-6.5021917646562982E-2"/>
    <s v="4b, 7b"/>
    <n v="-0.24880999999999998"/>
    <s v="derived (7b)"/>
    <m/>
    <m/>
    <s v="Y"/>
    <s v="neg"/>
    <s v="N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Retail employment density"/>
    <x v="8"/>
    <s v="Negative binomial regression"/>
    <m/>
    <n v="-0.35799999999999998"/>
    <m/>
    <n v="0.69907307500652571"/>
    <s v="Derived (4b)"/>
    <s v=""/>
    <m/>
  </r>
  <r>
    <n v="151"/>
    <s v="Gan et al. 2019"/>
    <n v="151.1"/>
    <x v="29"/>
    <s v="Table 2 p. 6 "/>
    <x v="0"/>
    <x v="0"/>
    <x v="1"/>
    <n v="0.10614764940837212"/>
    <n v="9.4208397979006744"/>
    <s v="151.1Pop_Den"/>
    <n v="0.5"/>
    <n v="4.7104198989503372"/>
    <n v="9.5424264753950341E-2"/>
    <n v="-2.3121546835873509E-2"/>
    <e v="#N/A"/>
    <e v="#N/A"/>
    <e v="#N/A"/>
    <e v="#N/A"/>
    <e v="#N/A"/>
    <e v="#N/A"/>
    <e v="#N/A"/>
    <e v="#N/A"/>
    <n v="0.5"/>
    <n v="4.7104198989503372"/>
    <n v="7.4387625085983816E-2"/>
    <n v="-1.8024314485103454E-2"/>
    <e v="#N/A"/>
    <e v="#N/A"/>
    <e v="#N/A"/>
    <e v="#N/A"/>
    <n v="0.5"/>
    <n v="4.7104198989503372"/>
    <n v="7.2191310174996998E-2"/>
    <n v="-1.7492141685955878E-2"/>
    <s v="6c, 8a, 8b"/>
    <n v="-0.24230259353312264"/>
    <s v="derived 6c)"/>
    <n v="0.10614764940837212"/>
    <s v="derived, 8a, 8b"/>
    <s v="Y"/>
    <s v="neg"/>
    <s v="N"/>
    <s v="Ridership"/>
    <s v="Monthly boardings and alightings"/>
    <s v="Continuous"/>
    <s v="Aggregate"/>
    <s v="General"/>
    <s v="China"/>
    <s v="Nanjing"/>
    <n v="2015"/>
    <x v="0"/>
    <x v="0"/>
    <n v="112"/>
    <x v="0"/>
    <n v="0"/>
    <n v="0"/>
    <x v="1"/>
    <s v="Density"/>
    <s v="Proportion residential"/>
    <x v="2"/>
    <s v="OLS"/>
    <m/>
    <n v="-334297.09999999998"/>
    <m/>
    <m/>
    <m/>
    <n v="-2.2826939162913922"/>
    <s v="derived (8b)"/>
  </r>
  <r>
    <n v="73"/>
    <s v="Mangan 2013"/>
    <n v="73.150000000000006"/>
    <x v="30"/>
    <s v="Table 7 p. 53"/>
    <x v="0"/>
    <x v="0"/>
    <x v="1"/>
    <n v="7.4985997398378593E-2"/>
    <n v="13.335823149584762"/>
    <s v="73.15Amenity"/>
    <n v="1"/>
    <n v="13.335823149584762"/>
    <n v="8.1002097228159403E-2"/>
    <n v="-1.8890211691763449E-2"/>
    <e v="#N/A"/>
    <e v="#N/A"/>
    <e v="#N/A"/>
    <e v="#N/A"/>
    <e v="#N/A"/>
    <e v="#N/A"/>
    <e v="#N/A"/>
    <e v="#N/A"/>
    <n v="1"/>
    <n v="13.335823149584762"/>
    <n v="4.2736214074441461E-2"/>
    <n v="-9.9663608523221422E-3"/>
    <n v="1"/>
    <n v="13.335823149584762"/>
    <n v="0.10784646426557379"/>
    <n v="-2.5150491282300628E-2"/>
    <e v="#N/A"/>
    <e v="#N/A"/>
    <e v="#N/A"/>
    <e v="#N/A"/>
    <s v="6c, 8a"/>
    <n v="-0.23320645190895742"/>
    <s v="derived (6c)"/>
    <n v="7.4985997398378593E-2"/>
    <s v="Derived (8a)"/>
    <s v="Y"/>
    <s v="neg"/>
    <s v="N"/>
    <s v="Ridership"/>
    <s v="stop usage"/>
    <s v="Continuous"/>
    <s v="Aggregate"/>
    <s v="Weekday"/>
    <s v="USA"/>
    <s v="San Diego"/>
    <n v="2011"/>
    <x v="0"/>
    <x v="2"/>
    <n v="53"/>
    <x v="1"/>
    <n v="0"/>
    <n v="1"/>
    <x v="0"/>
    <s v="PT-Design"/>
    <s v="Bicycle facilities"/>
    <x v="6"/>
    <s v="OLS"/>
    <m/>
    <n v="-145.20099999999999"/>
    <m/>
    <m/>
    <s v=""/>
    <n v="-3.11"/>
    <m/>
  </r>
  <r>
    <n v="65"/>
    <s v="Sung et al. 2014"/>
    <n v="65.400000000000006"/>
    <x v="31"/>
    <s v="Table 2 p. 138 (1000m buffer)"/>
    <x v="0"/>
    <x v="0"/>
    <x v="1"/>
    <n v="0.11705454545454545"/>
    <n v="8.5430257844050956"/>
    <s v="65.4Mix_Land"/>
    <n v="1"/>
    <n v="8.5430257844050956"/>
    <n v="0.1159269807126089"/>
    <n v="-2.3882812858488835E-2"/>
    <e v="#N/A"/>
    <e v="#N/A"/>
    <e v="#N/A"/>
    <e v="#N/A"/>
    <e v="#N/A"/>
    <e v="#N/A"/>
    <e v="#N/A"/>
    <e v="#N/A"/>
    <n v="1"/>
    <n v="8.5430257844050956"/>
    <n v="9.8964609832209269E-2"/>
    <n v="-2.0388293059192424E-2"/>
    <e v="#N/A"/>
    <e v="#N/A"/>
    <e v="#N/A"/>
    <e v="#N/A"/>
    <n v="1"/>
    <n v="8.5430257844050956"/>
    <n v="8.1045515102105156E-2"/>
    <n v="-1.6696672839275298E-2"/>
    <s v="6e, 8a"/>
    <n v="-0.206016"/>
    <s v="Derived (6e)"/>
    <n v="0.11705454545454545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-0.46400000000000002"/>
    <m/>
    <m/>
    <s v=""/>
    <n v="-1.76"/>
    <m/>
  </r>
  <r>
    <n v="107"/>
    <s v="Brownet al. 2014"/>
    <n v="107.1"/>
    <x v="32"/>
    <s v="Table 1 p. 947 (Regional bus model)"/>
    <x v="0"/>
    <x v="0"/>
    <x v="1"/>
    <n v="4.9702463302186993E-2"/>
    <n v="20.119727143503535"/>
    <s v="107.1Emp_Den"/>
    <n v="1"/>
    <n v="20.119727143503535"/>
    <n v="0.37214243954882059"/>
    <n v="-7.2567775712020013E-2"/>
    <e v="#N/A"/>
    <e v="#N/A"/>
    <e v="#N/A"/>
    <e v="#N/A"/>
    <e v="#N/A"/>
    <e v="#N/A"/>
    <e v="#N/A"/>
    <e v="#N/A"/>
    <n v="1"/>
    <n v="20.119727143503535"/>
    <n v="0.31094082451884197"/>
    <n v="-6.0633460781174188E-2"/>
    <n v="1"/>
    <n v="20.119727143503535"/>
    <n v="0.89019124619749457"/>
    <n v="-0.17358729300851145"/>
    <n v="1"/>
    <n v="20.119727143503535"/>
    <n v="0.30845662594149209"/>
    <n v="-6.0149042058590958E-2"/>
    <s v="4b"/>
    <n v="-0.19500000000000001"/>
    <s v="Source"/>
    <m/>
    <m/>
    <s v="Y"/>
    <s v="neg"/>
    <s v="N"/>
    <s v="Ridership"/>
    <s v="trip"/>
    <s v="Count"/>
    <s v="Aggregate"/>
    <s v="Work"/>
    <s v="USA"/>
    <s v="Atlanta"/>
    <n v="2000"/>
    <x v="1"/>
    <x v="2"/>
    <n v="40269"/>
    <x v="0"/>
    <n v="0"/>
    <n v="1"/>
    <x v="0"/>
    <s v="Density"/>
    <s v="Employment density"/>
    <x v="1"/>
    <s v="Negative binomial regression"/>
    <m/>
    <n v="-1.9800000000000002E-2"/>
    <m/>
    <n v="0.98039473264669708"/>
    <s v="Derived (4b)"/>
    <s v=""/>
    <m/>
  </r>
  <r>
    <n v="65"/>
    <s v="Sung et al. 2014"/>
    <n v="65.5"/>
    <x v="33"/>
    <s v="Table 2 p. 138 (1500m buffer)"/>
    <x v="0"/>
    <x v="0"/>
    <x v="1"/>
    <n v="0.16082644628099174"/>
    <n v="6.2178828365878722"/>
    <s v="65.5Balance"/>
    <n v="0.33333333333333331"/>
    <n v="2.0726276121959573"/>
    <n v="0.23131852363402677"/>
    <n v="-4.5014584699181612E-2"/>
    <e v="#N/A"/>
    <e v="#N/A"/>
    <e v="#N/A"/>
    <e v="#N/A"/>
    <e v="#N/A"/>
    <e v="#N/A"/>
    <e v="#N/A"/>
    <e v="#N/A"/>
    <n v="0.33333333333333331"/>
    <n v="2.0726276121959573"/>
    <n v="0.21103846514991637"/>
    <n v="-4.1068085318173721E-2"/>
    <e v="#N/A"/>
    <e v="#N/A"/>
    <e v="#N/A"/>
    <e v="#N/A"/>
    <n v="0.33333333333333331"/>
    <n v="2.0726276121959573"/>
    <n v="0.21769176854625963"/>
    <n v="-4.2362818159102124E-2"/>
    <s v="6e, 8a"/>
    <n v="-0.1946"/>
    <s v="Derived (6e)"/>
    <n v="0.16082644628099174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-0.28000000000000003"/>
    <m/>
    <m/>
    <s v=""/>
    <n v="-1.21"/>
    <m/>
  </r>
  <r>
    <n v="65"/>
    <s v="Sung et al. 2014"/>
    <n v="65.3"/>
    <x v="34"/>
    <s v="Table 2 p. 138 (750m buffer)"/>
    <x v="0"/>
    <x v="0"/>
    <x v="1"/>
    <n v="0.11308263473053892"/>
    <n v="8.8430907396424629"/>
    <s v="65.3Balance"/>
    <n v="0.33333333333333331"/>
    <n v="2.9476969132141542"/>
    <n v="0.328981865373706"/>
    <n v="-6.2127567312093623E-2"/>
    <e v="#N/A"/>
    <e v="#N/A"/>
    <e v="#N/A"/>
    <e v="#N/A"/>
    <e v="#N/A"/>
    <e v="#N/A"/>
    <e v="#N/A"/>
    <e v="#N/A"/>
    <n v="0.33333333333333331"/>
    <n v="2.9476969132141542"/>
    <n v="0.30013950824131297"/>
    <n v="-5.6680745852355469E-2"/>
    <e v="#N/A"/>
    <e v="#N/A"/>
    <e v="#N/A"/>
    <e v="#N/A"/>
    <n v="0.33333333333333331"/>
    <n v="2.9476969132141542"/>
    <n v="0.30960185534538315"/>
    <n v="-5.8467691178264912E-2"/>
    <s v="6e, 8a, 5"/>
    <n v="-0.18884799999999999"/>
    <s v="Derived (6e)"/>
    <n v="0.11308263473053892"/>
    <s v="Derived (8a)"/>
    <s v="Y"/>
    <s v="neg"/>
    <s v="N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idential to non-residential balancing index:perfect balance between two land uses = 1"/>
    <x v="3"/>
    <s v="OLS"/>
    <m/>
    <n v="-0.40699999999999997"/>
    <m/>
    <m/>
    <s v=""/>
    <n v="-1.67"/>
    <m/>
  </r>
  <r>
    <n v="110"/>
    <s v="Chapman and Frank 2004"/>
    <n v="110.1"/>
    <x v="35"/>
    <s v="Table 105 p. 237"/>
    <x v="1"/>
    <x v="0"/>
    <x v="1"/>
    <n v="4.6614541754089703E-2"/>
    <n v="21.452533101696009"/>
    <s v="110.1Local_Access"/>
    <n v="0.5"/>
    <n v="10.726266550848004"/>
    <n v="5.2631589643618577E-4"/>
    <n v="-9.4210461428220416E-5"/>
    <n v="0.5"/>
    <n v="10.726266550848004"/>
    <n v="0.33878236908589243"/>
    <n v="-6.0641989974926445E-2"/>
    <n v="0.5"/>
    <n v="10.726266550848004"/>
    <n v="0.52838243363854365"/>
    <n v="-9.4580371257490276E-2"/>
    <e v="#N/A"/>
    <e v="#N/A"/>
    <e v="#N/A"/>
    <e v="#N/A"/>
    <n v="0.5"/>
    <n v="10.726266550848004"/>
    <n v="3.8198377718098656E-2"/>
    <n v="-6.8375035126225902E-3"/>
    <n v="0.5"/>
    <n v="10.726266550848004"/>
    <n v="3.1913737754413614E-4"/>
    <n v="-5.7125539625555801E-5"/>
    <s v="4a, 7a, 8a"/>
    <n v="-0.17899984033570446"/>
    <s v="Derived (7a); (used average mode shares p. 14 for elasticity calc as model-specific means only given for relative trip time)"/>
    <n v="4.6614541754089703E-2"/>
    <s v="Derived (8a)"/>
    <s v="Y"/>
    <s v="neg"/>
    <s v="N"/>
    <s v="mode choice (probability)"/>
    <s v="trip"/>
    <s v="categorical"/>
    <s v="Aggregate"/>
    <s v="Work"/>
    <s v="USA"/>
    <s v="Atlanta"/>
    <s v="2001/2001"/>
    <x v="2"/>
    <x v="1"/>
    <n v="4140"/>
    <x v="0"/>
    <n v="0"/>
    <n v="1"/>
    <x v="0"/>
    <s v="PT-Access"/>
    <s v="Walkability index"/>
    <x v="5"/>
    <s v="Multinomial logistic"/>
    <s v="automobile"/>
    <n v="-0.33100000000000002"/>
    <n v="0.7182051690405703"/>
    <m/>
    <s v="Derived (4a)"/>
    <n v="-3.84"/>
    <m/>
  </r>
  <r>
    <n v="107"/>
    <s v="Brownet al. 2014"/>
    <n v="107.5"/>
    <x v="36"/>
    <s v="Table 1 p. 947 (Bus to all other destinations)"/>
    <x v="0"/>
    <x v="0"/>
    <x v="1"/>
    <n v="4.9702463302186993E-2"/>
    <n v="20.119727143503535"/>
    <s v="107.5Emp_Den"/>
    <n v="1"/>
    <n v="20.119727143503535"/>
    <n v="0.37214243954882059"/>
    <n v="-6.6241354239690062E-2"/>
    <e v="#N/A"/>
    <e v="#N/A"/>
    <e v="#N/A"/>
    <e v="#N/A"/>
    <e v="#N/A"/>
    <e v="#N/A"/>
    <e v="#N/A"/>
    <e v="#N/A"/>
    <n v="1"/>
    <n v="20.119727143503535"/>
    <n v="0.31094082451884197"/>
    <n v="-5.534746676435387E-2"/>
    <n v="1"/>
    <n v="20.119727143503535"/>
    <n v="0.89019124619749457"/>
    <n v="-0.15845404182315403"/>
    <n v="1"/>
    <n v="20.119727143503535"/>
    <n v="0.30845662594149209"/>
    <n v="-5.4905279417585592E-2"/>
    <s v="4b"/>
    <n v="-0.17799999999999999"/>
    <s v="Source"/>
    <m/>
    <m/>
    <s v="Y"/>
    <s v="neg"/>
    <s v="N"/>
    <s v="Ridership"/>
    <s v="trip"/>
    <s v="Count"/>
    <s v="Aggregate"/>
    <s v="Work"/>
    <s v="USA"/>
    <s v="Atlanta"/>
    <n v="2000"/>
    <x v="1"/>
    <x v="2"/>
    <n v="33032"/>
    <x v="0"/>
    <n v="0"/>
    <n v="1"/>
    <x v="0"/>
    <s v="Density"/>
    <s v="Employment density"/>
    <x v="1"/>
    <s v="Negative binomial regression"/>
    <m/>
    <n v="-2.0400000000000001E-2"/>
    <m/>
    <n v="0.9798066722428721"/>
    <s v="Derived (4b)"/>
    <s v=""/>
    <m/>
  </r>
  <r>
    <n v="38"/>
    <s v="Choi et al. 2012"/>
    <n v="38.6"/>
    <x v="37"/>
    <s v="Table 2 p. 717 (poisson)"/>
    <x v="0"/>
    <x v="0"/>
    <x v="1"/>
    <n v="0.12883537881963511"/>
    <n v="7.7618431300610675"/>
    <s v="38.6Connectivity"/>
    <n v="1"/>
    <n v="7.7618431300610675"/>
    <n v="0.73333879637414301"/>
    <n v="-0.1298009669582233"/>
    <e v="#N/A"/>
    <e v="#N/A"/>
    <e v="#N/A"/>
    <e v="#N/A"/>
    <e v="#N/A"/>
    <e v="#N/A"/>
    <e v="#N/A"/>
    <e v="#N/A"/>
    <n v="1"/>
    <n v="7.7618431300610675"/>
    <n v="0.57516661211188524"/>
    <n v="-0.10180449034380368"/>
    <e v="#N/A"/>
    <e v="#N/A"/>
    <e v="#N/A"/>
    <e v="#N/A"/>
    <n v="1"/>
    <n v="7.7618431300610675"/>
    <n v="0.59246421905720315"/>
    <n v="-0.10486616677312495"/>
    <m/>
    <n v="-0.17699999999999999"/>
    <s v="Source"/>
    <m/>
    <m/>
    <s v="Y"/>
    <s v="neg"/>
    <s v="N"/>
    <s v="Ridership"/>
    <s v="trip"/>
    <s v="Count"/>
    <s v="Aggregate"/>
    <s v="Off-peak"/>
    <s v="South Korea"/>
    <s v="Seoul"/>
    <n v="2010"/>
    <x v="0"/>
    <x v="2"/>
    <n v="1000"/>
    <x v="0"/>
    <n v="0"/>
    <n v="0"/>
    <x v="1"/>
    <s v="PT-Design"/>
    <s v="pedestrian friendly intersections"/>
    <x v="0"/>
    <s v="Poisson regression"/>
    <m/>
    <n v="-6.6000000000000005E-5"/>
    <m/>
    <n v="0.99993400217795203"/>
    <s v="Derived (4b)"/>
    <s v=""/>
    <m/>
  </r>
  <r>
    <n v="65"/>
    <s v="Sung et al. 2014"/>
    <n v="65.099999999999994"/>
    <x v="38"/>
    <s v="Table 3 p. 139 (1500m buffer)"/>
    <x v="0"/>
    <x v="0"/>
    <x v="1"/>
    <n v="0.10297405063291139"/>
    <n v="9.7111844571878141"/>
    <s v="65.1Mix_House"/>
    <n v="0.5"/>
    <n v="4.855592228593907"/>
    <n v="0.57184285852753702"/>
    <n v="-9.3038261239571748E-2"/>
    <e v="#N/A"/>
    <e v="#N/A"/>
    <e v="#N/A"/>
    <e v="#N/A"/>
    <e v="#N/A"/>
    <e v="#N/A"/>
    <e v="#N/A"/>
    <e v="#N/A"/>
    <n v="0.5"/>
    <n v="4.855592228593907"/>
    <n v="0.57184285852753713"/>
    <n v="-9.3038261239571776E-2"/>
    <e v="#N/A"/>
    <e v="#N/A"/>
    <e v="#N/A"/>
    <e v="#N/A"/>
    <n v="0.5"/>
    <n v="4.855592228593907"/>
    <n v="0.58316110478346361"/>
    <n v="-9.4879728587164758E-2"/>
    <s v="6e, 8a"/>
    <n v="-0.16269900000000001"/>
    <s v="Derived (6e)"/>
    <n v="0.10297405063291139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small-scale neighborhood living balancing index:perfect balance between two land uses = 1"/>
    <x v="9"/>
    <s v="OLS"/>
    <m/>
    <n v="-0.28100000000000003"/>
    <m/>
    <m/>
    <s v=""/>
    <n v="-1.58"/>
    <m/>
  </r>
  <r>
    <n v="143"/>
    <s v="Bindong et al. 2017"/>
    <n v="143.1"/>
    <x v="39"/>
    <s v="Table 3 p. 449, elasticity table 4"/>
    <x v="0"/>
    <x v="0"/>
    <x v="1"/>
    <n v="5.7971014492753631E-2"/>
    <n v="17.249999999999996"/>
    <s v="143.1emp_den"/>
    <n v="1"/>
    <n v="17.249999999999996"/>
    <n v="0.31906283004886249"/>
    <n v="-5.1050052807817999E-2"/>
    <e v="#N/A"/>
    <e v="#N/A"/>
    <e v="#N/A"/>
    <e v="#N/A"/>
    <e v="#N/A"/>
    <e v="#N/A"/>
    <e v="#N/A"/>
    <e v="#N/A"/>
    <n v="1"/>
    <n v="17.249999999999996"/>
    <n v="0.26659055486654148"/>
    <n v="-4.2654488778646638E-2"/>
    <n v="1"/>
    <n v="17.249999999999996"/>
    <n v="0.76322103611951897"/>
    <n v="-0.12211536577912303"/>
    <n v="1"/>
    <n v="17.249999999999996"/>
    <n v="0.26446068376274162"/>
    <n v="-4.2313709402038657E-2"/>
    <s v="4a"/>
    <n v="-0.16"/>
    <s v="Source"/>
    <n v="5.7971014492753631E-2"/>
    <s v="Derived (8a)"/>
    <s v="Y"/>
    <s v="neg"/>
    <s v="N"/>
    <s v="mode choice (probability)"/>
    <m/>
    <s v="Discrete"/>
    <s v="Disaggregate"/>
    <s v="Work"/>
    <s v="China"/>
    <s v="Shanghai"/>
    <n v="2009"/>
    <x v="1"/>
    <x v="2"/>
    <n v="857"/>
    <x v="0"/>
    <n v="0"/>
    <n v="1"/>
    <x v="0"/>
    <s v="Density"/>
    <s v="Employment density"/>
    <x v="1"/>
    <s v="Multinomial logistic"/>
    <s v="Not choosing transit"/>
    <n v="-0.22"/>
    <n v="0.80251879796247849"/>
    <m/>
    <s v="Derived (4a)"/>
    <n v="-2.76"/>
    <m/>
  </r>
  <r>
    <n v="8"/>
    <s v="Dill and Wardell 2007"/>
    <n v="8.1"/>
    <x v="40"/>
    <s v="Table 4, p. 55"/>
    <x v="0"/>
    <x v="0"/>
    <x v="1"/>
    <n v="0.10877555683935247"/>
    <n v="9.1932418371975935"/>
    <s v="8.1Amenity"/>
    <n v="1"/>
    <n v="9.1932418371975935"/>
    <n v="5.583996284187745E-2"/>
    <n v="-7.8246631475896635E-3"/>
    <e v="#N/A"/>
    <e v="#N/A"/>
    <e v="#N/A"/>
    <e v="#N/A"/>
    <n v="1"/>
    <n v="9.1932418371975935"/>
    <e v="#N/A"/>
    <e v="#N/A"/>
    <e v="#N/A"/>
    <e v="#N/A"/>
    <e v="#N/A"/>
    <e v="#N/A"/>
    <e v="#N/A"/>
    <e v="#N/A"/>
    <e v="#N/A"/>
    <e v="#N/A"/>
    <n v="1"/>
    <n v="9.1932418371975935"/>
    <n v="3.680553388326499E-2"/>
    <n v="-5.1574336719967528E-3"/>
    <s v="6c"/>
    <n v="-0.14012658227848102"/>
    <s v="derived (6c)"/>
    <m/>
    <m/>
    <s v="Y"/>
    <s v="neg"/>
    <s v="N"/>
    <s v="Mode share"/>
    <s v="trip"/>
    <s v="Continuous"/>
    <s v="Aggregate"/>
    <s v="Work"/>
    <s v="USA"/>
    <s v="Portland"/>
    <s v="Not stated"/>
    <x v="2"/>
    <x v="1"/>
    <n v="592"/>
    <x v="0"/>
    <n v="0"/>
    <n v="0"/>
    <x v="1"/>
    <s v="PT-Design"/>
    <s v="Bicycle facilities"/>
    <x v="6"/>
    <s v="OLS"/>
    <m/>
    <n v="-2.7E-2"/>
    <m/>
    <m/>
    <s v=""/>
    <s v=""/>
    <m/>
  </r>
  <r>
    <n v="86"/>
    <s v="Chen and Zegras 2016"/>
    <n v="86.2"/>
    <x v="41"/>
    <s v="Table 2 (p-values), Table 3 p. 118 (am peak period)"/>
    <x v="0"/>
    <x v="0"/>
    <x v="1"/>
    <n v="4.9702463302186993E-2"/>
    <n v="20.119727143503535"/>
    <s v="86.2Emp_Den"/>
    <n v="1"/>
    <n v="20.119727143503535"/>
    <n v="0.37214243954882059"/>
    <n v="-5.0983514218188426E-2"/>
    <e v="#N/A"/>
    <e v="#N/A"/>
    <e v="#N/A"/>
    <e v="#N/A"/>
    <e v="#N/A"/>
    <e v="#N/A"/>
    <e v="#N/A"/>
    <e v="#N/A"/>
    <n v="1"/>
    <n v="20.119727143503535"/>
    <n v="0.31094082451884197"/>
    <n v="-4.2598892959081355E-2"/>
    <n v="1"/>
    <n v="20.119727143503535"/>
    <n v="0.89019124619749457"/>
    <n v="-0.12195620072905676"/>
    <n v="1"/>
    <n v="20.119727143503535"/>
    <n v="0.30845662594149209"/>
    <n v="-4.2258557753984419E-2"/>
    <m/>
    <n v="-0.13700000000000001"/>
    <s v="Source"/>
    <m/>
    <m/>
    <s v="N"/>
    <s v="neg"/>
    <s v="insignificant"/>
    <s v="Ridership"/>
    <s v="boarding"/>
    <s v="Continuous"/>
    <s v="Aggregate"/>
    <s v="Peak"/>
    <s v="USA"/>
    <s v="Boston"/>
    <s v="2009 - 2010"/>
    <x v="2"/>
    <x v="2"/>
    <n v="120"/>
    <x v="0"/>
    <n v="0"/>
    <n v="1"/>
    <x v="0"/>
    <s v="Density"/>
    <s v="Employment density"/>
    <x v="1"/>
    <s v="OLS"/>
    <m/>
    <n v="-0.06"/>
    <m/>
    <m/>
    <s v=""/>
    <s v=""/>
    <m/>
  </r>
  <r>
    <n v="54"/>
    <s v="Zhu et al. 2013"/>
    <n v="54.2"/>
    <x v="42"/>
    <s v="Table 4 p. 68"/>
    <x v="0"/>
    <x v="0"/>
    <x v="1"/>
    <n v="0.12883537881963511"/>
    <n v="7.7618431300610675"/>
    <s v="54.2Connectivity"/>
    <n v="1"/>
    <n v="7.7618431300610675"/>
    <n v="0.73333879637414301"/>
    <n v="-9.8560734232684813E-2"/>
    <e v="#N/A"/>
    <e v="#N/A"/>
    <e v="#N/A"/>
    <e v="#N/A"/>
    <e v="#N/A"/>
    <e v="#N/A"/>
    <e v="#N/A"/>
    <e v="#N/A"/>
    <n v="1"/>
    <n v="7.7618431300610675"/>
    <n v="0.57516661211188524"/>
    <n v="-7.7302392667837366E-2"/>
    <n v="1"/>
    <n v="7.7618431300610675"/>
    <n v="0.57949293917418154"/>
    <n v="-7.7883851025009998E-2"/>
    <n v="1"/>
    <n v="7.7618431300610675"/>
    <n v="0.59246421905720315"/>
    <n v="-7.9627191041288098E-2"/>
    <s v="4a, 7a, 5"/>
    <n v="-0.13439999999999999"/>
    <s v="derived (7a)"/>
    <m/>
    <m/>
    <s v="Y"/>
    <s v="Pos"/>
    <s v="Y"/>
    <s v="Transit use (probability)"/>
    <s v="individual"/>
    <s v="binary"/>
    <s v="Disaggregate"/>
    <s v="Work"/>
    <s v="USA"/>
    <s v="Los Angeles"/>
    <n v="2009"/>
    <x v="1"/>
    <x v="2"/>
    <n v="3334"/>
    <x v="0"/>
    <n v="0"/>
    <n v="1"/>
    <x v="0"/>
    <s v="PT-Design"/>
    <s v="Quality and diversity of non auto transportation infratructure (entropy measure)"/>
    <x v="0"/>
    <s v="Binary logistic"/>
    <s v="no transit trip"/>
    <n v="0.4"/>
    <n v="1.4918246976412703"/>
    <m/>
    <s v="Derived (4a)"/>
    <s v=""/>
    <m/>
  </r>
  <r>
    <n v="139"/>
    <s v="Vergel-Tovar 2016"/>
    <n v="139.19999999999999"/>
    <x v="43"/>
    <s v="Table 40, p. 352 (land use model)"/>
    <x v="0"/>
    <x v="0"/>
    <x v="1"/>
    <n v="0.1188"/>
    <n v="8.4175084175084169"/>
    <s v="139.2Pop_den"/>
    <n v="1"/>
    <n v="8.4175084175084169"/>
    <n v="0.17052291919451179"/>
    <n v="-2.2918280339742383E-2"/>
    <e v="#N/A"/>
    <e v="#N/A"/>
    <e v="#N/A"/>
    <e v="#N/A"/>
    <e v="#N/A"/>
    <e v="#N/A"/>
    <e v="#N/A"/>
    <e v="#N/A"/>
    <n v="1"/>
    <n v="8.4175084175084169"/>
    <n v="0.13293049744020938"/>
    <n v="-1.7865858855964138E-2"/>
    <n v="1"/>
    <n v="8.4175084175084169"/>
    <n v="0.45229065522982376"/>
    <n v="-6.078786406288831E-2"/>
    <n v="1"/>
    <n v="8.4175084175084169"/>
    <n v="0.12900568826240114"/>
    <n v="-1.7338364502466713E-2"/>
    <s v="6a, 8b, 8a"/>
    <n v="-0.13439999999999999"/>
    <s v="Source (6a)"/>
    <n v="0.1188"/>
    <s v="Derived (8a)"/>
    <s v="N"/>
    <s v="neg"/>
    <s v="insignificant"/>
    <s v="Ridership"/>
    <m/>
    <s v="Continuous"/>
    <s v="Aggregate"/>
    <s v="General"/>
    <s v="Latin America"/>
    <s v="varies"/>
    <s v="2013, 2014"/>
    <x v="2"/>
    <x v="2"/>
    <n v="120"/>
    <x v="0"/>
    <n v="1"/>
    <n v="0"/>
    <x v="0"/>
    <s v="Density"/>
    <s v="Population density"/>
    <x v="2"/>
    <s v="OLS"/>
    <m/>
    <n v="-0.13439999999999999"/>
    <m/>
    <m/>
    <m/>
    <n v="-1.1313131313131313"/>
    <s v="derived (8b)"/>
  </r>
  <r>
    <n v="65"/>
    <s v="Sung et al. 2014"/>
    <n v="65.599999999999994"/>
    <x v="44"/>
    <s v="Table 3 p. 139 (250m buffer)"/>
    <x v="0"/>
    <x v="0"/>
    <x v="1"/>
    <n v="7.5879310344827589E-2"/>
    <n v="13.178822994773915"/>
    <s v="65.6Balance"/>
    <n v="0.33333333333333331"/>
    <n v="4.3929409982579717"/>
    <n v="0.4902803668874155"/>
    <n v="-6.4731716840145476E-2"/>
    <e v="#N/A"/>
    <e v="#N/A"/>
    <e v="#N/A"/>
    <e v="#N/A"/>
    <e v="#N/A"/>
    <e v="#N/A"/>
    <e v="#N/A"/>
    <e v="#N/A"/>
    <n v="0.33333333333333331"/>
    <n v="4.3929409982579717"/>
    <n v="0.4472967166466818"/>
    <n v="-5.9056585498861405E-2"/>
    <e v="#N/A"/>
    <e v="#N/A"/>
    <e v="#N/A"/>
    <e v="#N/A"/>
    <n v="0.33333333333333331"/>
    <n v="4.3929409982579717"/>
    <n v="0.46139841494099265"/>
    <n v="-6.0918432724659265E-2"/>
    <s v="6e, 8a, 5"/>
    <n v="-0.13203000000000001"/>
    <s v="Derived (6e)"/>
    <n v="7.5879310344827589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idential to non-residential balancing index:perfect balance between two land uses = 1"/>
    <x v="3"/>
    <s v="OLS"/>
    <m/>
    <n v="-0.27"/>
    <m/>
    <m/>
    <s v=""/>
    <n v="-1.74"/>
    <m/>
  </r>
  <r>
    <n v="54"/>
    <s v="Zhu et al. 2013"/>
    <n v="54.1"/>
    <x v="45"/>
    <s v="Table 3 p. 68"/>
    <x v="0"/>
    <x v="0"/>
    <x v="1"/>
    <n v="0.12883537881963511"/>
    <n v="7.7618431300610675"/>
    <s v="54.1Connectivity"/>
    <n v="1"/>
    <n v="7.7618431300610675"/>
    <n v="0.73333879637414301"/>
    <n v="-9.3632697521050565E-2"/>
    <e v="#N/A"/>
    <e v="#N/A"/>
    <e v="#N/A"/>
    <e v="#N/A"/>
    <e v="#N/A"/>
    <e v="#N/A"/>
    <e v="#N/A"/>
    <e v="#N/A"/>
    <n v="1"/>
    <n v="7.7618431300610675"/>
    <n v="0.57516661211188524"/>
    <n v="-7.3437273034445499E-2"/>
    <n v="1"/>
    <n v="7.7618431300610675"/>
    <n v="0.57949293917418154"/>
    <n v="-7.398965847375949E-2"/>
    <n v="1"/>
    <n v="7.7618431300610675"/>
    <n v="0.59246421905720315"/>
    <n v="-7.5645831489223686E-2"/>
    <s v="4b, 7a, 5"/>
    <n v="-0.12767999999999999"/>
    <s v="derived (7a)"/>
    <m/>
    <m/>
    <s v="Y"/>
    <s v="Pos"/>
    <s v="Y"/>
    <s v="mode choice (probability)"/>
    <s v="trip"/>
    <s v="categorical"/>
    <s v="Disaggregate"/>
    <s v="Work"/>
    <s v="USA"/>
    <s v="Los Angeles"/>
    <n v="2009"/>
    <x v="1"/>
    <x v="2"/>
    <n v="4934"/>
    <x v="0"/>
    <n v="0"/>
    <n v="1"/>
    <x v="0"/>
    <s v="PT-Design"/>
    <s v="Quality and diversity of non auto transportation infratructure (entropy measure)"/>
    <x v="0"/>
    <s v="Multinomial logistic"/>
    <s v="automobile"/>
    <n v="0.38"/>
    <m/>
    <n v="1.4622845894342245"/>
    <s v="Derived (4b)"/>
    <s v=""/>
    <m/>
  </r>
  <r>
    <n v="19"/>
    <s v="Chen et al. 2007"/>
    <n v="19.100000000000001"/>
    <x v="46"/>
    <s v="Table 8 p. 36"/>
    <x v="0"/>
    <x v="0"/>
    <x v="1"/>
    <n v="4.9702463302186993E-2"/>
    <n v="20.119727143503535"/>
    <s v="19.1Emp_Den"/>
    <n v="1"/>
    <n v="20.119727143503535"/>
    <n v="0.37214243954882059"/>
    <n v="-4.6480590699647689E-2"/>
    <e v="#N/A"/>
    <e v="#N/A"/>
    <e v="#N/A"/>
    <e v="#N/A"/>
    <n v="1"/>
    <n v="20.119727143503535"/>
    <n v="1.2397725943624267"/>
    <n v="-0.15484759703586709"/>
    <e v="#N/A"/>
    <e v="#N/A"/>
    <e v="#N/A"/>
    <e v="#N/A"/>
    <n v="1"/>
    <n v="20.119727143503535"/>
    <n v="0.89019124619749457"/>
    <n v="-0.11118488665006707"/>
    <n v="1"/>
    <n v="20.119727143503535"/>
    <n v="0.30845662594149209"/>
    <n v="-3.8526232580092364E-2"/>
    <s v="4c, 7a"/>
    <n v="-0.1249"/>
    <s v="derived (7a)"/>
    <m/>
    <m/>
    <s v="N"/>
    <s v="neg"/>
    <s v="insignificant"/>
    <s v="mode choice (probability)"/>
    <s v="tour"/>
    <s v="categorical"/>
    <s v="Disaggregate"/>
    <s v="Work"/>
    <s v="USA"/>
    <s v="New York"/>
    <s v="1997/98"/>
    <x v="2"/>
    <x v="1"/>
    <n v="4762"/>
    <x v="0"/>
    <n v="0"/>
    <n v="1"/>
    <x v="0"/>
    <s v="Density"/>
    <s v="Employment density (at home)"/>
    <x v="1"/>
    <s v="Multinomial logistic"/>
    <s v="Not choosing transit"/>
    <n v="-0.1249"/>
    <n v="0.99875797562796431"/>
    <m/>
    <s v="Derived (4c)"/>
    <s v=""/>
    <m/>
  </r>
  <r>
    <n v="65"/>
    <s v="Sung et al. 2014"/>
    <n v="65.900000000000006"/>
    <x v="47"/>
    <s v="Table 3 p. 139 (1000m buffer)"/>
    <x v="0"/>
    <x v="0"/>
    <x v="1"/>
    <n v="6.0101449275362324E-2"/>
    <n v="16.63853387991319"/>
    <s v="65.9Balance"/>
    <n v="0.33333333333333331"/>
    <n v="5.5461779599710628"/>
    <n v="0.6189890021550043"/>
    <n v="-7.7008421758104087E-2"/>
    <e v="#N/A"/>
    <e v="#N/A"/>
    <e v="#N/A"/>
    <e v="#N/A"/>
    <e v="#N/A"/>
    <e v="#N/A"/>
    <e v="#N/A"/>
    <e v="#N/A"/>
    <n v="0.33333333333333331"/>
    <n v="5.5461779599710628"/>
    <n v="0.56472126359470987"/>
    <n v="-7.0256972403817855E-2"/>
    <e v="#N/A"/>
    <e v="#N/A"/>
    <e v="#N/A"/>
    <e v="#N/A"/>
    <n v="0.33333333333333331"/>
    <n v="5.5461779599710628"/>
    <n v="0.58252494643704333"/>
    <n v="-7.2471928586232567E-2"/>
    <s v="6e, 8a"/>
    <n v="-0.12441000000000001"/>
    <s v="Derived (6e)"/>
    <n v="6.0101449275362324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office balancing index:perfect balance between two land uses = 1"/>
    <x v="3"/>
    <s v="OLS"/>
    <m/>
    <n v="-0.39"/>
    <m/>
    <m/>
    <s v=""/>
    <n v="-2.0699999999999998"/>
    <m/>
  </r>
  <r>
    <n v="65"/>
    <s v="Sung et al. 2014"/>
    <n v="65.8"/>
    <x v="48"/>
    <s v="Table 3 p. 139 (750m buffer)"/>
    <x v="0"/>
    <x v="0"/>
    <x v="1"/>
    <n v="8.6099999999999996E-2"/>
    <n v="11.614401858304298"/>
    <s v="65.8Balance"/>
    <n v="0.33333333333333331"/>
    <n v="3.8714672861014323"/>
    <n v="0.43208055882724888"/>
    <n v="-5.2082990561036581E-2"/>
    <e v="#N/A"/>
    <e v="#N/A"/>
    <e v="#N/A"/>
    <e v="#N/A"/>
    <e v="#N/A"/>
    <e v="#N/A"/>
    <e v="#N/A"/>
    <e v="#N/A"/>
    <n v="0.33333333333333331"/>
    <n v="3.8714672861014323"/>
    <n v="0.39419937722016229"/>
    <n v="-4.7516792930118359E-2"/>
    <e v="#N/A"/>
    <e v="#N/A"/>
    <e v="#N/A"/>
    <e v="#N/A"/>
    <n v="0.33333333333333331"/>
    <n v="3.8714672861014323"/>
    <n v="0.40662710243808498"/>
    <n v="-4.9014830927886763E-2"/>
    <s v="6e, 8a"/>
    <n v="-0.12053999999999999"/>
    <s v="Derived (6e)"/>
    <n v="8.6099999999999996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idential to non-residential balancing index:perfect balance between two land uses = 1"/>
    <x v="3"/>
    <s v="OLS"/>
    <m/>
    <n v="-0.246"/>
    <m/>
    <m/>
    <s v=""/>
    <n v="-1.4"/>
    <m/>
  </r>
  <r>
    <n v="76"/>
    <s v="Woldeamanuel and Kent 2016"/>
    <n v="76.099999999999994"/>
    <x v="49"/>
    <s v="Table 3"/>
    <x v="0"/>
    <x v="0"/>
    <x v="1"/>
    <n v="5.4050156871044787E-2"/>
    <n v="18.5013339070568"/>
    <s v="76.1Connectivity"/>
    <n v="0.5"/>
    <n v="9.2506669535284001"/>
    <n v="0.87400284387159533"/>
    <n v="-9.4479981633997984E-2"/>
    <e v="#N/A"/>
    <e v="#N/A"/>
    <e v="#N/A"/>
    <e v="#N/A"/>
    <e v="#N/A"/>
    <e v="#N/A"/>
    <e v="#N/A"/>
    <e v="#N/A"/>
    <n v="0.5"/>
    <n v="9.2506669535284001"/>
    <n v="0.68549114975407177"/>
    <n v="-7.4101808355840862E-2"/>
    <n v="0.5"/>
    <n v="9.2506669535284001"/>
    <n v="0.69064732337349732"/>
    <n v="-7.4659192341809455E-2"/>
    <e v="#N/A"/>
    <e v="#N/A"/>
    <e v="#N/A"/>
    <e v="#N/A"/>
    <s v="6c, 8a, 8b"/>
    <n v="-0.10810031374208957"/>
    <s v="derived (6c)"/>
    <n v="5.4050156871044787E-2"/>
    <s v="Derived (8a)"/>
    <s v="Y"/>
    <s v="neg"/>
    <s v="N"/>
    <s v="Ridership"/>
    <s v="boarding"/>
    <s v="Continuous"/>
    <s v="Aggregate"/>
    <s v="General"/>
    <s v="USA"/>
    <s v="San Fernando"/>
    <n v="2012"/>
    <x v="0"/>
    <x v="2"/>
    <n v="18"/>
    <x v="1"/>
    <n v="0"/>
    <n v="1"/>
    <x v="0"/>
    <s v="PT-Design"/>
    <s v="Sidewalk availability and quality index"/>
    <x v="0"/>
    <s v="OLS"/>
    <m/>
    <n v="-0.06"/>
    <m/>
    <m/>
    <s v=""/>
    <n v="-2"/>
    <s v="derived (8b)"/>
  </r>
  <r>
    <n v="65"/>
    <s v="Sung et al. 2014"/>
    <n v="65.900000000000006"/>
    <x v="50"/>
    <s v="Table 3 p. 139 (1000m buffer)"/>
    <x v="0"/>
    <x v="0"/>
    <x v="1"/>
    <n v="9.889908256880732E-2"/>
    <n v="10.111317254174399"/>
    <s v="65.9Mix_Land"/>
    <n v="1"/>
    <n v="10.111317254174399"/>
    <n v="0.1372083509853729"/>
    <n v="-1.4791060236223197E-2"/>
    <e v="#N/A"/>
    <e v="#N/A"/>
    <e v="#N/A"/>
    <e v="#N/A"/>
    <e v="#N/A"/>
    <e v="#N/A"/>
    <e v="#N/A"/>
    <e v="#N/A"/>
    <n v="1"/>
    <n v="10.111317254174399"/>
    <n v="0.11713210192760026"/>
    <n v="-1.2626840587795308E-2"/>
    <e v="#N/A"/>
    <e v="#N/A"/>
    <e v="#N/A"/>
    <e v="#N/A"/>
    <n v="1"/>
    <n v="10.111317254174399"/>
    <n v="9.5923497822198472E-2"/>
    <n v="-1.0340553065232995E-2"/>
    <s v="6e, 8a"/>
    <n v="-0.10779999999999999"/>
    <s v="Derived (6e)"/>
    <n v="9.889908256880732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-0.22"/>
    <m/>
    <m/>
    <s v=""/>
    <n v="-1.0900000000000001"/>
    <m/>
  </r>
  <r>
    <n v="54"/>
    <s v="Zhu et al. 2013"/>
    <n v="54.3"/>
    <x v="51"/>
    <s v="Table 5 p. 69"/>
    <x v="0"/>
    <x v="0"/>
    <x v="1"/>
    <n v="0.12883537881963511"/>
    <n v="7.7618431300610675"/>
    <s v="54.3Connectivity"/>
    <n v="1"/>
    <n v="7.7618431300610675"/>
    <n v="0.73333879637414301"/>
    <n v="-7.8848587386147848E-2"/>
    <e v="#N/A"/>
    <e v="#N/A"/>
    <e v="#N/A"/>
    <e v="#N/A"/>
    <e v="#N/A"/>
    <e v="#N/A"/>
    <e v="#N/A"/>
    <e v="#N/A"/>
    <n v="1"/>
    <n v="7.7618431300610675"/>
    <n v="0.57516661211188524"/>
    <n v="-6.1841914134269899E-2"/>
    <n v="1"/>
    <n v="7.7618431300610675"/>
    <n v="0.57949293917418154"/>
    <n v="-6.2307080820007993E-2"/>
    <n v="1"/>
    <n v="7.7618431300610675"/>
    <n v="0.59246421905720315"/>
    <n v="-6.3701752833030478E-2"/>
    <s v="4a, 7a, 5"/>
    <n v="-0.10751999999999999"/>
    <s v="derived (7a)"/>
    <m/>
    <m/>
    <s v="Y"/>
    <s v="Pos"/>
    <s v="Y"/>
    <s v="Transit use (probability)"/>
    <s v="individual"/>
    <s v="binary"/>
    <s v="Disaggregate"/>
    <s v="Non-work"/>
    <s v="USA"/>
    <s v="Los Angeles"/>
    <n v="2009"/>
    <x v="1"/>
    <x v="2"/>
    <n v="8181"/>
    <x v="0"/>
    <n v="0"/>
    <n v="1"/>
    <x v="0"/>
    <s v="PT-Design"/>
    <s v="Quality and diversity of non auto transportation infratructure (entropy measure)"/>
    <x v="0"/>
    <s v="Binary logistic"/>
    <s v="no transit trip"/>
    <n v="0.32"/>
    <n v="1.3771277643359572"/>
    <m/>
    <s v="Derived (4a)"/>
    <s v=""/>
    <m/>
  </r>
  <r>
    <n v="73"/>
    <s v="Mangan 2013"/>
    <n v="73.150000000000006"/>
    <x v="52"/>
    <s v="Table 7 p. 53"/>
    <x v="0"/>
    <x v="0"/>
    <x v="1"/>
    <n v="7.3891791163889428E-2"/>
    <n v="13.533303013078067"/>
    <s v="73.15Connectivity"/>
    <n v="0.5"/>
    <n v="6.7666515065390334"/>
    <n v="0.63931311006147262"/>
    <n v="-6.5191187327458613E-2"/>
    <e v="#N/A"/>
    <e v="#N/A"/>
    <e v="#N/A"/>
    <e v="#N/A"/>
    <e v="#N/A"/>
    <e v="#N/A"/>
    <e v="#N/A"/>
    <e v="#N/A"/>
    <n v="1"/>
    <n v="13.533303013078067"/>
    <n v="1.0028422262966348"/>
    <n v="-0.10226049553106041"/>
    <n v="0.5"/>
    <n v="6.7666515065390334"/>
    <n v="0.50519273633669237"/>
    <n v="-5.1514842715848524E-2"/>
    <e v="#N/A"/>
    <e v="#N/A"/>
    <e v="#N/A"/>
    <e v="#N/A"/>
    <s v="6c, 8a"/>
    <n v="-0.10197067180616741"/>
    <s v="derived (6c)"/>
    <n v="7.3891791163889428E-2"/>
    <s v="Derived (8a)"/>
    <s v="N"/>
    <s v="neg"/>
    <s v="insignificant"/>
    <s v="Ridership"/>
    <s v="stop usage"/>
    <s v="Continuous"/>
    <s v="Aggregate"/>
    <s v="Weekday"/>
    <s v="USA"/>
    <s v="San Diego"/>
    <n v="2011"/>
    <x v="0"/>
    <x v="2"/>
    <n v="53"/>
    <x v="1"/>
    <n v="0"/>
    <n v="1"/>
    <x v="0"/>
    <s v="PT-Design"/>
    <s v="Class III bike lanes as a proportion of total road miles"/>
    <x v="0"/>
    <s v="OLS"/>
    <m/>
    <n v="-4993.5839999999998"/>
    <m/>
    <m/>
    <s v=""/>
    <n v="-1.38"/>
    <m/>
  </r>
  <r>
    <n v="30"/>
    <s v="Brown et al. 2006"/>
    <n v="30.2"/>
    <x v="53"/>
    <s v="Table 5.4 p. 40 (Final model)"/>
    <x v="0"/>
    <x v="0"/>
    <x v="1"/>
    <n v="0.37399999999999994"/>
    <n v="2.6737967914438507"/>
    <s v="30.2Mix_Land"/>
    <n v="1"/>
    <n v="2.6737967914438507"/>
    <n v="3.6282834313455331E-2"/>
    <n v="-3.6718228325216796E-3"/>
    <e v="#N/A"/>
    <e v="#N/A"/>
    <e v="#N/A"/>
    <e v="#N/A"/>
    <n v="1"/>
    <n v="2.6737967914438507"/>
    <n v="0.30612543581362589"/>
    <n v="-3.0979894104338941E-2"/>
    <e v="#N/A"/>
    <e v="#N/A"/>
    <e v="#N/A"/>
    <e v="#N/A"/>
    <e v="#N/A"/>
    <e v="#N/A"/>
    <e v="#N/A"/>
    <e v="#N/A"/>
    <e v="#N/A"/>
    <e v="#N/A"/>
    <e v="#N/A"/>
    <e v="#N/A"/>
    <s v="4b, 7b,  8a, 8b"/>
    <n v="-0.1012"/>
    <s v="derived (7b)"/>
    <n v="0.3739999999999999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Diversity"/>
    <s v="Land use diversity:highest score achieved for pefect balancing"/>
    <x v="4"/>
    <s v="Negative binomial regression"/>
    <m/>
    <n v="-0.23"/>
    <m/>
    <n v="0.79453360250333405"/>
    <s v="Derived (4b)"/>
    <n v="-0.27058823529411768"/>
    <s v="derived (8b)"/>
  </r>
  <r>
    <n v="131"/>
    <s v="Zhang 2004"/>
    <n v="131.19999999999999"/>
    <x v="54"/>
    <s v="Table 3 (Boston - non-work trip, expanded)"/>
    <x v="1"/>
    <x v="0"/>
    <x v="1"/>
    <n v="0.10999999999999999"/>
    <n v="9.0909090909090917"/>
    <s v="131.2Pop_Den"/>
    <n v="0.5"/>
    <n v="4.5454545454545459"/>
    <n v="9.2082376365036384E-2"/>
    <n v="-9.3187364881416827E-3"/>
    <n v="0.5"/>
    <n v="4.5454545454545459"/>
    <n v="2.0295020874222372E-2"/>
    <n v="-2.0538561124713041E-3"/>
    <n v="0.5"/>
    <n v="4.5454545454545459"/>
    <n v="0.2561792493644216"/>
    <n v="-2.5925340035679464E-2"/>
    <e v="#N/A"/>
    <e v="#N/A"/>
    <e v="#N/A"/>
    <e v="#N/A"/>
    <n v="0.5"/>
    <n v="4.5454545454545459"/>
    <n v="0.24423695382410485"/>
    <n v="-2.471677972699941E-2"/>
    <e v="#N/A"/>
    <e v="#N/A"/>
    <e v="#N/A"/>
    <e v="#N/A"/>
    <s v="4a, 7a, 8a"/>
    <n v="-0.1012"/>
    <s v="derived (7a)"/>
    <n v="0.10999999999999999"/>
    <s v="Derived (8a)"/>
    <s v="N"/>
    <s v="neg"/>
    <s v="insignificant"/>
    <s v="mode choice (probability)"/>
    <s v="trip"/>
    <s v="Discrete"/>
    <s v="Disaggregate"/>
    <s v="Non-work"/>
    <s v="USA"/>
    <s v="Boston"/>
    <n v="1991"/>
    <x v="1"/>
    <x v="1"/>
    <n v="1036"/>
    <x v="1"/>
    <n v="0"/>
    <n v="1"/>
    <x v="0"/>
    <s v="Density"/>
    <s v="Pop density (origin)"/>
    <x v="2"/>
    <s v="Multinomial logistic"/>
    <s v="drive alone or active modes"/>
    <n v="-4.5999999999999999E-3"/>
    <n v="0.99541056379597226"/>
    <m/>
    <s v="Derived (4a)"/>
    <n v="-0.92"/>
    <m/>
  </r>
  <r>
    <n v="177"/>
    <s v="Tu et al. 2018"/>
    <n v="177.1"/>
    <x v="55"/>
    <s v="Table 4 Model 1 p. 51"/>
    <x v="0"/>
    <x v="0"/>
    <x v="1"/>
    <n v="2.8279183381088823E-2"/>
    <n v="35.361700036526919"/>
    <s v="177.1Mix_Land"/>
    <n v="1"/>
    <n v="35.361700036526919"/>
    <n v="0.4798504910968126"/>
    <n v="-4.7358532315980709E-2"/>
    <e v="#N/A"/>
    <e v="#N/A"/>
    <e v="#N/A"/>
    <e v="#N/A"/>
    <e v="#N/A"/>
    <e v="#N/A"/>
    <e v="#N/A"/>
    <e v="#N/A"/>
    <n v="1"/>
    <n v="35.361700036526919"/>
    <n v="0.40963903603179896"/>
    <n v="-4.0429058395784978E-2"/>
    <n v="1"/>
    <n v="35.361700036526919"/>
    <n v="0.26197491119053395"/>
    <n v="-2.5855443576257475E-2"/>
    <n v="1"/>
    <n v="35.361700036526919"/>
    <n v="0.3354674639491359"/>
    <n v="-3.3108743300608402E-2"/>
    <s v="6e, 8a"/>
    <n v="-9.869435E-2"/>
    <s v="Derived (6e)"/>
    <n v="2.8279183381088823E-2"/>
    <s v="Derived (8a)"/>
    <s v="Y"/>
    <s v="neg"/>
    <s v="N"/>
    <s v="Ridership"/>
    <s v="daily ridership"/>
    <s v="Count"/>
    <s v="Aggregate"/>
    <s v="General"/>
    <s v="China"/>
    <s v="Shenzhen"/>
    <n v="2014"/>
    <x v="0"/>
    <x v="0"/>
    <n v="491"/>
    <x v="0"/>
    <n v="0"/>
    <n v="1"/>
    <x v="0"/>
    <s v="Diversity"/>
    <s v="land use mix (entropy)"/>
    <x v="4"/>
    <s v="OLS"/>
    <m/>
    <n v="-0.17330000000000001"/>
    <m/>
    <m/>
    <m/>
    <n v="-3.49"/>
    <s v="source"/>
  </r>
  <r>
    <n v="186"/>
    <s v="Pan et al. 2017"/>
    <n v="186.2"/>
    <x v="56"/>
    <s v="Table 3 p. 62 (low accessibility)"/>
    <x v="0"/>
    <x v="0"/>
    <x v="1"/>
    <n v="0.56377811583155513"/>
    <n v="1.7737474582975452"/>
    <s v="186.2Pop_Den"/>
    <n v="1"/>
    <n v="1.7737474582975452"/>
    <n v="3.5932793826925873E-2"/>
    <n v="-3.4438808760523612E-3"/>
    <e v="#N/A"/>
    <e v="#N/A"/>
    <e v="#N/A"/>
    <e v="#N/A"/>
    <e v="#N/A"/>
    <e v="#N/A"/>
    <e v="#N/A"/>
    <e v="#N/A"/>
    <n v="1"/>
    <n v="1.7737474582975452"/>
    <n v="2.8011273677418208E-2"/>
    <n v="-2.6846643263024688E-3"/>
    <e v="#N/A"/>
    <e v="#N/A"/>
    <e v="#N/A"/>
    <e v="#N/A"/>
    <n v="1"/>
    <n v="1.7737474582975452"/>
    <n v="2.7184233185369507E-2"/>
    <n v="-2.6053988801474537E-3"/>
    <s v="6c, 8a"/>
    <n v="-9.5842279691364385E-2"/>
    <s v="derived (6c)"/>
    <n v="0.56377811583155513"/>
    <s v="Derived (8a)"/>
    <s v="N"/>
    <s v="neg"/>
    <s v="insignificant"/>
    <s v="Ridership"/>
    <s v="daily station passenger volume"/>
    <s v="Continuous"/>
    <s v="Aggregate"/>
    <s v="General"/>
    <s v="China"/>
    <s v="Shanghai"/>
    <n v="2015"/>
    <x v="0"/>
    <x v="2"/>
    <n v="244"/>
    <x v="0"/>
    <n v="0"/>
    <n v="0"/>
    <x v="1"/>
    <s v="Density"/>
    <s v="residential density"/>
    <x v="2"/>
    <s v="OLS"/>
    <m/>
    <n v="-2.5059999999999998"/>
    <m/>
    <m/>
    <m/>
    <n v="-0.17"/>
    <s v="source"/>
  </r>
  <r>
    <n v="34"/>
    <s v="Hamidi and Ewing 2014"/>
    <n v="34.200000000000003"/>
    <x v="57"/>
    <s v="Tabe 7 p. 80"/>
    <x v="0"/>
    <x v="0"/>
    <x v="1"/>
    <n v="0.22162162162162163"/>
    <n v="4.5121951219512191"/>
    <s v="34.2Connectivity"/>
    <n v="1"/>
    <n v="4.5121951219512191"/>
    <n v="0.42631211225096644"/>
    <n v="-3.4957593204579251E-2"/>
    <e v="#N/A"/>
    <e v="#N/A"/>
    <e v="#N/A"/>
    <e v="#N/A"/>
    <e v="#N/A"/>
    <e v="#N/A"/>
    <e v="#N/A"/>
    <e v="#N/A"/>
    <n v="1"/>
    <n v="4.5121951219512191"/>
    <n v="0.33436181819098926"/>
    <n v="-2.7417669091661122E-2"/>
    <n v="1"/>
    <n v="4.5121951219512191"/>
    <n v="0.33687684349353042"/>
    <n v="-2.7623901166469497E-2"/>
    <e v="#N/A"/>
    <e v="#N/A"/>
    <e v="#N/A"/>
    <e v="#N/A"/>
    <s v="6a, 8a"/>
    <n v="-8.2000000000000003E-2"/>
    <s v="Source (6a)"/>
    <n v="0.22162162162162163"/>
    <s v="Derived (8a)"/>
    <s v="N"/>
    <s v="neg"/>
    <s v="insignificant"/>
    <s v="Mode share"/>
    <s v="activity"/>
    <s v="continuous (fraction)"/>
    <s v="Aggregate"/>
    <s v="Work"/>
    <s v="USA"/>
    <s v="varies"/>
    <s v="2007 - 2011"/>
    <x v="2"/>
    <x v="2"/>
    <n v="451"/>
    <x v="1"/>
    <n v="0"/>
    <n v="1"/>
    <x v="0"/>
    <s v="PT-Design"/>
    <s v="Street factor"/>
    <x v="0"/>
    <s v="OLS"/>
    <m/>
    <n v="-8.2000000000000003E-2"/>
    <m/>
    <m/>
    <s v=""/>
    <n v="-0.37"/>
    <m/>
  </r>
  <r>
    <n v="72"/>
    <s v="Bhattacharya 2013"/>
    <n v="72.400000000000006"/>
    <x v="58"/>
    <s v="Table 3.5 p. 67"/>
    <x v="0"/>
    <x v="0"/>
    <x v="1"/>
    <n v="6.9014893026915811E-2"/>
    <n v="14.489626168224298"/>
    <s v="72.4Pop_Den"/>
    <n v="1"/>
    <n v="14.489626168224298"/>
    <n v="0.29353262624644416"/>
    <n v="-2.3482610099715532E-2"/>
    <e v="#N/A"/>
    <e v="#N/A"/>
    <e v="#N/A"/>
    <e v="#N/A"/>
    <e v="#N/A"/>
    <e v="#N/A"/>
    <e v="#N/A"/>
    <e v="#N/A"/>
    <n v="1"/>
    <n v="14.489626168224298"/>
    <n v="0.22882224985465002"/>
    <n v="-1.8305779988372003E-2"/>
    <n v="1"/>
    <n v="14.489626168224298"/>
    <n v="0.77855847462297056"/>
    <n v="-6.2284677969837644E-2"/>
    <e v="#N/A"/>
    <e v="#N/A"/>
    <e v="#N/A"/>
    <e v="#N/A"/>
    <s v="4b, 8a, 8b"/>
    <n v="-0.08"/>
    <s v="Source"/>
    <n v="6.9014893026915811E-2"/>
    <s v="Derived (8a)"/>
    <s v="N"/>
    <s v="neg"/>
    <s v="insignificant"/>
    <s v="Transit users"/>
    <s v="individual"/>
    <s v="Count"/>
    <s v="Aggregate"/>
    <s v="General"/>
    <s v="USA"/>
    <s v="Atlanta"/>
    <n v="2009"/>
    <x v="1"/>
    <x v="2"/>
    <n v="1605"/>
    <x v="1"/>
    <n v="0"/>
    <n v="1"/>
    <x v="0"/>
    <s v="Density"/>
    <s v="Population density"/>
    <x v="2"/>
    <s v="Negative binomial regression"/>
    <m/>
    <n v="-1.5503899999999999E-2"/>
    <m/>
    <n v="0.98461566674314471"/>
    <s v="Derived (4b)"/>
    <n v="-1.1591700934579439"/>
    <s v="derived (8b)"/>
  </r>
  <r>
    <n v="154"/>
    <s v="Lu et al. 2018"/>
    <n v="154.1"/>
    <x v="59"/>
    <s v="Tables 3 (diagnostics) and 4 (elasticities) pp 8 - 9"/>
    <x v="0"/>
    <x v="0"/>
    <x v="1"/>
    <n v="0.02"/>
    <n v="50"/>
    <s v="154.1Connectivity"/>
    <n v="1"/>
    <n v="50"/>
    <n v="4.7239990816998993"/>
    <n v="-0.37791992653599193"/>
    <e v="#N/A"/>
    <e v="#N/A"/>
    <e v="#N/A"/>
    <e v="#N/A"/>
    <e v="#N/A"/>
    <e v="#N/A"/>
    <e v="#N/A"/>
    <e v="#N/A"/>
    <n v="1"/>
    <n v="50"/>
    <n v="3.7050904177920434"/>
    <n v="-0.2964072334233635"/>
    <n v="1"/>
    <n v="50"/>
    <n v="3.7329596170904726"/>
    <n v="-0.29863676936723782"/>
    <n v="1"/>
    <n v="50"/>
    <n v="3.8165176049657026"/>
    <n v="-0.30532140839725619"/>
    <s v="Source, 8a, 8b"/>
    <n v="-0.08"/>
    <s v="Source"/>
    <n v="0.02"/>
    <s v="derived, 8a, 8b"/>
    <s v="Y"/>
    <s v="neg"/>
    <s v="N"/>
    <s v="Mode share"/>
    <s v="trip"/>
    <s v="Ratio"/>
    <s v="Aggregate"/>
    <s v="Work"/>
    <s v="Hong Kong"/>
    <s v="Hong Kong"/>
    <n v="2011"/>
    <x v="0"/>
    <x v="0"/>
    <n v="4768"/>
    <x v="0"/>
    <n v="0"/>
    <n v="1"/>
    <x v="0"/>
    <s v="PT-Design"/>
    <s v="three or more way intersections within 800m buffer from centroid of street block"/>
    <x v="0"/>
    <s v="generalized linear mixed models"/>
    <m/>
    <n v="-0.04"/>
    <m/>
    <m/>
    <m/>
    <n v="-4"/>
    <s v="derived (8b)"/>
  </r>
  <r>
    <n v="177"/>
    <s v="Tu et al. 2018"/>
    <n v="177.1"/>
    <x v="60"/>
    <s v="Table 4 Model 1 p. 51"/>
    <x v="0"/>
    <x v="0"/>
    <x v="1"/>
    <n v="1.7102396514161219E-2"/>
    <n v="58.471337579617838"/>
    <s v="177.1Emp_Den"/>
    <n v="1"/>
    <n v="58.471337579617838"/>
    <n v="1.0815090112982768"/>
    <n v="-8.4898457386914733E-2"/>
    <e v="#N/A"/>
    <e v="#N/A"/>
    <e v="#N/A"/>
    <e v="#N/A"/>
    <e v="#N/A"/>
    <e v="#N/A"/>
    <e v="#N/A"/>
    <e v="#N/A"/>
    <n v="1"/>
    <n v="58.471337579617838"/>
    <n v="0.90364674371821341"/>
    <n v="-7.0936269381879746E-2"/>
    <n v="1"/>
    <n v="58.471337579617838"/>
    <n v="2.587046658017977"/>
    <n v="-0.2030831626544112"/>
    <n v="1"/>
    <n v="58.471337579617838"/>
    <n v="0.89642724155523634"/>
    <n v="-7.0369538462086059E-2"/>
    <s v="6e, 8a"/>
    <n v="-7.85E-2"/>
    <s v="Derived (6e)"/>
    <n v="1.7102396514161219E-2"/>
    <s v="Derived (8a)"/>
    <s v="Y"/>
    <s v="neg"/>
    <s v="N"/>
    <s v="Ridership"/>
    <s v="daily ridership"/>
    <s v="Count"/>
    <s v="Aggregate"/>
    <s v="General"/>
    <s v="China"/>
    <s v="Shenzhen"/>
    <n v="2014"/>
    <x v="0"/>
    <x v="0"/>
    <n v="491"/>
    <x v="0"/>
    <n v="0"/>
    <n v="1"/>
    <x v="0"/>
    <s v="Density"/>
    <s v="Employment density(logarithm): number of employed peole in TAZ"/>
    <x v="1"/>
    <s v="OLS"/>
    <m/>
    <n v="-7.85E-2"/>
    <m/>
    <m/>
    <m/>
    <n v="-4.59"/>
    <s v="source"/>
  </r>
  <r>
    <n v="107"/>
    <s v="Brownet al. 2014"/>
    <n v="107.6"/>
    <x v="61"/>
    <s v="Table 2 p. 952 (Regional rail model)"/>
    <x v="0"/>
    <x v="0"/>
    <x v="1"/>
    <n v="4.9702463302186993E-2"/>
    <n v="20.119727143503535"/>
    <s v="107.6Emp_Den"/>
    <n v="1"/>
    <n v="20.119727143503535"/>
    <n v="0.37214243954882059"/>
    <n v="-2.8654967845259185E-2"/>
    <e v="#N/A"/>
    <e v="#N/A"/>
    <e v="#N/A"/>
    <e v="#N/A"/>
    <e v="#N/A"/>
    <e v="#N/A"/>
    <e v="#N/A"/>
    <e v="#N/A"/>
    <n v="1"/>
    <n v="20.119727143503535"/>
    <n v="0.31094082451884197"/>
    <n v="-2.3942443487950833E-2"/>
    <n v="1"/>
    <n v="20.119727143503535"/>
    <n v="0.89019124619749457"/>
    <n v="-6.8544725957207078E-2"/>
    <n v="1"/>
    <n v="20.119727143503535"/>
    <n v="0.30845662594149209"/>
    <n v="-2.3751160197494892E-2"/>
    <s v="4b"/>
    <n v="-7.6999999999999999E-2"/>
    <s v="Source"/>
    <m/>
    <m/>
    <s v="Y"/>
    <s v="neg"/>
    <s v="N"/>
    <s v="Ridership"/>
    <s v="trip"/>
    <s v="Count"/>
    <s v="Aggregate"/>
    <s v="Work"/>
    <s v="USA"/>
    <s v="Atlanta"/>
    <n v="2000"/>
    <x v="1"/>
    <x v="2"/>
    <n v="70409"/>
    <x v="0"/>
    <n v="0"/>
    <n v="1"/>
    <x v="0"/>
    <s v="Density"/>
    <s v="Employment density"/>
    <x v="1"/>
    <s v="Negative binomial regression"/>
    <m/>
    <n v="-9.4999999999999998E-3"/>
    <m/>
    <n v="0.99054498244290046"/>
    <s v="Derived (4b)"/>
    <s v=""/>
    <m/>
  </r>
  <r>
    <n v="88"/>
    <s v="Lee et al. 2017"/>
    <n v="88.1"/>
    <x v="62"/>
    <s v="Table 5 p. 20"/>
    <x v="0"/>
    <x v="0"/>
    <x v="1"/>
    <n v="0.10300154641287317"/>
    <n v="9.7085921020212922"/>
    <s v="88.1Mix_Land"/>
    <n v="1"/>
    <n v="9.7085921020212922"/>
    <n v="0.13174345925680525"/>
    <n v="-8.6611913678571999E-3"/>
    <e v="#N/A"/>
    <e v="#N/A"/>
    <e v="#N/A"/>
    <e v="#N/A"/>
    <e v="#N/A"/>
    <e v="#N/A"/>
    <e v="#N/A"/>
    <e v="#N/A"/>
    <n v="1"/>
    <n v="9.7085921020212922"/>
    <n v="0.11246683009555175"/>
    <n v="-7.3938906985512292E-3"/>
    <n v="1"/>
    <n v="9.7085921020212922"/>
    <n v="7.1925488624272338E-2"/>
    <n v="-4.7285870943098041E-3"/>
    <n v="1"/>
    <n v="9.7085921020212922"/>
    <n v="9.2102946623534965E-2"/>
    <n v="-6.0551108248568849E-3"/>
    <s v="1, 6c"/>
    <n v="-6.5742856736242888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x v="0"/>
    <x v="2"/>
    <n v="78"/>
    <x v="0"/>
    <n v="0"/>
    <n v="1"/>
    <x v="0"/>
    <s v="Diversity"/>
    <s v="Land use diversity:1 -HHI (where HHI is maximised for a single use)"/>
    <x v="4"/>
    <s v="OLS"/>
    <m/>
    <n v="-5.8327416666666672"/>
    <m/>
    <m/>
    <s v=""/>
    <s v=""/>
    <m/>
  </r>
  <r>
    <n v="131"/>
    <s v="Zhang 2004"/>
    <n v="131.1"/>
    <x v="63"/>
    <s v="Table 3 (Boston - work trip, expanded)"/>
    <x v="1"/>
    <x v="0"/>
    <x v="1"/>
    <n v="9.1068055555555541E-2"/>
    <n v="10.980798853116566"/>
    <s v="131.1Balance"/>
    <n v="0.5"/>
    <n v="5.4903994265582829"/>
    <n v="0.61276376037804792"/>
    <n v="-4.0178307004228218E-2"/>
    <n v="0.5"/>
    <n v="5.4903994265582829"/>
    <n v="1.562896283547313"/>
    <n v="-0.10247754641591375"/>
    <n v="0.5"/>
    <n v="5.4903994265582829"/>
    <n v="0.99537010534871095"/>
    <n v="-6.5265422437609619E-2"/>
    <e v="#N/A"/>
    <e v="#N/A"/>
    <e v="#N/A"/>
    <e v="#N/A"/>
    <n v="0.5"/>
    <n v="5.4903994265582829"/>
    <n v="0.39559872345986213"/>
    <n v="-2.5939012698539696E-2"/>
    <e v="#N/A"/>
    <e v="#N/A"/>
    <e v="#N/A"/>
    <e v="#N/A"/>
    <s v="4a, 7a, 8a"/>
    <n v="-6.5568999999999988E-2"/>
    <s v="derived (7a)"/>
    <n v="9.1068055555555541E-2"/>
    <s v="Derived (8a)"/>
    <s v="N"/>
    <s v="neg"/>
    <s v="insignificant"/>
    <s v="mode choice (probability)"/>
    <s v="trip"/>
    <s v="Discrete"/>
    <s v="Disaggregate"/>
    <s v="Work"/>
    <s v="USA"/>
    <s v="Boston"/>
    <n v="1991"/>
    <x v="1"/>
    <x v="1"/>
    <n v="1619"/>
    <x v="1"/>
    <n v="0"/>
    <n v="1"/>
    <x v="0"/>
    <s v="Diversity"/>
    <s v="Land use balance (origin)"/>
    <x v="3"/>
    <s v="Multinomial logistic"/>
    <s v="drive alone or active modes"/>
    <n v="-0.2261"/>
    <n v="0.79763833384396532"/>
    <m/>
    <s v="Derived (4a)"/>
    <n v="-0.72"/>
    <m/>
  </r>
  <r>
    <n v="72"/>
    <s v="Bhattacharya 2013"/>
    <n v="72.3"/>
    <x v="64"/>
    <s v="Table 3.4 p. 66"/>
    <x v="0"/>
    <x v="0"/>
    <x v="1"/>
    <n v="3.8144732508351757E-2"/>
    <n v="26.215939508320076"/>
    <s v="72.3Emp_Den"/>
    <n v="1"/>
    <n v="26.215939508320076"/>
    <n v="0.48490039721242839"/>
    <n v="-2.9094023832745702E-2"/>
    <e v="#N/A"/>
    <e v="#N/A"/>
    <e v="#N/A"/>
    <e v="#N/A"/>
    <e v="#N/A"/>
    <e v="#N/A"/>
    <e v="#N/A"/>
    <e v="#N/A"/>
    <n v="1"/>
    <n v="26.215939508320076"/>
    <n v="0.40515489042728914"/>
    <n v="-2.4309293425637347E-2"/>
    <n v="1"/>
    <n v="26.215939508320076"/>
    <n v="1.1599163196745905"/>
    <n v="-6.9594979180475428E-2"/>
    <e v="#N/A"/>
    <e v="#N/A"/>
    <e v="#N/A"/>
    <e v="#N/A"/>
    <s v="4b, 8a, 8b"/>
    <n v="-0.06"/>
    <s v="Source"/>
    <n v="3.8144732508351757E-2"/>
    <s v="Derived (8a)"/>
    <s v="N"/>
    <s v="neg"/>
    <s v="insignificant"/>
    <s v="Transit users"/>
    <s v="individual"/>
    <s v="Count"/>
    <s v="Aggregate"/>
    <s v="General"/>
    <s v="USA"/>
    <s v="Atlanta"/>
    <n v="2009"/>
    <x v="1"/>
    <x v="2"/>
    <n v="1298"/>
    <x v="1"/>
    <n v="0"/>
    <n v="1"/>
    <x v="0"/>
    <s v="Density"/>
    <s v="Employment density"/>
    <x v="1"/>
    <s v="Negative binomial regression"/>
    <m/>
    <n v="-4.2506000000000002E-3"/>
    <m/>
    <n v="0.99575842101407974"/>
    <s v="Derived (4b)"/>
    <n v="-1.5729563704992044"/>
    <s v="derived (8b)"/>
  </r>
  <r>
    <n v="65"/>
    <s v="Sung et al. 2014"/>
    <n v="65.3"/>
    <x v="65"/>
    <s v="Table 2 p. 138 (750m buffer)"/>
    <x v="0"/>
    <x v="0"/>
    <x v="1"/>
    <n v="3.4643452380952379E-2"/>
    <n v="28.865483410937959"/>
    <s v="65.3Balance"/>
    <n v="0.33333333333333331"/>
    <n v="9.621827803645985"/>
    <n v="1.0738576428797426"/>
    <n v="-6.2499588673243893E-2"/>
    <e v="#N/A"/>
    <e v="#N/A"/>
    <e v="#N/A"/>
    <e v="#N/A"/>
    <e v="#N/A"/>
    <e v="#N/A"/>
    <e v="#N/A"/>
    <e v="#N/A"/>
    <n v="0.33333333333333331"/>
    <n v="9.621827803645985"/>
    <n v="0.97971085576093253"/>
    <n v="-5.702015151614203E-2"/>
    <e v="#N/A"/>
    <e v="#N/A"/>
    <e v="#N/A"/>
    <e v="#N/A"/>
    <n v="0.33333333333333331"/>
    <n v="9.621827803645985"/>
    <n v="1.0105977064563172"/>
    <n v="-5.8817797113464111E-2"/>
    <s v="6e, 8a, 5"/>
    <n v="-5.8200999999999996E-2"/>
    <s v="Derived (6e)"/>
    <n v="3.4643452380952379E-2"/>
    <s v="Derived (8a)"/>
    <s v="Y"/>
    <s v="neg"/>
    <s v="N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large-scale commercial balancing index:perfect balance between two land uses = 1"/>
    <x v="3"/>
    <s v="OLS"/>
    <m/>
    <n v="-0.48099999999999998"/>
    <m/>
    <m/>
    <s v=""/>
    <n v="-1.68"/>
    <m/>
  </r>
  <r>
    <n v="172"/>
    <s v="Sun et al. 2017"/>
    <n v="172.2"/>
    <x v="66"/>
    <s v="Table 2 Model 2 P. "/>
    <x v="0"/>
    <x v="0"/>
    <x v="1"/>
    <n v="-6.2118000000000007E-2"/>
    <n v="-16.098393380340639"/>
    <s v="172.2Comm_Den"/>
    <n v="1"/>
    <n v="-16.098393380340639"/>
    <n v="-0.23090324013603294"/>
    <n v="1.3432565091673579E-2"/>
    <e v="#N/A"/>
    <e v="#N/A"/>
    <e v="#N/A"/>
    <e v="#N/A"/>
    <e v="#N/A"/>
    <e v="#N/A"/>
    <e v="#N/A"/>
    <e v="#N/A"/>
    <n v="1"/>
    <n v="-16.098393380340639"/>
    <n v="-0.24210130097193874"/>
    <n v="1.4084001082741564E-2"/>
    <e v="#N/A"/>
    <e v="#N/A"/>
    <e v="#N/A"/>
    <e v="#N/A"/>
    <e v="#N/A"/>
    <e v="#N/A"/>
    <e v="#N/A"/>
    <e v="#N/A"/>
    <s v="6e, 8a, 8b"/>
    <n v="-5.8173999999999997E-2"/>
    <s v="Derived (6e)"/>
    <n v="-6.2118000000000007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x v="0"/>
    <x v="2"/>
    <n v="2300"/>
    <x v="1"/>
    <n v="0"/>
    <n v="0"/>
    <x v="1"/>
    <s v="Density"/>
    <s v="natural log of 'firm' (business) count"/>
    <x v="8"/>
    <s v="Spatial Error Model"/>
    <m/>
    <n v="5.8999999999999997E-2"/>
    <m/>
    <m/>
    <m/>
    <n v="0.9365079365079364"/>
    <s v="derived (8b)"/>
  </r>
  <r>
    <n v="65"/>
    <s v="Sung et al. 2014"/>
    <n v="65.099999999999994"/>
    <x v="67"/>
    <s v="Table 3 p. 139 (1500m buffer)"/>
    <x v="0"/>
    <x v="0"/>
    <x v="1"/>
    <n v="0.10960384615384615"/>
    <n v="9.1237674141137663"/>
    <s v="65.1Balance"/>
    <n v="0.16666666666666666"/>
    <n v="1.5206279023522944"/>
    <n v="0.16971181861085016"/>
    <n v="-9.6725553899067954E-3"/>
    <e v="#N/A"/>
    <e v="#N/A"/>
    <e v="#N/A"/>
    <e v="#N/A"/>
    <e v="#N/A"/>
    <e v="#N/A"/>
    <e v="#N/A"/>
    <e v="#N/A"/>
    <n v="0.16666666666666666"/>
    <n v="1.5206279023522944"/>
    <n v="0.15483291677107333"/>
    <n v="-8.8245472584505547E-3"/>
    <e v="#N/A"/>
    <e v="#N/A"/>
    <e v="#N/A"/>
    <e v="#N/A"/>
    <n v="0.16666666666666666"/>
    <n v="1.5206279023522944"/>
    <n v="0.15971425615291029"/>
    <n v="-9.1027543151789691E-3"/>
    <s v="6e, 8a"/>
    <n v="-5.6994000000000003E-2"/>
    <s v="Derived (6e)"/>
    <n v="0.10960384615384615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large-scale commercial balancing index:perfect balance between two land uses = 1"/>
    <x v="3"/>
    <s v="OLS"/>
    <m/>
    <n v="-0.13800000000000001"/>
    <m/>
    <m/>
    <s v=""/>
    <n v="-0.52"/>
    <m/>
  </r>
  <r>
    <n v="55"/>
    <s v="Marshall and Garrick 2010"/>
    <n v="55.1"/>
    <x v="68"/>
    <s v="Table 2 p. 110"/>
    <x v="0"/>
    <x v="0"/>
    <x v="1"/>
    <n v="5.1934054744559336E-3"/>
    <n v="192.55188236669716"/>
    <s v="55.1Safety"/>
    <n v="0.25"/>
    <n v="48.137970591674289"/>
    <n v="1.2162858617144077"/>
    <n v="-6.8238307379887259E-2"/>
    <e v="#N/A"/>
    <e v="#N/A"/>
    <e v="#N/A"/>
    <e v="#N/A"/>
    <e v="#N/A"/>
    <e v="#N/A"/>
    <e v="#N/A"/>
    <e v="#N/A"/>
    <n v="0.25"/>
    <n v="48.137970591674289"/>
    <n v="1.2162858617144077"/>
    <n v="-6.8238307379887259E-2"/>
    <n v="0.25"/>
    <n v="48.137970591674289"/>
    <n v="1.2162858617144074"/>
    <n v="-6.8238307379887245E-2"/>
    <n v="0.25"/>
    <n v="48.137970591674289"/>
    <n v="1.2162858617144077"/>
    <n v="-6.8238307379887259E-2"/>
    <s v="4a, 8a, 7a"/>
    <n v="-5.6103840000000002E-2"/>
    <s v="derived (7a)"/>
    <n v="5.1934054744559336E-3"/>
    <s v="Derived (8a)"/>
    <s v="Y"/>
    <s v="neg"/>
    <s v="N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% painted median"/>
    <x v="10"/>
    <s v="Multinomial logistic"/>
    <s v="automobile"/>
    <n v="-0.14799999999999999"/>
    <n v="0.8624311149420455"/>
    <m/>
    <s v="Derived (4a)"/>
    <n v="-10.802899999999999"/>
    <m/>
  </r>
  <r>
    <n v="65"/>
    <s v="Sung et al. 2014"/>
    <n v="65.400000000000006"/>
    <x v="69"/>
    <s v="Table 2 p. 138 (1000m buffer)"/>
    <x v="0"/>
    <x v="0"/>
    <x v="1"/>
    <n v="0.10783469387755101"/>
    <n v="9.2734533204640517"/>
    <s v="65.4Mix_House"/>
    <n v="1"/>
    <n v="9.2734533204640517"/>
    <n v="1.0921341425598841"/>
    <n v="-5.7707275958721709E-2"/>
    <e v="#N/A"/>
    <e v="#N/A"/>
    <e v="#N/A"/>
    <e v="#N/A"/>
    <e v="#N/A"/>
    <e v="#N/A"/>
    <e v="#N/A"/>
    <e v="#N/A"/>
    <n v="1"/>
    <n v="9.2734533204640517"/>
    <n v="1.0921341425598843"/>
    <n v="-5.7707275958721722E-2"/>
    <e v="#N/A"/>
    <e v="#N/A"/>
    <e v="#N/A"/>
    <e v="#N/A"/>
    <n v="1"/>
    <n v="9.2734533204640517"/>
    <n v="1.1137502963435075"/>
    <n v="-5.8849451908494589E-2"/>
    <s v="6e, 8a, 5"/>
    <n v="-5.2838999999999997E-2"/>
    <s v="Derived (6e)"/>
    <n v="0.10783469387755101"/>
    <s v="Derived (8a)"/>
    <s v="Y"/>
    <s v="neg"/>
    <s v="N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small-scale neighborhood living balancing index:perfect balance between two land uses = 1"/>
    <x v="9"/>
    <s v="OLS"/>
    <m/>
    <n v="-0.10299999999999999"/>
    <m/>
    <m/>
    <s v=""/>
    <n v="-0.49"/>
    <m/>
  </r>
  <r>
    <n v="145"/>
    <s v="Wu et al. 2017"/>
    <n v="145.1"/>
    <x v="70"/>
    <s v="Table 4"/>
    <x v="0"/>
    <x v="0"/>
    <x v="1"/>
    <n v="7.9336709847607212E-2"/>
    <n v="12.604505555131235"/>
    <s v="145.1Pop_Den"/>
    <n v="1"/>
    <n v="12.604505555131235"/>
    <n v="0.25534362137301297"/>
    <n v="-1.2736989238859502E-2"/>
    <e v="#N/A"/>
    <e v="#N/A"/>
    <e v="#N/A"/>
    <e v="#N/A"/>
    <e v="#N/A"/>
    <e v="#N/A"/>
    <e v="#N/A"/>
    <e v="#N/A"/>
    <n v="1"/>
    <n v="12.604505555131235"/>
    <n v="0.19905215537965953"/>
    <n v="-9.9290718421308852E-3"/>
    <n v="1"/>
    <n v="12.604505555131235"/>
    <n v="0.6772669290737372"/>
    <n v="-3.3783266411993182E-2"/>
    <e v="#N/A"/>
    <e v="#N/A"/>
    <e v="#N/A"/>
    <e v="#N/A"/>
    <s v="4a, 7a"/>
    <n v="-4.9881759999999997E-2"/>
    <s v="derived (7a)"/>
    <m/>
    <m/>
    <s v="N"/>
    <s v="neg"/>
    <s v="insignificant"/>
    <s v="mode choice (probability)"/>
    <m/>
    <s v="Discrete"/>
    <s v="Aggregate"/>
    <s v="Work"/>
    <s v="China"/>
    <s v="Beijing"/>
    <n v="2009"/>
    <x v="1"/>
    <x v="2"/>
    <n v="9462"/>
    <x v="1"/>
    <n v="0"/>
    <n v="1"/>
    <x v="0"/>
    <s v="Density"/>
    <s v="population density"/>
    <x v="2"/>
    <s v="Multinomial logistic"/>
    <s v="Not choosing transit"/>
    <n v="-0.02"/>
    <n v="0.98019867330675525"/>
    <m/>
    <s v="Derived (4a)"/>
    <m/>
    <m/>
  </r>
  <r>
    <n v="65"/>
    <s v="Sung et al. 2014"/>
    <n v="65.5"/>
    <x v="71"/>
    <s v="Table 2 p. 138 (1500m buffer)"/>
    <x v="0"/>
    <x v="0"/>
    <x v="1"/>
    <n v="0.13747499999999999"/>
    <n v="7.274049827241317"/>
    <s v="65.5Balance"/>
    <n v="0.33333333333333331"/>
    <n v="2.4246832757471055"/>
    <n v="0.27061019178051376"/>
    <n v="-1.1904683556808361E-2"/>
    <e v="#N/A"/>
    <e v="#N/A"/>
    <e v="#N/A"/>
    <e v="#N/A"/>
    <e v="#N/A"/>
    <e v="#N/A"/>
    <e v="#N/A"/>
    <e v="#N/A"/>
    <n v="0.33333333333333331"/>
    <n v="2.4246832757471055"/>
    <n v="0.24688537100313493"/>
    <n v="-1.0860981241169911E-2"/>
    <e v="#N/A"/>
    <e v="#N/A"/>
    <e v="#N/A"/>
    <e v="#N/A"/>
    <n v="0.33333333333333331"/>
    <n v="2.4246832757471055"/>
    <n v="0.25466880174518358"/>
    <n v="-1.1203389926374116E-2"/>
    <s v="6e, 8a"/>
    <n v="-4.3991999999999996E-2"/>
    <s v="Derived (6e)"/>
    <n v="0.13747499999999999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office balancing index:perfect balance between two land uses = 1"/>
    <x v="3"/>
    <s v="OLS"/>
    <m/>
    <n v="-7.1999999999999995E-2"/>
    <m/>
    <m/>
    <s v=""/>
    <n v="-0.32"/>
    <m/>
  </r>
  <r>
    <n v="65"/>
    <s v="Sung et al. 2014"/>
    <n v="65.8"/>
    <x v="72"/>
    <s v="Table 3 p. 139 (750m buffer)"/>
    <x v="0"/>
    <x v="0"/>
    <x v="1"/>
    <n v="3.7514285714285708E-2"/>
    <n v="26.656511805026661"/>
    <s v="65.8Balance"/>
    <n v="0.33333333333333331"/>
    <n v="8.8855039350088862"/>
    <n v="0.99167918052240267"/>
    <n v="-4.1666392448829269E-2"/>
    <e v="#N/A"/>
    <e v="#N/A"/>
    <e v="#N/A"/>
    <e v="#N/A"/>
    <e v="#N/A"/>
    <e v="#N/A"/>
    <e v="#N/A"/>
    <e v="#N/A"/>
    <n v="0.33333333333333331"/>
    <n v="8.8855039350088862"/>
    <n v="0.90473710834193388"/>
    <n v="-3.8013434344094689E-2"/>
    <e v="#N/A"/>
    <e v="#N/A"/>
    <e v="#N/A"/>
    <e v="#N/A"/>
    <n v="0.33333333333333331"/>
    <n v="8.8855039350088862"/>
    <n v="0.93326029946471378"/>
    <n v="-3.9211864742309414E-2"/>
    <s v="6e, 8a"/>
    <n v="-4.2015999999999998E-2"/>
    <s v="Derived (6e)"/>
    <n v="3.75142857142857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office balancing index:perfect balance between two land uses = 1"/>
    <x v="3"/>
    <s v="OLS"/>
    <m/>
    <n v="-0.20200000000000001"/>
    <m/>
    <m/>
    <s v=""/>
    <n v="-1.1200000000000001"/>
    <m/>
  </r>
  <r>
    <n v="88"/>
    <s v="Lee et al. 2017"/>
    <n v="88.1"/>
    <x v="73"/>
    <s v="Table 5 p. 20"/>
    <x v="0"/>
    <x v="0"/>
    <x v="1"/>
    <n v="4.9702463302186993E-2"/>
    <n v="20.119727143503535"/>
    <s v="88.1Emp_Den"/>
    <n v="1"/>
    <n v="20.119727143503535"/>
    <n v="0.37214243954882059"/>
    <n v="-1.5533919696020297E-2"/>
    <e v="#N/A"/>
    <e v="#N/A"/>
    <e v="#N/A"/>
    <e v="#N/A"/>
    <e v="#N/A"/>
    <e v="#N/A"/>
    <e v="#N/A"/>
    <e v="#N/A"/>
    <n v="1"/>
    <n v="20.119727143503535"/>
    <n v="0.31094082451884197"/>
    <n v="-1.2979250106883807E-2"/>
    <n v="1"/>
    <n v="20.119727143503535"/>
    <n v="0.89019124619749457"/>
    <n v="-3.7158243357831341E-2"/>
    <n v="1"/>
    <n v="20.119727143503535"/>
    <n v="0.30845662594149209"/>
    <n v="-1.2875555023742239E-2"/>
    <s v="1, 6c"/>
    <n v="-4.1741865600852641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x v="0"/>
    <x v="2"/>
    <n v="78"/>
    <x v="0"/>
    <n v="0"/>
    <n v="1"/>
    <x v="0"/>
    <s v="Density"/>
    <s v="Job density"/>
    <x v="1"/>
    <s v="OLS"/>
    <m/>
    <n v="-6.1222541364941961E-4"/>
    <m/>
    <m/>
    <s v=""/>
    <s v=""/>
    <m/>
  </r>
  <r>
    <n v="65"/>
    <s v="Sung et al. 2014"/>
    <n v="65.5"/>
    <x v="74"/>
    <s v="Table 2 p. 138 (1500m buffer)"/>
    <x v="0"/>
    <x v="0"/>
    <x v="1"/>
    <n v="0.13869655172413795"/>
    <n v="7.2099845855501954"/>
    <s v="65.5Mix_Land"/>
    <n v="1"/>
    <n v="7.2099845855501954"/>
    <n v="9.783790486891164E-2"/>
    <n v="-3.9352362096373638E-3"/>
    <e v="#N/A"/>
    <e v="#N/A"/>
    <e v="#N/A"/>
    <e v="#N/A"/>
    <e v="#N/A"/>
    <e v="#N/A"/>
    <e v="#N/A"/>
    <e v="#N/A"/>
    <n v="1"/>
    <n v="7.2099845855501954"/>
    <n v="8.3522317433214435E-2"/>
    <n v="-3.3594346517987509E-3"/>
    <e v="#N/A"/>
    <e v="#N/A"/>
    <e v="#N/A"/>
    <e v="#N/A"/>
    <n v="1"/>
    <n v="7.2099845855501954"/>
    <n v="6.8399291932471296E-2"/>
    <n v="-2.7511563201078606E-3"/>
    <s v="6e, 8a"/>
    <n v="-4.0222000000000001E-2"/>
    <s v="Derived (6e)"/>
    <n v="0.13869655172413795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-9.0999999999999998E-2"/>
    <m/>
    <m/>
    <s v=""/>
    <n v="-0.28999999999999998"/>
    <m/>
  </r>
  <r>
    <n v="65"/>
    <s v="Sung et al. 2014"/>
    <n v="65.099999999999994"/>
    <x v="75"/>
    <s v="Table 3 p. 139 (1500m buffer)"/>
    <x v="0"/>
    <x v="0"/>
    <x v="1"/>
    <n v="0.11149411764705881"/>
    <n v="8.9690830431571182"/>
    <s v="65.1Mix_Land"/>
    <n v="0.5"/>
    <n v="4.4845415215785591"/>
    <n v="6.0854241997717891E-2"/>
    <n v="-2.3068626056494896E-3"/>
    <e v="#N/A"/>
    <e v="#N/A"/>
    <e v="#N/A"/>
    <e v="#N/A"/>
    <e v="#N/A"/>
    <e v="#N/A"/>
    <e v="#N/A"/>
    <e v="#N/A"/>
    <n v="0.5"/>
    <n v="4.4845415215785591"/>
    <n v="5.1950083396625206E-2"/>
    <n v="-1.9693237613992681E-3"/>
    <e v="#N/A"/>
    <e v="#N/A"/>
    <e v="#N/A"/>
    <e v="#N/A"/>
    <n v="0.5"/>
    <n v="4.4845415215785591"/>
    <n v="4.2543706034058541E-2"/>
    <n v="-1.6127468083390912E-3"/>
    <s v="6e, 8a"/>
    <n v="-3.7907999999999997E-2"/>
    <s v="Derived (6e)"/>
    <n v="0.11149411764705881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-7.8E-2"/>
    <m/>
    <m/>
    <s v=""/>
    <n v="-0.34"/>
    <m/>
  </r>
  <r>
    <n v="117"/>
    <s v="Rajamani et al. 2003"/>
    <n v="117.1"/>
    <x v="76"/>
    <s v="Table 2 p. 163"/>
    <x v="1"/>
    <x v="0"/>
    <x v="1"/>
    <n v="0.10300154641287317"/>
    <n v="9.7085921020212922"/>
    <s v="117.1Mix_Land"/>
    <n v="1"/>
    <n v="9.7085921020212922"/>
    <n v="0.13174345925680525"/>
    <n v="-4.8745079925017944E-3"/>
    <n v="1"/>
    <n v="9.7085921020212922"/>
    <n v="0.87267431673762774"/>
    <n v="-3.2288949719292227E-2"/>
    <n v="1"/>
    <n v="9.7085921020212922"/>
    <n v="1.1115455736496298"/>
    <n v="-4.1127186225036298E-2"/>
    <e v="#N/A"/>
    <e v="#N/A"/>
    <e v="#N/A"/>
    <e v="#N/A"/>
    <n v="1"/>
    <n v="9.7085921020212922"/>
    <n v="7.1925488624272338E-2"/>
    <n v="-2.6612430790980764E-3"/>
    <e v="#N/A"/>
    <e v="#N/A"/>
    <e v="#N/A"/>
    <e v="#N/A"/>
    <m/>
    <n v="-3.6999999999999998E-2"/>
    <s v="Source"/>
    <m/>
    <m/>
    <s v="Y"/>
    <s v="neg"/>
    <s v="N"/>
    <s v="mode choice (probability)"/>
    <s v="trip"/>
    <s v="categorical"/>
    <s v="Aggregate"/>
    <s v="Non-work"/>
    <s v="USA"/>
    <s v="Portland"/>
    <n v="1995"/>
    <x v="1"/>
    <x v="1"/>
    <n v="131"/>
    <x v="1"/>
    <n v="0"/>
    <n v="1"/>
    <x v="0"/>
    <s v="Diversity"/>
    <s v="Land use entropy:Entropy: maximises eveness --&gt; 1"/>
    <x v="4"/>
    <s v="Multinomial logistic"/>
    <s v="shared ride"/>
    <m/>
    <m/>
    <m/>
    <s v=""/>
    <s v=""/>
    <m/>
  </r>
  <r>
    <n v="65"/>
    <s v="Sung et al. 2014"/>
    <n v="65.8"/>
    <x v="77"/>
    <s v="Table 3 p. 139 (750m buffer)"/>
    <x v="0"/>
    <x v="0"/>
    <x v="1"/>
    <n v="2.3108E-2"/>
    <n v="43.275056257573134"/>
    <s v="65.8Balance"/>
    <n v="0.33333333333333331"/>
    <n v="14.425018752524377"/>
    <n v="1.6099245332796488"/>
    <n v="-5.5803204172539186E-2"/>
    <e v="#N/A"/>
    <e v="#N/A"/>
    <e v="#N/A"/>
    <e v="#N/A"/>
    <e v="#N/A"/>
    <e v="#N/A"/>
    <e v="#N/A"/>
    <e v="#N/A"/>
    <n v="0.33333333333333331"/>
    <n v="14.425018752524377"/>
    <n v="1.4687799194502325"/>
    <n v="-5.0910849567983953E-2"/>
    <e v="#N/A"/>
    <e v="#N/A"/>
    <e v="#N/A"/>
    <e v="#N/A"/>
    <n v="0.33333333333333331"/>
    <n v="14.425018752524377"/>
    <n v="1.5150854041855251"/>
    <n v="-5.2515890279878664E-2"/>
    <s v="6e, 8a"/>
    <n v="-3.4661999999999998E-2"/>
    <s v="Derived (6e)"/>
    <n v="2.31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large-scale commercial balancing index:perfect balance between two land uses = 1"/>
    <x v="3"/>
    <s v="OLS"/>
    <m/>
    <n v="-0.318"/>
    <m/>
    <m/>
    <s v=""/>
    <n v="-1.5"/>
    <m/>
  </r>
  <r>
    <n v="65"/>
    <s v="Sung et al. 2014"/>
    <n v="65.7"/>
    <x v="78"/>
    <s v="Table 3 p. 139 (500m buffer)"/>
    <x v="0"/>
    <x v="0"/>
    <x v="1"/>
    <n v="7.2499999999999995E-2"/>
    <n v="13.793103448275863"/>
    <s v="65.7Mix_House"/>
    <n v="1"/>
    <n v="13.793103448275863"/>
    <n v="1.6244131163609208"/>
    <n v="-5.2996477921275043E-2"/>
    <e v="#N/A"/>
    <e v="#N/A"/>
    <e v="#N/A"/>
    <e v="#N/A"/>
    <e v="#N/A"/>
    <e v="#N/A"/>
    <e v="#N/A"/>
    <e v="#N/A"/>
    <n v="1"/>
    <n v="13.793103448275863"/>
    <n v="1.6244131163609212"/>
    <n v="-5.2996477921275056E-2"/>
    <e v="#N/A"/>
    <e v="#N/A"/>
    <e v="#N/A"/>
    <e v="#N/A"/>
    <n v="1"/>
    <n v="13.793103448275863"/>
    <n v="1.656564444996329"/>
    <n v="-5.4045415018005236E-2"/>
    <s v="6e, 8a"/>
    <n v="-3.2625000000000001E-2"/>
    <s v="Derived (6e)"/>
    <n v="7.249999999999999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small-scale neighborhood living balancing index:perfect balance between two land uses = 1"/>
    <x v="9"/>
    <s v="OLS"/>
    <m/>
    <n v="-7.4999999999999997E-2"/>
    <m/>
    <m/>
    <s v=""/>
    <n v="-0.45"/>
    <m/>
  </r>
  <r>
    <n v="44"/>
    <s v="Brown and Neog 2012"/>
    <n v="44.1"/>
    <x v="79"/>
    <s v="Table 3 p. 11"/>
    <x v="0"/>
    <x v="0"/>
    <x v="1"/>
    <n v="7.2139303482587069E-2"/>
    <n v="13.86206896551724"/>
    <s v="44.1Centrality"/>
    <n v="1"/>
    <n v="13.86206896551724"/>
    <n v="9.6702561264818578E-7"/>
    <n v="-2.8043742766797391E-8"/>
    <e v="#N/A"/>
    <e v="#N/A"/>
    <e v="#N/A"/>
    <e v="#N/A"/>
    <e v="#N/A"/>
    <e v="#N/A"/>
    <e v="#N/A"/>
    <e v="#N/A"/>
    <n v="1"/>
    <n v="13.86206896551724"/>
    <n v="4.9523588627947791E-2"/>
    <n v="-1.4361840702104859E-3"/>
    <n v="1"/>
    <n v="13.86206896551724"/>
    <n v="4.599655691002235E-2"/>
    <n v="-1.3339001503906481E-3"/>
    <e v="#N/A"/>
    <e v="#N/A"/>
    <e v="#N/A"/>
    <e v="#N/A"/>
    <s v="6a, 8a"/>
    <n v="-2.9000000000000001E-2"/>
    <s v="Source (6a)"/>
    <n v="7.2139303482587069E-2"/>
    <s v="Derived (8a)"/>
    <s v="N"/>
    <s v="neg"/>
    <s v="insignificant"/>
    <s v="Mode share"/>
    <s v="trip"/>
    <s v="continuous (fraction)"/>
    <s v="Aggregate"/>
    <s v="Work"/>
    <s v="USA"/>
    <s v="varies"/>
    <n v="2000"/>
    <x v="1"/>
    <x v="2"/>
    <n v="82"/>
    <x v="1"/>
    <n v="0"/>
    <n v="1"/>
    <x v="0"/>
    <s v="PT-Access"/>
    <s v="% of MSA employment in CBD"/>
    <x v="11"/>
    <s v="OLS"/>
    <m/>
    <n v="-2.9000000000000001E-2"/>
    <m/>
    <n v="0.97141646446660479"/>
    <s v="Derived (4b)"/>
    <n v="-0.40200000000000002"/>
    <m/>
  </r>
  <r>
    <n v="69"/>
    <s v="Tsai et al. 2014"/>
    <n v="69.099999999999994"/>
    <x v="80"/>
    <s v="Table 5, p. 61"/>
    <x v="0"/>
    <x v="0"/>
    <x v="1"/>
    <n v="0.11666666666666667"/>
    <n v="8.5714285714285712"/>
    <s v="69.1Mix_Land"/>
    <n v="1"/>
    <n v="8.5714285714285712"/>
    <n v="0.11631240028484821"/>
    <n v="-3.2567472079757498E-3"/>
    <e v="#N/A"/>
    <e v="#N/A"/>
    <e v="#N/A"/>
    <e v="#N/A"/>
    <e v="#N/A"/>
    <e v="#N/A"/>
    <e v="#N/A"/>
    <e v="#N/A"/>
    <n v="1"/>
    <n v="8.5714285714285712"/>
    <n v="9.9293635028534513E-2"/>
    <n v="-2.7802217807989665E-3"/>
    <n v="1"/>
    <n v="8.5714285714285712"/>
    <n v="6.3500884755442008E-2"/>
    <n v="-1.7780247731523763E-3"/>
    <e v="#N/A"/>
    <e v="#N/A"/>
    <e v="#N/A"/>
    <e v="#N/A"/>
    <s v="6a, 8a"/>
    <n v="-2.8000000000000001E-2"/>
    <s v="Source (6a)"/>
    <n v="0.11666666666666667"/>
    <s v="Derived (8a)"/>
    <s v="N"/>
    <s v="neg"/>
    <s v="insignificant"/>
    <s v="Ridership"/>
    <s v="per capita trip"/>
    <s v="Continuous"/>
    <s v="Aggregate"/>
    <s v="General"/>
    <s v="Australia"/>
    <s v="Sydney"/>
    <n v="2009"/>
    <x v="1"/>
    <x v="2"/>
    <n v="236"/>
    <x v="1"/>
    <n v="0"/>
    <n v="1"/>
    <x v="0"/>
    <s v="Diversity"/>
    <s v="Land use entropy"/>
    <x v="4"/>
    <s v="OLS (partial adjustment)"/>
    <m/>
    <n v="-2.8000000000000001E-2"/>
    <m/>
    <m/>
    <s v=""/>
    <n v="-0.24"/>
    <m/>
  </r>
  <r>
    <n v="65"/>
    <s v="Sung et al. 2014"/>
    <n v="65.2"/>
    <x v="81"/>
    <s v="Table 2 p. 138 (500m buffer)"/>
    <x v="0"/>
    <x v="0"/>
    <x v="1"/>
    <n v="0.106488"/>
    <n v="9.3907294718653738"/>
    <s v="65.2Balance"/>
    <n v="0.33333333333333331"/>
    <n v="3.1302431572884579"/>
    <n v="0.3493551960317231"/>
    <n v="-9.3005340287565328E-3"/>
    <e v="#N/A"/>
    <e v="#N/A"/>
    <e v="#N/A"/>
    <e v="#N/A"/>
    <e v="#N/A"/>
    <e v="#N/A"/>
    <e v="#N/A"/>
    <e v="#N/A"/>
    <n v="0.33333333333333331"/>
    <n v="3.1302431572884579"/>
    <n v="0.31872667698384766"/>
    <n v="-8.4851415946639915E-3"/>
    <e v="#N/A"/>
    <e v="#N/A"/>
    <e v="#N/A"/>
    <e v="#N/A"/>
    <n v="0.33333333333333331"/>
    <n v="3.1302431572884579"/>
    <n v="0.32877501239500329"/>
    <n v="-8.7526483799797768E-3"/>
    <s v="6e, 8a"/>
    <n v="-2.6622E-2"/>
    <s v="Derived (6e)"/>
    <n v="0.106488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idential to non-residential balancing index:perfect balance between two land uses = 1"/>
    <x v="3"/>
    <s v="OLS"/>
    <m/>
    <n v="-5.0999999999999997E-2"/>
    <m/>
    <m/>
    <s v=""/>
    <n v="-0.25"/>
    <m/>
  </r>
  <r>
    <n v="65"/>
    <s v="Sung et al. 2014"/>
    <n v="65.400000000000006"/>
    <x v="82"/>
    <s v="Table 2 p. 138 (1000m buffer)"/>
    <x v="0"/>
    <x v="0"/>
    <x v="1"/>
    <n v="7.5843333333333332E-2"/>
    <n v="13.1850744956709"/>
    <s v="65.4Balance"/>
    <n v="0.5"/>
    <n v="6.59253724783545"/>
    <n v="0.73576940411206249"/>
    <n v="-1.6740961251761756E-2"/>
    <e v="#N/A"/>
    <e v="#N/A"/>
    <e v="#N/A"/>
    <e v="#N/A"/>
    <e v="#N/A"/>
    <e v="#N/A"/>
    <e v="#N/A"/>
    <e v="#N/A"/>
    <n v="0.5"/>
    <n v="6.59253724783545"/>
    <n v="0.67126334419176314"/>
    <n v="-1.5273254870395186E-2"/>
    <e v="#N/A"/>
    <e v="#N/A"/>
    <e v="#N/A"/>
    <e v="#N/A"/>
    <n v="0.5"/>
    <n v="6.59253724783545"/>
    <n v="0.69242592554667959"/>
    <n v="-1.5754767083963599E-2"/>
    <s v="6e, 8a"/>
    <n v="-2.2752999999999999E-2"/>
    <s v="Derived (6e)"/>
    <n v="7.5843333333333332E-2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office balancing index:perfect balance between two land uses = 1"/>
    <x v="3"/>
    <s v="OLS"/>
    <m/>
    <n v="-6.0999999999999999E-2"/>
    <m/>
    <m/>
    <s v=""/>
    <n v="-0.3"/>
    <m/>
  </r>
  <r>
    <n v="30"/>
    <s v="Brown et al. 2006"/>
    <n v="30.1"/>
    <x v="83"/>
    <s v="Table 5.3 p. 32 (Final model)"/>
    <x v="0"/>
    <x v="0"/>
    <x v="1"/>
    <n v="0.35200000000000004"/>
    <n v="2.8409090909090908"/>
    <s v="30.1Mix_Land"/>
    <n v="1"/>
    <n v="2.8409090909090908"/>
    <n v="3.8550511458046284E-2"/>
    <n v="-8.4811125207701836E-4"/>
    <e v="#N/A"/>
    <e v="#N/A"/>
    <e v="#N/A"/>
    <e v="#N/A"/>
    <n v="1"/>
    <n v="2.8409090909090908"/>
    <n v="0.32525827555197745"/>
    <n v="-7.1556820621435048E-3"/>
    <e v="#N/A"/>
    <e v="#N/A"/>
    <e v="#N/A"/>
    <e v="#N/A"/>
    <e v="#N/A"/>
    <e v="#N/A"/>
    <e v="#N/A"/>
    <e v="#N/A"/>
    <e v="#N/A"/>
    <e v="#N/A"/>
    <e v="#N/A"/>
    <e v="#N/A"/>
    <s v="4b, 7b, 8a, 8b"/>
    <n v="-2.2000000000000002E-2"/>
    <s v="derived (7b)"/>
    <n v="0.3520000000000000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Diversity"/>
    <s v="Land use diversity:highest score achieved for pefect balancing"/>
    <x v="4"/>
    <s v="Negative binomial regression"/>
    <m/>
    <n v="-0.05"/>
    <m/>
    <n v="0.95122942450071402"/>
    <s v="Derived (4b)"/>
    <n v="-6.25E-2"/>
    <s v="derived (8b)"/>
  </r>
  <r>
    <n v="131"/>
    <s v="Zhang 2004"/>
    <n v="131.19999999999999"/>
    <x v="84"/>
    <s v="Table 3 (Boston - non-work trip, expanded)"/>
    <x v="1"/>
    <x v="0"/>
    <x v="1"/>
    <n v="6.9259259259259257E-2"/>
    <n v="14.438502673796792"/>
    <s v="131.2Emp_Den"/>
    <n v="0.5"/>
    <n v="7.2192513368983962"/>
    <n v="0.13353013115274415"/>
    <n v="-2.4970134525563155E-3"/>
    <n v="0.5"/>
    <n v="7.2192513368983962"/>
    <n v="2.6757189985115452E-2"/>
    <n v="-5.0035945272165901E-4"/>
    <n v="0.5"/>
    <n v="7.2192513368983962"/>
    <n v="0.44484847609828965"/>
    <n v="-8.3186665030380164E-3"/>
    <e v="#N/A"/>
    <e v="#N/A"/>
    <e v="#N/A"/>
    <e v="#N/A"/>
    <n v="0.5"/>
    <n v="7.2192513368983962"/>
    <n v="0.31941359335390246"/>
    <n v="-5.973034195717976E-3"/>
    <e v="#N/A"/>
    <e v="#N/A"/>
    <e v="#N/A"/>
    <e v="#N/A"/>
    <s v="4a, 7a, 8a"/>
    <n v="-1.8700000000000001E-2"/>
    <s v="derived (7a)"/>
    <n v="6.9259259259259257E-2"/>
    <s v="Derived (8a)"/>
    <s v="N"/>
    <s v="neg"/>
    <s v="insignificant"/>
    <s v="mode choice (probability)"/>
    <s v="trip"/>
    <s v="Discrete"/>
    <s v="Disaggregate"/>
    <s v="Non-work"/>
    <s v="USA"/>
    <s v="Boston"/>
    <n v="1991"/>
    <x v="1"/>
    <x v="1"/>
    <n v="1036"/>
    <x v="1"/>
    <n v="0"/>
    <n v="1"/>
    <x v="0"/>
    <s v="Density"/>
    <s v="Job density (origin)"/>
    <x v="1"/>
    <s v="Multinomial logistic"/>
    <s v="drive alone or active modes"/>
    <n v="-1.1000000000000001E-3"/>
    <n v="0.99890060477822762"/>
    <m/>
    <s v="Derived (4a)"/>
    <n v="-0.27"/>
    <m/>
  </r>
  <r>
    <n v="111"/>
    <s v="Chatman 2008"/>
    <n v="111.2"/>
    <x v="85"/>
    <s v="Table 5 p. 1020 (col. 3 Built form)"/>
    <x v="1"/>
    <x v="0"/>
    <x v="1"/>
    <n v="5.4009386828965854E-2"/>
    <n v="18.515300000845198"/>
    <s v="111.2Act_Den"/>
    <n v="0.5"/>
    <n v="9.2576500004225988"/>
    <n v="0.51700505842498823"/>
    <n v="-8.5616037675178037E-3"/>
    <n v="0.5"/>
    <n v="9.2576500004225988"/>
    <n v="0.54638326918832636"/>
    <n v="-9.0481069377586834E-3"/>
    <n v="0.5"/>
    <n v="9.2576500004225988"/>
    <n v="0.52999467862367156"/>
    <n v="-8.7767118780080009E-3"/>
    <e v="#N/A"/>
    <e v="#N/A"/>
    <e v="#N/A"/>
    <e v="#N/A"/>
    <n v="0.5"/>
    <n v="9.2576500004225988"/>
    <n v="0.45570062447466125"/>
    <n v="-7.5464023413003897E-3"/>
    <n v="0.5"/>
    <n v="9.2576500004225988"/>
    <n v="0.52731266401359256"/>
    <n v="-8.7322977160650926E-3"/>
    <s v="4b, 7b"/>
    <n v="-1.6559999999999998E-2"/>
    <s v="derived (7b)"/>
    <m/>
    <m/>
    <s v="N"/>
    <s v="neg"/>
    <s v="insignificant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Building density"/>
    <x v="7"/>
    <s v="Negative binomial regression"/>
    <m/>
    <n v="-0.34499999999999997"/>
    <m/>
    <n v="0.70822035346779999"/>
    <s v="Derived (4b)"/>
    <s v=""/>
    <m/>
  </r>
  <r>
    <n v="106"/>
    <s v="Noland and DiPetrillo 2015"/>
    <n v="106.1"/>
    <x v="86"/>
    <s v="Table 13 p. 40"/>
    <x v="0"/>
    <x v="0"/>
    <x v="1"/>
    <n v="4.0945860762741065E-2"/>
    <n v="24.422493052336954"/>
    <s v="106.1Local_Access"/>
    <n v="1"/>
    <n v="24.422493052336954"/>
    <n v="1.1983616352542561E-3"/>
    <n v="-1.9689794573582681E-5"/>
    <e v="#N/A"/>
    <e v="#N/A"/>
    <e v="#N/A"/>
    <e v="#N/A"/>
    <e v="#N/A"/>
    <e v="#N/A"/>
    <e v="#N/A"/>
    <e v="#N/A"/>
    <n v="1"/>
    <n v="24.422493052336954"/>
    <n v="6.5937470328730427E-4"/>
    <n v="-1.0833918637581771E-5"/>
    <n v="1"/>
    <n v="24.422493052336954"/>
    <n v="8.697337605851807E-2"/>
    <n v="-1.4290243091767843E-3"/>
    <e v="#N/A"/>
    <e v="#N/A"/>
    <e v="#N/A"/>
    <e v="#N/A"/>
    <s v="6d"/>
    <n v="-1.643059490084986E-2"/>
    <s v="derived (6d)"/>
    <m/>
    <m/>
    <s v="N"/>
    <s v="neg"/>
    <s v="insignificant"/>
    <s v="Ridership"/>
    <s v="trip frequency"/>
    <s v="Continuous"/>
    <s v="Disaggregate"/>
    <s v="General"/>
    <s v="United Kingdom"/>
    <s v="varies"/>
    <n v="2012"/>
    <x v="0"/>
    <x v="2"/>
    <n v="779"/>
    <x v="1"/>
    <n v="1"/>
    <n v="1"/>
    <x v="0"/>
    <s v="PT-Access"/>
    <s v="Walkability index"/>
    <x v="5"/>
    <s v="SEM"/>
    <m/>
    <n v="-5.8000000000000003E-2"/>
    <m/>
    <m/>
    <s v=""/>
    <s v=""/>
    <m/>
  </r>
  <r>
    <n v="65"/>
    <s v="Sung et al. 2014"/>
    <n v="65.599999999999994"/>
    <x v="87"/>
    <s v="Table 3 p. 139 (250m buffer)"/>
    <x v="0"/>
    <x v="0"/>
    <x v="1"/>
    <n v="4.7418181818181825E-2"/>
    <n v="21.088957055214721"/>
    <s v="65.6Balance"/>
    <n v="0.33333333333333331"/>
    <n v="7.0296523517382399"/>
    <n v="0.78455425089203867"/>
    <n v="-1.2276704917958623E-2"/>
    <e v="#N/A"/>
    <e v="#N/A"/>
    <e v="#N/A"/>
    <e v="#N/A"/>
    <e v="#N/A"/>
    <e v="#N/A"/>
    <e v="#N/A"/>
    <e v="#N/A"/>
    <n v="0.33333333333333331"/>
    <n v="7.0296523517382399"/>
    <n v="0.71577114678914044"/>
    <n v="-1.1200386904956471E-2"/>
    <e v="#N/A"/>
    <e v="#N/A"/>
    <e v="#N/A"/>
    <e v="#N/A"/>
    <n v="0.33333333333333331"/>
    <n v="7.0296523517382399"/>
    <n v="0.73833690321915302"/>
    <n v="-1.1553495861573308E-2"/>
    <s v="6e, 8a"/>
    <n v="-1.5648000000000002E-2"/>
    <s v="Derived (6e)"/>
    <n v="4.741818181818182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large-scale commercial balancing index:perfect balance between two land uses = 1"/>
    <x v="3"/>
    <s v="OLS"/>
    <m/>
    <n v="-4.8000000000000001E-2"/>
    <m/>
    <m/>
    <s v=""/>
    <n v="-0.33"/>
    <m/>
  </r>
  <r>
    <n v="65"/>
    <s v="Sung et al. 2014"/>
    <n v="65.099999999999994"/>
    <x v="88"/>
    <s v="Table 2 p. 138 (250m buffer)"/>
    <x v="0"/>
    <x v="0"/>
    <x v="1"/>
    <n v="2.2195588235294116E-2"/>
    <n v="45.053998542370636"/>
    <s v="65.1Balance"/>
    <n v="0.16666666666666666"/>
    <n v="7.5089997570617726"/>
    <n v="0.83805249314973063"/>
    <n v="-1.2648726279108884E-2"/>
    <e v="#N/A"/>
    <e v="#N/A"/>
    <e v="#N/A"/>
    <e v="#N/A"/>
    <e v="#N/A"/>
    <e v="#N/A"/>
    <e v="#N/A"/>
    <e v="#N/A"/>
    <n v="0.16666666666666666"/>
    <n v="7.5089997570617726"/>
    <n v="0.76457911407560009"/>
    <n v="-1.1539792568743032E-2"/>
    <e v="#N/A"/>
    <e v="#N/A"/>
    <e v="#N/A"/>
    <e v="#N/A"/>
    <n v="0.16666666666666666"/>
    <n v="7.5089997570617726"/>
    <n v="0.78868361470698334"/>
    <n v="-1.19036017967725E-2"/>
    <s v="6e, 8a"/>
    <n v="-1.5093000000000001E-2"/>
    <s v="Derived (6e)"/>
    <n v="2.2195588235294116E-2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large-scale commercial balancing index:perfect balance between two land uses = 1"/>
    <x v="3"/>
    <s v="OLS"/>
    <m/>
    <n v="-0.129"/>
    <m/>
    <m/>
    <s v=""/>
    <n v="-0.68"/>
    <m/>
  </r>
  <r>
    <n v="106"/>
    <s v="Noland and DiPetrillo 2015"/>
    <n v="106.1"/>
    <x v="89"/>
    <s v="Table 13 p. 40"/>
    <x v="0"/>
    <x v="0"/>
    <x v="1"/>
    <n v="4.9702463302186993E-2"/>
    <n v="20.119727143503535"/>
    <s v="106.1Emp_Den"/>
    <n v="1"/>
    <n v="20.119727143503535"/>
    <n v="0.37214243954882059"/>
    <n v="-5.3765621577874928E-3"/>
    <e v="#N/A"/>
    <e v="#N/A"/>
    <e v="#N/A"/>
    <e v="#N/A"/>
    <e v="#N/A"/>
    <e v="#N/A"/>
    <e v="#N/A"/>
    <e v="#N/A"/>
    <n v="1"/>
    <n v="20.119727143503535"/>
    <n v="0.31094082451884197"/>
    <n v="-4.4923461899322777E-3"/>
    <n v="1"/>
    <n v="20.119727143503535"/>
    <n v="0.89019124619749457"/>
    <n v="-1.2861119987555871E-2"/>
    <e v="#N/A"/>
    <e v="#N/A"/>
    <e v="#N/A"/>
    <e v="#N/A"/>
    <s v="6d"/>
    <n v="-1.4447592067988669E-2"/>
    <s v="derived (6d)"/>
    <m/>
    <m/>
    <s v="Y"/>
    <s v="neg"/>
    <s v="N"/>
    <s v="Ridership"/>
    <s v="trip frequency"/>
    <s v="Continuous"/>
    <s v="Disaggregate"/>
    <s v="General"/>
    <s v="United Kingdom"/>
    <s v="varies"/>
    <n v="2012"/>
    <x v="0"/>
    <x v="2"/>
    <n v="779"/>
    <x v="1"/>
    <n v="1"/>
    <n v="1"/>
    <x v="0"/>
    <s v="Density"/>
    <s v="Employment density"/>
    <x v="1"/>
    <s v="SEM"/>
    <m/>
    <n v="-5.0999999999999997E-2"/>
    <m/>
    <m/>
    <s v=""/>
    <s v=""/>
    <m/>
  </r>
  <r>
    <n v="54"/>
    <s v="Zhu et al. 2013"/>
    <n v="54.2"/>
    <x v="90"/>
    <s v="Table 4 p. 68"/>
    <x v="0"/>
    <x v="0"/>
    <x v="1"/>
    <n v="9.1214876538965012E-2"/>
    <n v="10.963123976523958"/>
    <s v="54.2Mix_House"/>
    <n v="0.5"/>
    <n v="5.481561988261979"/>
    <n v="0.64556328641117"/>
    <n v="-8.3665001918887625E-3"/>
    <e v="#N/A"/>
    <e v="#N/A"/>
    <e v="#N/A"/>
    <e v="#N/A"/>
    <e v="#N/A"/>
    <e v="#N/A"/>
    <e v="#N/A"/>
    <e v="#N/A"/>
    <n v="0.5"/>
    <n v="5.481561988261979"/>
    <n v="0.64556328641117011"/>
    <n v="-8.3665001918887642E-3"/>
    <n v="0.5"/>
    <n v="5.481561988261979"/>
    <n v="0.875"/>
    <n v="-1.1339999999999999E-2"/>
    <n v="0.5"/>
    <n v="5.481561988261979"/>
    <n v="0.65834065022786803"/>
    <n v="-8.5320948269531696E-3"/>
    <s v="4a, 7a"/>
    <n v="-1.2959999999999999E-2"/>
    <s v="derived (7a)"/>
    <m/>
    <m/>
    <s v="N"/>
    <s v="Pos"/>
    <s v="insignificant"/>
    <s v="Transit use (probability)"/>
    <s v="individual"/>
    <s v="binary"/>
    <s v="Disaggregate"/>
    <s v="Work"/>
    <s v="USA"/>
    <s v="Los Angeles"/>
    <n v="2009"/>
    <x v="1"/>
    <x v="2"/>
    <n v="3334"/>
    <x v="0"/>
    <n v="0"/>
    <n v="1"/>
    <x v="0"/>
    <s v="Diversity"/>
    <s v="Housing diversity:Entropy: maximises eveness --&gt; 1"/>
    <x v="9"/>
    <s v="Binary logistic"/>
    <s v="no transit trip"/>
    <n v="0.09"/>
    <n v="1.0941742837052104"/>
    <m/>
    <s v="Derived (4a)"/>
    <s v=""/>
    <m/>
  </r>
  <r>
    <n v="31"/>
    <s v="Frank et al. 2008"/>
    <n v="31.2"/>
    <x v="91"/>
    <s v="Table 4 p. 48 (significance from table 3 p. 46)"/>
    <x v="1"/>
    <x v="0"/>
    <x v="1"/>
    <n v="2.3809523809523807E-3"/>
    <n v="420.00000000000006"/>
    <s v="31.2Comm_Den"/>
    <n v="0.5"/>
    <n v="210.00000000000003"/>
    <n v="3.0120819688617209"/>
    <n v="-3.0120819688617208E-2"/>
    <n v="0.5"/>
    <n v="210.00000000000003"/>
    <n v="2.6053684354552651"/>
    <n v="-2.6053684354552652E-2"/>
    <n v="0.5"/>
    <n v="210.00000000000003"/>
    <n v="2.6053684354552651"/>
    <n v="-2.6053684354552652E-2"/>
    <e v="#N/A"/>
    <e v="#N/A"/>
    <e v="#N/A"/>
    <e v="#N/A"/>
    <e v="#N/A"/>
    <e v="#N/A"/>
    <e v="#N/A"/>
    <e v="#N/A"/>
    <e v="#N/A"/>
    <e v="#N/A"/>
    <e v="#N/A"/>
    <e v="#N/A"/>
    <s v="4a, 8a"/>
    <n v="-0.01"/>
    <s v="Source"/>
    <n v="2.3809523809523807E-3"/>
    <s v="Derived (8a)"/>
    <s v="Y"/>
    <s v="Pos"/>
    <s v="Y"/>
    <s v="mode choice (probability)"/>
    <s v="tour"/>
    <s v="binary"/>
    <s v="Disaggregate"/>
    <s v="Non-work"/>
    <s v="USA"/>
    <s v="Puget Sound"/>
    <n v="1999"/>
    <x v="1"/>
    <x v="1"/>
    <n v="10475"/>
    <x v="1"/>
    <n v="0"/>
    <n v="0"/>
    <x v="1"/>
    <s v="Density"/>
    <s v="Retail floor area continuous (fraction)"/>
    <x v="8"/>
    <s v="Multinomial logistic (nested)"/>
    <s v="Not choosing transit"/>
    <n v="0.28349999999999997"/>
    <n v="1.3277688803138623"/>
    <m/>
    <s v="Derived (4a)"/>
    <n v="4.2"/>
    <m/>
  </r>
  <r>
    <n v="31"/>
    <s v="Frank et al. 2008"/>
    <n v="31.1"/>
    <x v="92"/>
    <s v="Table 4 p. 48 (significance from table 3 p. 46)"/>
    <x v="1"/>
    <x v="0"/>
    <x v="1"/>
    <n v="1.2987012987012987E-3"/>
    <n v="770"/>
    <s v="31.1Comm_Den"/>
    <n v="0.5"/>
    <n v="385"/>
    <n v="5.5221502762464869"/>
    <n v="-5.5221502762464868E-2"/>
    <n v="0.5"/>
    <n v="385"/>
    <n v="4.7765087983346524"/>
    <n v="-4.7765087983346527E-2"/>
    <n v="0.5"/>
    <n v="385"/>
    <n v="4.7765087983346524"/>
    <n v="-4.7765087983346527E-2"/>
    <e v="#N/A"/>
    <e v="#N/A"/>
    <e v="#N/A"/>
    <e v="#N/A"/>
    <e v="#N/A"/>
    <e v="#N/A"/>
    <e v="#N/A"/>
    <e v="#N/A"/>
    <e v="#N/A"/>
    <e v="#N/A"/>
    <e v="#N/A"/>
    <e v="#N/A"/>
    <s v="4a, 8a"/>
    <n v="-0.01"/>
    <s v="Source"/>
    <n v="1.2987012987012987E-3"/>
    <s v="Derived (8a)"/>
    <s v="Y"/>
    <s v="Pos"/>
    <s v="Y"/>
    <s v="mode choice (probability)"/>
    <s v="tour"/>
    <s v="binary"/>
    <s v="Disaggregate"/>
    <s v="Work"/>
    <s v="USA"/>
    <s v="Puget Sound"/>
    <n v="1999"/>
    <x v="1"/>
    <x v="1"/>
    <n v="8707"/>
    <x v="1"/>
    <n v="0"/>
    <n v="0"/>
    <x v="1"/>
    <s v="Density"/>
    <s v="Retail floor area continuous (fraction)"/>
    <x v="8"/>
    <s v="Multinomial logistic (nested)"/>
    <s v="Not choosing transit"/>
    <n v="0.309"/>
    <n v="1.362062370503422"/>
    <m/>
    <s v="Derived (4a)"/>
    <n v="7.7"/>
    <m/>
  </r>
  <r>
    <n v="154"/>
    <s v="Lu et al. 2018"/>
    <n v="154.1"/>
    <x v="93"/>
    <s v="Tables 3 (diagnostics) and 4 (elasticities) pp 8 - 9"/>
    <x v="0"/>
    <x v="0"/>
    <x v="1"/>
    <n v="5.0000000000000001E-3"/>
    <n v="200"/>
    <s v="154.1Pop_Den"/>
    <n v="1"/>
    <n v="200"/>
    <n v="4.051624560061601"/>
    <n v="-4.0516245600616008E-2"/>
    <e v="#N/A"/>
    <e v="#N/A"/>
    <e v="#N/A"/>
    <e v="#N/A"/>
    <e v="#N/A"/>
    <e v="#N/A"/>
    <e v="#N/A"/>
    <e v="#N/A"/>
    <n v="1"/>
    <n v="200"/>
    <n v="3.1584286191793747"/>
    <n v="-3.1584286191793751E-2"/>
    <n v="1"/>
    <n v="200"/>
    <n v="10.746425968260613"/>
    <n v="-0.10746425968260613"/>
    <n v="1"/>
    <n v="200"/>
    <n v="3.0651751531146512"/>
    <n v="-3.0651751531146514E-2"/>
    <s v="Source, 8a, 8b"/>
    <n v="-0.01"/>
    <s v="Source"/>
    <n v="5.0000000000000001E-3"/>
    <s v="derived, 8a, 8b"/>
    <s v="Y"/>
    <s v="neg"/>
    <s v="N"/>
    <s v="Mode share"/>
    <s v="trip"/>
    <s v="Ratio"/>
    <s v="Aggregate"/>
    <s v="Work"/>
    <s v="Hong Kong"/>
    <s v="Hong Kong"/>
    <n v="2011"/>
    <x v="0"/>
    <x v="0"/>
    <n v="4768"/>
    <x v="0"/>
    <n v="0"/>
    <n v="1"/>
    <x v="0"/>
    <s v="Density"/>
    <s v="residents per km^2 in a street block"/>
    <x v="2"/>
    <s v="generalized linear mixed models"/>
    <m/>
    <n v="-0.02"/>
    <m/>
    <m/>
    <m/>
    <n v="-2"/>
    <s v="derived (8b)"/>
  </r>
  <r>
    <n v="154"/>
    <s v="Lu et al. 2018"/>
    <n v="154.1"/>
    <x v="94"/>
    <s v="Tables 3 (diagnostics) and 4 (elasticities) pp 8 - 9"/>
    <x v="0"/>
    <x v="0"/>
    <x v="1"/>
    <n v="4.1333333333333335E-3"/>
    <n v="241.93548387096774"/>
    <s v="154.1Mix_Land"/>
    <n v="1"/>
    <n v="241.93548387096774"/>
    <n v="3.2830112983626512"/>
    <n v="-3.2830112983626515E-2"/>
    <e v="#N/A"/>
    <e v="#N/A"/>
    <e v="#N/A"/>
    <e v="#N/A"/>
    <e v="#N/A"/>
    <e v="#N/A"/>
    <e v="#N/A"/>
    <e v="#N/A"/>
    <n v="1"/>
    <n v="241.93548387096774"/>
    <n v="2.8026429241925066"/>
    <n v="-2.8026429241925065E-2"/>
    <n v="1"/>
    <n v="241.93548387096774"/>
    <n v="1.7923636826132827"/>
    <n v="-1.7923636826132829E-2"/>
    <n v="1"/>
    <n v="241.93548387096774"/>
    <n v="2.2951804672757459"/>
    <n v="-2.295180467275746E-2"/>
    <s v="Source, 8a, 8b"/>
    <n v="-0.01"/>
    <s v="Source"/>
    <n v="4.1333333333333335E-3"/>
    <s v="derived, 8a, 8b"/>
    <s v="Y"/>
    <s v="neg"/>
    <s v="N"/>
    <s v="Mode share"/>
    <s v="trip"/>
    <s v="Ratio"/>
    <s v="Aggregate"/>
    <s v="Work"/>
    <s v="Hong Kong"/>
    <s v="Hong Kong"/>
    <n v="2011"/>
    <x v="0"/>
    <x v="0"/>
    <n v="4768"/>
    <x v="0"/>
    <n v="0"/>
    <n v="1"/>
    <x v="0"/>
    <s v="Diversity"/>
    <s v="Entropy score of number of residents and jobs in different industries in a TPU"/>
    <x v="4"/>
    <s v="generalized linear mixed models"/>
    <m/>
    <n v="-1.5"/>
    <m/>
    <m/>
    <m/>
    <n v="-2.4193548387096775"/>
    <s v="derived (8b)"/>
  </r>
  <r>
    <n v="65"/>
    <s v="Sung et al. 2014"/>
    <n v="65.400000000000006"/>
    <x v="95"/>
    <s v="Table 2 p. 138 (1000m buffer)"/>
    <x v="0"/>
    <x v="0"/>
    <x v="1"/>
    <n v="6.9800000000000001E-3"/>
    <n v="143.26647564469914"/>
    <s v="65.4Comm_Den"/>
    <n v="1"/>
    <n v="143.26647564469914"/>
    <n v="2.0549065144369765"/>
    <n v="-1.7211896964924114E-2"/>
    <e v="#N/A"/>
    <e v="#N/A"/>
    <e v="#N/A"/>
    <e v="#N/A"/>
    <e v="#N/A"/>
    <e v="#N/A"/>
    <e v="#N/A"/>
    <e v="#N/A"/>
    <n v="1"/>
    <n v="143.26647564469914"/>
    <n v="2.1545628386496984"/>
    <n v="-1.8046618336529874E-2"/>
    <e v="#N/A"/>
    <e v="#N/A"/>
    <e v="#N/A"/>
    <e v="#N/A"/>
    <n v="1"/>
    <n v="143.26647564469914"/>
    <n v="2.2544099243903943"/>
    <n v="-1.8882937526693941E-2"/>
    <s v="6e, 8a"/>
    <n v="-8.3759999999999998E-3"/>
    <s v="Derived (6e)"/>
    <n v="6.9800000000000001E-3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Commercial density"/>
    <x v="8"/>
    <s v="OLS"/>
    <m/>
    <n v="-4.1879999999999997"/>
    <m/>
    <m/>
    <s v=""/>
    <n v="-1.2"/>
    <m/>
  </r>
  <r>
    <n v="65"/>
    <s v="Sung et al. 2014"/>
    <n v="65.2"/>
    <x v="96"/>
    <s v="Table 2 p. 138 (500m buffer)"/>
    <x v="0"/>
    <x v="0"/>
    <x v="1"/>
    <n v="1.7634042553191492E-2"/>
    <n v="56.708494208494201"/>
    <s v="65.2Balance"/>
    <n v="0.33333333333333331"/>
    <n v="18.902831402831399"/>
    <n v="2.1096771204225719"/>
    <n v="-1.7485003974062278E-2"/>
    <e v="#N/A"/>
    <e v="#N/A"/>
    <e v="#N/A"/>
    <e v="#N/A"/>
    <e v="#N/A"/>
    <e v="#N/A"/>
    <e v="#N/A"/>
    <e v="#N/A"/>
    <n v="0.33333333333333331"/>
    <n v="18.902831402831399"/>
    <n v="1.9247184119170253"/>
    <n v="-1.5952066197968306E-2"/>
    <e v="#N/A"/>
    <e v="#N/A"/>
    <e v="#N/A"/>
    <e v="#N/A"/>
    <n v="0.33333333333333331"/>
    <n v="18.902831402831399"/>
    <n v="1.9853980398602777"/>
    <n v="-1.6454978954361984E-2"/>
    <s v="6e, 8a"/>
    <n v="-8.2880000000000002E-3"/>
    <s v="Derived (6e)"/>
    <n v="1.7634042553191492E-2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large-scale commercial balancing index:perfect balance between two land uses = 1"/>
    <x v="3"/>
    <s v="OLS"/>
    <m/>
    <n v="-0.112"/>
    <m/>
    <m/>
    <s v=""/>
    <n v="-0.47"/>
    <m/>
  </r>
  <r>
    <n v="65"/>
    <s v="Sung et al. 2014"/>
    <n v="65.099999999999994"/>
    <x v="97"/>
    <s v="Table 3 p. 139 (1500m buffer)"/>
    <x v="0"/>
    <x v="0"/>
    <x v="1"/>
    <n v="8.355555555555555E-2"/>
    <n v="11.968085106382979"/>
    <s v="65.1Balance"/>
    <n v="0.16666666666666666"/>
    <n v="1.9946808510638299"/>
    <n v="0.22261916558193828"/>
    <n v="-1.6740961251761758E-3"/>
    <e v="#N/A"/>
    <e v="#N/A"/>
    <e v="#N/A"/>
    <e v="#N/A"/>
    <e v="#N/A"/>
    <e v="#N/A"/>
    <e v="#N/A"/>
    <e v="#N/A"/>
    <n v="0.16666666666666666"/>
    <n v="1.9946808510638299"/>
    <n v="0.20310179348929772"/>
    <n v="-1.5273254870395187E-3"/>
    <e v="#N/A"/>
    <e v="#N/A"/>
    <e v="#N/A"/>
    <e v="#N/A"/>
    <n v="0.16666666666666666"/>
    <n v="1.9946808510638299"/>
    <n v="0.20950488143568621"/>
    <n v="-1.5754767083963604E-3"/>
    <s v="6e, 8a"/>
    <n v="-7.5199999999999998E-3"/>
    <s v="Derived (6e)"/>
    <n v="8.35555555555555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idential to non-residential balancing index:perfect balance between two land uses = 1"/>
    <x v="3"/>
    <s v="OLS"/>
    <m/>
    <n v="-0.02"/>
    <m/>
    <m/>
    <s v=""/>
    <n v="-0.09"/>
    <m/>
  </r>
  <r>
    <n v="17"/>
    <s v="Ryan and Frank 2009"/>
    <n v="17.100000000000001"/>
    <x v="98"/>
    <s v="Table 5 p. 51"/>
    <x v="0"/>
    <x v="0"/>
    <x v="1"/>
    <n v="1.4364089775561098E-3"/>
    <n v="696.18055555555554"/>
    <s v="17.1Amenity"/>
    <n v="1"/>
    <n v="696.18055555555554"/>
    <n v="4.2286167428083372"/>
    <n v="-2.4356832438576021E-2"/>
    <e v="#N/A"/>
    <e v="#N/A"/>
    <e v="#N/A"/>
    <e v="#N/A"/>
    <n v="1"/>
    <n v="696.18055555555554"/>
    <e v="#N/A"/>
    <e v="#N/A"/>
    <e v="#N/A"/>
    <e v="#N/A"/>
    <e v="#N/A"/>
    <e v="#N/A"/>
    <n v="1"/>
    <n v="696.18055555555554"/>
    <n v="5.6299945316421898"/>
    <n v="-3.2428768502259009E-2"/>
    <e v="#N/A"/>
    <e v="#N/A"/>
    <e v="#N/A"/>
    <e v="#N/A"/>
    <s v="6e, 8a"/>
    <n v="-5.7599999999999995E-3"/>
    <s v="Derived (6e)"/>
    <n v="1.4364089775561098E-3"/>
    <s v="Derived (8a)"/>
    <s v="Y"/>
    <s v="Pos"/>
    <s v="Y"/>
    <s v="Ridership"/>
    <s v="boarding + alighting"/>
    <s v="Continuous"/>
    <s v="Aggregate"/>
    <s v="General"/>
    <s v="USA"/>
    <s v="San Diego"/>
    <n v="2002"/>
    <x v="1"/>
    <x v="1"/>
    <n v="3582"/>
    <x v="1"/>
    <n v="0"/>
    <n v="1"/>
    <x v="0"/>
    <s v="PT-Design"/>
    <s v="Walkability Index"/>
    <x v="6"/>
    <s v="OLS"/>
    <m/>
    <n v="7.1999999999999995E-2"/>
    <m/>
    <m/>
    <s v=""/>
    <n v="4.01"/>
    <m/>
  </r>
  <r>
    <n v="54"/>
    <s v="Zhu et al. 2013"/>
    <n v="54.1"/>
    <x v="99"/>
    <s v="Table 3 p. 68"/>
    <x v="0"/>
    <x v="0"/>
    <x v="1"/>
    <n v="9.1214876538965012E-2"/>
    <n v="10.963123976523958"/>
    <s v="54.1Mix_House"/>
    <n v="0.5"/>
    <n v="5.481561988261979"/>
    <n v="0.64556328641117"/>
    <n v="-3.7184445297283389E-3"/>
    <e v="#N/A"/>
    <e v="#N/A"/>
    <e v="#N/A"/>
    <e v="#N/A"/>
    <e v="#N/A"/>
    <e v="#N/A"/>
    <e v="#N/A"/>
    <e v="#N/A"/>
    <n v="0.5"/>
    <n v="5.481561988261979"/>
    <n v="0.64556328641117011"/>
    <n v="-3.7184445297283393E-3"/>
    <n v="0.5"/>
    <n v="5.481561988261979"/>
    <n v="0.875"/>
    <n v="-5.0399999999999993E-3"/>
    <n v="0.5"/>
    <n v="5.481561988261979"/>
    <n v="0.65834065022786803"/>
    <n v="-3.7920421453125196E-3"/>
    <s v="4a, 7a"/>
    <n v="-5.7599999999999995E-3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x v="1"/>
    <x v="2"/>
    <n v="4934"/>
    <x v="0"/>
    <n v="0"/>
    <n v="1"/>
    <x v="0"/>
    <s v="Diversity"/>
    <s v="Housing diversity:Entropy: maximises eveness --&gt; 1"/>
    <x v="9"/>
    <s v="Multinomial logistic"/>
    <s v="automobile"/>
    <n v="0.04"/>
    <n v="1.0408107741923882"/>
    <m/>
    <s v="Derived (4a)"/>
    <s v=""/>
    <m/>
  </r>
  <r>
    <n v="65"/>
    <s v="Sung et al. 2014"/>
    <n v="65.5"/>
    <x v="100"/>
    <s v="Table 2 p. 138 (1500m buffer)"/>
    <x v="0"/>
    <x v="0"/>
    <x v="1"/>
    <n v="8.2242424242424238E-3"/>
    <n v="121.59174649963154"/>
    <s v="65.5Emp_Den"/>
    <n v="1"/>
    <n v="121.59174649963154"/>
    <n v="2.2490090868844241"/>
    <n v="-1.2207621323608654E-2"/>
    <e v="#N/A"/>
    <e v="#N/A"/>
    <e v="#N/A"/>
    <e v="#N/A"/>
    <e v="#N/A"/>
    <e v="#N/A"/>
    <e v="#N/A"/>
    <e v="#N/A"/>
    <n v="1"/>
    <n v="121.59174649963154"/>
    <n v="1.8791426763205004"/>
    <n v="-1.0199986447067676E-2"/>
    <e v="#N/A"/>
    <e v="#N/A"/>
    <e v="#N/A"/>
    <e v="#N/A"/>
    <n v="1"/>
    <n v="121.59174649963154"/>
    <n v="1.8641296474897686"/>
    <n v="-1.0118495726574464E-2"/>
    <s v="6e, 8a"/>
    <n v="-5.4279999999999997E-3"/>
    <s v="Derived (6e)"/>
    <n v="8.2242424242424238E-3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Office density"/>
    <x v="1"/>
    <s v="OLS"/>
    <m/>
    <n v="-1.357"/>
    <m/>
    <m/>
    <s v=""/>
    <n v="-0.66"/>
    <m/>
  </r>
  <r>
    <n v="47"/>
    <s v="Lee and Lee 2013"/>
    <n v="47.7"/>
    <x v="101"/>
    <s v="A-4 p. 328 pooled model 6"/>
    <x v="0"/>
    <x v="0"/>
    <x v="1"/>
    <n v="8.6956521739130436E-3"/>
    <n v="115"/>
    <s v="47.7Centrality"/>
    <n v="1"/>
    <n v="115"/>
    <n v="8.0224637268201479E-6"/>
    <n v="-3.2089854907280592E-8"/>
    <e v="#N/A"/>
    <e v="#N/A"/>
    <e v="#N/A"/>
    <e v="#N/A"/>
    <e v="#N/A"/>
    <e v="#N/A"/>
    <e v="#N/A"/>
    <e v="#N/A"/>
    <n v="1"/>
    <n v="115"/>
    <n v="0.41084867680150722"/>
    <n v="-1.6433947072060288E-3"/>
    <n v="1"/>
    <n v="115"/>
    <n v="0.38158835147991182"/>
    <n v="-1.5263534059196473E-3"/>
    <e v="#N/A"/>
    <e v="#N/A"/>
    <e v="#N/A"/>
    <e v="#N/A"/>
    <s v="6a, 8a, 5"/>
    <n v="-4.0000000000000001E-3"/>
    <s v="Source (6a)"/>
    <n v="8.6956521739130436E-3"/>
    <s v="Derived (8a)"/>
    <s v="N"/>
    <s v="neg"/>
    <s v="insignificant"/>
    <s v="Ridership"/>
    <s v="unlinked trip"/>
    <s v="Continuous"/>
    <s v="Disaggregate"/>
    <s v="General"/>
    <s v="USA"/>
    <s v="varies"/>
    <s v="2002 - 2010"/>
    <x v="2"/>
    <x v="2"/>
    <n v="6369"/>
    <x v="1"/>
    <n v="0"/>
    <n v="1"/>
    <x v="0"/>
    <s v="PT-Access"/>
    <s v="Compactness index"/>
    <x v="11"/>
    <s v="2SLS"/>
    <m/>
    <n v="-4.0000000000000001E-3"/>
    <m/>
    <m/>
    <s v=""/>
    <n v="-0.46"/>
    <m/>
  </r>
  <r>
    <n v="131"/>
    <s v="Zhang 2004"/>
    <n v="131.19999999999999"/>
    <x v="102"/>
    <s v="Table 3 (Boston - non-work trip, expanded)"/>
    <x v="1"/>
    <x v="0"/>
    <x v="1"/>
    <n v="0.12663333333333332"/>
    <n v="7.8968149513029751"/>
    <s v="131.2Balance"/>
    <n v="0.5"/>
    <n v="3.9484074756514875"/>
    <n v="0.44066757704032006"/>
    <n v="-1.6740961251761758E-3"/>
    <n v="0.5"/>
    <n v="3.9484074756514875"/>
    <n v="1.1239530843194894"/>
    <n v="-4.2698977673297396E-3"/>
    <n v="0.5"/>
    <n v="3.9484074756514875"/>
    <n v="0.71581800515058369"/>
    <n v="-2.7193926015670672E-3"/>
    <e v="#N/A"/>
    <e v="#N/A"/>
    <e v="#N/A"/>
    <e v="#N/A"/>
    <n v="0.5"/>
    <n v="3.9484074756514875"/>
    <n v="0.28449386569425833"/>
    <n v="-1.0807921957724873E-3"/>
    <e v="#N/A"/>
    <e v="#N/A"/>
    <e v="#N/A"/>
    <e v="#N/A"/>
    <s v="4a, 7a, 8a"/>
    <n v="-3.7989999999999999E-3"/>
    <s v="derived (7a)"/>
    <n v="0.12663333333333332"/>
    <s v="Derived (8a)"/>
    <s v="N"/>
    <s v="neg"/>
    <s v="insignificant"/>
    <s v="mode choice (probability)"/>
    <s v="trip"/>
    <s v="Discrete"/>
    <s v="Disaggregate"/>
    <s v="Non-work"/>
    <s v="USA"/>
    <s v="Boston"/>
    <n v="1991"/>
    <x v="1"/>
    <x v="1"/>
    <n v="1036"/>
    <x v="1"/>
    <n v="0"/>
    <n v="1"/>
    <x v="0"/>
    <s v="Diversity"/>
    <s v="Land use balance (origin)"/>
    <x v="3"/>
    <s v="Multinomial logistic"/>
    <s v="drive alone or active modes"/>
    <n v="-1.3100000000000001E-2"/>
    <n v="0.98698543154204177"/>
    <m/>
    <s v="Derived (4a)"/>
    <n v="-0.03"/>
    <m/>
  </r>
  <r>
    <n v="104"/>
    <s v="Peterson 2011"/>
    <n v="104.2"/>
    <x v="103"/>
    <s v="Table 5.8 p. 27"/>
    <x v="0"/>
    <x v="0"/>
    <x v="1"/>
    <n v="2.4229339090800045E-4"/>
    <n v="4127.227722772278"/>
    <s v="104.2Local_Access"/>
    <n v="1"/>
    <n v="4127.227722772278"/>
    <n v="0.20251459801131233"/>
    <n v="-4.0907948798285081E-4"/>
    <e v="#N/A"/>
    <e v="#N/A"/>
    <e v="#N/A"/>
    <e v="#N/A"/>
    <e v="#N/A"/>
    <e v="#N/A"/>
    <e v="#N/A"/>
    <e v="#N/A"/>
    <n v="1"/>
    <n v="4127.227722772278"/>
    <n v="0.11142963780438875"/>
    <n v="-2.2508786836486524E-4"/>
    <n v="1"/>
    <n v="4127.227722772278"/>
    <n v="14.69788231867124"/>
    <n v="-2.96897222837159E-2"/>
    <e v="#N/A"/>
    <e v="#N/A"/>
    <e v="#N/A"/>
    <e v="#N/A"/>
    <s v="6e, 4b, 8a"/>
    <n v="-2.0199999999999997E-3"/>
    <s v="Derived (6e)"/>
    <n v="2.4229339090800045E-4"/>
    <s v="Derived (8a)"/>
    <s v="Y"/>
    <s v="Pos"/>
    <s v="Y"/>
    <s v="Ridership"/>
    <s v="boarding"/>
    <s v="Continuous"/>
    <s v="Aggregate"/>
    <s v="General"/>
    <s v="USA"/>
    <s v="Fargo- Moorhead"/>
    <n v="2010"/>
    <x v="0"/>
    <x v="2"/>
    <n v="15"/>
    <x v="1"/>
    <n v="0"/>
    <n v="1"/>
    <x v="0"/>
    <s v="PT-Access"/>
    <s v="Walkability index"/>
    <x v="5"/>
    <s v="OLS"/>
    <m/>
    <n v="1.4999999999999999E-2"/>
    <m/>
    <n v="1.0151130646157189"/>
    <s v="Derived (4b)"/>
    <n v="8.3369999999999997"/>
    <m/>
  </r>
  <r>
    <n v="167"/>
    <s v="Alam et al. 2018"/>
    <n v="167.1"/>
    <x v="104"/>
    <s v="Table 2 p. 824"/>
    <x v="0"/>
    <x v="0"/>
    <x v="1"/>
    <n v="5.1063218618673668E-2"/>
    <n v="19.583567723525814"/>
    <s v="167.1Centrality"/>
    <n v="1"/>
    <n v="19.583567723525814"/>
    <n v="1.3661605365540145E-6"/>
    <n v="-2.7323210731080289E-9"/>
    <e v="#N/A"/>
    <e v="#N/A"/>
    <e v="#N/A"/>
    <e v="#N/A"/>
    <e v="#N/A"/>
    <e v="#N/A"/>
    <e v="#N/A"/>
    <e v="#N/A"/>
    <n v="1"/>
    <n v="19.583567723525814"/>
    <n v="6.9964199010985093E-2"/>
    <n v="-1.3992839802197019E-4"/>
    <n v="1"/>
    <n v="19.583567723525814"/>
    <n v="6.4981402814916739E-2"/>
    <n v="-1.2996280562983347E-4"/>
    <n v="1"/>
    <n v="19.583567723525814"/>
    <n v="6.8309037722304167E-7"/>
    <n v="-1.3661807544460833E-9"/>
    <s v="6a"/>
    <n v="-2E-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x v="0"/>
    <x v="0"/>
    <n v="358"/>
    <x v="0"/>
    <n v="0"/>
    <n v="1"/>
    <x v="0"/>
    <s v="PT-Access"/>
    <s v="Metropolitan Sprawl Indicator"/>
    <x v="11"/>
    <s v="OLS"/>
    <m/>
    <n v="-2E-3"/>
    <m/>
    <m/>
    <m/>
    <m/>
    <m/>
  </r>
  <r>
    <n v="129"/>
    <s v="Zhao et al. 2014"/>
    <n v="129.1"/>
    <x v="105"/>
    <s v="Table 2 p. 143"/>
    <x v="0"/>
    <x v="0"/>
    <x v="1"/>
    <n v="-5.9291718277595397E-4"/>
    <n v="-1686.5761847517088"/>
    <s v="129.1Emp_Den"/>
    <n v="0.5"/>
    <n v="-843.28809237585438"/>
    <n v="-15.597790452170825"/>
    <n v="2.2750567012179767E-2"/>
    <e v="#N/A"/>
    <e v="#N/A"/>
    <e v="#N/A"/>
    <e v="#N/A"/>
    <e v="#N/A"/>
    <e v="#N/A"/>
    <e v="#N/A"/>
    <e v="#N/A"/>
    <n v="0.5"/>
    <n v="-843.28809237585438"/>
    <n v="-13.032616838192833"/>
    <n v="1.90090656513534E-2"/>
    <e v="#N/A"/>
    <e v="#N/A"/>
    <e v="#N/A"/>
    <e v="#N/A"/>
    <n v="0.5"/>
    <n v="-843.28809237585438"/>
    <n v="-12.928495392388204"/>
    <n v="1.885719658134332E-2"/>
    <s v="6c, 8a"/>
    <n v="-1.4585762696288469E-3"/>
    <s v="derived (6c)"/>
    <n v="-5.9291718277595397E-4"/>
    <s v="Derived (8a)"/>
    <s v="Y"/>
    <s v="neg"/>
    <s v="N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Business/office building floor area (common catchment area)"/>
    <x v="1"/>
    <s v="OLS"/>
    <m/>
    <n v="-4.3200000000000002E-2"/>
    <m/>
    <m/>
    <m/>
    <n v="2.46"/>
    <m/>
  </r>
  <r>
    <n v="54"/>
    <s v="Zhu et al. 2013"/>
    <n v="54.3"/>
    <x v="106"/>
    <s v="Table 5 p. 69"/>
    <x v="0"/>
    <x v="0"/>
    <x v="1"/>
    <n v="9.1214876538965012E-2"/>
    <n v="10.963123976523958"/>
    <s v="54.3Mix_House"/>
    <n v="0.5"/>
    <n v="5.481561988261979"/>
    <n v="0.64556328641117"/>
    <n v="-7.4368890594566771E-4"/>
    <e v="#N/A"/>
    <e v="#N/A"/>
    <e v="#N/A"/>
    <e v="#N/A"/>
    <e v="#N/A"/>
    <e v="#N/A"/>
    <e v="#N/A"/>
    <e v="#N/A"/>
    <n v="0.5"/>
    <n v="5.481561988261979"/>
    <n v="0.64556328641117011"/>
    <n v="-7.4368890594566782E-4"/>
    <n v="0.5"/>
    <n v="5.481561988261979"/>
    <n v="0.875"/>
    <n v="-1.0079999999999998E-3"/>
    <n v="0.5"/>
    <n v="5.481561988261979"/>
    <n v="0.65834065022786803"/>
    <n v="-7.5840842906250386E-4"/>
    <s v="4a, 7a"/>
    <n v="-1.1519999999999998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x v="1"/>
    <x v="2"/>
    <n v="8181"/>
    <x v="0"/>
    <n v="0"/>
    <n v="1"/>
    <x v="0"/>
    <s v="Diversity"/>
    <s v="Residential density Index:Entropy: maximises eveness --&gt; 1"/>
    <x v="9"/>
    <s v="Binary logistic"/>
    <s v="no transit trip"/>
    <n v="0.02"/>
    <n v="1.0202013400267558"/>
    <m/>
    <s v="Derived (4a)"/>
    <s v=""/>
    <m/>
  </r>
  <r>
    <n v="54"/>
    <s v="Zhu et al. 2013"/>
    <n v="54.1"/>
    <x v="107"/>
    <s v="Table 3 p. 68"/>
    <x v="0"/>
    <x v="0"/>
    <x v="1"/>
    <n v="0.10300154641287317"/>
    <n v="9.7085921020212922"/>
    <s v="54.1Mix_Land"/>
    <n v="1"/>
    <n v="9.7085921020212922"/>
    <n v="0.13174345925680525"/>
    <n v="-8.8531604620573141E-5"/>
    <e v="#N/A"/>
    <e v="#N/A"/>
    <e v="#N/A"/>
    <e v="#N/A"/>
    <e v="#N/A"/>
    <e v="#N/A"/>
    <e v="#N/A"/>
    <e v="#N/A"/>
    <n v="1"/>
    <n v="9.7085921020212922"/>
    <n v="0.11246683009555175"/>
    <n v="-7.5577709824210787E-5"/>
    <n v="1"/>
    <n v="9.7085921020212922"/>
    <n v="7.1925488624272338E-2"/>
    <n v="-4.8333928355511015E-5"/>
    <n v="1"/>
    <n v="9.7085921020212922"/>
    <n v="9.2102946623534965E-2"/>
    <n v="-6.1893180131015503E-5"/>
    <s v="4a, 7a"/>
    <n v="-6.7200000000000007E-4"/>
    <s v="derived (7a)"/>
    <m/>
    <m/>
    <s v="N"/>
    <s v="neg"/>
    <s v="insignificant"/>
    <s v="mode choice (probability)"/>
    <s v="trip"/>
    <s v="categorical"/>
    <s v="Disaggregate"/>
    <s v="Work"/>
    <s v="USA"/>
    <s v="Los Angeles"/>
    <n v="2009"/>
    <x v="1"/>
    <x v="2"/>
    <n v="4934"/>
    <x v="0"/>
    <n v="0"/>
    <n v="1"/>
    <x v="0"/>
    <s v="Diversity"/>
    <s v="Land use mix:Entropy: maximises eveness --&gt; 1"/>
    <x v="4"/>
    <s v="Multinomial logistic"/>
    <s v="automobile"/>
    <n v="-7.0000000000000007E-2"/>
    <n v="0.93239381990594827"/>
    <m/>
    <s v="Derived (4a)"/>
    <s v=""/>
    <m/>
  </r>
  <r>
    <n v="54"/>
    <s v="Zhu et al. 2013"/>
    <n v="54.1"/>
    <x v="108"/>
    <s v="Table 3 p. 68"/>
    <x v="0"/>
    <x v="0"/>
    <x v="1"/>
    <n v="9.1214876538965012E-2"/>
    <n v="10.963123976523958"/>
    <s v="54.1Mix_House"/>
    <n v="0.5"/>
    <n v="5.481561988261979"/>
    <n v="0.64556328641117"/>
    <n v="-3.7184445297283386E-4"/>
    <e v="#N/A"/>
    <e v="#N/A"/>
    <e v="#N/A"/>
    <e v="#N/A"/>
    <e v="#N/A"/>
    <e v="#N/A"/>
    <e v="#N/A"/>
    <e v="#N/A"/>
    <n v="0.5"/>
    <n v="5.481561988261979"/>
    <n v="0.64556328641117011"/>
    <n v="-3.7184445297283391E-4"/>
    <n v="0.5"/>
    <n v="5.481561988261979"/>
    <n v="0.875"/>
    <n v="-5.0399999999999989E-4"/>
    <n v="0.5"/>
    <n v="5.481561988261979"/>
    <n v="0.65834065022786803"/>
    <n v="-3.7920421453125193E-4"/>
    <s v="4a, 7a"/>
    <n v="-5.7599999999999991E-4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x v="1"/>
    <x v="2"/>
    <n v="4934"/>
    <x v="0"/>
    <n v="0"/>
    <n v="1"/>
    <x v="0"/>
    <s v="Diversity"/>
    <s v="Residential density Index:Entropy: maximises eveness --&gt; 1"/>
    <x v="9"/>
    <s v="Multinomial logistic"/>
    <s v="automobile"/>
    <n v="0.01"/>
    <n v="1.0100501670841679"/>
    <m/>
    <s v="Derived (4a)"/>
    <s v=""/>
    <m/>
  </r>
  <r>
    <n v="176"/>
    <s v="Lee et al. 2017"/>
    <n v="176.1"/>
    <x v="109"/>
    <s v="Table 5 p. 20 (TMS)"/>
    <x v="0"/>
    <x v="0"/>
    <x v="1"/>
    <n v="0.10300154641287317"/>
    <n v="9.7085921020212922"/>
    <s v="176.1Mix_Land"/>
    <n v="1"/>
    <n v="9.7085921020212922"/>
    <n v="0.13174345925680525"/>
    <n v="-5.4017318171177367E-5"/>
    <e v="#N/A"/>
    <e v="#N/A"/>
    <e v="#N/A"/>
    <e v="#N/A"/>
    <e v="#N/A"/>
    <e v="#N/A"/>
    <e v="#N/A"/>
    <e v="#N/A"/>
    <n v="1"/>
    <n v="9.7085921020212922"/>
    <n v="0.11246683009555175"/>
    <n v="-4.611353443462394E-5"/>
    <n v="1"/>
    <n v="9.7085921020212922"/>
    <n v="7.1925488624272338E-2"/>
    <n v="-2.9490815145982473E-5"/>
    <n v="1"/>
    <n v="9.7085921020212922"/>
    <n v="9.2102946623534965E-2"/>
    <n v="-3.7763955799645977E-5"/>
    <s v="6c"/>
    <n v="-4.1001897533206821E-4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x v="0"/>
    <x v="2"/>
    <n v="78"/>
    <x v="0"/>
    <n v="0"/>
    <n v="1"/>
    <x v="0"/>
    <s v="Diversity"/>
    <s v="Diversity: 1 - Herschman-Herfindal Index"/>
    <x v="4"/>
    <s v="OLS"/>
    <m/>
    <n v="-3.6999999999999998E-2"/>
    <m/>
    <m/>
    <m/>
    <m/>
    <m/>
  </r>
  <r>
    <n v="128"/>
    <s v="Zhao et al. 2013"/>
    <n v="128.1"/>
    <x v="110"/>
    <s v="Table  2  p. 120"/>
    <x v="1"/>
    <x v="0"/>
    <x v="1"/>
    <n v="1.6617760984839614E-4"/>
    <n v="6017.6578596376503"/>
    <s v="128.1Pop_den"/>
    <n v="0.5"/>
    <n v="3008.8289298188251"/>
    <n v="60.953225945389072"/>
    <n v="-1.0230352014155541E-2"/>
    <n v="0.5"/>
    <n v="3008.8289298188251"/>
    <n v="13.434134106280185"/>
    <n v="-2.2547768191261051E-3"/>
    <e v="#N/A"/>
    <e v="#N/A"/>
    <e v="#N/A"/>
    <e v="#N/A"/>
    <n v="0.5"/>
    <n v="3008.8289298188251"/>
    <n v="47.515857010773139"/>
    <n v="-7.9750322634279218E-3"/>
    <e v="#N/A"/>
    <e v="#N/A"/>
    <e v="#N/A"/>
    <e v="#N/A"/>
    <n v="0.5"/>
    <n v="3008.8289298188251"/>
    <n v="46.112938378266044"/>
    <n v="-7.7395672616144932E-3"/>
    <s v="6c, 8a"/>
    <n v="-1.6783938594688009E-4"/>
    <s v="derived (6c)"/>
    <n v="1.6617760984839614E-4"/>
    <s v="Derived (8a)"/>
    <s v="N"/>
    <s v="neg"/>
    <s v="insignificant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Residential floor area (common catchment area)"/>
    <x v="2"/>
    <s v="OLS"/>
    <m/>
    <n v="-3.3E-3"/>
    <m/>
    <m/>
    <m/>
    <n v="-1.01"/>
    <m/>
  </r>
  <r>
    <n v="54"/>
    <s v="Zhu et al. 2013"/>
    <n v="54.2"/>
    <x v="111"/>
    <s v="Table 4 p. 68"/>
    <x v="0"/>
    <x v="0"/>
    <x v="1"/>
    <n v="0.10300154641287317"/>
    <n v="9.7085921020212922"/>
    <s v="54.2Mix_Land"/>
    <n v="1"/>
    <n v="9.7085921020212922"/>
    <n v="0.13174345925680525"/>
    <n v="-1.2647372088653304E-5"/>
    <e v="#N/A"/>
    <e v="#N/A"/>
    <e v="#N/A"/>
    <e v="#N/A"/>
    <e v="#N/A"/>
    <e v="#N/A"/>
    <e v="#N/A"/>
    <e v="#N/A"/>
    <n v="1"/>
    <n v="9.7085921020212922"/>
    <n v="0.11246683009555175"/>
    <n v="-1.0796815689172968E-5"/>
    <n v="1"/>
    <n v="9.7085921020212922"/>
    <n v="7.1925488624272338E-2"/>
    <n v="-6.9048469079301442E-6"/>
    <n v="1"/>
    <n v="9.7085921020212922"/>
    <n v="9.2102946623534965E-2"/>
    <n v="-8.8418828758593571E-6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x v="1"/>
    <x v="2"/>
    <n v="3334"/>
    <x v="0"/>
    <n v="0"/>
    <n v="1"/>
    <x v="0"/>
    <s v="Diversity"/>
    <s v="Land use mix:Entropy: maximises eveness --&gt; 1"/>
    <x v="4"/>
    <s v="Binary logistic"/>
    <s v="no transit trip"/>
    <n v="-0.01"/>
    <n v="0.99004983374916811"/>
    <m/>
    <s v="Derived (4a)"/>
    <s v=""/>
    <m/>
  </r>
  <r>
    <n v="54"/>
    <s v="Zhu et al. 2013"/>
    <n v="54.3"/>
    <x v="112"/>
    <s v="Table 5 p. 69"/>
    <x v="0"/>
    <x v="0"/>
    <x v="1"/>
    <n v="0.10300154641287317"/>
    <n v="9.7085921020212922"/>
    <s v="54.3Mix_Land"/>
    <n v="1"/>
    <n v="9.7085921020212922"/>
    <n v="0.13174345925680525"/>
    <n v="-1.2647372088653304E-5"/>
    <e v="#N/A"/>
    <e v="#N/A"/>
    <e v="#N/A"/>
    <e v="#N/A"/>
    <e v="#N/A"/>
    <e v="#N/A"/>
    <e v="#N/A"/>
    <e v="#N/A"/>
    <n v="1"/>
    <n v="9.7085921020212922"/>
    <n v="0.11246683009555175"/>
    <n v="-1.0796815689172968E-5"/>
    <n v="1"/>
    <n v="9.7085921020212922"/>
    <n v="7.1925488624272338E-2"/>
    <n v="-6.9048469079301442E-6"/>
    <n v="1"/>
    <n v="9.7085921020212922"/>
    <n v="9.2102946623534965E-2"/>
    <n v="-8.8418828758593571E-6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Non-work"/>
    <s v="USA"/>
    <s v="Los Angeles"/>
    <n v="2009"/>
    <x v="1"/>
    <x v="2"/>
    <n v="8181"/>
    <x v="0"/>
    <n v="0"/>
    <n v="1"/>
    <x v="0"/>
    <s v="Diversity"/>
    <s v="Land use mix:Entropy: maximises eveness --&gt; 1"/>
    <x v="4"/>
    <s v="Binary logistic"/>
    <s v="no transit trip"/>
    <n v="-0.01"/>
    <n v="0.99004983374916811"/>
    <m/>
    <s v="Derived (4a)"/>
    <s v=""/>
    <m/>
  </r>
  <r>
    <n v="37"/>
    <s v="Moniruzzaman and Paez 2012"/>
    <n v="37.1"/>
    <x v="113"/>
    <s v="Table 2 (1), p. 203"/>
    <x v="0"/>
    <x v="0"/>
    <x v="1"/>
    <n v="0.12883537881963511"/>
    <n v="7.7618431300610675"/>
    <s v="37.1Connectivity"/>
    <n v="0.5"/>
    <n v="3.8809215650305338"/>
    <n v="0.3666693981870715"/>
    <n v="0"/>
    <e v="#N/A"/>
    <e v="#N/A"/>
    <e v="#N/A"/>
    <e v="#N/A"/>
    <e v="#N/A"/>
    <e v="#N/A"/>
    <e v="#N/A"/>
    <e v="#N/A"/>
    <n v="0.5"/>
    <n v="3.8809215650305338"/>
    <n v="0.28758330605594262"/>
    <n v="0"/>
    <n v="0.5"/>
    <n v="3.8809215650305338"/>
    <n v="0.28974646958709077"/>
    <n v="0"/>
    <n v="0.5"/>
    <n v="3.8809215650305338"/>
    <n v="0.29623210952860157"/>
    <n v="0"/>
    <s v="4a, 7a"/>
    <n v="0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2"/>
    <n v="761"/>
    <x v="0"/>
    <n v="0"/>
    <n v="1"/>
    <x v="0"/>
    <s v="PT-Design"/>
    <s v="Sidewalk density"/>
    <x v="0"/>
    <s v="Binary logistic"/>
    <s v="Not choosing transit"/>
    <n v="2.1299999999999999E-3"/>
    <n v="1.0021322700614574"/>
    <m/>
    <s v="Derived (4a)"/>
    <s v=""/>
    <m/>
  </r>
  <r>
    <n v="54"/>
    <s v="Zhu et al. 2013"/>
    <n v="54.2"/>
    <x v="114"/>
    <s v="Table 4 p. 68"/>
    <x v="0"/>
    <x v="0"/>
    <x v="1"/>
    <n v="9.1214876538965012E-2"/>
    <n v="10.963123976523958"/>
    <s v="54.2Mix_House"/>
    <n v="0.5"/>
    <n v="5.481561988261979"/>
    <n v="0.64556328641117"/>
    <n v="0"/>
    <e v="#N/A"/>
    <e v="#N/A"/>
    <e v="#N/A"/>
    <e v="#N/A"/>
    <e v="#N/A"/>
    <e v="#N/A"/>
    <e v="#N/A"/>
    <e v="#N/A"/>
    <n v="0.5"/>
    <n v="5.481561988261979"/>
    <n v="0.64556328641117011"/>
    <n v="0"/>
    <n v="0.5"/>
    <n v="5.481561988261979"/>
    <n v="0.875"/>
    <n v="0"/>
    <n v="0.5"/>
    <n v="5.481561988261979"/>
    <n v="0.65834065022786803"/>
    <n v="0"/>
    <s v="4a, 7a"/>
    <n v="0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x v="1"/>
    <x v="2"/>
    <n v="3334"/>
    <x v="0"/>
    <n v="0"/>
    <n v="1"/>
    <x v="0"/>
    <s v="Diversity"/>
    <s v="Residential density Index:Entropy: maximises eveness --&gt; 1"/>
    <x v="9"/>
    <s v="Binary logistic"/>
    <s v="no transit trip"/>
    <n v="0"/>
    <n v="1"/>
    <m/>
    <s v="Derived (4a)"/>
    <s v=""/>
    <m/>
  </r>
  <r>
    <n v="72"/>
    <s v="Bhattacharya 2013"/>
    <n v="72.099999999999994"/>
    <x v="115"/>
    <s v="Table 3.2 p. 61"/>
    <x v="0"/>
    <x v="0"/>
    <x v="1"/>
    <n v="4.9702463302186993E-2"/>
    <n v="20.119727143503535"/>
    <s v="72.1Emp_Den"/>
    <n v="1"/>
    <n v="20.119727143503535"/>
    <n v="0.37214243954882059"/>
    <n v="0"/>
    <e v="#N/A"/>
    <e v="#N/A"/>
    <e v="#N/A"/>
    <e v="#N/A"/>
    <e v="#N/A"/>
    <e v="#N/A"/>
    <e v="#N/A"/>
    <e v="#N/A"/>
    <n v="1"/>
    <n v="20.119727143503535"/>
    <n v="0.31094082451884197"/>
    <n v="0"/>
    <n v="1"/>
    <n v="20.119727143503535"/>
    <n v="0.89019124619749457"/>
    <n v="0"/>
    <e v="#N/A"/>
    <e v="#N/A"/>
    <e v="#N/A"/>
    <e v="#N/A"/>
    <s v="4b, 8b"/>
    <n v="0"/>
    <s v="Source"/>
    <m/>
    <m/>
    <s v="N"/>
    <s v="Pos"/>
    <s v="insignificant"/>
    <s v="Transit users"/>
    <s v="individual"/>
    <s v="Count"/>
    <s v="Aggregate"/>
    <s v="General"/>
    <s v="USA"/>
    <s v="Atlanta"/>
    <n v="2009"/>
    <x v="1"/>
    <x v="2"/>
    <n v="12851"/>
    <x v="1"/>
    <n v="0"/>
    <n v="1"/>
    <x v="0"/>
    <s v="Density"/>
    <s v="Employment density"/>
    <x v="1"/>
    <s v="Negative binomial regression"/>
    <m/>
    <n v="6.0900000000000003E-5"/>
    <m/>
    <n v="1.0000609018544426"/>
    <s v="Derived (4b)"/>
    <n v="0.42058011049723759"/>
    <s v="derived (8b)"/>
  </r>
  <r>
    <n v="178"/>
    <s v="Park et al. 2018"/>
    <n v="178.1"/>
    <x v="116"/>
    <s v="Table 6 p. 281"/>
    <x v="0"/>
    <x v="0"/>
    <x v="1"/>
    <n v="5.4009386828965854E-2"/>
    <n v="18.515300000845198"/>
    <s v="178.1Act_Den"/>
    <n v="1"/>
    <n v="18.515300000845198"/>
    <n v="1.0340101168499765"/>
    <n v="0"/>
    <e v="#N/A"/>
    <e v="#N/A"/>
    <e v="#N/A"/>
    <e v="#N/A"/>
    <e v="#N/A"/>
    <e v="#N/A"/>
    <e v="#N/A"/>
    <e v="#N/A"/>
    <n v="1"/>
    <n v="18.515300000845198"/>
    <n v="1.019024969421551"/>
    <n v="0"/>
    <n v="1"/>
    <n v="18.515300000845198"/>
    <n v="0.91140124894932251"/>
    <n v="0"/>
    <n v="1"/>
    <n v="18.515300000845198"/>
    <n v="1.0546253280271851"/>
    <n v="0"/>
    <s v="7b"/>
    <n v="0"/>
    <s v="derived (7b)"/>
    <m/>
    <m/>
    <s v="Y"/>
    <s v="neg"/>
    <s v="N"/>
    <s v="Transit users"/>
    <s v="Any transit trip"/>
    <s v="Count"/>
    <s v="Disaggregate"/>
    <s v="General"/>
    <s v="USA"/>
    <s v="varies"/>
    <n v="2012"/>
    <x v="0"/>
    <x v="0"/>
    <n v="2431"/>
    <x v="0"/>
    <n v="0"/>
    <n v="1"/>
    <x v="0"/>
    <s v="Density"/>
    <s v="Activity density (populatoin + employment per square mile)"/>
    <x v="7"/>
    <s v="Negative binomial regression (multilevel)"/>
    <m/>
    <n v="0"/>
    <m/>
    <m/>
    <m/>
    <m/>
    <m/>
  </r>
  <r>
    <n v="178"/>
    <s v="Park et al. 2018"/>
    <n v="178.1"/>
    <x v="117"/>
    <s v="Table 6 p. 281"/>
    <x v="0"/>
    <x v="0"/>
    <x v="1"/>
    <n v="0.12883537881963511"/>
    <n v="7.7618431300610675"/>
    <s v="178.1Connectivity"/>
    <n v="1"/>
    <n v="7.7618431300610675"/>
    <n v="0.73333879637414301"/>
    <n v="0"/>
    <e v="#N/A"/>
    <e v="#N/A"/>
    <e v="#N/A"/>
    <e v="#N/A"/>
    <e v="#N/A"/>
    <e v="#N/A"/>
    <e v="#N/A"/>
    <e v="#N/A"/>
    <n v="1"/>
    <n v="7.7618431300610675"/>
    <n v="0.57516661211188524"/>
    <n v="0"/>
    <n v="1"/>
    <n v="7.7618431300610675"/>
    <n v="0.57949293917418154"/>
    <n v="0"/>
    <n v="1"/>
    <n v="7.7618431300610675"/>
    <n v="0.59246421905720315"/>
    <n v="0"/>
    <s v="7b"/>
    <n v="0"/>
    <s v="derived (7b)"/>
    <m/>
    <m/>
    <s v="N"/>
    <s v="Pos"/>
    <s v="insignificant"/>
    <s v="Transit users"/>
    <s v="Any transit trip"/>
    <s v="Count"/>
    <s v="Disaggregate"/>
    <s v="General"/>
    <s v="USA"/>
    <s v="varies"/>
    <n v="2012"/>
    <x v="0"/>
    <x v="0"/>
    <n v="2431"/>
    <x v="0"/>
    <n v="0"/>
    <n v="1"/>
    <x v="0"/>
    <s v="PT-Design"/>
    <s v="number of intersections per square mile"/>
    <x v="0"/>
    <s v="Negative binomial regression (multilevel)"/>
    <m/>
    <n v="0"/>
    <m/>
    <m/>
    <m/>
    <m/>
    <m/>
  </r>
  <r>
    <n v="178"/>
    <s v="Park et al. 2018"/>
    <n v="178.2"/>
    <x v="118"/>
    <s v="Table 6 p. 281"/>
    <x v="0"/>
    <x v="0"/>
    <x v="1"/>
    <n v="5.4009386828965854E-2"/>
    <n v="18.515300000845198"/>
    <s v="178.2Act_Den"/>
    <n v="1"/>
    <n v="18.515300000845198"/>
    <n v="1.0340101168499765"/>
    <n v="0"/>
    <e v="#N/A"/>
    <e v="#N/A"/>
    <e v="#N/A"/>
    <e v="#N/A"/>
    <e v="#N/A"/>
    <e v="#N/A"/>
    <e v="#N/A"/>
    <e v="#N/A"/>
    <n v="1"/>
    <n v="18.515300000845198"/>
    <n v="1.019024969421551"/>
    <n v="0"/>
    <n v="1"/>
    <n v="18.515300000845198"/>
    <n v="0.91140124894932251"/>
    <n v="0"/>
    <n v="1"/>
    <n v="18.515300000845198"/>
    <n v="1.0546253280271851"/>
    <n v="0"/>
    <s v="7b"/>
    <n v="0"/>
    <s v="derived (7b)"/>
    <m/>
    <m/>
    <s v="Y"/>
    <s v="neg"/>
    <s v="N"/>
    <s v="Ridership"/>
    <s v="Transit trip"/>
    <s v="Count"/>
    <s v="Disaggregate"/>
    <s v="General"/>
    <s v="USA"/>
    <s v="varies"/>
    <n v="2012"/>
    <x v="0"/>
    <x v="0"/>
    <n v="977"/>
    <x v="0"/>
    <n v="0"/>
    <n v="1"/>
    <x v="0"/>
    <s v="Density"/>
    <s v="Activity density (populatoin + employment per square mile)"/>
    <x v="7"/>
    <s v="Negative binomial regression (multilevel)"/>
    <m/>
    <n v="0"/>
    <m/>
    <m/>
    <m/>
    <m/>
    <m/>
  </r>
  <r>
    <n v="178"/>
    <s v="Park et al. 2018"/>
    <n v="178.2"/>
    <x v="119"/>
    <s v="Table 6 p. 281"/>
    <x v="0"/>
    <x v="0"/>
    <x v="1"/>
    <n v="5.1063218618673668E-2"/>
    <n v="19.583567723525814"/>
    <s v="178.2Centrality"/>
    <n v="1"/>
    <n v="19.583567723525814"/>
    <n v="1.3661605365540145E-6"/>
    <n v="0"/>
    <e v="#N/A"/>
    <e v="#N/A"/>
    <e v="#N/A"/>
    <e v="#N/A"/>
    <e v="#N/A"/>
    <e v="#N/A"/>
    <e v="#N/A"/>
    <e v="#N/A"/>
    <n v="1"/>
    <n v="19.583567723525814"/>
    <n v="6.9964199010985093E-2"/>
    <n v="0"/>
    <n v="1"/>
    <n v="19.583567723525814"/>
    <n v="6.4981402814916739E-2"/>
    <n v="0"/>
    <n v="1"/>
    <n v="19.583567723525814"/>
    <n v="6.8309037722304167E-7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x v="0"/>
    <x v="0"/>
    <n v="977"/>
    <x v="0"/>
    <n v="0"/>
    <n v="1"/>
    <x v="0"/>
    <s v="PT-Access"/>
    <s v="Compactness index"/>
    <x v="11"/>
    <s v="Negative binomial regression (multilevel)"/>
    <m/>
    <n v="0"/>
    <m/>
    <m/>
    <m/>
    <m/>
    <m/>
  </r>
  <r>
    <n v="178"/>
    <s v="Park et al. 2018"/>
    <n v="178.2"/>
    <x v="120"/>
    <s v="Table 6 p. 281"/>
    <x v="0"/>
    <x v="0"/>
    <x v="1"/>
    <n v="0.12883537881963511"/>
    <n v="7.7618431300610675"/>
    <s v="178.2Connectivity"/>
    <n v="1"/>
    <n v="7.7618431300610675"/>
    <n v="0.73333879637414301"/>
    <n v="0"/>
    <e v="#N/A"/>
    <e v="#N/A"/>
    <e v="#N/A"/>
    <e v="#N/A"/>
    <e v="#N/A"/>
    <e v="#N/A"/>
    <e v="#N/A"/>
    <e v="#N/A"/>
    <n v="1"/>
    <n v="7.7618431300610675"/>
    <n v="0.57516661211188524"/>
    <n v="0"/>
    <n v="1"/>
    <n v="7.7618431300610675"/>
    <n v="0.57949293917418154"/>
    <n v="0"/>
    <n v="1"/>
    <n v="7.7618431300610675"/>
    <n v="0.59246421905720315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x v="0"/>
    <x v="0"/>
    <n v="977"/>
    <x v="0"/>
    <n v="0"/>
    <n v="1"/>
    <x v="0"/>
    <s v="PT-Design"/>
    <s v="number of intersections per square mile"/>
    <x v="0"/>
    <s v="Negative binomial regression (multilevel)"/>
    <m/>
    <n v="0"/>
    <m/>
    <m/>
    <m/>
    <m/>
    <m/>
  </r>
  <r>
    <n v="21"/>
    <s v="Lane et al. 2006"/>
    <n v="21.1"/>
    <x v="121"/>
    <s v="Table 5 p. 207"/>
    <x v="0"/>
    <x v="0"/>
    <x v="1"/>
    <n v="4.9829870753134364E-9"/>
    <n v="200682840.40995604"/>
    <s v="21.1Centrality"/>
    <n v="1"/>
    <n v="200682840.40995604"/>
    <n v="13.999746154644427"/>
    <n v="4.15912423820015E-7"/>
    <e v="#N/A"/>
    <e v="#N/A"/>
    <e v="#N/A"/>
    <e v="#N/A"/>
    <n v="1"/>
    <n v="200682840.40995604"/>
    <n v="1"/>
    <n v="2.9708568943018707E-8"/>
    <e v="#N/A"/>
    <e v="#N/A"/>
    <e v="#N/A"/>
    <e v="#N/A"/>
    <e v="#N/A"/>
    <e v="#N/A"/>
    <e v="#N/A"/>
    <e v="#N/A"/>
    <n v="1"/>
    <n v="200682840.40995604"/>
    <n v="6.9999766688655098"/>
    <n v="2.0795928946651343E-7"/>
    <s v="6e, 8a, 5"/>
    <n v="2.9708568943018707E-8"/>
    <s v="Derived (6e)"/>
    <n v="4.9829870753134364E-9"/>
    <s v="Derived (8a)"/>
    <s v="Y"/>
    <s v="Pos"/>
    <s v="Y"/>
    <s v="Ridership"/>
    <s v="boarding"/>
    <s v="Continuous"/>
    <s v="Aggregate"/>
    <s v="General"/>
    <s v="USA"/>
    <s v="11 US cities"/>
    <s v="2001 - 2004"/>
    <x v="2"/>
    <x v="1"/>
    <n v="348"/>
    <x v="0"/>
    <n v="0"/>
    <n v="0"/>
    <x v="1"/>
    <s v="PT-Access"/>
    <s v="Employment (Common catchment area)"/>
    <x v="11"/>
    <s v="OLS"/>
    <m/>
    <n v="6.8300000000000007E-5"/>
    <m/>
    <m/>
    <s v=""/>
    <n v="5.9619999999999997"/>
    <m/>
  </r>
  <r>
    <n v="129"/>
    <s v="Zhao et al. 2014"/>
    <n v="129.1"/>
    <x v="122"/>
    <s v="Table 2 p. 143"/>
    <x v="0"/>
    <x v="0"/>
    <x v="1"/>
    <n v="2.4813226212152498E-6"/>
    <n v="403010.8747044917"/>
    <s v="129.1Local_Access"/>
    <n v="1"/>
    <n v="403010.8747044917"/>
    <n v="19.774916909635877"/>
    <n v="1.1383764089243297E-4"/>
    <e v="#N/A"/>
    <e v="#N/A"/>
    <e v="#N/A"/>
    <e v="#N/A"/>
    <e v="#N/A"/>
    <e v="#N/A"/>
    <e v="#N/A"/>
    <e v="#N/A"/>
    <n v="1"/>
    <n v="403010.8747044917"/>
    <n v="10.880755513385369"/>
    <n v="6.2636902315759533E-5"/>
    <e v="#N/A"/>
    <e v="#N/A"/>
    <e v="#N/A"/>
    <e v="#N/A"/>
    <n v="1"/>
    <n v="403010.8747044917"/>
    <n v="11.99073629815695"/>
    <n v="6.9026693714213243E-5"/>
    <s v="6c, 8a"/>
    <n v="5.7566684812193788E-6"/>
    <s v="derived (6c)"/>
    <n v="2.4813226212152498E-6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PT-Access"/>
    <s v="Number of shopping centres"/>
    <x v="5"/>
    <s v="OLS"/>
    <m/>
    <n v="1.41E-2"/>
    <m/>
    <m/>
    <m/>
    <n v="2.3199999999999998"/>
    <m/>
  </r>
  <r>
    <n v="111"/>
    <s v="Chatman 2008"/>
    <n v="111.1"/>
    <x v="123"/>
    <s v="Table 5 p. 1020 (col. 1 Activity Density)"/>
    <x v="1"/>
    <x v="0"/>
    <x v="1"/>
    <n v="6.021384603925508E-2"/>
    <n v="16.607475950765082"/>
    <s v="111.1Comm_Den"/>
    <n v="0.33333333333333331"/>
    <n v="5.5358253169216933"/>
    <n v="7.9401712475562145E-2"/>
    <n v="1.2857916309730155E-5"/>
    <n v="0.33333333333333331"/>
    <n v="5.5358253169216933"/>
    <n v="6.8680307356675796E-2"/>
    <n v="1.1121745571803295E-5"/>
    <n v="0.33333333333333331"/>
    <n v="5.5358253169216933"/>
    <n v="6.8680307356675796E-2"/>
    <n v="1.1121745571803295E-5"/>
    <e v="#N/A"/>
    <e v="#N/A"/>
    <e v="#N/A"/>
    <e v="#N/A"/>
    <n v="0.33333333333333331"/>
    <n v="5.5358253169216933"/>
    <n v="0.48929171748298628"/>
    <n v="7.9233454270607383E-5"/>
    <n v="0.33333333333333331"/>
    <n v="5.5358253169216933"/>
    <n v="8.7110536348435866E-2"/>
    <n v="1.4106244703583961E-5"/>
    <s v="4b, 7b"/>
    <n v="1.6193499999999999E-4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Retail employment density"/>
    <x v="8"/>
    <s v="Negative binomial regression"/>
    <m/>
    <n v="0.23300000000000001"/>
    <m/>
    <n v="1.2623814793272614"/>
    <s v="Derived (4b)"/>
    <s v=""/>
    <m/>
  </r>
  <r>
    <n v="128"/>
    <s v="Zhao et al. 2013"/>
    <n v="128.1"/>
    <x v="124"/>
    <s v="Table  2  p. 120"/>
    <x v="1"/>
    <x v="0"/>
    <x v="1"/>
    <n v="1.5181376427462782E-4"/>
    <n v="6587.0180136698382"/>
    <s v="128.1Emp_Den"/>
    <n v="0.5"/>
    <n v="3293.5090068349191"/>
    <n v="60.918046638386542"/>
    <n v="2.2473121073006839E-2"/>
    <n v="0.5"/>
    <n v="3293.5090068349191"/>
    <n v="12.20695084587981"/>
    <n v="4.5032350744949297E-3"/>
    <e v="#N/A"/>
    <e v="#N/A"/>
    <e v="#N/A"/>
    <e v="#N/A"/>
    <n v="0.5"/>
    <n v="3293.5090068349191"/>
    <n v="50.899617019714391"/>
    <n v="1.8777247777556405E-2"/>
    <e v="#N/A"/>
    <e v="#N/A"/>
    <e v="#N/A"/>
    <e v="#N/A"/>
    <n v="0.5"/>
    <n v="3293.5090068349191"/>
    <n v="50.492964865293388"/>
    <n v="1.8627230769375717E-2"/>
    <s v="6c, 8a"/>
    <n v="3.6890744718734561E-4"/>
    <s v="derived (6c)"/>
    <n v="1.5181376427462782E-4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Business/office building floor area (common catchment area)"/>
    <x v="1"/>
    <s v="OLS"/>
    <m/>
    <n v="5.4999999999999997E-3"/>
    <m/>
    <m/>
    <m/>
    <n v="2.4300000000000002"/>
    <m/>
  </r>
  <r>
    <n v="65"/>
    <s v="Sung et al. 2014"/>
    <n v="65.5"/>
    <x v="125"/>
    <s v="Table 2 p. 138 (1500m buffer)"/>
    <x v="0"/>
    <x v="0"/>
    <x v="1"/>
    <n v="8.3799999999999986E-3"/>
    <n v="119.33174224343678"/>
    <s v="65.5Comm_Den"/>
    <n v="1"/>
    <n v="119.33174224343678"/>
    <n v="1.7116047101157637"/>
    <n v="7.1716237353850495E-4"/>
    <e v="#N/A"/>
    <e v="#N/A"/>
    <e v="#N/A"/>
    <e v="#N/A"/>
    <e v="#N/A"/>
    <e v="#N/A"/>
    <e v="#N/A"/>
    <e v="#N/A"/>
    <n v="1"/>
    <n v="119.33174224343678"/>
    <n v="1.7946120064170521"/>
    <n v="7.5194243068874478E-4"/>
    <e v="#N/A"/>
    <e v="#N/A"/>
    <e v="#N/A"/>
    <e v="#N/A"/>
    <n v="1"/>
    <n v="119.33174224343678"/>
    <n v="1.8777781947786343"/>
    <n v="7.8678906361224772E-4"/>
    <s v="6e, 8a"/>
    <n v="4.1899999999999999E-4"/>
    <s v="Derived (6e)"/>
    <n v="8.3799999999999986E-3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Commercial density"/>
    <x v="8"/>
    <s v="OLS"/>
    <m/>
    <n v="0.41899999999999998"/>
    <m/>
    <m/>
    <s v=""/>
    <n v="0.05"/>
    <m/>
  </r>
  <r>
    <n v="176"/>
    <s v="Lee et al. 2017"/>
    <n v="176.1"/>
    <x v="126"/>
    <s v="Table 5 p. 20 (TMS)"/>
    <x v="0"/>
    <x v="0"/>
    <x v="1"/>
    <n v="6.021384603925508E-2"/>
    <n v="16.607475950765082"/>
    <s v="176.1Comm_Den"/>
    <n v="1"/>
    <n v="16.607475950765082"/>
    <n v="0.23820513742668648"/>
    <n v="1.698443310046522E-4"/>
    <e v="#N/A"/>
    <e v="#N/A"/>
    <e v="#N/A"/>
    <e v="#N/A"/>
    <e v="#N/A"/>
    <e v="#N/A"/>
    <e v="#N/A"/>
    <e v="#N/A"/>
    <n v="1"/>
    <n v="16.607475950765082"/>
    <n v="0.24975731668046333"/>
    <n v="1.7808123209838881E-4"/>
    <n v="1"/>
    <n v="16.607475950765082"/>
    <n v="1.4678751524489591"/>
    <n v="1.0466200517727151E-3"/>
    <n v="1"/>
    <n v="16.607475950765082"/>
    <n v="0.26133160904530761"/>
    <n v="1.8633390021795975E-4"/>
    <s v="6c"/>
    <n v="7.1301707779886146E-4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x v="0"/>
    <x v="2"/>
    <n v="78"/>
    <x v="0"/>
    <n v="0"/>
    <n v="1"/>
    <x v="0"/>
    <s v="Density"/>
    <s v="Ratio of commercial area"/>
    <x v="8"/>
    <s v="OLS"/>
    <m/>
    <n v="1.0999999999999999E-2"/>
    <m/>
    <m/>
    <m/>
    <m/>
    <m/>
  </r>
  <r>
    <n v="11"/>
    <s v="Concas and DeSalvo 2008"/>
    <n v="11.1"/>
    <x v="127"/>
    <s v="Table 4.8 and 4.9, Model I: Exogenous Residential Location and Population Density"/>
    <x v="0"/>
    <x v="0"/>
    <x v="1"/>
    <n v="5.4009386828965854E-2"/>
    <n v="18.515300000845198"/>
    <s v="11.1Act_Den"/>
    <n v="1"/>
    <n v="18.515300000845198"/>
    <n v="1.0340101168499765"/>
    <n v="1.0340101168499764E-3"/>
    <e v="#N/A"/>
    <e v="#N/A"/>
    <e v="#N/A"/>
    <e v="#N/A"/>
    <n v="1"/>
    <n v="18.515300000845198"/>
    <n v="1.0599893572473431"/>
    <n v="1.0599893572473431E-3"/>
    <e v="#N/A"/>
    <e v="#N/A"/>
    <e v="#N/A"/>
    <e v="#N/A"/>
    <n v="1"/>
    <n v="18.515300000845198"/>
    <n v="0.91140124894932251"/>
    <n v="9.1140124894932258E-4"/>
    <e v="#N/A"/>
    <e v="#N/A"/>
    <e v="#N/A"/>
    <e v="#N/A"/>
    <m/>
    <n v="1E-3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1"/>
    <n v="8299"/>
    <x v="1"/>
    <n v="1"/>
    <n v="1"/>
    <x v="0"/>
    <s v="Density"/>
    <s v="Retail density (common catchment area)"/>
    <x v="7"/>
    <s v="2SLS"/>
    <m/>
    <n v="1E-3"/>
    <m/>
    <m/>
    <s v=""/>
    <s v=""/>
    <m/>
  </r>
  <r>
    <n v="65"/>
    <s v="Sung et al. 2014"/>
    <n v="65.400000000000006"/>
    <x v="128"/>
    <s v="Table 2 p. 138 (1000m buffer)"/>
    <x v="0"/>
    <x v="0"/>
    <x v="1"/>
    <n v="2.2285714285714287E-2"/>
    <n v="44.871794871794869"/>
    <s v="65.4Emp_Den"/>
    <n v="1"/>
    <n v="44.871794871794869"/>
    <n v="0.82996648470532797"/>
    <n v="1.2947477161403117E-3"/>
    <e v="#N/A"/>
    <e v="#N/A"/>
    <e v="#N/A"/>
    <e v="#N/A"/>
    <e v="#N/A"/>
    <e v="#N/A"/>
    <e v="#N/A"/>
    <e v="#N/A"/>
    <n v="1"/>
    <n v="44.871794871794869"/>
    <n v="0.69347227204228568"/>
    <n v="1.0818167443859658E-3"/>
    <e v="#N/A"/>
    <e v="#N/A"/>
    <e v="#N/A"/>
    <e v="#N/A"/>
    <n v="1"/>
    <n v="44.871794871794869"/>
    <n v="0.68793191614239746"/>
    <n v="1.0731737891821402E-3"/>
    <s v="6e, 8a"/>
    <n v="1.5600000000000002E-3"/>
    <s v="Derived (6e)"/>
    <n v="2.2285714285714287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Office density"/>
    <x v="1"/>
    <s v="OLS"/>
    <m/>
    <n v="0.19500000000000001"/>
    <m/>
    <m/>
    <s v=""/>
    <n v="7.0000000000000007E-2"/>
    <m/>
  </r>
  <r>
    <n v="129"/>
    <s v="Zhao et al. 2014"/>
    <n v="129.1"/>
    <x v="129"/>
    <s v="Table 2 p. 143"/>
    <x v="0"/>
    <x v="0"/>
    <x v="1"/>
    <n v="1.7189784164569101E-3"/>
    <n v="581.74087029036707"/>
    <s v="129.1Pop_Den"/>
    <n v="0.5"/>
    <n v="290.87043514518354"/>
    <n v="5.8924889941501526"/>
    <n v="1.0635514470161702E-2"/>
    <e v="#N/A"/>
    <e v="#N/A"/>
    <e v="#N/A"/>
    <e v="#N/A"/>
    <e v="#N/A"/>
    <e v="#N/A"/>
    <e v="#N/A"/>
    <e v="#N/A"/>
    <n v="0.5"/>
    <n v="290.87043514518354"/>
    <n v="4.5934675341785294"/>
    <n v="8.2908751253458583E-3"/>
    <e v="#N/A"/>
    <e v="#N/A"/>
    <e v="#N/A"/>
    <e v="#N/A"/>
    <n v="0.5"/>
    <n v="290.87043514518354"/>
    <n v="4.4578441529133155"/>
    <n v="8.0460847769259596E-3"/>
    <s v="6c, 8a"/>
    <n v="1.8049273372797558E-3"/>
    <s v="derived (6c)"/>
    <n v="1.7189784164569101E-3"/>
    <s v="Derived (8a)"/>
    <s v="N"/>
    <s v="Pos"/>
    <s v="insignificant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Residential floor area (common catchment area)"/>
    <x v="2"/>
    <s v="OLS"/>
    <m/>
    <n v="7.0499999999999993E-2"/>
    <m/>
    <m/>
    <m/>
    <n v="-1.05"/>
    <m/>
  </r>
  <r>
    <n v="184"/>
    <s v="Etminani-Ghasrodashti et al. 2018"/>
    <n v="184.1"/>
    <x v="130"/>
    <s v="Table 7 p. 502"/>
    <x v="0"/>
    <x v="0"/>
    <x v="1"/>
    <n v="4.7642712257316708E-3"/>
    <n v="209.89569078247123"/>
    <s v="184.1Mix_Land"/>
    <n v="1"/>
    <n v="209.89569078247123"/>
    <n v="2.8482383538414773"/>
    <n v="6.6899015563835198E-3"/>
    <e v="#N/A"/>
    <e v="#N/A"/>
    <e v="#N/A"/>
    <e v="#N/A"/>
    <e v="#N/A"/>
    <e v="#N/A"/>
    <e v="#N/A"/>
    <e v="#N/A"/>
    <n v="1"/>
    <n v="209.89569078247123"/>
    <n v="2.4314857133719641"/>
    <n v="5.711038908057877E-3"/>
    <n v="1"/>
    <n v="209.89569078247123"/>
    <n v="1.5549989082881865"/>
    <n v="3.6523592215171735E-3"/>
    <n v="1"/>
    <n v="209.89569078247123"/>
    <n v="1.9912270905503484"/>
    <n v="4.6769657441833642E-3"/>
    <s v="7a, 8a"/>
    <n v="2.3487857142857138E-3"/>
    <s v="derived (7a)"/>
    <n v="4.7642712257316708E-3"/>
    <s v="Derived (8a)"/>
    <s v="N"/>
    <s v="Pos"/>
    <m/>
    <s v="Probability (mode choice)"/>
    <s v="trip"/>
    <s v="Discrete"/>
    <s v="Disaggregate"/>
    <s v="Education"/>
    <s v="Iran"/>
    <s v="Shiraz"/>
    <n v="2016"/>
    <x v="0"/>
    <x v="0"/>
    <n v="770"/>
    <x v="0"/>
    <n v="1"/>
    <n v="0"/>
    <x v="0"/>
    <s v="Diversity"/>
    <s v="land use diversity"/>
    <x v="4"/>
    <s v="Multinomial logistic; SEM"/>
    <s v="auto"/>
    <n v="1.0999999999999999E-2"/>
    <m/>
    <m/>
    <m/>
    <n v="0.49299999999999999"/>
    <s v="source"/>
  </r>
  <r>
    <n v="65"/>
    <s v="Sung et al. 2014"/>
    <n v="65.099999999999994"/>
    <x v="131"/>
    <s v="Table 3 p. 139 (1500m buffer)"/>
    <x v="0"/>
    <x v="0"/>
    <x v="1"/>
    <n v="1.3663157894736841E-2"/>
    <n v="73.18952234206472"/>
    <s v="65.1Emp_Den"/>
    <n v="0.5"/>
    <n v="36.59476117103236"/>
    <n v="0.67687119212706159"/>
    <n v="1.7571576147618517E-3"/>
    <e v="#N/A"/>
    <e v="#N/A"/>
    <e v="#N/A"/>
    <e v="#N/A"/>
    <e v="#N/A"/>
    <e v="#N/A"/>
    <e v="#N/A"/>
    <e v="#N/A"/>
    <n v="0.5"/>
    <n v="36.59476117103236"/>
    <n v="0.56555464845183112"/>
    <n v="1.4681798673809535E-3"/>
    <e v="#N/A"/>
    <e v="#N/A"/>
    <e v="#N/A"/>
    <e v="#N/A"/>
    <n v="0.5"/>
    <n v="36.59476117103236"/>
    <n v="0.56103626443046073"/>
    <n v="1.456450142461476E-3"/>
    <s v="6e, 8a"/>
    <n v="2.5959999999999998E-3"/>
    <s v="Derived (6e)"/>
    <n v="1.3663157894736841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Office density"/>
    <x v="1"/>
    <s v="OLS"/>
    <m/>
    <n v="0.11799999999999999"/>
    <m/>
    <m/>
    <s v=""/>
    <n v="0.19"/>
    <m/>
  </r>
  <r>
    <n v="58"/>
    <s v="Boulange et al.  2017"/>
    <n v="58.1"/>
    <x v="132"/>
    <s v="Table 4 p. 10 Model 3"/>
    <x v="0"/>
    <x v="0"/>
    <x v="1"/>
    <n v="0.10300154641287317"/>
    <n v="9.7085921020212922"/>
    <s v="58.1Mix_Land"/>
    <n v="1"/>
    <n v="9.7085921020212922"/>
    <n v="0.13174345925680525"/>
    <n v="4.0680654353543032E-4"/>
    <e v="#N/A"/>
    <e v="#N/A"/>
    <e v="#N/A"/>
    <e v="#N/A"/>
    <e v="#N/A"/>
    <e v="#N/A"/>
    <e v="#N/A"/>
    <e v="#N/A"/>
    <n v="1"/>
    <n v="9.7085921020212922"/>
    <n v="0.11246683009555175"/>
    <n v="3.4728283796141914E-4"/>
    <n v="1"/>
    <n v="9.7085921020212922"/>
    <n v="7.1925488624272338E-2"/>
    <n v="2.2209648649274951E-4"/>
    <e v="#N/A"/>
    <e v="#N/A"/>
    <e v="#N/A"/>
    <e v="#N/A"/>
    <s v="7a,"/>
    <n v="3.087868998053629E-3"/>
    <s v="derived (7a)"/>
    <m/>
    <m/>
    <s v="N"/>
    <s v="Pos"/>
    <s v="insignificant"/>
    <s v="Transit use (probability)"/>
    <s v="individual"/>
    <s v="categorical"/>
    <s v="Disaggregate"/>
    <s v="Weekday"/>
    <s v="Australia"/>
    <s v="Victoria"/>
    <n v="2009"/>
    <x v="1"/>
    <x v="2"/>
    <n v="16890"/>
    <x v="1"/>
    <n v="0"/>
    <n v="1"/>
    <x v="0"/>
    <s v="Diversity"/>
    <s v="Land use mix:Entropy: maximises eveness --&gt; 1"/>
    <x v="4"/>
    <s v="binary logistic (multilevel)"/>
    <s v="no transit trip"/>
    <n v="0.11058971029924898"/>
    <n v="1.29"/>
    <m/>
    <s v="Source"/>
    <s v=""/>
    <m/>
  </r>
  <r>
    <n v="172"/>
    <s v="Sun et al. 2017"/>
    <n v="172.2"/>
    <x v="133"/>
    <s v="Table 2 Model 2 P. "/>
    <x v="0"/>
    <x v="0"/>
    <x v="1"/>
    <n v="0.102672"/>
    <n v="9.7397537790244666"/>
    <s v="172.2Pop_Den"/>
    <n v="1"/>
    <n v="9.7397537790244666"/>
    <n v="0.19730912810024159"/>
    <n v="6.5348783226800008E-4"/>
    <e v="#N/A"/>
    <e v="#N/A"/>
    <e v="#N/A"/>
    <e v="#N/A"/>
    <e v="#N/A"/>
    <e v="#N/A"/>
    <e v="#N/A"/>
    <e v="#N/A"/>
    <n v="1"/>
    <n v="9.7397537790244666"/>
    <n v="0.15381158539715672"/>
    <n v="5.0942397083538306E-4"/>
    <e v="#N/A"/>
    <e v="#N/A"/>
    <e v="#N/A"/>
    <e v="#N/A"/>
    <e v="#N/A"/>
    <e v="#N/A"/>
    <e v="#N/A"/>
    <e v="#N/A"/>
    <s v="6e, 8a, 8b"/>
    <n v="3.3119999999999998E-3"/>
    <s v="Derived (6e)"/>
    <n v="0.10267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x v="0"/>
    <x v="2"/>
    <n v="2300"/>
    <x v="1"/>
    <n v="0"/>
    <n v="0"/>
    <x v="1"/>
    <s v="Density"/>
    <s v="natural log of Population (total)"/>
    <x v="2"/>
    <s v="Spatial Error Model"/>
    <m/>
    <n v="2E-3"/>
    <m/>
    <m/>
    <m/>
    <n v="3.2258064516129031E-2"/>
    <s v="derived (8b)"/>
  </r>
  <r>
    <n v="129"/>
    <s v="Zhao et al. 2014"/>
    <n v="129.1"/>
    <x v="134"/>
    <s v="Table 2 p. 143"/>
    <x v="0"/>
    <x v="0"/>
    <x v="1"/>
    <n v="8.2204627648393579E-4"/>
    <n v="1216.4765276685025"/>
    <s v="129.1Amenity"/>
    <n v="1"/>
    <n v="1216.4765276685025"/>
    <n v="7.3889064712923949"/>
    <n v="2.4539053130136438E-2"/>
    <e v="#N/A"/>
    <e v="#N/A"/>
    <e v="#N/A"/>
    <e v="#N/A"/>
    <e v="#N/A"/>
    <e v="#N/A"/>
    <e v="#N/A"/>
    <e v="#N/A"/>
    <n v="1"/>
    <n v="1216.4765276685025"/>
    <n v="3.898342136052777"/>
    <n v="1.2946655255106576E-2"/>
    <e v="#N/A"/>
    <e v="#N/A"/>
    <e v="#N/A"/>
    <e v="#N/A"/>
    <n v="1"/>
    <n v="1216.4765276685025"/>
    <n v="4.8702154093389911"/>
    <n v="1.6174311469404092E-2"/>
    <s v="6c, 8a"/>
    <n v="3.3210669569951005E-3"/>
    <s v="derived (6c)"/>
    <n v="8.2204627648393579E-4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PT-Design"/>
    <s v="Bicycle Park n Ride Space"/>
    <x v="6"/>
    <s v="OLS"/>
    <m/>
    <n v="0.14879999999999999"/>
    <m/>
    <m/>
    <m/>
    <n v="4.04"/>
    <m/>
  </r>
  <r>
    <n v="65"/>
    <s v="Sung et al. 2014"/>
    <n v="65.099999999999994"/>
    <x v="135"/>
    <s v="Table 2 p. 138 (250m buffer)"/>
    <x v="0"/>
    <x v="0"/>
    <x v="1"/>
    <n v="1.0851428571428571E-2"/>
    <n v="92.153765139547133"/>
    <s v="65.1Comm_Den"/>
    <n v="0.5"/>
    <n v="46.076882569773566"/>
    <n v="0.66089212937987551"/>
    <n v="2.5100683073847672E-3"/>
    <e v="#N/A"/>
    <e v="#N/A"/>
    <e v="#N/A"/>
    <e v="#N/A"/>
    <e v="#N/A"/>
    <e v="#N/A"/>
    <e v="#N/A"/>
    <e v="#N/A"/>
    <n v="0.5"/>
    <n v="46.076882569773566"/>
    <n v="0.69294326156150776"/>
    <n v="2.6317985074106065E-3"/>
    <e v="#N/A"/>
    <e v="#N/A"/>
    <e v="#N/A"/>
    <e v="#N/A"/>
    <n v="0.5"/>
    <n v="46.076882569773566"/>
    <n v="0.72505574582487275"/>
    <n v="2.7537617226428665E-3"/>
    <s v="6e, 8a"/>
    <n v="3.7979999999999997E-3"/>
    <s v="Derived (6e)"/>
    <n v="1.0851428571428571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Commercial density"/>
    <x v="8"/>
    <s v="OLS"/>
    <m/>
    <n v="0.42199999999999999"/>
    <m/>
    <m/>
    <s v=""/>
    <n v="0.35"/>
    <m/>
  </r>
  <r>
    <n v="65"/>
    <s v="Sung et al. 2014"/>
    <n v="65.3"/>
    <x v="136"/>
    <s v="Table 2 p. 138 (750m buffer)"/>
    <x v="0"/>
    <x v="0"/>
    <x v="1"/>
    <n v="9.4975609756097583E-3"/>
    <n v="105.29019003595272"/>
    <s v="65.3Comm_Den"/>
    <n v="1"/>
    <n v="105.29019003595272"/>
    <n v="1.5102032519300816"/>
    <n v="5.8807314630157387E-3"/>
    <e v="#N/A"/>
    <e v="#N/A"/>
    <e v="#N/A"/>
    <e v="#N/A"/>
    <e v="#N/A"/>
    <e v="#N/A"/>
    <e v="#N/A"/>
    <e v="#N/A"/>
    <n v="1"/>
    <n v="105.29019003595272"/>
    <n v="1.5834432284662827"/>
    <n v="6.165927931647705E-3"/>
    <e v="#N/A"/>
    <e v="#N/A"/>
    <e v="#N/A"/>
    <e v="#N/A"/>
    <n v="1"/>
    <n v="105.29019003595272"/>
    <n v="1.6568234005188569"/>
    <n v="6.4516703216204296E-3"/>
    <s v="6e, 8a"/>
    <n v="3.8940000000000003E-3"/>
    <s v="Derived (6e)"/>
    <n v="9.4975609756097583E-3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Commercial density"/>
    <x v="8"/>
    <s v="OLS"/>
    <m/>
    <n v="0.64900000000000002"/>
    <m/>
    <m/>
    <s v=""/>
    <n v="0.41"/>
    <m/>
  </r>
  <r>
    <n v="164"/>
    <s v="Schneider et al. 2017b"/>
    <n v="164.1"/>
    <x v="137"/>
    <s v="Table 3 (Extended Model) p. 932"/>
    <x v="0"/>
    <x v="0"/>
    <x v="1"/>
    <n v="0.12883537881963511"/>
    <n v="7.7618431300610675"/>
    <s v="164.1Connectivity"/>
    <n v="0.5"/>
    <n v="3.8809215650305338"/>
    <n v="0.3666693981870715"/>
    <n v="1.4536416131306058E-3"/>
    <e v="#N/A"/>
    <e v="#N/A"/>
    <e v="#N/A"/>
    <e v="#N/A"/>
    <e v="#N/A"/>
    <e v="#N/A"/>
    <e v="#N/A"/>
    <e v="#N/A"/>
    <n v="0.5"/>
    <n v="3.8809215650305338"/>
    <n v="0.28758330605594262"/>
    <n v="1.1401089455283946E-3"/>
    <n v="0.5"/>
    <n v="3.8809215650305338"/>
    <n v="0.28974646958709077"/>
    <n v="1.1486846939830809E-3"/>
    <n v="0.5"/>
    <n v="3.8809215650305338"/>
    <n v="0.29623210952860157"/>
    <n v="1.174396673639349E-3"/>
    <s v="7a"/>
    <n v="3.9644475931666671E-3"/>
    <s v="derived (7a)"/>
    <m/>
    <m/>
    <s v="N"/>
    <s v="Pos"/>
    <s v="Y"/>
    <s v="Mode share"/>
    <s v="boardings"/>
    <s v="Ratio"/>
    <s v="Aggregate"/>
    <s v="Work"/>
    <s v="USA"/>
    <s v="varies"/>
    <n v="2013"/>
    <x v="0"/>
    <x v="0"/>
    <n v="120"/>
    <x v="0"/>
    <n v="0"/>
    <n v="1"/>
    <x v="0"/>
    <s v="PT-Design"/>
    <s v="bicycle facility density"/>
    <x v="0"/>
    <s v="fractional multinomial logit model"/>
    <s v="auto, walk, bike"/>
    <n v="1.66E-3"/>
    <m/>
    <m/>
    <m/>
    <m/>
    <m/>
  </r>
  <r>
    <n v="65"/>
    <s v="Sung et al. 2014"/>
    <n v="65.2"/>
    <x v="138"/>
    <s v="Table 2 p. 138 (500m buffer)"/>
    <x v="0"/>
    <x v="0"/>
    <x v="1"/>
    <n v="3.4474999999999999E-2"/>
    <n v="29.006526468455405"/>
    <s v="65.2Balance"/>
    <n v="0.33333333333333331"/>
    <n v="9.6688421561518005"/>
    <n v="1.0791047459035861"/>
    <n v="4.464256333803136E-3"/>
    <e v="#N/A"/>
    <e v="#N/A"/>
    <e v="#N/A"/>
    <e v="#N/A"/>
    <e v="#N/A"/>
    <e v="#N/A"/>
    <e v="#N/A"/>
    <e v="#N/A"/>
    <n v="0.33333333333333331"/>
    <n v="9.6688421561518005"/>
    <n v="0.98449793701685206"/>
    <n v="4.0728679654387168E-3"/>
    <e v="#N/A"/>
    <e v="#N/A"/>
    <e v="#N/A"/>
    <e v="#N/A"/>
    <n v="0.33333333333333331"/>
    <n v="9.6688421561518005"/>
    <n v="1.015535707611867"/>
    <n v="4.201271222390294E-3"/>
    <s v="6e, 8a"/>
    <n v="4.1370000000000001E-3"/>
    <s v="Derived (6e)"/>
    <n v="3.4474999999999999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office balancing index:perfect balance between two land uses = 1"/>
    <x v="3"/>
    <s v="OLS"/>
    <m/>
    <n v="2.1000000000000001E-2"/>
    <m/>
    <m/>
    <s v=""/>
    <n v="0.12"/>
    <m/>
  </r>
  <r>
    <n v="131"/>
    <s v="Zhang 2004"/>
    <n v="131.1"/>
    <x v="139"/>
    <s v="Table 3 (Boston - work trip, expanded)"/>
    <x v="1"/>
    <x v="0"/>
    <x v="1"/>
    <n v="0.11115"/>
    <n v="8.9968511021142596"/>
    <s v="131.1Balance"/>
    <n v="0.5"/>
    <n v="4.4984255510571298"/>
    <n v="0.50205311896121629"/>
    <n v="2.232128166901568E-3"/>
    <n v="0.5"/>
    <n v="4.4984255510571298"/>
    <n v="1.2805211477971927"/>
    <n v="5.6931970231063195E-3"/>
    <n v="0.5"/>
    <n v="4.4984255510571298"/>
    <n v="0.8155323441496678"/>
    <n v="3.6258568020894233E-3"/>
    <e v="#N/A"/>
    <e v="#N/A"/>
    <e v="#N/A"/>
    <e v="#N/A"/>
    <n v="0.5"/>
    <n v="4.4984255510571298"/>
    <n v="0.32412421525640644"/>
    <n v="1.4410562610299832E-3"/>
    <e v="#N/A"/>
    <e v="#N/A"/>
    <e v="#N/A"/>
    <e v="#N/A"/>
    <s v="4a, 7a, 8a"/>
    <n v="4.4460000000000003E-3"/>
    <s v="derived (7a)"/>
    <n v="0.11115"/>
    <s v="Derived (8a)"/>
    <s v="N"/>
    <s v="Pos"/>
    <s v="insignificant"/>
    <s v="mode choice (probability)"/>
    <s v="trip"/>
    <s v="Discrete"/>
    <s v="Disaggregate"/>
    <s v="Work"/>
    <s v="USA"/>
    <s v="Boston"/>
    <n v="1991"/>
    <x v="1"/>
    <x v="1"/>
    <n v="1619"/>
    <x v="1"/>
    <n v="0"/>
    <n v="1"/>
    <x v="0"/>
    <s v="Diversity"/>
    <s v="Land use balance (destination)"/>
    <x v="3"/>
    <s v="Multinomial logistic"/>
    <s v="drive alone or active modes"/>
    <n v="1.14E-2"/>
    <n v="1.011465227629341"/>
    <m/>
    <s v="Derived (4a)"/>
    <n v="0.04"/>
    <m/>
  </r>
  <r>
    <n v="65"/>
    <s v="Sung et al. 2014"/>
    <n v="65.599999999999994"/>
    <x v="140"/>
    <s v="Table 3 p. 139 (250m buffer)"/>
    <x v="0"/>
    <x v="0"/>
    <x v="1"/>
    <n v="3.3814285714285706E-2"/>
    <n v="29.573299535276728"/>
    <s v="65.6Balance"/>
    <n v="0.33333333333333331"/>
    <n v="9.8577665117589088"/>
    <n v="1.1001899146818037"/>
    <n v="5.2082990561036586E-3"/>
    <e v="#N/A"/>
    <e v="#N/A"/>
    <e v="#N/A"/>
    <e v="#N/A"/>
    <e v="#N/A"/>
    <e v="#N/A"/>
    <e v="#N/A"/>
    <e v="#N/A"/>
    <n v="0.33333333333333331"/>
    <n v="9.8577665117589088"/>
    <n v="1.0037345359129357"/>
    <n v="4.751679293011837E-3"/>
    <e v="#N/A"/>
    <e v="#N/A"/>
    <e v="#N/A"/>
    <e v="#N/A"/>
    <n v="0.33333333333333331"/>
    <n v="9.8577665117589088"/>
    <n v="1.0353787690723864"/>
    <n v="4.9014830927886768E-3"/>
    <s v="6e, 8a"/>
    <n v="4.7339999999999995E-3"/>
    <s v="Derived (6e)"/>
    <n v="3.381428571428570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office balancing index:perfect balance between two land uses = 1"/>
    <x v="3"/>
    <s v="OLS"/>
    <m/>
    <n v="1.7999999999999999E-2"/>
    <m/>
    <m/>
    <s v=""/>
    <n v="0.14000000000000001"/>
    <m/>
  </r>
  <r>
    <n v="65"/>
    <s v="Sung et al. 2014"/>
    <n v="65.8"/>
    <x v="141"/>
    <s v="Table 3 p. 139 (750m buffer)"/>
    <x v="0"/>
    <x v="0"/>
    <x v="1"/>
    <n v="9.7159999999999989E-3"/>
    <n v="102.92301358583781"/>
    <s v="65.8Comm_Den"/>
    <n v="1"/>
    <n v="102.92301358583781"/>
    <n v="1.4762502542991045"/>
    <n v="7.1716237353850491E-3"/>
    <e v="#N/A"/>
    <e v="#N/A"/>
    <e v="#N/A"/>
    <e v="#N/A"/>
    <e v="#N/A"/>
    <e v="#N/A"/>
    <e v="#N/A"/>
    <e v="#N/A"/>
    <n v="1"/>
    <n v="102.92301358583781"/>
    <n v="1.5478436201909114"/>
    <n v="7.5194243068874463E-3"/>
    <e v="#N/A"/>
    <e v="#N/A"/>
    <e v="#N/A"/>
    <e v="#N/A"/>
    <n v="1"/>
    <n v="102.92301358583781"/>
    <n v="1.6195740296670393"/>
    <n v="7.8678906361224765E-3"/>
    <s v="6e, 8a"/>
    <n v="4.8579999999999995E-3"/>
    <s v="Derived (6e)"/>
    <n v="9.715999999999998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Commercial density"/>
    <x v="8"/>
    <s v="OLS"/>
    <m/>
    <n v="0.69399999999999995"/>
    <m/>
    <m/>
    <s v=""/>
    <n v="0.5"/>
    <m/>
  </r>
  <r>
    <n v="65"/>
    <s v="Sung et al. 2014"/>
    <n v="65.900000000000006"/>
    <x v="142"/>
    <s v="Table 3 p. 139 (1000m buffer)"/>
    <x v="0"/>
    <x v="0"/>
    <x v="1"/>
    <n v="1.0218181818181817E-2"/>
    <n v="97.864768683274036"/>
    <s v="65.9Comm_Den"/>
    <n v="1"/>
    <n v="97.864768683274036"/>
    <n v="1.4036985958938708"/>
    <n v="7.8887861089235543E-3"/>
    <e v="#N/A"/>
    <e v="#N/A"/>
    <e v="#N/A"/>
    <e v="#N/A"/>
    <e v="#N/A"/>
    <e v="#N/A"/>
    <e v="#N/A"/>
    <e v="#N/A"/>
    <n v="1"/>
    <n v="97.864768683274036"/>
    <n v="1.4717734408498564"/>
    <n v="8.2713667375761933E-3"/>
    <e v="#N/A"/>
    <e v="#N/A"/>
    <e v="#N/A"/>
    <e v="#N/A"/>
    <n v="1"/>
    <n v="97.864768683274036"/>
    <n v="1.539978594258848"/>
    <n v="8.6546796997347252E-3"/>
    <s v="6e, 8a"/>
    <n v="5.62E-3"/>
    <s v="Derived (6e)"/>
    <n v="1.021818181818181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Commercial density"/>
    <x v="8"/>
    <s v="OLS"/>
    <m/>
    <n v="1.405"/>
    <m/>
    <m/>
    <s v=""/>
    <n v="0.55000000000000004"/>
    <m/>
  </r>
  <r>
    <n v="54"/>
    <s v="Zhu et al. 2013"/>
    <n v="54.3"/>
    <x v="143"/>
    <s v="Table 5 p. 69"/>
    <x v="0"/>
    <x v="0"/>
    <x v="1"/>
    <n v="9.1214876538965012E-2"/>
    <n v="10.963123976523958"/>
    <s v="54.3Mix_House"/>
    <n v="0.5"/>
    <n v="5.481561988261979"/>
    <n v="0.64556328641117"/>
    <n v="3.7184445297283389E-3"/>
    <e v="#N/A"/>
    <e v="#N/A"/>
    <e v="#N/A"/>
    <e v="#N/A"/>
    <e v="#N/A"/>
    <e v="#N/A"/>
    <e v="#N/A"/>
    <e v="#N/A"/>
    <n v="0.5"/>
    <n v="5.481561988261979"/>
    <n v="0.64556328641117011"/>
    <n v="3.7184445297283393E-3"/>
    <n v="0.5"/>
    <n v="5.481561988261979"/>
    <n v="0.875"/>
    <n v="5.0399999999999993E-3"/>
    <n v="0.5"/>
    <n v="5.481561988261979"/>
    <n v="0.65834065022786803"/>
    <n v="3.7920421453125196E-3"/>
    <s v="4a, 7a"/>
    <n v="5.7599999999999995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x v="1"/>
    <x v="2"/>
    <n v="8181"/>
    <x v="0"/>
    <n v="0"/>
    <n v="1"/>
    <x v="0"/>
    <s v="Diversity"/>
    <s v="Housing diversity:Entropy: maximises eveness --&gt; 1"/>
    <x v="9"/>
    <s v="Binary logistic"/>
    <s v="no transit trip"/>
    <n v="0.04"/>
    <n v="1.0408107741923882"/>
    <m/>
    <s v="Derived (4a)"/>
    <s v=""/>
    <m/>
  </r>
  <r>
    <n v="150"/>
    <s v="He et al. 2018"/>
    <n v="150.1"/>
    <x v="144"/>
    <s v="Table 3 p. 1602"/>
    <x v="0"/>
    <x v="0"/>
    <x v="1"/>
    <n v="3.4794708177195047E-3"/>
    <n v="287.40002500018505"/>
    <s v="150.1Pop_Den"/>
    <n v="1"/>
    <n v="287.40002500018505"/>
    <n v="5.8221849992653389"/>
    <n v="3.6282297935351628E-2"/>
    <e v="#N/A"/>
    <e v="#N/A"/>
    <e v="#N/A"/>
    <e v="#N/A"/>
    <e v="#N/A"/>
    <e v="#N/A"/>
    <e v="#N/A"/>
    <e v="#N/A"/>
    <n v="1"/>
    <n v="287.40002500018505"/>
    <n v="4.5386623205672612"/>
    <n v="2.8283728284751296E-2"/>
    <e v="#N/A"/>
    <e v="#N/A"/>
    <e v="#N/A"/>
    <e v="#N/A"/>
    <n v="1"/>
    <n v="287.40002500018505"/>
    <n v="4.4046570781754841"/>
    <n v="2.7448643496141699E-2"/>
    <s v="6c, 8a"/>
    <n v="6.2317322345356325E-3"/>
    <s v="derived 6c)"/>
    <n v="3.4794708177195047E-3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x v="0"/>
    <x v="0"/>
    <n v="108"/>
    <x v="0"/>
    <n v="0"/>
    <n v="0"/>
    <x v="1"/>
    <s v="Density"/>
    <s v="Count_Residential units"/>
    <x v="2"/>
    <s v="OLS"/>
    <m/>
    <n v="32.14"/>
    <m/>
    <m/>
    <m/>
    <n v="1.7909999999999999"/>
    <s v="source"/>
  </r>
  <r>
    <n v="65"/>
    <s v="Sung et al. 2014"/>
    <n v="65.099999999999994"/>
    <x v="145"/>
    <s v="Table 3 p. 139 (1500m buffer)"/>
    <x v="0"/>
    <x v="0"/>
    <x v="1"/>
    <n v="7.0643478260869579E-3"/>
    <n v="141.55588380108318"/>
    <s v="65.1Comm_Den"/>
    <n v="0.5"/>
    <n v="70.777941900541592"/>
    <n v="1.0151855361512561"/>
    <n v="8.2473672956928055E-3"/>
    <e v="#N/A"/>
    <e v="#N/A"/>
    <e v="#N/A"/>
    <e v="#N/A"/>
    <e v="#N/A"/>
    <e v="#N/A"/>
    <e v="#N/A"/>
    <e v="#N/A"/>
    <n v="0.5"/>
    <n v="70.777941900541592"/>
    <n v="1.0644187534367999"/>
    <n v="8.6473379529205634E-3"/>
    <e v="#N/A"/>
    <e v="#N/A"/>
    <e v="#N/A"/>
    <e v="#N/A"/>
    <n v="0.5"/>
    <n v="70.777941900541592"/>
    <n v="1.1137462126465836"/>
    <n v="9.048074231540847E-3"/>
    <s v="6e, 8a"/>
    <n v="8.124000000000001E-3"/>
    <s v="Derived (6e)"/>
    <n v="7.064347826086957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Commercial density"/>
    <x v="8"/>
    <s v="OLS"/>
    <m/>
    <n v="2.0310000000000001"/>
    <m/>
    <m/>
    <s v=""/>
    <n v="1.1499999999999999"/>
    <m/>
  </r>
  <r>
    <n v="154"/>
    <s v="Lu et al. 2018"/>
    <n v="154.1"/>
    <x v="146"/>
    <s v="Tables 3 (diagnostics) and 4 (elasticities) pp 8 - 9"/>
    <x v="0"/>
    <x v="0"/>
    <x v="1"/>
    <n v="0.01"/>
    <n v="100"/>
    <s v="154.1Emp_Den"/>
    <n v="1"/>
    <n v="100"/>
    <n v="1.8496395944861597"/>
    <n v="1.8496395944861597E-2"/>
    <e v="#N/A"/>
    <e v="#N/A"/>
    <e v="#N/A"/>
    <e v="#N/A"/>
    <e v="#N/A"/>
    <e v="#N/A"/>
    <e v="#N/A"/>
    <e v="#N/A"/>
    <n v="1"/>
    <n v="100"/>
    <n v="1.545452491979951"/>
    <n v="1.5454524919799512E-2"/>
    <n v="1"/>
    <n v="100"/>
    <n v="4.4244697746059085"/>
    <n v="4.4244697746059089E-2"/>
    <n v="1"/>
    <n v="100"/>
    <n v="1.5331054131173432"/>
    <n v="1.5331054131173432E-2"/>
    <s v="Source, 8a, 8b"/>
    <n v="0.01"/>
    <s v="Source"/>
    <n v="0.01"/>
    <s v="derived, 8a, 8b"/>
    <s v="Y"/>
    <s v="Pos"/>
    <s v="Y"/>
    <s v="Mode share"/>
    <s v="trip"/>
    <s v="Ratio"/>
    <s v="Aggregate"/>
    <s v="Work"/>
    <s v="Hong Kong"/>
    <s v="Hong Kong"/>
    <n v="2011"/>
    <x v="0"/>
    <x v="0"/>
    <n v="4768"/>
    <x v="0"/>
    <n v="0"/>
    <n v="1"/>
    <x v="0"/>
    <s v="Density"/>
    <s v="jobs per km^2 in a TPU"/>
    <x v="1"/>
    <s v="generalized linear mixed models"/>
    <m/>
    <n v="0.01"/>
    <m/>
    <m/>
    <m/>
    <n v="1"/>
    <s v="derived (8b)"/>
  </r>
  <r>
    <n v="65"/>
    <s v="Sung et al. 2014"/>
    <n v="65.900000000000006"/>
    <x v="147"/>
    <s v="Table 3 p. 139 (1000m buffer)"/>
    <x v="0"/>
    <x v="0"/>
    <x v="1"/>
    <n v="5.0820000000000004E-2"/>
    <n v="19.677292404565129"/>
    <s v="65.9Balance"/>
    <n v="0.33333333333333331"/>
    <n v="6.5590974681883765"/>
    <n v="0.7320373104098018"/>
    <n v="7.4404272230052266E-3"/>
    <e v="#N/A"/>
    <e v="#N/A"/>
    <e v="#N/A"/>
    <e v="#N/A"/>
    <e v="#N/A"/>
    <e v="#N/A"/>
    <e v="#N/A"/>
    <e v="#N/A"/>
    <n v="0.33333333333333331"/>
    <n v="6.5590974681883765"/>
    <n v="0.66785844900936575"/>
    <n v="6.7881132757311941E-3"/>
    <e v="#N/A"/>
    <e v="#N/A"/>
    <e v="#N/A"/>
    <e v="#N/A"/>
    <n v="0.33333333333333331"/>
    <n v="6.5590974681883765"/>
    <n v="0.68891368594882152"/>
    <n v="7.0021187039838225E-3"/>
    <s v="6e, 8a"/>
    <n v="1.0164000000000001E-2"/>
    <s v="Derived (6e)"/>
    <n v="5.082000000000000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large-scale commercial balancing index:perfect balance between two land uses = 1"/>
    <x v="3"/>
    <s v="OLS"/>
    <m/>
    <n v="4.2000000000000003E-2"/>
    <m/>
    <m/>
    <s v=""/>
    <n v="0.2"/>
    <m/>
  </r>
  <r>
    <n v="65"/>
    <s v="Sung et al. 2014"/>
    <n v="65.7"/>
    <x v="148"/>
    <s v="Table 3 p. 139 (500m buffer)"/>
    <x v="0"/>
    <x v="0"/>
    <x v="1"/>
    <n v="2.9177777777777778E-2"/>
    <n v="34.272658035034269"/>
    <s v="65.7Balance"/>
    <n v="0.33333333333333331"/>
    <n v="11.424219345011423"/>
    <n v="1.2750160892430888"/>
    <n v="1.3392769001409404E-2"/>
    <e v="#N/A"/>
    <e v="#N/A"/>
    <e v="#N/A"/>
    <e v="#N/A"/>
    <e v="#N/A"/>
    <e v="#N/A"/>
    <e v="#N/A"/>
    <e v="#N/A"/>
    <n v="0.33333333333333331"/>
    <n v="11.424219345011423"/>
    <n v="1.1632334250110576"/>
    <n v="1.221860389631615E-2"/>
    <e v="#N/A"/>
    <e v="#N/A"/>
    <e v="#N/A"/>
    <e v="#N/A"/>
    <n v="0.33333333333333331"/>
    <n v="11.424219345011423"/>
    <n v="1.1999060993117745"/>
    <n v="1.2603813667170879E-2"/>
    <s v="6e, 8a"/>
    <n v="1.0503999999999999E-2"/>
    <s v="Derived (6e)"/>
    <n v="2.917777777777777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office balancing index:perfect balance between two land uses = 1"/>
    <x v="3"/>
    <s v="OLS"/>
    <m/>
    <n v="5.1999999999999998E-2"/>
    <m/>
    <m/>
    <s v=""/>
    <n v="0.36"/>
    <m/>
  </r>
  <r>
    <n v="139"/>
    <s v="Vergel-Tovar 2016"/>
    <n v="139.4"/>
    <x v="149"/>
    <s v="Table 44 p. 356"/>
    <x v="0"/>
    <x v="0"/>
    <x v="1"/>
    <n v="0.13469999999999999"/>
    <n v="7.4239049740163336"/>
    <s v="139.4Pop_den"/>
    <n v="1"/>
    <n v="7.4239049740163336"/>
    <n v="0.15039437862144028"/>
    <n v="2.0002452356651557E-3"/>
    <e v="#N/A"/>
    <e v="#N/A"/>
    <e v="#N/A"/>
    <e v="#N/A"/>
    <e v="#N/A"/>
    <e v="#N/A"/>
    <e v="#N/A"/>
    <e v="#N/A"/>
    <n v="1"/>
    <n v="7.4239049740163336"/>
    <n v="0.11723936968000651"/>
    <n v="1.5592836167440864E-3"/>
    <n v="1"/>
    <n v="7.4239049740163336"/>
    <n v="0.3989022259933413"/>
    <n v="5.305399605711439E-3"/>
    <n v="1"/>
    <n v="7.4239049740163336"/>
    <n v="0.11377784532719568"/>
    <n v="1.5132453428517024E-3"/>
    <s v="6a, 8b, 8a"/>
    <n v="1.3299999999999999E-2"/>
    <s v="Source (6a)"/>
    <n v="0.13469999999999999"/>
    <s v="Derived (8a)"/>
    <s v="N"/>
    <s v="Pos"/>
    <s v="insignificant"/>
    <s v="Ridership"/>
    <m/>
    <s v="Continuous"/>
    <s v="Aggregate"/>
    <s v="General"/>
    <s v="Latin America"/>
    <s v="varies"/>
    <s v="2013, 2014"/>
    <x v="2"/>
    <x v="2"/>
    <n v="120"/>
    <x v="0"/>
    <n v="1"/>
    <n v="0"/>
    <x v="0"/>
    <s v="Density"/>
    <s v="population density"/>
    <x v="2"/>
    <s v="OLS"/>
    <m/>
    <n v="1.3299999999999999E-2"/>
    <m/>
    <m/>
    <m/>
    <n v="9.8737936154417227E-2"/>
    <s v="derived (8b)"/>
  </r>
  <r>
    <n v="106"/>
    <s v="Noland and DiPetrillo 2015"/>
    <n v="106.1"/>
    <x v="150"/>
    <s v="Table 13 p. 40"/>
    <x v="0"/>
    <x v="0"/>
    <x v="1"/>
    <n v="7.9336709847607212E-2"/>
    <n v="12.604505555131235"/>
    <s v="106.1Pop_Den"/>
    <n v="1"/>
    <n v="12.604505555131235"/>
    <n v="0.25534362137301297"/>
    <n v="3.3997592647398334E-3"/>
    <e v="#N/A"/>
    <e v="#N/A"/>
    <e v="#N/A"/>
    <e v="#N/A"/>
    <e v="#N/A"/>
    <e v="#N/A"/>
    <e v="#N/A"/>
    <e v="#N/A"/>
    <n v="1"/>
    <n v="12.604505555131235"/>
    <n v="0.19905215537965953"/>
    <n v="2.6502694908906513E-3"/>
    <n v="1"/>
    <n v="12.604505555131235"/>
    <n v="0.6772669290737372"/>
    <n v="9.017435032993102E-3"/>
    <e v="#N/A"/>
    <e v="#N/A"/>
    <e v="#N/A"/>
    <e v="#N/A"/>
    <s v="6d"/>
    <n v="1.331444759206799E-2"/>
    <s v="derived (6d)"/>
    <m/>
    <m/>
    <s v="N"/>
    <s v="Pos"/>
    <s v="insignificant"/>
    <s v="Ridership"/>
    <s v="trip frequency"/>
    <s v="Continuous"/>
    <s v="Disaggregate"/>
    <s v="General"/>
    <s v="United Kingdom"/>
    <s v="varies"/>
    <n v="2012"/>
    <x v="0"/>
    <x v="2"/>
    <n v="779"/>
    <x v="1"/>
    <n v="1"/>
    <n v="1"/>
    <x v="0"/>
    <s v="Density"/>
    <s v="Population density"/>
    <x v="2"/>
    <s v="SEM"/>
    <m/>
    <n v="4.7E-2"/>
    <m/>
    <m/>
    <s v=""/>
    <s v=""/>
    <m/>
  </r>
  <r>
    <n v="111"/>
    <s v="Chatman 2008"/>
    <n v="111.1"/>
    <x v="151"/>
    <s v="Table 5 p. 1020 (col. 1 Activity Density)"/>
    <x v="1"/>
    <x v="0"/>
    <x v="1"/>
    <n v="6.021384603925508E-2"/>
    <n v="16.607475950765082"/>
    <s v="111.1Comm_Den"/>
    <n v="0.33333333333333331"/>
    <n v="5.5358253169216933"/>
    <n v="7.9401712475562145E-2"/>
    <n v="1.0779576485682317E-3"/>
    <n v="0.33333333333333331"/>
    <n v="5.5358253169216933"/>
    <n v="6.8680307356675796E-2"/>
    <n v="9.3240385267423064E-4"/>
    <n v="0.33333333333333331"/>
    <n v="5.5358253169216933"/>
    <n v="6.8680307356675796E-2"/>
    <n v="9.3240385267423064E-4"/>
    <e v="#N/A"/>
    <e v="#N/A"/>
    <e v="#N/A"/>
    <e v="#N/A"/>
    <n v="0.33333333333333331"/>
    <n v="5.5358253169216933"/>
    <n v="0.48929171748298628"/>
    <n v="6.6426243565490227E-3"/>
    <n v="0.33333333333333331"/>
    <n v="5.5358253169216933"/>
    <n v="8.7110536348435866E-2"/>
    <n v="1.1826126414663655E-3"/>
    <s v="4b, 7b"/>
    <n v="1.3576000000000001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Retail employment density"/>
    <x v="8"/>
    <s v="Negative binomial regression"/>
    <m/>
    <n v="8.0000000000000002E-3"/>
    <m/>
    <n v="1.0080320855042735"/>
    <s v="Derived (4b)"/>
    <s v=""/>
    <m/>
  </r>
  <r>
    <n v="131"/>
    <s v="Zhang 2004"/>
    <n v="131.1"/>
    <x v="152"/>
    <s v="Table 3 (Boston - work trip, expanded)"/>
    <x v="1"/>
    <x v="0"/>
    <x v="1"/>
    <n v="0.02"/>
    <n v="50"/>
    <s v="131.1Emp_Den"/>
    <n v="0.5"/>
    <n v="25"/>
    <n v="0.46240989862153992"/>
    <n v="6.2887746212529436E-3"/>
    <n v="0.5"/>
    <n v="25"/>
    <n v="9.2659157911418308E-2"/>
    <n v="1.260164547595289E-3"/>
    <n v="0.5"/>
    <n v="25"/>
    <n v="1.5404937968588919"/>
    <n v="2.0950715637280931E-2"/>
    <e v="#N/A"/>
    <e v="#N/A"/>
    <e v="#N/A"/>
    <e v="#N/A"/>
    <n v="0.5"/>
    <n v="25"/>
    <n v="1.1061174436514771"/>
    <n v="1.5043197233660091E-2"/>
    <e v="#N/A"/>
    <e v="#N/A"/>
    <e v="#N/A"/>
    <e v="#N/A"/>
    <s v="4a, 7a, 8a"/>
    <n v="1.3600000000000001E-2"/>
    <s v="derived (7a)"/>
    <n v="0.02"/>
    <s v="Derived (8a)"/>
    <s v="N"/>
    <s v="Pos"/>
    <s v="insignificant"/>
    <s v="mode choice (probability)"/>
    <s v="trip"/>
    <s v="Discrete"/>
    <s v="Disaggregate"/>
    <s v="Work"/>
    <s v="USA"/>
    <s v="Boston"/>
    <n v="1991"/>
    <x v="1"/>
    <x v="1"/>
    <n v="1619"/>
    <x v="1"/>
    <n v="0"/>
    <n v="1"/>
    <x v="0"/>
    <s v="Density"/>
    <s v="Job density (origin)"/>
    <x v="1"/>
    <s v="Multinomial logistic"/>
    <s v="drive alone or active modes"/>
    <n v="8.0000000000000004E-4"/>
    <n v="1.0008003200853504"/>
    <m/>
    <s v="Derived (4a)"/>
    <n v="0.68"/>
    <m/>
  </r>
  <r>
    <n v="176"/>
    <s v="Lee et al. 2017"/>
    <n v="176.1"/>
    <x v="153"/>
    <s v="Table 5 p. 20 (TMS)"/>
    <x v="0"/>
    <x v="0"/>
    <x v="1"/>
    <n v="7.9336709847607212E-2"/>
    <n v="12.604505555131235"/>
    <s v="176.1Pop_Den"/>
    <n v="0.5"/>
    <n v="6.3022527775656174"/>
    <n v="0.12767181068650649"/>
    <n v="1.8101585497243293E-3"/>
    <e v="#N/A"/>
    <e v="#N/A"/>
    <e v="#N/A"/>
    <e v="#N/A"/>
    <e v="#N/A"/>
    <e v="#N/A"/>
    <e v="#N/A"/>
    <e v="#N/A"/>
    <n v="1"/>
    <n v="12.604505555131235"/>
    <n v="0.19905215537965953"/>
    <n v="2.8222045176933314E-3"/>
    <n v="0.5"/>
    <n v="6.3022527775656174"/>
    <n v="0.3386334645368686"/>
    <n v="4.8012185129835275E-3"/>
    <n v="0.5"/>
    <n v="6.3022527775656174"/>
    <n v="9.6587543112209628E-2"/>
    <n v="1.3694390799449362E-3"/>
    <s v="6c"/>
    <n v="1.4178216318785578E-2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x v="0"/>
    <x v="2"/>
    <n v="78"/>
    <x v="0"/>
    <n v="0"/>
    <n v="1"/>
    <x v="0"/>
    <s v="Density"/>
    <s v="Ratio of residential area"/>
    <x v="2"/>
    <s v="OLS"/>
    <m/>
    <n v="2.4E-2"/>
    <m/>
    <m/>
    <m/>
    <m/>
    <m/>
  </r>
  <r>
    <n v="129"/>
    <s v="Zhao et al. 2014"/>
    <n v="129.1"/>
    <x v="154"/>
    <s v="Table 2 p. 143"/>
    <x v="0"/>
    <x v="0"/>
    <x v="1"/>
    <n v="4.5169113181222163E-3"/>
    <n v="221.3902221165863"/>
    <s v="129.1Emp_Den"/>
    <n v="0.5"/>
    <n v="110.69511105829315"/>
    <n v="2.0474606032946174"/>
    <n v="3.079649924819456E-2"/>
    <e v="#N/A"/>
    <e v="#N/A"/>
    <e v="#N/A"/>
    <e v="#N/A"/>
    <e v="#N/A"/>
    <e v="#N/A"/>
    <e v="#N/A"/>
    <e v="#N/A"/>
    <n v="0.5"/>
    <n v="110.69511105829315"/>
    <n v="1.7107403523503657"/>
    <n v="2.5731783991466185E-2"/>
    <e v="#N/A"/>
    <e v="#N/A"/>
    <e v="#N/A"/>
    <e v="#N/A"/>
    <n v="0.5"/>
    <n v="110.69511105829315"/>
    <n v="1.6970727396909469"/>
    <n v="2.5526205128403763E-2"/>
    <s v="6c, 8a"/>
    <n v="1.5041314689346981E-2"/>
    <s v="derived (6c)"/>
    <n v="4.5169113181222163E-3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Employment density at work (common catchment area)"/>
    <x v="1"/>
    <s v="OLS"/>
    <m/>
    <n v="1.4200000000000001E-2"/>
    <m/>
    <m/>
    <m/>
    <n v="3.33"/>
    <m/>
  </r>
  <r>
    <n v="55"/>
    <s v="Marshall and Garrick 2010"/>
    <n v="55.1"/>
    <x v="155"/>
    <s v="Table 2 p. 110"/>
    <x v="0"/>
    <x v="0"/>
    <x v="1"/>
    <n v="5.771587875417131E-3"/>
    <n v="173.26254430939022"/>
    <s v="55.1Connectivity"/>
    <n v="0.33333333333333331"/>
    <n v="57.754181436463405"/>
    <n v="5.4566140014036497"/>
    <n v="9.0600003721561781E-2"/>
    <e v="#N/A"/>
    <e v="#N/A"/>
    <e v="#N/A"/>
    <e v="#N/A"/>
    <e v="#N/A"/>
    <e v="#N/A"/>
    <e v="#N/A"/>
    <e v="#N/A"/>
    <n v="0.33333333333333331"/>
    <n v="57.754181436463405"/>
    <n v="4.2796892845532737"/>
    <n v="7.105869409269433E-2"/>
    <n v="0.33333333333333331"/>
    <n v="57.754181436463405"/>
    <n v="4.3118805404086826"/>
    <n v="7.1593188176305805E-2"/>
    <n v="0.33333333333333331"/>
    <n v="57.754181436463405"/>
    <n v="4.4083970042529188"/>
    <n v="7.3195718973102203E-2"/>
    <s v="4a, 8a, 7a"/>
    <n v="1.6603704E-2"/>
    <s v="derived (7a)"/>
    <n v="5.771587875417131E-3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% bike lanes"/>
    <x v="0"/>
    <s v="Multinomial logistic"/>
    <s v="automobile"/>
    <n v="5.8400000000000001E-2"/>
    <n v="1.0601389664970762"/>
    <m/>
    <s v="Derived (4a)"/>
    <n v="2.8767999999999998"/>
    <m/>
  </r>
  <r>
    <n v="65"/>
    <s v="Sung et al. 2014"/>
    <n v="65.3"/>
    <x v="156"/>
    <s v="Table 2 p. 138 (750m buffer)"/>
    <x v="0"/>
    <x v="0"/>
    <x v="1"/>
    <n v="5.1176470588235289E-2"/>
    <n v="19.540229885057474"/>
    <s v="65.3Balance"/>
    <n v="0.33333333333333331"/>
    <n v="6.5134099616858245"/>
    <n v="0.72693829190280956"/>
    <n v="1.2648726279108886E-2"/>
    <e v="#N/A"/>
    <e v="#N/A"/>
    <e v="#N/A"/>
    <e v="#N/A"/>
    <e v="#N/A"/>
    <e v="#N/A"/>
    <e v="#N/A"/>
    <e v="#N/A"/>
    <n v="0.33333333333333331"/>
    <n v="6.5134099616858245"/>
    <n v="0.66320646946799033"/>
    <n v="1.153979256874303E-2"/>
    <e v="#N/A"/>
    <e v="#N/A"/>
    <e v="#N/A"/>
    <e v="#N/A"/>
    <n v="0.33333333333333331"/>
    <n v="6.5134099616858245"/>
    <n v="0.68411504579152305"/>
    <n v="1.19036017967725E-2"/>
    <s v="6e, 8a"/>
    <n v="1.7399999999999999E-2"/>
    <s v="Derived (6e)"/>
    <n v="5.1176470588235289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office balancing index:perfect balance between two land uses = 1"/>
    <x v="3"/>
    <s v="OLS"/>
    <m/>
    <n v="8.6999999999999994E-2"/>
    <m/>
    <m/>
    <s v=""/>
    <n v="0.34"/>
    <m/>
  </r>
  <r>
    <n v="47"/>
    <s v="Lee and Lee 2013"/>
    <n v="47.1"/>
    <x v="157"/>
    <s v="A-3 p. 327, Pooled Model 2"/>
    <x v="0"/>
    <x v="0"/>
    <x v="1"/>
    <n v="9.2670157068062836E-3"/>
    <n v="107.90960451977401"/>
    <s v="47.1Centrality"/>
    <n v="0.5"/>
    <n v="53.954802259887003"/>
    <n v="3.7639169045017154E-6"/>
    <n v="6.662132920968036E-8"/>
    <e v="#N/A"/>
    <e v="#N/A"/>
    <e v="#N/A"/>
    <e v="#N/A"/>
    <e v="#N/A"/>
    <e v="#N/A"/>
    <e v="#N/A"/>
    <e v="#N/A"/>
    <n v="0.5"/>
    <n v="53.954802259887003"/>
    <n v="0.19275877491792648"/>
    <n v="3.4118303160472988E-3"/>
    <n v="0.5"/>
    <n v="53.954802259887003"/>
    <n v="0.17903064390239046"/>
    <n v="3.1688423970723111E-3"/>
    <e v="#N/A"/>
    <e v="#N/A"/>
    <e v="#N/A"/>
    <e v="#N/A"/>
    <s v="6a, 8a, 5"/>
    <n v="1.77E-2"/>
    <s v="Source (6a)"/>
    <n v="9.2670157068062836E-3"/>
    <s v="Derived (8a)"/>
    <s v="Y"/>
    <s v="Pos"/>
    <s v="Y"/>
    <s v="Ridership"/>
    <s v="unlinked trip"/>
    <s v="Continuous"/>
    <s v="Disaggregate"/>
    <s v="General"/>
    <s v="USA"/>
    <s v="varies"/>
    <s v="2002 - 2010"/>
    <x v="2"/>
    <x v="2"/>
    <n v="6369"/>
    <x v="1"/>
    <n v="0"/>
    <n v="1"/>
    <x v="0"/>
    <s v="PT-Access"/>
    <s v="Compactness index"/>
    <x v="11"/>
    <s v="2SLS"/>
    <m/>
    <n v="1.77E-2"/>
    <m/>
    <m/>
    <s v=""/>
    <n v="1.91"/>
    <m/>
  </r>
  <r>
    <n v="65"/>
    <s v="Sung et al. 2014"/>
    <n v="65.599999999999994"/>
    <x v="158"/>
    <s v="Table 3 p. 139 (250m buffer)"/>
    <x v="0"/>
    <x v="0"/>
    <x v="1"/>
    <n v="9.1772020725388592E-3"/>
    <n v="108.96567299006324"/>
    <s v="65.6Comm_Den"/>
    <n v="1"/>
    <n v="108.96567299006324"/>
    <n v="1.562921613515486"/>
    <n v="2.7682467618586285E-2"/>
    <e v="#N/A"/>
    <e v="#N/A"/>
    <e v="#N/A"/>
    <e v="#N/A"/>
    <e v="#N/A"/>
    <e v="#N/A"/>
    <e v="#N/A"/>
    <e v="#N/A"/>
    <n v="1"/>
    <n v="108.96567299006324"/>
    <n v="1.6387182601956609"/>
    <n v="2.9024977824585543E-2"/>
    <e v="#N/A"/>
    <e v="#N/A"/>
    <e v="#N/A"/>
    <e v="#N/A"/>
    <n v="1"/>
    <n v="108.96567299006324"/>
    <n v="1.7146599963546048"/>
    <n v="3.0370057855432758E-2"/>
    <s v="6e, 8a, 5"/>
    <n v="1.7711999999999999E-2"/>
    <s v="Derived (6e)"/>
    <n v="9.1772020725388592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Commercial density"/>
    <x v="8"/>
    <s v="OLS"/>
    <m/>
    <n v="2.214"/>
    <m/>
    <m/>
    <s v=""/>
    <n v="1.93"/>
    <m/>
  </r>
  <r>
    <n v="65"/>
    <s v="Sung et al. 2014"/>
    <n v="65.099999999999994"/>
    <x v="159"/>
    <s v="Table 2 p. 138 (250m buffer)"/>
    <x v="0"/>
    <x v="0"/>
    <x v="1"/>
    <n v="4.126363636363637E-2"/>
    <n v="24.234412866270098"/>
    <s v="65.1Balance"/>
    <n v="0.16666666666666666"/>
    <n v="4.0390688110450164"/>
    <n v="0.45078596305936036"/>
    <n v="8.1844699453057484E-3"/>
    <e v="#N/A"/>
    <e v="#N/A"/>
    <e v="#N/A"/>
    <e v="#N/A"/>
    <e v="#N/A"/>
    <e v="#N/A"/>
    <e v="#N/A"/>
    <e v="#N/A"/>
    <n v="0.16666666666666666"/>
    <n v="4.0390688110450164"/>
    <n v="0.41126484926769735"/>
    <n v="7.4669246033043143E-3"/>
    <e v="#N/A"/>
    <e v="#N/A"/>
    <e v="#N/A"/>
    <e v="#N/A"/>
    <n v="0.16666666666666666"/>
    <n v="4.0390688110450164"/>
    <n v="0.42423058902744015"/>
    <n v="7.7023305743822044E-3"/>
    <s v="6e, 8a"/>
    <n v="1.8156000000000002E-2"/>
    <s v="Derived (6e)"/>
    <n v="4.126363636363637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office balancing index:perfect balance between two land uses = 1"/>
    <x v="3"/>
    <s v="OLS"/>
    <m/>
    <n v="6.8000000000000005E-2"/>
    <m/>
    <m/>
    <s v=""/>
    <n v="0.44"/>
    <m/>
  </r>
  <r>
    <n v="65"/>
    <s v="Sung et al. 2014"/>
    <n v="65.099999999999994"/>
    <x v="160"/>
    <s v="Table 3 p. 139 (1500m buffer)"/>
    <x v="0"/>
    <x v="0"/>
    <x v="1"/>
    <n v="2.7941176470588233E-2"/>
    <n v="35.789473684210527"/>
    <s v="65.1Pop_Den"/>
    <n v="0.25"/>
    <n v="8.9473684210526319"/>
    <n v="0.18125688821328215"/>
    <n v="3.4438808760523607E-3"/>
    <e v="#N/A"/>
    <e v="#N/A"/>
    <e v="#N/A"/>
    <e v="#N/A"/>
    <e v="#N/A"/>
    <e v="#N/A"/>
    <e v="#N/A"/>
    <e v="#N/A"/>
    <n v="0.25"/>
    <n v="8.9473684210526319"/>
    <n v="0.14129812243697204"/>
    <n v="2.6846643263024688E-3"/>
    <e v="#N/A"/>
    <e v="#N/A"/>
    <e v="#N/A"/>
    <e v="#N/A"/>
    <n v="0.25"/>
    <n v="8.9473684210526319"/>
    <n v="0.13712625684986599"/>
    <n v="2.6053988801474537E-3"/>
    <s v="6e, 8a"/>
    <n v="1.9E-2"/>
    <s v="Derived (6e)"/>
    <n v="2.7941176470588233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Small-scale nieghbourhood living density"/>
    <x v="2"/>
    <s v="OLS"/>
    <m/>
    <n v="0.5"/>
    <m/>
    <m/>
    <s v=""/>
    <n v="0.68"/>
    <m/>
  </r>
  <r>
    <n v="37"/>
    <s v="Moniruzzaman and Paez 2012"/>
    <n v="37.1"/>
    <x v="161"/>
    <s v="Table 2 (1), p. 203"/>
    <x v="0"/>
    <x v="0"/>
    <x v="1"/>
    <n v="0.12883537881963511"/>
    <n v="7.7618431300610675"/>
    <s v="37.1Connectivity"/>
    <n v="0.5"/>
    <n v="3.8809215650305338"/>
    <n v="0.3666693981870715"/>
    <n v="6.9781739042247609E-3"/>
    <e v="#N/A"/>
    <e v="#N/A"/>
    <e v="#N/A"/>
    <e v="#N/A"/>
    <e v="#N/A"/>
    <e v="#N/A"/>
    <e v="#N/A"/>
    <e v="#N/A"/>
    <n v="0.5"/>
    <n v="3.8809215650305338"/>
    <n v="0.28758330605594262"/>
    <n v="5.4730673776773875E-3"/>
    <n v="0.5"/>
    <n v="3.8809215650305338"/>
    <n v="0.28974646958709077"/>
    <n v="5.5142350654589769E-3"/>
    <n v="0.5"/>
    <n v="3.8809215650305338"/>
    <n v="0.29623210952860157"/>
    <n v="5.6376648461164795E-3"/>
    <s v="4a, 7a"/>
    <n v="1.9031241600000002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2"/>
    <n v="761"/>
    <x v="0"/>
    <n v="0"/>
    <n v="1"/>
    <x v="0"/>
    <s v="PT-Design"/>
    <s v="Intersection density"/>
    <x v="0"/>
    <s v="Binary logistic"/>
    <s v="Not choosing transit"/>
    <n v="3.4000000000000002E-4"/>
    <n v="1.0003400578065513"/>
    <m/>
    <s v="Derived (4a)"/>
    <s v=""/>
    <m/>
  </r>
  <r>
    <n v="183"/>
    <s v="An et al. 2019"/>
    <n v="183.1"/>
    <x v="162"/>
    <s v="Table 4 p. 183 (weekday ridership)"/>
    <x v="0"/>
    <x v="0"/>
    <x v="1"/>
    <n v="2.0085063408785821E-3"/>
    <n v="497.88242120389293"/>
    <s v="183.1Centrality"/>
    <n v="1"/>
    <n v="497.88242120389293"/>
    <n v="3.4732553602866279E-5"/>
    <n v="6.8853666942360751E-7"/>
    <e v="#N/A"/>
    <e v="#N/A"/>
    <e v="#N/A"/>
    <e v="#N/A"/>
    <e v="#N/A"/>
    <e v="#N/A"/>
    <e v="#N/A"/>
    <e v="#N/A"/>
    <n v="1"/>
    <n v="497.88242120389293"/>
    <n v="1.7787333387334789"/>
    <n v="3.5261534261138046E-2"/>
    <e v="#N/A"/>
    <e v="#N/A"/>
    <e v="#N/A"/>
    <e v="#N/A"/>
    <n v="1"/>
    <n v="497.88242120389293"/>
    <n v="1.736653380600955E-5"/>
    <n v="3.4427342955962551E-7"/>
    <s v="6c, 8a"/>
    <n v="1.9823957584471603E-2"/>
    <s v="derived (6c)"/>
    <n v="2.0085063408785821E-3"/>
    <s v="Derived (8a)"/>
    <s v="Y"/>
    <s v="Pos"/>
    <s v="Y"/>
    <s v="Ridership"/>
    <s v="Sum of boarding and alighting"/>
    <s v="Continuous"/>
    <s v="Aggregate"/>
    <s v="Weekday"/>
    <s v="China"/>
    <s v="Shanghai"/>
    <n v="2015"/>
    <x v="0"/>
    <x v="0"/>
    <n v="286"/>
    <x v="0"/>
    <n v="0"/>
    <n v="0"/>
    <x v="1"/>
    <s v="PT-Access"/>
    <s v="Betweenness centrality"/>
    <x v="11"/>
    <s v="OLS"/>
    <m/>
    <n v="13236.06"/>
    <m/>
    <m/>
    <m/>
    <n v="9.8699999999999992"/>
    <s v="source"/>
  </r>
  <r>
    <n v="2"/>
    <s v="Cervero 2006"/>
    <n v="2.2999999999999998"/>
    <x v="163"/>
    <s v="Table 2 p, 292"/>
    <x v="1"/>
    <x v="0"/>
    <x v="1"/>
    <n v="7.9336709847607212E-2"/>
    <n v="12.604505555131235"/>
    <s v="2.3Pop_Den"/>
    <n v="1"/>
    <n v="12.604505555131235"/>
    <n v="0.25534362137301297"/>
    <n v="5.3622160488332729E-3"/>
    <n v="1"/>
    <n v="12.604505555131235"/>
    <n v="5.6277914737140847E-2"/>
    <n v="1.1818362094799578E-3"/>
    <n v="1"/>
    <n v="12.604505555131235"/>
    <n v="0.71038280977910429"/>
    <n v="1.4918039005361192E-2"/>
    <e v="#N/A"/>
    <e v="#N/A"/>
    <e v="#N/A"/>
    <e v="#N/A"/>
    <e v="#N/A"/>
    <e v="#N/A"/>
    <e v="#N/A"/>
    <e v="#N/A"/>
    <e v="#N/A"/>
    <e v="#N/A"/>
    <e v="#N/A"/>
    <e v="#N/A"/>
    <s v="6a"/>
    <n v="2.1000000000000001E-2"/>
    <s v="Source (6a)"/>
    <m/>
    <m/>
    <s v="N"/>
    <s v="Pos"/>
    <s v="insignificant"/>
    <s v="Ridership"/>
    <s v="boarding"/>
    <s v="Continuous"/>
    <s v="Aggregate"/>
    <s v="Peak"/>
    <s v="USA"/>
    <s v="San Francisco"/>
    <n v="2003"/>
    <x v="1"/>
    <x v="1"/>
    <n v="68"/>
    <x v="1"/>
    <n v="0"/>
    <n v="0"/>
    <x v="1"/>
    <s v="Density"/>
    <s v="Population (common catchment area)"/>
    <x v="2"/>
    <s v="OLS"/>
    <m/>
    <s v=""/>
    <m/>
    <m/>
    <s v=""/>
    <s v=""/>
    <m/>
  </r>
  <r>
    <n v="65"/>
    <s v="Sung et al. 2014"/>
    <n v="65.5"/>
    <x v="164"/>
    <s v="Table 2 p. 138 (1500m buffer)"/>
    <x v="0"/>
    <x v="0"/>
    <x v="1"/>
    <n v="2.5392857142857141E-2"/>
    <n v="39.381153305203945"/>
    <s v="65.5Pop_Den"/>
    <n v="0.5"/>
    <n v="19.690576652601973"/>
    <n v="0.39889411983728845"/>
    <n v="8.5084115761293617E-3"/>
    <e v="#N/A"/>
    <e v="#N/A"/>
    <e v="#N/A"/>
    <e v="#N/A"/>
    <e v="#N/A"/>
    <e v="#N/A"/>
    <e v="#N/A"/>
    <e v="#N/A"/>
    <n v="0.5"/>
    <n v="19.690576652601973"/>
    <n v="0.31095640413861642"/>
    <n v="6.6327001002766872E-3"/>
    <e v="#N/A"/>
    <e v="#N/A"/>
    <e v="#N/A"/>
    <e v="#N/A"/>
    <n v="0.5"/>
    <n v="19.690576652601973"/>
    <n v="0.30177533153027514"/>
    <n v="6.4368678215407683E-3"/>
    <s v="6e, 8a"/>
    <n v="2.1329999999999998E-2"/>
    <s v="Derived (6e)"/>
    <n v="2.5392857142857141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Small-scale nieghbourhood living density"/>
    <x v="2"/>
    <s v="OLS"/>
    <m/>
    <n v="1.1850000000000001"/>
    <m/>
    <m/>
    <s v=""/>
    <n v="0.84"/>
    <m/>
  </r>
  <r>
    <n v="65"/>
    <s v="Sung et al. 2014"/>
    <n v="65.2"/>
    <x v="165"/>
    <s v="Table 2 p. 138 (500m buffer)"/>
    <x v="0"/>
    <x v="0"/>
    <x v="1"/>
    <n v="9.6678260869565213E-2"/>
    <n v="10.343586976074834"/>
    <s v="65.2Mix_House"/>
    <n v="1"/>
    <n v="10.343586976074834"/>
    <n v="1.2181637306763067"/>
    <n v="2.7087088715318355E-2"/>
    <e v="#N/A"/>
    <e v="#N/A"/>
    <e v="#N/A"/>
    <e v="#N/A"/>
    <e v="#N/A"/>
    <e v="#N/A"/>
    <e v="#N/A"/>
    <e v="#N/A"/>
    <n v="1"/>
    <n v="10.343586976074834"/>
    <n v="1.2181637306763069"/>
    <n v="2.7087088715318359E-2"/>
    <e v="#N/A"/>
    <e v="#N/A"/>
    <e v="#N/A"/>
    <e v="#N/A"/>
    <n v="1"/>
    <n v="10.343586976074834"/>
    <n v="1.2422743353262182"/>
    <n v="2.7623212120313788E-2"/>
    <s v="6e, 8a"/>
    <n v="2.2235999999999999E-2"/>
    <s v="Derived (6e)"/>
    <n v="9.6678260869565213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small-scale neighborhood living balancing index:perfect balance between two land uses = 1"/>
    <x v="9"/>
    <s v="OLS"/>
    <m/>
    <n v="5.0999999999999997E-2"/>
    <m/>
    <m/>
    <s v=""/>
    <n v="0.23"/>
    <m/>
  </r>
  <r>
    <n v="80"/>
    <s v="Saghapour et al. 2016"/>
    <n v="80.099999999999994"/>
    <x v="166"/>
    <s v="Table 5 p. 7"/>
    <x v="0"/>
    <x v="0"/>
    <x v="1"/>
    <n v="4.8777320926206448E-4"/>
    <n v="2050.1330967169479"/>
    <s v="80.1Mix_Land"/>
    <n v="1"/>
    <n v="2050.1330967169479"/>
    <n v="27.819855161298324"/>
    <n v="0.62705953533566428"/>
    <e v="#N/A"/>
    <e v="#N/A"/>
    <e v="#N/A"/>
    <e v="#N/A"/>
    <e v="#N/A"/>
    <e v="#N/A"/>
    <e v="#N/A"/>
    <e v="#N/A"/>
    <n v="1"/>
    <n v="2050.1330967169479"/>
    <n v="23.749269537622052"/>
    <n v="0.53530853537800105"/>
    <n v="1"/>
    <n v="2050.1330967169479"/>
    <n v="15.188280975926375"/>
    <n v="0.34234385319738053"/>
    <n v="1"/>
    <n v="2050.1330967169479"/>
    <n v="19.449091814121143"/>
    <n v="0.43838252949029061"/>
    <s v="7a, 8a"/>
    <n v="2.2540000000000001E-2"/>
    <s v="derived (7a)"/>
    <n v="4.8777320926206448E-4"/>
    <s v="Derived (8a)"/>
    <s v="Y"/>
    <s v="Pos"/>
    <s v="Y"/>
    <s v="mode choice (probability)"/>
    <s v="trip"/>
    <s v="categorical"/>
    <s v="Disaggregate"/>
    <s v="General"/>
    <s v="Australia"/>
    <s v="Melbourne"/>
    <n v="2009"/>
    <x v="1"/>
    <x v="2"/>
    <n v="22201"/>
    <x v="0"/>
    <n v="0"/>
    <n v="1"/>
    <x v="0"/>
    <s v="Diversity"/>
    <s v="Land use mix:Entropy: maximises eveness --&gt; 1"/>
    <x v="4"/>
    <s v="Multinomial logistic"/>
    <s v="automobile"/>
    <n v="7.0000000000000007E-2"/>
    <n v="1.08"/>
    <m/>
    <s v="Source"/>
    <n v="46.21"/>
    <m/>
  </r>
  <r>
    <n v="139"/>
    <s v="Vergel-Tovar 2016"/>
    <n v="139.1"/>
    <x v="167"/>
    <s v="Table 38, p. 344 (fully adjusted)"/>
    <x v="0"/>
    <x v="0"/>
    <x v="1"/>
    <n v="8.5199999999999998E-2"/>
    <n v="11.737089201877934"/>
    <s v="139.1Pop_den"/>
    <n v="1"/>
    <n v="11.737089201877934"/>
    <n v="0.23777139436981223"/>
    <n v="5.4449649310687005E-3"/>
    <e v="#N/A"/>
    <e v="#N/A"/>
    <e v="#N/A"/>
    <e v="#N/A"/>
    <e v="#N/A"/>
    <e v="#N/A"/>
    <e v="#N/A"/>
    <e v="#N/A"/>
    <n v="1"/>
    <n v="11.737089201877934"/>
    <n v="0.18535379220536236"/>
    <n v="4.2446018415027978E-3"/>
    <n v="1"/>
    <n v="11.737089201877934"/>
    <n v="0.6306588009542613"/>
    <n v="1.4442086541852583E-2"/>
    <n v="1"/>
    <n v="11.737089201877934"/>
    <n v="0.17988117095743258"/>
    <n v="4.119278814925206E-3"/>
    <s v="6a, 8b, 8a"/>
    <n v="2.29E-2"/>
    <s v="Source (6a)"/>
    <n v="8.5199999999999998E-2"/>
    <s v="Derived (8a)"/>
    <s v="N"/>
    <s v="Pos"/>
    <s v="insignificant"/>
    <s v="Ridership"/>
    <m/>
    <s v="Continuous"/>
    <s v="Aggregate"/>
    <s v="General"/>
    <s v="Latin America"/>
    <s v="varies"/>
    <s v="2013, 2014"/>
    <x v="2"/>
    <x v="2"/>
    <n v="120"/>
    <x v="0"/>
    <n v="1"/>
    <n v="0"/>
    <x v="0"/>
    <s v="Density"/>
    <s v="population density"/>
    <x v="2"/>
    <s v="OLS"/>
    <m/>
    <n v="2.29E-2"/>
    <m/>
    <m/>
    <m/>
    <n v="0.26877934272300469"/>
    <s v="derived (8b)"/>
  </r>
  <r>
    <n v="65"/>
    <s v="Sung et al. 2014"/>
    <n v="65.900000000000006"/>
    <x v="168"/>
    <s v="Table 3 p. 139 (1000m buffer)"/>
    <x v="0"/>
    <x v="0"/>
    <x v="1"/>
    <n v="1.6048E-2"/>
    <n v="62.31306081754736"/>
    <s v="65.9Emp_Den"/>
    <n v="1"/>
    <n v="62.31306081754736"/>
    <n v="1.1525670454175971"/>
    <n v="2.7744593917292396E-2"/>
    <e v="#N/A"/>
    <e v="#N/A"/>
    <e v="#N/A"/>
    <e v="#N/A"/>
    <e v="#N/A"/>
    <e v="#N/A"/>
    <e v="#N/A"/>
    <e v="#N/A"/>
    <n v="1"/>
    <n v="62.31306081754736"/>
    <n v="0.96301875123376812"/>
    <n v="2.3181787379699267E-2"/>
    <e v="#N/A"/>
    <e v="#N/A"/>
    <e v="#N/A"/>
    <e v="#N/A"/>
    <n v="1"/>
    <n v="62.31306081754736"/>
    <n v="0.95532490847292073"/>
    <n v="2.2996581196760148E-2"/>
    <s v="6e, 8a"/>
    <n v="2.4072E-2"/>
    <s v="Derived (6e)"/>
    <n v="1.604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Office density"/>
    <x v="1"/>
    <s v="OLS"/>
    <m/>
    <n v="1.4159999999999999"/>
    <m/>
    <m/>
    <s v=""/>
    <n v="1.5"/>
    <m/>
  </r>
  <r>
    <n v="50"/>
    <s v="Schneider et al. 2017"/>
    <n v="50.1"/>
    <x v="169"/>
    <s v="Table 3 (final model)"/>
    <x v="0"/>
    <x v="0"/>
    <x v="1"/>
    <n v="4.9702463302186993E-2"/>
    <n v="20.119727143503535"/>
    <s v="50.1Emp_Den"/>
    <n v="1"/>
    <n v="20.119727143503535"/>
    <n v="0.37214243954882059"/>
    <n v="9.7919034536629417E-3"/>
    <e v="#N/A"/>
    <e v="#N/A"/>
    <e v="#N/A"/>
    <e v="#N/A"/>
    <e v="#N/A"/>
    <e v="#N/A"/>
    <e v="#N/A"/>
    <e v="#N/A"/>
    <n v="1"/>
    <n v="20.119727143503535"/>
    <n v="0.31094082451884197"/>
    <n v="8.1815514972766856E-3"/>
    <n v="1"/>
    <n v="20.119727143503535"/>
    <n v="0.89019124619749457"/>
    <n v="2.3422931146014167E-2"/>
    <e v="#N/A"/>
    <e v="#N/A"/>
    <e v="#N/A"/>
    <e v="#N/A"/>
    <s v="4a, 5, 7a"/>
    <n v="2.6312246100000002E-2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x v="2"/>
    <x v="2"/>
    <n v="5000"/>
    <x v="1"/>
    <n v="0"/>
    <n v="1"/>
    <x v="0"/>
    <s v="Density"/>
    <s v="Employment density"/>
    <x v="1"/>
    <s v="Multinomial logistic (fractional)"/>
    <s v="automobile"/>
    <n v="3.2200000000000002E-3"/>
    <n v="1.0032251897688569"/>
    <m/>
    <s v="Derived (4a)"/>
    <s v=""/>
    <m/>
  </r>
  <r>
    <n v="131"/>
    <s v="Zhang 2004"/>
    <n v="131.19999999999999"/>
    <x v="170"/>
    <s v="Table 3 (Boston - non-work trip, expanded)"/>
    <x v="1"/>
    <x v="0"/>
    <x v="1"/>
    <n v="7.9411764705882348E-2"/>
    <n v="12.592592592592593"/>
    <s v="131.2Emp_Den"/>
    <n v="0.5"/>
    <n v="6.2962962962962967"/>
    <n v="0.11645878928246191"/>
    <n v="3.1443873106264714E-3"/>
    <n v="0.5"/>
    <n v="6.2962962962962967"/>
    <n v="2.3336380511023873E-2"/>
    <n v="6.3008227379764451E-4"/>
    <n v="0.5"/>
    <n v="6.2962962962962967"/>
    <n v="0.38797621550520245"/>
    <n v="1.0475357818640466E-2"/>
    <e v="#N/A"/>
    <e v="#N/A"/>
    <e v="#N/A"/>
    <e v="#N/A"/>
    <n v="0.5"/>
    <n v="6.2962962962962967"/>
    <n v="0.27857772654926088"/>
    <n v="7.5215986168300436E-3"/>
    <e v="#N/A"/>
    <e v="#N/A"/>
    <e v="#N/A"/>
    <e v="#N/A"/>
    <s v="4a, 7a, 8a"/>
    <n v="2.7E-2"/>
    <s v="derived (7a)"/>
    <n v="7.9411764705882348E-2"/>
    <s v="Derived (8a)"/>
    <s v="N"/>
    <s v="Pos"/>
    <s v="insignificant"/>
    <s v="mode choice (probability)"/>
    <s v="trip"/>
    <s v="Discrete"/>
    <s v="Disaggregate"/>
    <s v="Non-work"/>
    <s v="USA"/>
    <s v="Boston"/>
    <n v="1991"/>
    <x v="1"/>
    <x v="1"/>
    <n v="1036"/>
    <x v="1"/>
    <n v="0"/>
    <n v="1"/>
    <x v="0"/>
    <s v="Density"/>
    <s v="Job density (destination)"/>
    <x v="1"/>
    <s v="Multinomial logistic"/>
    <s v="drive alone or active modes"/>
    <n v="2.0000000000000001E-4"/>
    <n v="1.0002000200013335"/>
    <m/>
    <s v="Derived (4a)"/>
    <n v="0.34"/>
    <m/>
  </r>
  <r>
    <n v="65"/>
    <s v="Sung et al. 2014"/>
    <n v="65.099999999999994"/>
    <x v="171"/>
    <s v="Table 3 p. 139 (1500m buffer)"/>
    <x v="0"/>
    <x v="0"/>
    <x v="1"/>
    <n v="0.10797628458498024"/>
    <n v="9.2612929204187715"/>
    <s v="65.1Balance"/>
    <n v="0.16666666666666666"/>
    <n v="1.5435488200697951"/>
    <n v="0.17226993991327347"/>
    <n v="4.7060702185508048E-3"/>
    <e v="#N/A"/>
    <e v="#N/A"/>
    <e v="#N/A"/>
    <e v="#N/A"/>
    <e v="#N/A"/>
    <e v="#N/A"/>
    <e v="#N/A"/>
    <e v="#N/A"/>
    <n v="0.16666666666666666"/>
    <n v="1.5435488200697951"/>
    <n v="0.15716676355882497"/>
    <n v="4.2934816468999807E-3"/>
    <e v="#N/A"/>
    <e v="#N/A"/>
    <e v="#N/A"/>
    <e v="#N/A"/>
    <n v="0.16666666666666666"/>
    <n v="1.5435488200697951"/>
    <n v="0.1621216809528431"/>
    <n v="4.4288400802697673E-3"/>
    <s v="6e, 8a"/>
    <n v="2.7317999999999999E-2"/>
    <s v="Derived (6e)"/>
    <n v="0.10797628458498024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office balancing index:perfect balance between two land uses = 1"/>
    <x v="3"/>
    <s v="OLS"/>
    <m/>
    <n v="5.8000000000000003E-2"/>
    <m/>
    <m/>
    <s v=""/>
    <n v="0.253"/>
    <m/>
  </r>
  <r>
    <n v="97"/>
    <s v="Concas and DeSalvo 2014"/>
    <n v="97.2"/>
    <x v="172"/>
    <s v="Model II (density exogensous) Table 5 p. 29"/>
    <x v="0"/>
    <x v="0"/>
    <x v="1"/>
    <n v="6.021384603925508E-2"/>
    <n v="16.607475950765082"/>
    <s v="97.2Comm_Den"/>
    <n v="1"/>
    <n v="16.607475950765082"/>
    <n v="0.23820513742668648"/>
    <n v="6.6697438479472217E-3"/>
    <e v="#N/A"/>
    <e v="#N/A"/>
    <e v="#N/A"/>
    <e v="#N/A"/>
    <e v="#N/A"/>
    <e v="#N/A"/>
    <e v="#N/A"/>
    <e v="#N/A"/>
    <n v="1"/>
    <n v="16.607475950765082"/>
    <n v="0.24975731668046333"/>
    <n v="6.9932048670529731E-3"/>
    <n v="1"/>
    <n v="16.607475950765082"/>
    <n v="1.4678751524489591"/>
    <n v="4.1100504268570856E-2"/>
    <n v="1"/>
    <n v="16.607475950765082"/>
    <n v="0.26133160904530761"/>
    <n v="7.3172850532686132E-3"/>
    <m/>
    <n v="2.8000000000000001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2"/>
    <n v="8212"/>
    <x v="0"/>
    <n v="0"/>
    <n v="1"/>
    <x v="0"/>
    <s v="Density"/>
    <s v="Retail establishment density"/>
    <x v="8"/>
    <s v="3SLS"/>
    <m/>
    <s v=""/>
    <m/>
    <m/>
    <s v=""/>
    <s v=""/>
    <m/>
  </r>
  <r>
    <n v="111"/>
    <s v="Chatman 2008"/>
    <n v="111.2"/>
    <x v="173"/>
    <s v="Table 5 p. 1020 (col. 3 Built form)"/>
    <x v="1"/>
    <x v="0"/>
    <x v="1"/>
    <n v="5.4009386828965854E-2"/>
    <n v="18.515300000845198"/>
    <s v="111.2Act_Den"/>
    <n v="0.5"/>
    <n v="9.2576500004225988"/>
    <n v="0.51700505842498823"/>
    <n v="1.4628141123076617E-2"/>
    <n v="0.5"/>
    <n v="9.2576500004225988"/>
    <n v="0.54638326918832636"/>
    <n v="1.5459368218414506E-2"/>
    <n v="0.5"/>
    <n v="9.2576500004225988"/>
    <n v="0.52999467862367156"/>
    <n v="1.4995669436978163E-2"/>
    <e v="#N/A"/>
    <e v="#N/A"/>
    <e v="#N/A"/>
    <e v="#N/A"/>
    <n v="0.5"/>
    <n v="9.2576500004225988"/>
    <n v="0.45570062447466125"/>
    <n v="1.2893593468886065E-2"/>
    <n v="0.5"/>
    <n v="9.2576500004225988"/>
    <n v="0.52731266401359256"/>
    <n v="1.4919784515600588E-2"/>
    <s v="4b, 7b"/>
    <n v="2.8294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Building density"/>
    <x v="7"/>
    <s v="Negative binomial regression"/>
    <m/>
    <n v="0.60199999999999998"/>
    <m/>
    <n v="1.8257666846595977"/>
    <s v="Derived (4b)"/>
    <s v=""/>
    <m/>
  </r>
  <r>
    <n v="55"/>
    <s v="Marshall and Garrick 2010"/>
    <n v="55.1"/>
    <x v="174"/>
    <s v="Table 2 p. 110"/>
    <x v="0"/>
    <x v="0"/>
    <x v="1"/>
    <n v="7.8909351620947629E-3"/>
    <n v="126.72769189685441"/>
    <s v="55.1Connectivity"/>
    <n v="0.33333333333333331"/>
    <n v="42.242563965618132"/>
    <n v="3.9910766676445859"/>
    <n v="0.11365941790569956"/>
    <e v="#N/A"/>
    <e v="#N/A"/>
    <e v="#N/A"/>
    <e v="#N/A"/>
    <e v="#N/A"/>
    <e v="#N/A"/>
    <e v="#N/A"/>
    <e v="#N/A"/>
    <n v="0.33333333333333331"/>
    <n v="42.242563965618132"/>
    <n v="3.130250379439584"/>
    <n v="8.9144475452076558E-2"/>
    <n v="0.33333333333333331"/>
    <n v="42.242563965618132"/>
    <n v="3.1537957081202732"/>
    <n v="8.9815008387196762E-2"/>
    <n v="0.33333333333333331"/>
    <n v="42.242563965618132"/>
    <n v="3.2243897810734281"/>
    <n v="9.1825413575474787E-2"/>
    <s v="4a, 8a, 7a"/>
    <n v="2.8478384999999998E-2"/>
    <s v="derived (7a)"/>
    <n v="7.8909351620947629E-3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City - wide Intersection density"/>
    <x v="0"/>
    <s v="Multinomial logistic"/>
    <s v="automobile"/>
    <n v="5.0000000000000001E-4"/>
    <n v="1.0005001250208359"/>
    <m/>
    <s v="Derived (4a)"/>
    <n v="3.609"/>
    <m/>
  </r>
  <r>
    <n v="128"/>
    <s v="Zhao et al. 2013"/>
    <n v="128.1"/>
    <x v="175"/>
    <s v="Table  2  p. 120"/>
    <x v="1"/>
    <x v="0"/>
    <x v="1"/>
    <n v="1.2129181861111369E-2"/>
    <n v="82.445791600025714"/>
    <s v="128.1Local_access"/>
    <n v="1"/>
    <n v="82.445791600025714"/>
    <n v="4.0454458695069377E-3"/>
    <n v="1.1727239729867018E-4"/>
    <n v="1"/>
    <n v="82.445791600025714"/>
    <n v="2.6039983685852257"/>
    <n v="7.548664377087197E-2"/>
    <e v="#N/A"/>
    <e v="#N/A"/>
    <e v="#N/A"/>
    <e v="#N/A"/>
    <n v="1"/>
    <n v="82.445791600025714"/>
    <n v="2.2259262908604655E-3"/>
    <n v="6.4526808851148845E-5"/>
    <e v="#N/A"/>
    <e v="#N/A"/>
    <e v="#N/A"/>
    <e v="#N/A"/>
    <n v="1"/>
    <n v="82.445791600025714"/>
    <n v="2.4530001744831171E-3"/>
    <n v="7.1109395679728321E-5"/>
    <s v="6c, 8a"/>
    <n v="2.8988744648056172E-2"/>
    <s v="derived (6c)"/>
    <n v="1.2129181861111369E-2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PT-Access"/>
    <s v="Number of shopping centres"/>
    <x v="5"/>
    <s v="OLS"/>
    <m/>
    <n v="141.05439999999999"/>
    <m/>
    <m/>
    <m/>
    <n v="2.39"/>
    <m/>
  </r>
  <r>
    <n v="65"/>
    <s v="Sung et al. 2014"/>
    <n v="65.7"/>
    <x v="176"/>
    <s v="Table 3 p. 139 (500m buffer)"/>
    <x v="0"/>
    <x v="0"/>
    <x v="1"/>
    <n v="9.2879256965944269E-3"/>
    <n v="107.66666666666667"/>
    <s v="65.7Comm_Den"/>
    <n v="1"/>
    <n v="107.66666666666667"/>
    <n v="1.5442896443529139"/>
    <n v="4.6328689330587418E-2"/>
    <e v="#N/A"/>
    <e v="#N/A"/>
    <e v="#N/A"/>
    <e v="#N/A"/>
    <e v="#N/A"/>
    <e v="#N/A"/>
    <e v="#N/A"/>
    <e v="#N/A"/>
    <n v="1"/>
    <n v="107.66666666666667"/>
    <n v="1.6191827007497637"/>
    <n v="4.8575481022492907E-2"/>
    <e v="#N/A"/>
    <e v="#N/A"/>
    <e v="#N/A"/>
    <e v="#N/A"/>
    <n v="1"/>
    <n v="107.66666666666667"/>
    <n v="1.6942191169783734"/>
    <n v="5.08265735093512E-2"/>
    <s v="6e, 8a, 5"/>
    <n v="0.03"/>
    <s v="Derived (6e)"/>
    <n v="9.2879256965944269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Commercial density"/>
    <x v="8"/>
    <s v="OLS"/>
    <m/>
    <n v="3"/>
    <m/>
    <m/>
    <s v=""/>
    <n v="3.23"/>
    <m/>
  </r>
  <r>
    <n v="72"/>
    <s v="Bhattacharya 2013"/>
    <n v="72.099999999999994"/>
    <x v="177"/>
    <s v="Table 3.2 p. 61"/>
    <x v="0"/>
    <x v="0"/>
    <x v="1"/>
    <n v="1.4633995165389142E-2"/>
    <n v="68.334039248905839"/>
    <s v="72.1Pop_Den"/>
    <n v="1"/>
    <n v="68.334039248905839"/>
    <n v="1.3843193585454014"/>
    <n v="4.1529580756362039E-2"/>
    <e v="#N/A"/>
    <e v="#N/A"/>
    <e v="#N/A"/>
    <e v="#N/A"/>
    <e v="#N/A"/>
    <e v="#N/A"/>
    <e v="#N/A"/>
    <e v="#N/A"/>
    <n v="1"/>
    <n v="68.334039248905839"/>
    <n v="1.0791409261393543"/>
    <n v="3.2374227784180629E-2"/>
    <n v="1"/>
    <n v="68.334039248905839"/>
    <n v="3.6717334695029082"/>
    <n v="0.11015200408508724"/>
    <e v="#N/A"/>
    <e v="#N/A"/>
    <e v="#N/A"/>
    <e v="#N/A"/>
    <s v="4b, 8a, 8b"/>
    <n v="0.03"/>
    <s v="Source"/>
    <n v="1.4633995165389142E-2"/>
    <s v="Derived (8a)"/>
    <s v="Y"/>
    <s v="Pos"/>
    <s v="Y"/>
    <s v="Transit users"/>
    <s v="individual"/>
    <s v="Count"/>
    <s v="Aggregate"/>
    <s v="General"/>
    <s v="USA"/>
    <s v="Atlanta"/>
    <n v="2009"/>
    <x v="1"/>
    <x v="2"/>
    <n v="12851"/>
    <x v="1"/>
    <n v="0"/>
    <n v="1"/>
    <x v="0"/>
    <s v="Density"/>
    <s v="Population density"/>
    <x v="2"/>
    <s v="Negative binomial regression"/>
    <m/>
    <n v="4.8401E-3"/>
    <m/>
    <n v="1.004851832204716"/>
    <s v="Derived (4b)"/>
    <n v="2.0500211774671753"/>
    <s v="derived (8b)"/>
  </r>
  <r>
    <n v="65"/>
    <s v="Sung et al. 2014"/>
    <n v="65.7"/>
    <x v="178"/>
    <s v="Table 3 p. 139 (500m buffer)"/>
    <x v="0"/>
    <x v="0"/>
    <x v="1"/>
    <n v="8.4648648648648656E-2"/>
    <n v="11.813537675606641"/>
    <s v="65.7Balance"/>
    <n v="0.33333333333333331"/>
    <n v="3.9378458918688803"/>
    <n v="0.43948883660790766"/>
    <n v="1.3764790362559669E-2"/>
    <e v="#N/A"/>
    <e v="#N/A"/>
    <e v="#N/A"/>
    <e v="#N/A"/>
    <e v="#N/A"/>
    <e v="#N/A"/>
    <e v="#N/A"/>
    <e v="#N/A"/>
    <n v="0.33333333333333331"/>
    <n v="3.9378458918688803"/>
    <n v="0.40095815964568043"/>
    <n v="1.2558009560102711E-2"/>
    <e v="#N/A"/>
    <e v="#N/A"/>
    <e v="#N/A"/>
    <e v="#N/A"/>
    <n v="0.33333333333333331"/>
    <n v="3.9378458918688803"/>
    <n v="0.4135989655929142"/>
    <n v="1.2953919602370073E-2"/>
    <s v="6e, 8a"/>
    <n v="3.1320000000000001E-2"/>
    <s v="Derived (6e)"/>
    <n v="8.464864864864865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idential to non-residential balancing index:perfect balance between two land uses = 1"/>
    <x v="3"/>
    <s v="OLS"/>
    <m/>
    <n v="5.8000000000000003E-2"/>
    <m/>
    <m/>
    <s v=""/>
    <n v="0.37"/>
    <m/>
  </r>
  <r>
    <n v="98"/>
    <s v="Jun et al. 2013"/>
    <n v="98.1"/>
    <x v="179"/>
    <s v="Table 7 p. 237"/>
    <x v="0"/>
    <x v="0"/>
    <x v="1"/>
    <n v="4.9702463302186993E-2"/>
    <n v="20.119727143503535"/>
    <s v="98.1Emp_Den"/>
    <n v="1"/>
    <n v="20.119727143503535"/>
    <n v="0.37214243954882059"/>
    <n v="1.178693262206415E-2"/>
    <e v="#N/A"/>
    <e v="#N/A"/>
    <e v="#N/A"/>
    <e v="#N/A"/>
    <e v="#N/A"/>
    <e v="#N/A"/>
    <e v="#N/A"/>
    <e v="#N/A"/>
    <n v="1"/>
    <n v="20.119727143503535"/>
    <n v="0.31094082451884197"/>
    <n v="9.8484831574063292E-3"/>
    <n v="1"/>
    <n v="20.119727143503535"/>
    <n v="0.89019124619749457"/>
    <n v="2.8195183146545375E-2"/>
    <n v="1"/>
    <n v="20.119727143503535"/>
    <n v="0.30845662594149209"/>
    <n v="9.7698007010690452E-3"/>
    <s v="2, 3 (ref case was PT), 4a, 7a, 5"/>
    <n v="3.1673175025010408E-2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1996"/>
    <x v="1"/>
    <x v="2"/>
    <s v="not stated"/>
    <x v="0"/>
    <n v="0"/>
    <n v="1"/>
    <x v="0"/>
    <s v="Density"/>
    <s v="Population density"/>
    <x v="1"/>
    <s v="Binary logistic"/>
    <s v="automobile"/>
    <n v="1.7000000000000001E-2"/>
    <n v="1.0171453223252407"/>
    <m/>
    <s v="Derived (2 - Reversed the reference case from PT; 4a)"/>
    <s v=""/>
    <m/>
  </r>
  <r>
    <n v="65"/>
    <s v="Sung et al. 2014"/>
    <n v="65.5"/>
    <x v="180"/>
    <s v="Table 2 p. 138 (1500m buffer)"/>
    <x v="0"/>
    <x v="0"/>
    <x v="1"/>
    <n v="3.7551724137931029E-2"/>
    <n v="26.629935720844816"/>
    <s v="65.5Pop_Den"/>
    <n v="0.5"/>
    <n v="13.314967860422408"/>
    <n v="0.26973625399859147"/>
    <n v="8.8122834181339829E-3"/>
    <e v="#N/A"/>
    <e v="#N/A"/>
    <e v="#N/A"/>
    <e v="#N/A"/>
    <e v="#N/A"/>
    <e v="#N/A"/>
    <e v="#N/A"/>
    <e v="#N/A"/>
    <n v="0.5"/>
    <n v="13.314967860422408"/>
    <n v="0.21027187776905851"/>
    <n v="6.8695822467151413E-3"/>
    <e v="#N/A"/>
    <e v="#N/A"/>
    <e v="#N/A"/>
    <e v="#N/A"/>
    <n v="0.5"/>
    <n v="13.314967860422408"/>
    <n v="0.20406354325143455"/>
    <n v="6.6667559580243663E-3"/>
    <s v="6e, 8a, 5"/>
    <n v="3.2669999999999998E-2"/>
    <s v="Derived (6e)"/>
    <n v="3.7551724137931029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Residential density"/>
    <x v="2"/>
    <s v="OLS"/>
    <m/>
    <n v="0.36299999999999999"/>
    <m/>
    <m/>
    <s v=""/>
    <n v="0.87"/>
    <m/>
  </r>
  <r>
    <n v="65"/>
    <s v="Sung et al. 2014"/>
    <n v="65.2"/>
    <x v="181"/>
    <s v="Table 2 p. 138 (500m buffer)"/>
    <x v="0"/>
    <x v="0"/>
    <x v="1"/>
    <n v="9.5517241379310339E-3"/>
    <n v="104.69314079422384"/>
    <s v="65.2Comm_Den"/>
    <n v="1"/>
    <n v="104.69314079422384"/>
    <n v="1.5016396269037287"/>
    <n v="4.9914501198279941E-2"/>
    <e v="#N/A"/>
    <e v="#N/A"/>
    <e v="#N/A"/>
    <e v="#N/A"/>
    <e v="#N/A"/>
    <e v="#N/A"/>
    <e v="#N/A"/>
    <e v="#N/A"/>
    <n v="1"/>
    <n v="104.69314079422384"/>
    <n v="1.574464295304953"/>
    <n v="5.2335193175936635E-2"/>
    <e v="#N/A"/>
    <e v="#N/A"/>
    <e v="#N/A"/>
    <e v="#N/A"/>
    <n v="1"/>
    <n v="104.69314079422384"/>
    <n v="1.6474283642422514"/>
    <n v="5.4760518827412431E-2"/>
    <s v="6e, 8a, 5"/>
    <n v="3.3239999999999999E-2"/>
    <s v="Derived (6e)"/>
    <n v="9.5517241379310339E-3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Commercial density"/>
    <x v="8"/>
    <s v="OLS"/>
    <m/>
    <n v="3.3239999999999998"/>
    <m/>
    <m/>
    <s v=""/>
    <n v="3.48"/>
    <m/>
  </r>
  <r>
    <n v="33"/>
    <s v="Ramos-Santiago and Brown 2016"/>
    <n v="33.1"/>
    <x v="182"/>
    <s v="(Streetcar) Table 3 p. 929"/>
    <x v="0"/>
    <x v="0"/>
    <x v="1"/>
    <n v="4.9702463302186993E-2"/>
    <n v="20.119727143503535"/>
    <s v="33.1Emp_Den"/>
    <n v="1"/>
    <n v="20.119727143503535"/>
    <n v="0.37214243954882059"/>
    <n v="1.2686335764219295E-2"/>
    <e v="#N/A"/>
    <e v="#N/A"/>
    <e v="#N/A"/>
    <e v="#N/A"/>
    <e v="#N/A"/>
    <e v="#N/A"/>
    <e v="#N/A"/>
    <e v="#N/A"/>
    <n v="1"/>
    <n v="20.119727143503535"/>
    <n v="0.31094082451884197"/>
    <n v="1.0599972707847323E-2"/>
    <n v="1"/>
    <n v="20.119727143503535"/>
    <n v="0.89019124619749457"/>
    <n v="3.0346619582872592E-2"/>
    <e v="#N/A"/>
    <e v="#N/A"/>
    <e v="#N/A"/>
    <e v="#N/A"/>
    <s v="4b, 7b"/>
    <n v="3.4090000000000002E-2"/>
    <s v="derived (7b)"/>
    <m/>
    <m/>
    <s v="N"/>
    <s v="Pos"/>
    <s v="insignificant"/>
    <s v="Ridership"/>
    <s v="boarding"/>
    <s v="Count"/>
    <s v="Aggregate"/>
    <s v="General"/>
    <s v="USA"/>
    <s v="varies"/>
    <n v="2012"/>
    <x v="0"/>
    <x v="2"/>
    <n v="475"/>
    <x v="1"/>
    <n v="0"/>
    <n v="1"/>
    <x v="0"/>
    <s v="Density"/>
    <s v="Employment density"/>
    <x v="1"/>
    <s v="Negative binomial regression"/>
    <m/>
    <n v="1.0000000000000001E-5"/>
    <m/>
    <n v="1.0000100000500001"/>
    <s v="Derived (4b)"/>
    <s v=""/>
    <m/>
  </r>
  <r>
    <n v="65"/>
    <s v="Sung et al. 2014"/>
    <n v="65.400000000000006"/>
    <x v="183"/>
    <s v="Table 2 p. 138 (1000m buffer)"/>
    <x v="0"/>
    <x v="0"/>
    <x v="1"/>
    <n v="3.8204444444444444E-2"/>
    <n v="26.174965100046535"/>
    <s v="65.4Pop_Den"/>
    <n v="0.5"/>
    <n v="13.087482550023267"/>
    <n v="0.26512782864525947"/>
    <n v="9.1161552601386007E-3"/>
    <e v="#N/A"/>
    <e v="#N/A"/>
    <e v="#N/A"/>
    <e v="#N/A"/>
    <e v="#N/A"/>
    <e v="#N/A"/>
    <e v="#N/A"/>
    <e v="#N/A"/>
    <n v="0.5"/>
    <n v="13.087482550023267"/>
    <n v="0.20667939719502076"/>
    <n v="7.1064643931535937E-3"/>
    <e v="#N/A"/>
    <e v="#N/A"/>
    <e v="#N/A"/>
    <e v="#N/A"/>
    <n v="0.5"/>
    <n v="13.087482550023267"/>
    <n v="0.20057713164576446"/>
    <n v="6.8966440945079652E-3"/>
    <s v="6e, 8a"/>
    <n v="3.4383999999999998E-2"/>
    <s v="Derived (6e)"/>
    <n v="3.8204444444444444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Small-scale nieghbourhood living density"/>
    <x v="2"/>
    <s v="OLS"/>
    <m/>
    <n v="1.228"/>
    <m/>
    <m/>
    <s v=""/>
    <n v="0.9"/>
    <m/>
  </r>
  <r>
    <n v="93"/>
    <s v="Kim et al. 2016"/>
    <n v="93.1"/>
    <x v="184"/>
    <s v="Table 3 p. 9 (model 5)"/>
    <x v="0"/>
    <x v="0"/>
    <x v="1"/>
    <n v="1.3006765463539002E-2"/>
    <n v="76.883065417242534"/>
    <s v="93.1Balance"/>
    <n v="1"/>
    <n v="76.883065417242534"/>
    <n v="8.5806427937781447"/>
    <n v="0.3124979433662195"/>
    <e v="#N/A"/>
    <e v="#N/A"/>
    <e v="#N/A"/>
    <e v="#N/A"/>
    <e v="#N/A"/>
    <e v="#N/A"/>
    <e v="#N/A"/>
    <e v="#N/A"/>
    <n v="1"/>
    <n v="76.883065417242534"/>
    <n v="7.8283643555654097"/>
    <n v="0.28510075758071018"/>
    <n v="1"/>
    <n v="76.883065417242534"/>
    <n v="5.5396411393347558"/>
    <n v="0.20174787654419762"/>
    <n v="1"/>
    <n v="76.883065417242534"/>
    <n v="8.0751652556652864"/>
    <n v="0.29408898556732055"/>
    <s v="6c, 8a, 5"/>
    <n v="3.6418943297909206E-2"/>
    <s v="derived (6c)"/>
    <n v="1.3006765463539002E-2"/>
    <s v="Derived (8a)"/>
    <s v="Y"/>
    <s v="neg"/>
    <s v="N"/>
    <s v="Ridership"/>
    <s v="trip"/>
    <s v="Continuous"/>
    <s v="Aggregate"/>
    <s v="General"/>
    <s v="USA"/>
    <s v="Los Angeles"/>
    <s v="2000 - 2010"/>
    <x v="2"/>
    <x v="2"/>
    <n v="50"/>
    <x v="0"/>
    <n v="0"/>
    <n v="1"/>
    <x v="0"/>
    <s v="Diversity"/>
    <s v="Change in job and population balance:Perfect balancing when index = 1"/>
    <x v="3"/>
    <s v="OLS"/>
    <m/>
    <n v="-1786.76"/>
    <m/>
    <m/>
    <s v=""/>
    <n v="-2.8"/>
    <m/>
  </r>
  <r>
    <n v="65"/>
    <s v="Sung et al. 2014"/>
    <n v="65.5"/>
    <x v="185"/>
    <s v="Table 2 p. 138 (1500m buffer)"/>
    <x v="0"/>
    <x v="0"/>
    <x v="1"/>
    <n v="8.9399999999999993E-2"/>
    <n v="11.185682326621924"/>
    <s v="65.5Balance"/>
    <n v="0.33333333333333331"/>
    <n v="3.7285607755406414"/>
    <n v="0.41613127645443099"/>
    <n v="1.5624897168310973E-2"/>
    <e v="#N/A"/>
    <e v="#N/A"/>
    <e v="#N/A"/>
    <e v="#N/A"/>
    <e v="#N/A"/>
    <e v="#N/A"/>
    <e v="#N/A"/>
    <e v="#N/A"/>
    <n v="0.33333333333333331"/>
    <n v="3.7285607755406414"/>
    <n v="0.37964839349727042"/>
    <n v="1.4255037879035509E-2"/>
    <e v="#N/A"/>
    <e v="#N/A"/>
    <e v="#N/A"/>
    <e v="#N/A"/>
    <n v="0.33333333333333331"/>
    <n v="3.7285607755406414"/>
    <n v="0.39161737718030332"/>
    <n v="1.4704449278366028E-2"/>
    <s v="6e, 8a"/>
    <n v="3.7547999999999998E-2"/>
    <s v="Derived (6e)"/>
    <n v="8.9399999999999993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idential to non-residential balancing index:perfect balance between two land uses = 1"/>
    <x v="3"/>
    <s v="OLS"/>
    <m/>
    <n v="0.126"/>
    <m/>
    <m/>
    <s v=""/>
    <n v="0.42"/>
    <m/>
  </r>
  <r>
    <n v="65"/>
    <s v="Sung et al. 2014"/>
    <n v="65.7"/>
    <x v="186"/>
    <s v="Table 3 p. 139 (500m buffer)"/>
    <x v="0"/>
    <x v="0"/>
    <x v="1"/>
    <n v="1.8147846889952156E-2"/>
    <n v="55.102955522159817"/>
    <s v="65.7Emp_Den"/>
    <n v="1"/>
    <n v="55.102955522159817"/>
    <n v="1.0192060830699659"/>
    <n v="3.8657467524760736E-2"/>
    <e v="#N/A"/>
    <e v="#N/A"/>
    <e v="#N/A"/>
    <e v="#N/A"/>
    <e v="#N/A"/>
    <e v="#N/A"/>
    <e v="#N/A"/>
    <e v="#N/A"/>
    <n v="1"/>
    <n v="55.102955522159817"/>
    <n v="0.85158999927182288"/>
    <n v="3.2299957082380974E-2"/>
    <e v="#N/A"/>
    <e v="#N/A"/>
    <e v="#N/A"/>
    <e v="#N/A"/>
    <n v="1"/>
    <n v="55.102955522159817"/>
    <n v="0.84478639389787413"/>
    <n v="3.204190313415247E-2"/>
    <s v="6e, 8a, 5"/>
    <n v="3.7929000000000004E-2"/>
    <s v="Derived (6e)"/>
    <n v="1.81478468899521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Office density"/>
    <x v="1"/>
    <s v="OLS"/>
    <m/>
    <n v="0.80700000000000005"/>
    <m/>
    <m/>
    <s v=""/>
    <n v="2.09"/>
    <m/>
  </r>
  <r>
    <n v="25"/>
    <s v="Sung 2005"/>
    <n v="25.5"/>
    <x v="187"/>
    <s v="Table V-7 Model A, p. 120"/>
    <x v="0"/>
    <x v="0"/>
    <x v="1"/>
    <n v="4.8120000000000003E-2"/>
    <n v="20.781379883624272"/>
    <s v="25.5Balance"/>
    <n v="1"/>
    <n v="20.781379883624272"/>
    <n v="2.3193351692659681"/>
    <n v="8.9285126676062712E-2"/>
    <e v="#N/A"/>
    <e v="#N/A"/>
    <e v="#N/A"/>
    <e v="#N/A"/>
    <n v="1"/>
    <n v="20.781379883624272"/>
    <n v="3.7675153803921684"/>
    <n v="0.14503427208357692"/>
    <e v="#N/A"/>
    <e v="#N/A"/>
    <e v="#N/A"/>
    <e v="#N/A"/>
    <n v="1"/>
    <n v="20.781379883624272"/>
    <n v="1.497356879706965"/>
    <n v="5.7642250441199326E-2"/>
    <n v="1"/>
    <n v="20.781379883624272"/>
    <n v="2.1827053316657801"/>
    <n v="8.4025424447805877E-2"/>
    <s v="3, 7b, 8a, 8b"/>
    <n v="3.8496000000000002E-2"/>
    <s v="derived (7b)"/>
    <n v="4.8120000000000003E-2"/>
    <s v="Derived (8a)"/>
    <s v="N"/>
    <s v="Pos"/>
    <s v="insignificant"/>
    <s v="Ridership"/>
    <s v="trip"/>
    <s v="Count"/>
    <s v="Aggregate"/>
    <s v="Work"/>
    <s v="USA"/>
    <s v="San Francisco"/>
    <n v="2000"/>
    <x v="1"/>
    <x v="1"/>
    <n v="1887"/>
    <x v="0"/>
    <n v="1"/>
    <n v="1"/>
    <x v="0"/>
    <s v="Diversity"/>
    <s v="jobs-housing balance:Appears to be an absolute value - ratio of the two land uses"/>
    <x v="3"/>
    <s v="Negative binomial regression"/>
    <m/>
    <n v="9.6000000000000002E-2"/>
    <m/>
    <n v="1.1007590639939788"/>
    <s v="Derived (4b)"/>
    <n v="0.8"/>
    <s v="derived (8b)"/>
  </r>
  <r>
    <n v="65"/>
    <s v="Sung et al. 2014"/>
    <n v="65.900000000000006"/>
    <x v="188"/>
    <s v="Table 3 p. 139 (1000m buffer)"/>
    <x v="0"/>
    <x v="0"/>
    <x v="1"/>
    <n v="3.1050399999999995E-2"/>
    <n v="32.205704274341073"/>
    <s v="65.9Pop_Den"/>
    <n v="0.5"/>
    <n v="16.102852137170537"/>
    <n v="0.3262135560300029"/>
    <n v="1.2661326750192501E-2"/>
    <e v="#N/A"/>
    <e v="#N/A"/>
    <e v="#N/A"/>
    <e v="#N/A"/>
    <e v="#N/A"/>
    <e v="#N/A"/>
    <e v="#N/A"/>
    <e v="#N/A"/>
    <n v="0.5"/>
    <n v="16.102852137170537"/>
    <n v="0.25429854520226591"/>
    <n v="9.8700894349355445E-3"/>
    <e v="#N/A"/>
    <e v="#N/A"/>
    <e v="#N/A"/>
    <e v="#N/A"/>
    <n v="0.5"/>
    <n v="16.102852137170537"/>
    <n v="0.24679031132567142"/>
    <n v="9.5786723534832825E-3"/>
    <s v="6e, 8a"/>
    <n v="3.8812999999999993E-2"/>
    <s v="Derived (6e)"/>
    <n v="3.105039999999999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Small-scale nieghbourhood living density"/>
    <x v="2"/>
    <s v="OLS"/>
    <m/>
    <n v="1.0489999999999999"/>
    <m/>
    <m/>
    <s v=""/>
    <n v="1.25"/>
    <m/>
  </r>
  <r>
    <n v="184"/>
    <s v="Etminani-Ghasrodashti et al. 2018"/>
    <n v="184.2"/>
    <x v="189"/>
    <s v="Table 8 p. 503"/>
    <x v="0"/>
    <x v="0"/>
    <x v="1"/>
    <n v="1.0752819899902892E-2"/>
    <n v="92.998860699697104"/>
    <s v="184.2Mix_Land"/>
    <n v="1"/>
    <n v="92.998860699697104"/>
    <n v="1.261974083036101"/>
    <n v="4.9543266901331096E-2"/>
    <e v="#N/A"/>
    <e v="#N/A"/>
    <e v="#N/A"/>
    <e v="#N/A"/>
    <e v="#N/A"/>
    <e v="#N/A"/>
    <e v="#N/A"/>
    <e v="#N/A"/>
    <n v="1"/>
    <n v="92.998860699697104"/>
    <n v="1.0773227421116121"/>
    <n v="4.2294123840404277E-2"/>
    <n v="1"/>
    <n v="92.998860699697104"/>
    <n v="0.68897615916253496"/>
    <n v="2.7048201861580523E-2"/>
    <n v="1"/>
    <n v="92.998860699697104"/>
    <n v="0.88225656336828362"/>
    <n v="3.4636109395564822E-2"/>
    <s v="7a, 8a"/>
    <n v="3.9258545454545456E-2"/>
    <s v="derived (7a)"/>
    <n v="1.0752819899902892E-2"/>
    <s v="Derived (8a)"/>
    <s v="Y"/>
    <s v="Pos"/>
    <s v="Y"/>
    <s v="Probability (mode choice)"/>
    <s v="trip"/>
    <s v="Discrete"/>
    <s v="Disaggregate"/>
    <s v="Education"/>
    <s v="Iran"/>
    <s v="Shiraz"/>
    <n v="2016"/>
    <x v="0"/>
    <x v="0"/>
    <n v="770"/>
    <x v="0"/>
    <n v="1"/>
    <n v="0"/>
    <x v="0"/>
    <s v="Diversity"/>
    <s v="land use diversity"/>
    <x v="4"/>
    <s v="Multinomial logistic; SEM"/>
    <s v="auto"/>
    <n v="0.106"/>
    <m/>
    <m/>
    <m/>
    <n v="3.6509999999999998"/>
    <s v="source"/>
  </r>
  <r>
    <n v="104"/>
    <s v="Peterson 2011"/>
    <n v="104.1"/>
    <x v="190"/>
    <s v="Table 5.7 p. 26"/>
    <x v="0"/>
    <x v="0"/>
    <x v="1"/>
    <n v="1.4746376811594204E-2"/>
    <n v="67.813267813267814"/>
    <s v="104.1Pop_Den"/>
    <n v="1"/>
    <n v="67.813267813267814"/>
    <n v="1.3737695068513536"/>
    <n v="5.5912418928850093E-2"/>
    <e v="#N/A"/>
    <e v="#N/A"/>
    <e v="#N/A"/>
    <e v="#N/A"/>
    <e v="#N/A"/>
    <e v="#N/A"/>
    <e v="#N/A"/>
    <e v="#N/A"/>
    <n v="1"/>
    <n v="67.813267813267814"/>
    <n v="1.0709168291075031"/>
    <n v="4.3586314944675374E-2"/>
    <n v="1"/>
    <n v="67.813267813267814"/>
    <n v="3.6437513111055639"/>
    <n v="0.14830067836199645"/>
    <e v="#N/A"/>
    <e v="#N/A"/>
    <e v="#N/A"/>
    <e v="#N/A"/>
    <s v="6e, 4b, 8a"/>
    <n v="4.07E-2"/>
    <s v="Derived (6e)"/>
    <n v="1.4746376811594204E-2"/>
    <s v="Derived (8a)"/>
    <s v="Y"/>
    <s v="Pos"/>
    <s v="Y"/>
    <s v="Ridership"/>
    <s v="boarding"/>
    <s v="Continuous"/>
    <s v="Aggregate"/>
    <s v="General"/>
    <s v="USA"/>
    <s v="Fargo- Moorhead"/>
    <n v="2010"/>
    <x v="0"/>
    <x v="2"/>
    <n v="15"/>
    <x v="1"/>
    <n v="0"/>
    <n v="1"/>
    <x v="0"/>
    <s v="Density"/>
    <s v="Household density"/>
    <x v="2"/>
    <s v="OLS"/>
    <m/>
    <n v="1.0999999999999999E-2"/>
    <m/>
    <n v="1.0110607224447195"/>
    <s v="Derived (4b)"/>
    <n v="2.76"/>
    <m/>
  </r>
  <r>
    <n v="65"/>
    <s v="Sung et al. 2014"/>
    <n v="65.7"/>
    <x v="191"/>
    <s v="Table 3 p. 139 (500m buffer)"/>
    <x v="0"/>
    <x v="0"/>
    <x v="1"/>
    <n v="0.11194594594594597"/>
    <n v="8.9328826653790419"/>
    <s v="65.7Mix_Land"/>
    <n v="1"/>
    <n v="8.9328826653790419"/>
    <n v="0.12121725283186738"/>
    <n v="5.0208186122959473E-3"/>
    <e v="#N/A"/>
    <e v="#N/A"/>
    <e v="#N/A"/>
    <e v="#N/A"/>
    <e v="#N/A"/>
    <e v="#N/A"/>
    <e v="#N/A"/>
    <e v="#N/A"/>
    <n v="1"/>
    <n v="8.9328826653790419"/>
    <n v="0.10348081229836807"/>
    <n v="4.2861752453984062E-3"/>
    <e v="#N/A"/>
    <e v="#N/A"/>
    <e v="#N/A"/>
    <e v="#N/A"/>
    <n v="1"/>
    <n v="8.9328826653790419"/>
    <n v="8.4743988281515539E-2"/>
    <n v="3.5100959946203743E-3"/>
    <s v="6e, 8a"/>
    <n v="4.1420000000000005E-2"/>
    <s v="Derived (6e)"/>
    <n v="0.11194594594594597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7.5999999999999998E-2"/>
    <m/>
    <m/>
    <s v=""/>
    <n v="0.37"/>
    <m/>
  </r>
  <r>
    <n v="44"/>
    <s v="Brown and Neog 2012"/>
    <n v="44.2"/>
    <x v="192"/>
    <s v="Table 3 p. 11"/>
    <x v="0"/>
    <x v="0"/>
    <x v="1"/>
    <n v="0.1076923076923077"/>
    <n v="9.2857142857142847"/>
    <s v="44.2Centrality"/>
    <n v="1"/>
    <n v="9.2857142857142847"/>
    <n v="6.4777657421529143E-7"/>
    <n v="2.7206616117042242E-8"/>
    <e v="#N/A"/>
    <e v="#N/A"/>
    <e v="#N/A"/>
    <e v="#N/A"/>
    <e v="#N/A"/>
    <e v="#N/A"/>
    <e v="#N/A"/>
    <e v="#N/A"/>
    <n v="1"/>
    <n v="9.2857142857142847"/>
    <n v="3.3174116760370145E-2"/>
    <n v="1.3933129039355463E-3"/>
    <n v="1"/>
    <n v="9.2857142857142847"/>
    <n v="3.0811481796514616E-2"/>
    <n v="1.2940822354536141E-3"/>
    <e v="#N/A"/>
    <e v="#N/A"/>
    <e v="#N/A"/>
    <e v="#N/A"/>
    <s v="6a, 8a"/>
    <n v="4.2000000000000003E-2"/>
    <s v="Source (6a)"/>
    <n v="0.1076923076923077"/>
    <s v="Derived (8a)"/>
    <s v="N"/>
    <s v="Pos"/>
    <s v="insignificant"/>
    <s v="Mode share"/>
    <s v="trip"/>
    <s v="continuous (fraction)"/>
    <s v="Aggregate"/>
    <s v="Work"/>
    <s v="USA"/>
    <s v="varies"/>
    <n v="2000"/>
    <x v="1"/>
    <x v="2"/>
    <n v="43"/>
    <x v="1"/>
    <n v="0"/>
    <n v="1"/>
    <x v="0"/>
    <s v="PT-Access"/>
    <s v="% of MSA employment in CBD"/>
    <x v="11"/>
    <s v="OLS"/>
    <m/>
    <n v="4.2000000000000003E-2"/>
    <m/>
    <n v="1.0428944787507632"/>
    <s v="Derived (4b)"/>
    <n v="0.39"/>
    <m/>
  </r>
  <r>
    <n v="65"/>
    <s v="Sung et al. 2014"/>
    <n v="65.3"/>
    <x v="193"/>
    <s v="Table 2 p. 138 (750m buffer)"/>
    <x v="0"/>
    <x v="0"/>
    <x v="1"/>
    <n v="1.8853333333333333E-2"/>
    <n v="53.041018387553045"/>
    <s v="65.3Emp_Den"/>
    <n v="1"/>
    <n v="53.041018387553045"/>
    <n v="0.98106767741486556"/>
    <n v="4.1616890875938596E-2"/>
    <e v="#N/A"/>
    <e v="#N/A"/>
    <e v="#N/A"/>
    <e v="#N/A"/>
    <e v="#N/A"/>
    <e v="#N/A"/>
    <e v="#N/A"/>
    <e v="#N/A"/>
    <n v="1"/>
    <n v="53.041018387553045"/>
    <n v="0.8197237404419826"/>
    <n v="3.4772681069548901E-2"/>
    <e v="#N/A"/>
    <e v="#N/A"/>
    <e v="#N/A"/>
    <e v="#N/A"/>
    <n v="1"/>
    <n v="53.041018387553045"/>
    <n v="0.81317472407214098"/>
    <n v="3.4494871795140221E-2"/>
    <s v="6e, 8a, 5"/>
    <n v="4.2419999999999999E-2"/>
    <s v="Derived (6e)"/>
    <n v="1.8853333333333333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Office density"/>
    <x v="1"/>
    <s v="OLS"/>
    <m/>
    <n v="1.5149999999999999"/>
    <m/>
    <m/>
    <s v=""/>
    <n v="2.25"/>
    <m/>
  </r>
  <r>
    <n v="7"/>
    <s v="Bhiromkaew 2006"/>
    <n v="7.2"/>
    <x v="194"/>
    <s v="Descriptives p. 100, table 5.4 p. 113 'transit', mode share p. 74"/>
    <x v="0"/>
    <x v="0"/>
    <x v="1"/>
    <n v="8.5705714285714274E-2"/>
    <n v="11.667833450011669"/>
    <s v="7.2Pop_Den"/>
    <n v="1"/>
    <n v="11.667833450011669"/>
    <n v="0.23636840284387778"/>
    <n v="1.0068287031753076E-2"/>
    <e v="#N/A"/>
    <e v="#N/A"/>
    <e v="#N/A"/>
    <e v="#N/A"/>
    <n v="1"/>
    <n v="11.667833450011669"/>
    <n v="0.6575924992852773"/>
    <n v="2.8010639125505853E-2"/>
    <e v="#N/A"/>
    <e v="#N/A"/>
    <e v="#N/A"/>
    <e v="#N/A"/>
    <n v="1"/>
    <n v="11.667833450011669"/>
    <n v="0.6269375419027261"/>
    <n v="2.6704868531127621E-2"/>
    <n v="1"/>
    <n v="11.667833450011669"/>
    <n v="0.17881976590827883"/>
    <n v="7.6169602554899078E-3"/>
    <s v="4a, 7a, , 8a"/>
    <n v="4.2595739999999993E-2"/>
    <s v="derived (7a)"/>
    <n v="8.5705714285714274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Household density"/>
    <x v="2"/>
    <s v="Multinomial logistic"/>
    <s v="automobile"/>
    <n v="1.0999999999999999E-2"/>
    <n v="1.0110607224447195"/>
    <m/>
    <s v="Derived (4a)"/>
    <n v="0.497"/>
    <m/>
  </r>
  <r>
    <n v="2"/>
    <s v="Cervero 2006"/>
    <n v="2.4"/>
    <x v="195"/>
    <s v="Table 3, p. 293"/>
    <x v="1"/>
    <x v="0"/>
    <x v="1"/>
    <n v="0.10300154641287317"/>
    <n v="9.7085921020212922"/>
    <s v="2.4Mix_Land"/>
    <n v="1"/>
    <n v="9.7085921020212922"/>
    <n v="0.13174345925680525"/>
    <n v="5.6649687480426255E-3"/>
    <n v="1"/>
    <n v="9.7085921020212922"/>
    <n v="0.87267431673762774"/>
    <n v="3.7524995619717991E-2"/>
    <n v="1"/>
    <n v="9.7085921020212922"/>
    <n v="1.1115455736496298"/>
    <n v="4.7796459666934077E-2"/>
    <e v="#N/A"/>
    <e v="#N/A"/>
    <e v="#N/A"/>
    <e v="#N/A"/>
    <e v="#N/A"/>
    <e v="#N/A"/>
    <e v="#N/A"/>
    <e v="#N/A"/>
    <e v="#N/A"/>
    <e v="#N/A"/>
    <e v="#N/A"/>
    <e v="#N/A"/>
    <s v="6a"/>
    <n v="4.2999999999999997E-2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x v="1"/>
    <x v="1"/>
    <n v="27"/>
    <x v="1"/>
    <n v="0"/>
    <n v="0"/>
    <x v="1"/>
    <s v="Diversity"/>
    <s v="Land use mix:Entropy: maximises eveness --&gt; 1"/>
    <x v="4"/>
    <s v="OLS"/>
    <m/>
    <n v="4.2999999999999997E-2"/>
    <m/>
    <m/>
    <s v=""/>
    <s v=""/>
    <m/>
  </r>
  <r>
    <n v="33"/>
    <s v="Ramos-Santiago and Brown 2016"/>
    <n v="33.200000000000003"/>
    <x v="196"/>
    <s v="(Light rail) Table 3 p. 929"/>
    <x v="0"/>
    <x v="0"/>
    <x v="1"/>
    <n v="4.9702463302186993E-2"/>
    <n v="20.119727143503535"/>
    <s v="33.2Emp_Den"/>
    <n v="1"/>
    <n v="20.119727143503535"/>
    <n v="0.37214243954882059"/>
    <n v="1.6002124900599286E-2"/>
    <e v="#N/A"/>
    <e v="#N/A"/>
    <e v="#N/A"/>
    <e v="#N/A"/>
    <e v="#N/A"/>
    <e v="#N/A"/>
    <e v="#N/A"/>
    <e v="#N/A"/>
    <n v="1"/>
    <n v="20.119727143503535"/>
    <n v="0.31094082451884197"/>
    <n v="1.3370455454310204E-2"/>
    <n v="1"/>
    <n v="20.119727143503535"/>
    <n v="0.89019124619749457"/>
    <n v="3.8278223586492265E-2"/>
    <e v="#N/A"/>
    <e v="#N/A"/>
    <e v="#N/A"/>
    <e v="#N/A"/>
    <s v="4b"/>
    <n v="4.2999999999999997E-2"/>
    <s v="Source"/>
    <m/>
    <m/>
    <s v="Y"/>
    <s v="Pos"/>
    <s v="Y"/>
    <s v="Ridership"/>
    <s v="boarding"/>
    <s v="Count"/>
    <s v="Aggregate"/>
    <s v="General"/>
    <s v="USA"/>
    <s v="varies"/>
    <n v="2012"/>
    <x v="0"/>
    <x v="2"/>
    <n v="432"/>
    <x v="1"/>
    <n v="0"/>
    <n v="1"/>
    <x v="0"/>
    <s v="Density"/>
    <s v="Employment density"/>
    <x v="1"/>
    <s v="Negative binomial regression"/>
    <m/>
    <n v="9.0000000000000002E-6"/>
    <m/>
    <n v="1.0000090000405002"/>
    <s v="Derived (4b)"/>
    <s v=""/>
    <m/>
  </r>
  <r>
    <n v="65"/>
    <s v="Sung et al. 2014"/>
    <n v="65.599999999999994"/>
    <x v="197"/>
    <s v="Table 3 p. 139 (250m buffer)"/>
    <x v="0"/>
    <x v="0"/>
    <x v="1"/>
    <n v="1.9616157205240174E-2"/>
    <n v="50.978384274615436"/>
    <s v="65.6Emp_Den"/>
    <n v="1"/>
    <n v="50.978384274615436"/>
    <n v="0.94291638017259316"/>
    <n v="4.2356746713733059E-2"/>
    <e v="#N/A"/>
    <e v="#N/A"/>
    <e v="#N/A"/>
    <e v="#N/A"/>
    <e v="#N/A"/>
    <e v="#N/A"/>
    <e v="#N/A"/>
    <e v="#N/A"/>
    <n v="1"/>
    <n v="50.978384274615436"/>
    <n v="0.78784671014315977"/>
    <n v="3.5390862066340879E-2"/>
    <e v="#N/A"/>
    <e v="#N/A"/>
    <e v="#N/A"/>
    <e v="#N/A"/>
    <n v="1"/>
    <n v="50.978384274615436"/>
    <n v="0.78155236883388968"/>
    <n v="3.5108113960387162E-2"/>
    <s v="6e, 8a, 5"/>
    <n v="4.4921000000000003E-2"/>
    <s v="Derived (6e)"/>
    <n v="1.961615720524017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Office density"/>
    <x v="1"/>
    <s v="OLS"/>
    <m/>
    <n v="1.5489999999999999"/>
    <m/>
    <m/>
    <s v=""/>
    <n v="2.29"/>
    <m/>
  </r>
  <r>
    <n v="97"/>
    <s v="Concas and DeSalvo 2014"/>
    <n v="97.1"/>
    <x v="198"/>
    <s v="Model I (RL exogensous) Table 3 p. 26"/>
    <x v="0"/>
    <x v="0"/>
    <x v="1"/>
    <n v="6.021384603925508E-2"/>
    <n v="16.607475950765082"/>
    <s v="97.1Comm_Den"/>
    <n v="1"/>
    <n v="16.607475950765082"/>
    <n v="0.23820513742668648"/>
    <n v="1.0719231184200892E-2"/>
    <e v="#N/A"/>
    <e v="#N/A"/>
    <e v="#N/A"/>
    <e v="#N/A"/>
    <e v="#N/A"/>
    <e v="#N/A"/>
    <e v="#N/A"/>
    <e v="#N/A"/>
    <n v="1"/>
    <n v="16.607475950765082"/>
    <n v="0.24975731668046333"/>
    <n v="1.123907925062085E-2"/>
    <n v="1"/>
    <n v="16.607475950765082"/>
    <n v="1.4678751524489591"/>
    <n v="6.6054381860203154E-2"/>
    <n v="1"/>
    <n v="16.607475950765082"/>
    <n v="0.26133160904530761"/>
    <n v="1.1759922407038843E-2"/>
    <m/>
    <n v="4.4999999999999998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2"/>
    <n v="8229"/>
    <x v="0"/>
    <n v="1"/>
    <n v="1"/>
    <x v="0"/>
    <s v="Density"/>
    <s v="Retail establishment density"/>
    <x v="8"/>
    <s v="3SLS"/>
    <m/>
    <s v=""/>
    <m/>
    <m/>
    <s v=""/>
    <s v=""/>
    <m/>
  </r>
  <r>
    <n v="174"/>
    <s v="Park et al. 2019"/>
    <n v="174.1"/>
    <x v="199"/>
    <s v="Table 3 p. 6"/>
    <x v="0"/>
    <x v="0"/>
    <x v="1"/>
    <n v="4.6885330104119514E-2"/>
    <n v="21.328633024002883"/>
    <s v="174.1Act_Den"/>
    <n v="1"/>
    <n v="21.328633024002883"/>
    <n v="1.1911242229071497"/>
    <n v="5.5846252386014546E-2"/>
    <e v="#N/A"/>
    <e v="#N/A"/>
    <e v="#N/A"/>
    <e v="#N/A"/>
    <e v="#N/A"/>
    <e v="#N/A"/>
    <e v="#N/A"/>
    <e v="#N/A"/>
    <n v="1"/>
    <n v="21.328633024002883"/>
    <n v="1.1738621364004838"/>
    <n v="5.5036913761863648E-2"/>
    <e v="#N/A"/>
    <e v="#N/A"/>
    <e v="#N/A"/>
    <e v="#N/A"/>
    <n v="1"/>
    <n v="21.328633024002883"/>
    <n v="1.2148718410332908"/>
    <n v="5.695966730104525E-2"/>
    <s v="7a, 8a, 8b"/>
    <n v="4.6885330104119514E-2"/>
    <s v="derived (7a)"/>
    <n v="4.6885330104119514E-2"/>
    <s v="derived, 8a, 8b"/>
    <s v="Y"/>
    <s v="Pos"/>
    <s v="Y"/>
    <s v="Probability (mode choice)"/>
    <s v="trip"/>
    <s v="Discrete"/>
    <s v="Disaggregate"/>
    <s v="General"/>
    <s v="USA"/>
    <s v="varies"/>
    <n v="2011"/>
    <x v="0"/>
    <x v="0"/>
    <n v="2209"/>
    <x v="0"/>
    <n v="0"/>
    <n v="0"/>
    <x v="1"/>
    <s v="Density"/>
    <s v="Activity density (population + employment)"/>
    <x v="7"/>
    <s v="multinomial logistic (multilevel)"/>
    <s v="automobile"/>
    <n v="1E-3"/>
    <m/>
    <m/>
    <m/>
    <n v="1"/>
    <s v="derived (8b)"/>
  </r>
  <r>
    <n v="38"/>
    <s v="Choi et al. 2012"/>
    <n v="38.5"/>
    <x v="200"/>
    <s v="Table 2 p. 717 (multiplicative)"/>
    <x v="0"/>
    <x v="0"/>
    <x v="1"/>
    <n v="5.4009386828965854E-2"/>
    <n v="18.515300000845198"/>
    <s v="38.5Act_Den"/>
    <n v="1"/>
    <n v="18.515300000845198"/>
    <n v="1.0340101168499765"/>
    <n v="4.8598475491948893E-2"/>
    <e v="#N/A"/>
    <e v="#N/A"/>
    <e v="#N/A"/>
    <e v="#N/A"/>
    <e v="#N/A"/>
    <e v="#N/A"/>
    <e v="#N/A"/>
    <e v="#N/A"/>
    <n v="1"/>
    <n v="18.515300000845198"/>
    <n v="1.019024969421551"/>
    <n v="4.7894173562812899E-2"/>
    <e v="#N/A"/>
    <e v="#N/A"/>
    <e v="#N/A"/>
    <e v="#N/A"/>
    <n v="1"/>
    <n v="18.515300000845198"/>
    <n v="1.0546253280271851"/>
    <n v="4.9567390417277701E-2"/>
    <s v="6b"/>
    <n v="4.7E-2"/>
    <s v="Source (6a)"/>
    <m/>
    <m/>
    <s v="Y"/>
    <s v="Pos"/>
    <s v="Y"/>
    <s v="Ridership"/>
    <s v="trip"/>
    <s v="Continuous"/>
    <s v="Aggregate"/>
    <s v="Off-peak"/>
    <s v="South Korea"/>
    <s v="Seoul"/>
    <n v="2010"/>
    <x v="0"/>
    <x v="2"/>
    <n v="1000"/>
    <x v="0"/>
    <n v="0"/>
    <n v="0"/>
    <x v="1"/>
    <s v="Density"/>
    <s v="commercial density (common catchment area)"/>
    <x v="7"/>
    <s v="Multiplicative"/>
    <m/>
    <n v="4.7E-2"/>
    <m/>
    <m/>
    <s v=""/>
    <s v=""/>
    <m/>
  </r>
  <r>
    <n v="65"/>
    <s v="Sung et al. 2014"/>
    <n v="65.099999999999994"/>
    <x v="201"/>
    <s v="Table 2 p. 138 (250m buffer)"/>
    <x v="0"/>
    <x v="0"/>
    <x v="1"/>
    <n v="0.11250909090909089"/>
    <n v="8.8881706528765374"/>
    <s v="65.1Mix_Land"/>
    <n v="0.5"/>
    <n v="4.4440853264382687"/>
    <n v="6.0305260328682629E-2"/>
    <n v="2.9853516073111044E-3"/>
    <e v="#N/A"/>
    <e v="#N/A"/>
    <e v="#N/A"/>
    <e v="#N/A"/>
    <e v="#N/A"/>
    <e v="#N/A"/>
    <e v="#N/A"/>
    <e v="#N/A"/>
    <n v="0.5"/>
    <n v="4.4440853264382687"/>
    <n v="5.1481428417886499E-2"/>
    <n v="2.5485366323990529E-3"/>
    <e v="#N/A"/>
    <e v="#N/A"/>
    <e v="#N/A"/>
    <e v="#N/A"/>
    <n v="0.5"/>
    <n v="4.4440853264382687"/>
    <n v="4.2159908389411201E-2"/>
    <n v="2.0870841049094118E-3"/>
    <s v="6e, 8a"/>
    <n v="4.9503999999999992E-2"/>
    <s v="Derived (6e)"/>
    <n v="0.11250909090909089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0.104"/>
    <m/>
    <m/>
    <s v=""/>
    <n v="0.44"/>
    <m/>
  </r>
  <r>
    <n v="73"/>
    <s v="Mangan 2013"/>
    <n v="73.150000000000006"/>
    <x v="202"/>
    <s v="Table 7 p. 53"/>
    <x v="0"/>
    <x v="0"/>
    <x v="1"/>
    <n v="3.6100723041562928E-2"/>
    <n v="27.700276220193579"/>
    <s v="73.15Mix_Land"/>
    <n v="1"/>
    <n v="27.700276220193579"/>
    <n v="0.37588665516780206"/>
    <n v="1.872629644586056E-2"/>
    <e v="#N/A"/>
    <e v="#N/A"/>
    <e v="#N/A"/>
    <e v="#N/A"/>
    <e v="#N/A"/>
    <e v="#N/A"/>
    <e v="#N/A"/>
    <e v="#N/A"/>
    <n v="1"/>
    <n v="27.700276220193579"/>
    <n v="0.32088713033970773"/>
    <n v="1.5986275239594054E-2"/>
    <n v="1"/>
    <n v="27.700276220193579"/>
    <n v="0.20521573892778272"/>
    <n v="1.0223642445626163E-2"/>
    <e v="#N/A"/>
    <e v="#N/A"/>
    <e v="#N/A"/>
    <e v="#N/A"/>
    <s v="6c, 8a"/>
    <n v="4.9818997797356837E-2"/>
    <s v="derived (6c)"/>
    <n v="3.6100723041562928E-2"/>
    <s v="Derived (8a)"/>
    <s v="N"/>
    <s v="Pos"/>
    <s v="insignificant"/>
    <s v="Ridership"/>
    <s v="stop usage"/>
    <s v="Continuous"/>
    <s v="Aggregate"/>
    <s v="Weekday"/>
    <s v="USA"/>
    <s v="San Diego"/>
    <n v="2011"/>
    <x v="0"/>
    <x v="2"/>
    <n v="53"/>
    <x v="1"/>
    <n v="0"/>
    <n v="1"/>
    <x v="0"/>
    <s v="Diversity"/>
    <s v="Total acreage with two or more land uses"/>
    <x v="4"/>
    <s v="OLS"/>
    <m/>
    <n v="1206.2840000000001"/>
    <m/>
    <m/>
    <s v=""/>
    <n v="1.38"/>
    <m/>
  </r>
  <r>
    <n v="72"/>
    <s v="Bhattacharya 2013"/>
    <n v="72.2"/>
    <x v="203"/>
    <s v="Table 3.3 p. 64"/>
    <x v="0"/>
    <x v="0"/>
    <x v="1"/>
    <n v="1.2348825587206395E-2"/>
    <n v="80.979360582760023"/>
    <s v="72.2Emp_Den"/>
    <n v="1"/>
    <n v="80.979360582760023"/>
    <n v="1.4978263167004475"/>
    <n v="7.4891315835022385E-2"/>
    <e v="#N/A"/>
    <e v="#N/A"/>
    <e v="#N/A"/>
    <e v="#N/A"/>
    <e v="#N/A"/>
    <e v="#N/A"/>
    <e v="#N/A"/>
    <e v="#N/A"/>
    <n v="1"/>
    <n v="80.979360582760023"/>
    <n v="1.251497546115695"/>
    <n v="6.2574877305784746E-2"/>
    <n v="1"/>
    <n v="80.979360582760023"/>
    <n v="3.582907332653348"/>
    <n v="0.17914536663266742"/>
    <e v="#N/A"/>
    <e v="#N/A"/>
    <e v="#N/A"/>
    <e v="#N/A"/>
    <s v="4b, 8a, 8b"/>
    <n v="0.05"/>
    <s v="Source"/>
    <n v="1.2348825587206395E-2"/>
    <s v="Derived (8a)"/>
    <s v="Y"/>
    <s v="Pos"/>
    <s v="Y"/>
    <s v="Transit users"/>
    <s v="individual"/>
    <s v="Count"/>
    <s v="Aggregate"/>
    <s v="General"/>
    <s v="USA"/>
    <s v="Atlanta"/>
    <n v="2009"/>
    <x v="1"/>
    <x v="2"/>
    <n v="10491"/>
    <x v="1"/>
    <n v="0"/>
    <n v="1"/>
    <x v="0"/>
    <s v="Density"/>
    <s v="Employment density"/>
    <x v="1"/>
    <s v="Negative binomial regression"/>
    <m/>
    <n v="1.0005000000000001E-3"/>
    <m/>
    <n v="1.0010010006670835"/>
    <s v="Derived (4b)"/>
    <n v="4.0489680291380017"/>
    <s v="derived (8b)"/>
  </r>
  <r>
    <n v="55"/>
    <s v="Marshall and Garrick 2010"/>
    <n v="55.1"/>
    <x v="204"/>
    <s v="Table 2 p. 110"/>
    <x v="0"/>
    <x v="0"/>
    <x v="1"/>
    <n v="6.6813276727132383E-3"/>
    <n v="149.67085121180821"/>
    <s v="55.1Safety"/>
    <n v="0.25"/>
    <n v="37.417712802952053"/>
    <n v="0.94542072506463459"/>
    <n v="4.9099442118677734E-2"/>
    <e v="#N/A"/>
    <e v="#N/A"/>
    <e v="#N/A"/>
    <e v="#N/A"/>
    <e v="#N/A"/>
    <e v="#N/A"/>
    <e v="#N/A"/>
    <e v="#N/A"/>
    <n v="0.25"/>
    <n v="37.417712802952053"/>
    <n v="0.94542072506463459"/>
    <n v="4.9099442118677734E-2"/>
    <n v="0.25"/>
    <n v="37.417712802952053"/>
    <n v="0.94542072506463437"/>
    <n v="4.9099442118677721E-2"/>
    <n v="0.25"/>
    <n v="37.417712802952053"/>
    <n v="0.94542072506463459"/>
    <n v="4.9099442118677734E-2"/>
    <s v="4a, 8a, 7a"/>
    <n v="5.1933960000000001E-2"/>
    <s v="derived (7a)"/>
    <n v="6.6813276727132383E-3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% raised median"/>
    <x v="10"/>
    <s v="Multinomial logistic"/>
    <s v="automobile"/>
    <n v="0.1096"/>
    <n v="1.1158316485210276"/>
    <m/>
    <s v="Derived (4a)"/>
    <n v="7.7729999999999997"/>
    <m/>
  </r>
  <r>
    <n v="65"/>
    <s v="Sung et al. 2014"/>
    <n v="65.8"/>
    <x v="205"/>
    <s v="Table 3 p. 139 (750m buffer)"/>
    <x v="0"/>
    <x v="0"/>
    <x v="1"/>
    <n v="1.8416494845360825E-2"/>
    <n v="54.29914912673533"/>
    <s v="65.8Emp_Den"/>
    <n v="1"/>
    <n v="54.29914912673533"/>
    <n v="1.0043385617171825"/>
    <n v="5.3824512199547252E-2"/>
    <e v="#N/A"/>
    <e v="#N/A"/>
    <e v="#N/A"/>
    <e v="#N/A"/>
    <e v="#N/A"/>
    <e v="#N/A"/>
    <e v="#N/A"/>
    <e v="#N/A"/>
    <n v="1"/>
    <n v="54.29914912673533"/>
    <n v="0.83916755330304094"/>
    <n v="4.4972667516616577E-2"/>
    <e v="#N/A"/>
    <e v="#N/A"/>
    <e v="#N/A"/>
    <e v="#N/A"/>
    <n v="1"/>
    <n v="54.29914912673533"/>
    <n v="0.83246319453863793"/>
    <n v="4.4613367521714693E-2"/>
    <s v="6e, 8a, 5"/>
    <n v="5.3592000000000008E-2"/>
    <s v="Derived (6e)"/>
    <n v="1.8416494845360825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Office density"/>
    <x v="1"/>
    <s v="OLS"/>
    <m/>
    <n v="1.6240000000000001"/>
    <m/>
    <m/>
    <s v=""/>
    <n v="2.91"/>
    <m/>
  </r>
  <r>
    <n v="71"/>
    <s v="Chao. et al. 2016"/>
    <n v="71.099999999999994"/>
    <x v="206"/>
    <s v="Table 4"/>
    <x v="0"/>
    <x v="0"/>
    <x v="1"/>
    <n v="4.9702463302186993E-2"/>
    <n v="20.119727143503535"/>
    <s v="71.1Emp_Den"/>
    <n v="1"/>
    <n v="20.119727143503535"/>
    <n v="0.37214243954882059"/>
    <n v="2.0839976614733954E-2"/>
    <e v="#N/A"/>
    <e v="#N/A"/>
    <e v="#N/A"/>
    <e v="#N/A"/>
    <e v="#N/A"/>
    <e v="#N/A"/>
    <e v="#N/A"/>
    <e v="#N/A"/>
    <n v="1"/>
    <n v="20.119727143503535"/>
    <n v="0.31094082451884197"/>
    <n v="1.741268617305515E-2"/>
    <n v="1"/>
    <n v="20.119727143503535"/>
    <n v="0.89019124619749457"/>
    <n v="4.9850709787059695E-2"/>
    <n v="1"/>
    <n v="20.119727143503535"/>
    <n v="0.30845662594149209"/>
    <n v="1.7273571052723556E-2"/>
    <s v="6a"/>
    <n v="5.6000000000000001E-2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x v="0"/>
    <x v="2"/>
    <n v="39"/>
    <x v="0"/>
    <n v="0"/>
    <n v="1"/>
    <x v="0"/>
    <s v="Density"/>
    <s v="Employment density"/>
    <x v="1"/>
    <s v="OLS"/>
    <m/>
    <n v="5.6000000000000001E-2"/>
    <m/>
    <m/>
    <s v=""/>
    <s v=""/>
    <m/>
  </r>
  <r>
    <n v="65"/>
    <s v="Sung et al. 2014"/>
    <n v="65.900000000000006"/>
    <x v="207"/>
    <s v="Table 3 p. 139 (1000m buffer)"/>
    <x v="0"/>
    <x v="0"/>
    <x v="1"/>
    <n v="7.85E-2"/>
    <n v="12.738853503184714"/>
    <s v="65.9Mix_House"/>
    <n v="1"/>
    <n v="12.738853503184714"/>
    <n v="1.5002541520530799"/>
    <n v="8.8327463202125076E-2"/>
    <e v="#N/A"/>
    <e v="#N/A"/>
    <e v="#N/A"/>
    <e v="#N/A"/>
    <e v="#N/A"/>
    <e v="#N/A"/>
    <e v="#N/A"/>
    <e v="#N/A"/>
    <n v="1"/>
    <n v="12.738853503184714"/>
    <n v="1.5002541520530801"/>
    <n v="8.8327463202125089E-2"/>
    <e v="#N/A"/>
    <e v="#N/A"/>
    <e v="#N/A"/>
    <e v="#N/A"/>
    <n v="1"/>
    <n v="12.738853503184714"/>
    <n v="1.5299480542959727"/>
    <n v="9.0075691696675383E-2"/>
    <s v="6e, 8a"/>
    <n v="5.8874999999999997E-2"/>
    <s v="Derived (6e)"/>
    <n v="7.8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small-scale neighborhood living balancing index:perfect balance between two land uses = 1"/>
    <x v="9"/>
    <s v="OLS"/>
    <m/>
    <n v="0.125"/>
    <m/>
    <m/>
    <s v=""/>
    <n v="0.75"/>
    <m/>
  </r>
  <r>
    <n v="58"/>
    <s v="Boulange et al.  2017"/>
    <n v="58.1"/>
    <x v="208"/>
    <s v="Table 4 p. 10 Model 3"/>
    <x v="0"/>
    <x v="0"/>
    <x v="1"/>
    <n v="4.0945860762741065E-2"/>
    <n v="24.422493052336954"/>
    <s v="58.1Local_Access"/>
    <n v="1"/>
    <n v="24.422493052336954"/>
    <n v="1.1983616352542561E-3"/>
    <n v="7.2241014223294948E-5"/>
    <e v="#N/A"/>
    <e v="#N/A"/>
    <e v="#N/A"/>
    <e v="#N/A"/>
    <e v="#N/A"/>
    <e v="#N/A"/>
    <e v="#N/A"/>
    <e v="#N/A"/>
    <n v="1"/>
    <n v="24.422493052336954"/>
    <n v="6.5937470328730427E-4"/>
    <n v="3.974918415053613E-5"/>
    <n v="1"/>
    <n v="24.422493052336954"/>
    <n v="8.697337605851807E-2"/>
    <n v="5.2430290757416575E-3"/>
    <e v="#N/A"/>
    <e v="#N/A"/>
    <e v="#N/A"/>
    <e v="#N/A"/>
    <s v="7a, 5"/>
    <n v="6.0283150009193667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x v="1"/>
    <x v="2"/>
    <n v="16890"/>
    <x v="1"/>
    <n v="0"/>
    <n v="1"/>
    <x v="0"/>
    <s v="PT-Access"/>
    <s v="Walk access to amenities"/>
    <x v="5"/>
    <s v="binary logistic (multilevel)"/>
    <s v="no transit trip"/>
    <n v="8.6359830674748214E-2"/>
    <n v="1.22"/>
    <m/>
    <s v="Source"/>
    <s v=""/>
    <m/>
  </r>
  <r>
    <n v="65"/>
    <s v="Sung et al. 2014"/>
    <n v="65.2"/>
    <x v="209"/>
    <s v="Table 2 p. 138 (500m buffer)"/>
    <x v="0"/>
    <x v="0"/>
    <x v="1"/>
    <n v="2.1901079136690649E-2"/>
    <n v="45.659850537899317"/>
    <s v="65.2Emp_Den"/>
    <n v="1"/>
    <n v="45.659850537899317"/>
    <n v="0.84454267433218755"/>
    <n v="5.1419980726715241E-2"/>
    <e v="#N/A"/>
    <e v="#N/A"/>
    <e v="#N/A"/>
    <e v="#N/A"/>
    <e v="#N/A"/>
    <e v="#N/A"/>
    <e v="#N/A"/>
    <e v="#N/A"/>
    <n v="1"/>
    <n v="45.659850537899317"/>
    <n v="0.7056512979722861"/>
    <n v="4.2963579277042641E-2"/>
    <e v="#N/A"/>
    <e v="#N/A"/>
    <e v="#N/A"/>
    <e v="#N/A"/>
    <n v="1"/>
    <n v="45.659850537899317"/>
    <n v="0.70001364021782275"/>
    <n v="4.2620330484662142E-2"/>
    <s v="6e, 8a, 5"/>
    <n v="6.0885000000000002E-2"/>
    <s v="Derived (6e)"/>
    <n v="2.1901079136690649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Office density"/>
    <x v="1"/>
    <s v="OLS"/>
    <m/>
    <n v="1.107"/>
    <m/>
    <m/>
    <s v=""/>
    <n v="2.78"/>
    <m/>
  </r>
  <r>
    <n v="37"/>
    <s v="Moniruzzaman and Paez 2012"/>
    <n v="37.1"/>
    <x v="210"/>
    <s v="Table 2 (1), p. 203"/>
    <x v="0"/>
    <x v="0"/>
    <x v="1"/>
    <n v="5.4009386828965854E-2"/>
    <n v="18.515300000845198"/>
    <s v="37.1Act_Den"/>
    <n v="1"/>
    <n v="18.515300000845198"/>
    <n v="1.0340101168499765"/>
    <n v="6.3828006825482578E-2"/>
    <e v="#N/A"/>
    <e v="#N/A"/>
    <e v="#N/A"/>
    <e v="#N/A"/>
    <e v="#N/A"/>
    <e v="#N/A"/>
    <e v="#N/A"/>
    <e v="#N/A"/>
    <n v="1"/>
    <n v="18.515300000845198"/>
    <n v="1.019024969421551"/>
    <n v="6.2902994510074861E-2"/>
    <n v="1"/>
    <n v="18.515300000845198"/>
    <n v="0.91140124894932251"/>
    <n v="5.6259531885345146E-2"/>
    <n v="1"/>
    <n v="18.515300000845198"/>
    <n v="1.0546253280271851"/>
    <n v="6.5100555148062053E-2"/>
    <s v="4a, 7a"/>
    <n v="6.1728609600000005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2"/>
    <n v="761"/>
    <x v="0"/>
    <n v="0"/>
    <n v="1"/>
    <x v="0"/>
    <s v="Density"/>
    <s v="Building density"/>
    <x v="7"/>
    <s v="Binary logistic"/>
    <s v="Not choosing transit"/>
    <n v="0.22681000000000001"/>
    <n v="1.2545914729136154"/>
    <m/>
    <s v="Derived (4a)"/>
    <s v=""/>
    <m/>
  </r>
  <r>
    <n v="172"/>
    <s v="Sun et al. 2017"/>
    <n v="172.2"/>
    <x v="211"/>
    <s v="Table 2 Model 2 P. "/>
    <x v="0"/>
    <x v="0"/>
    <x v="1"/>
    <n v="7.6229999999999992E-2"/>
    <n v="13.118194936376756"/>
    <s v="172.2Connectivity"/>
    <n v="1"/>
    <n v="13.118194936376756"/>
    <n v="1.2394068166600813"/>
    <n v="7.6851898480641653E-2"/>
    <e v="#N/A"/>
    <e v="#N/A"/>
    <e v="#N/A"/>
    <e v="#N/A"/>
    <e v="#N/A"/>
    <e v="#N/A"/>
    <e v="#N/A"/>
    <e v="#N/A"/>
    <n v="1"/>
    <n v="13.118194936376756"/>
    <n v="0.97208196714995254"/>
    <n v="6.02758865370671E-2"/>
    <e v="#N/A"/>
    <e v="#N/A"/>
    <e v="#N/A"/>
    <e v="#N/A"/>
    <e v="#N/A"/>
    <e v="#N/A"/>
    <e v="#N/A"/>
    <e v="#N/A"/>
    <s v="6e, 8a, 8b"/>
    <n v="6.2006999999999993E-2"/>
    <s v="Derived (6e)"/>
    <n v="7.6229999999999992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x v="0"/>
    <x v="2"/>
    <n v="2300"/>
    <x v="1"/>
    <n v="0"/>
    <n v="0"/>
    <x v="1"/>
    <s v="PT-Design"/>
    <s v="Intersection density"/>
    <x v="0"/>
    <s v="Spatial Error Model"/>
    <m/>
    <n v="5.6369999999999996"/>
    <m/>
    <m/>
    <m/>
    <n v="0.81341991341991338"/>
    <s v="derived (8b)"/>
  </r>
  <r>
    <n v="65"/>
    <s v="Sung et al. 2014"/>
    <n v="65.099999999999994"/>
    <x v="212"/>
    <s v="Table 2 p. 138 (250m buffer)"/>
    <x v="0"/>
    <x v="0"/>
    <x v="1"/>
    <n v="2.4579245283018872E-2"/>
    <n v="40.684731711061637"/>
    <s v="65.1Emp_Den"/>
    <n v="0.5"/>
    <n v="20.342365855530819"/>
    <n v="0.37626045331913122"/>
    <n v="2.4507724626941615E-2"/>
    <e v="#N/A"/>
    <e v="#N/A"/>
    <e v="#N/A"/>
    <e v="#N/A"/>
    <e v="#N/A"/>
    <e v="#N/A"/>
    <e v="#N/A"/>
    <e v="#N/A"/>
    <n v="0.5"/>
    <n v="20.342365855530819"/>
    <n v="0.31438160004197974"/>
    <n v="2.0477245518734356E-2"/>
    <e v="#N/A"/>
    <e v="#N/A"/>
    <e v="#N/A"/>
    <e v="#N/A"/>
    <n v="0.5"/>
    <n v="20.342365855530819"/>
    <n v="0.3118699120872771"/>
    <n v="2.0313646723804799E-2"/>
    <s v="6e, 8a, 5"/>
    <n v="6.5135000000000012E-2"/>
    <s v="Derived (6e)"/>
    <n v="2.4579245283018872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Office density"/>
    <x v="1"/>
    <s v="OLS"/>
    <m/>
    <n v="1.861"/>
    <m/>
    <m/>
    <s v=""/>
    <n v="2.65"/>
    <m/>
  </r>
  <r>
    <n v="44"/>
    <s v="Brown and Neog 2012"/>
    <n v="44.3"/>
    <x v="213"/>
    <s v="Table 6 p. 11"/>
    <x v="0"/>
    <x v="0"/>
    <x v="1"/>
    <n v="0.118491921005386"/>
    <n v="8.4393939393939394"/>
    <s v="44.3Centrality"/>
    <n v="1"/>
    <n v="8.4393939393939394"/>
    <n v="5.8873679787072768E-7"/>
    <n v="3.8856628659468032E-8"/>
    <e v="#N/A"/>
    <e v="#N/A"/>
    <e v="#N/A"/>
    <e v="#N/A"/>
    <e v="#N/A"/>
    <e v="#N/A"/>
    <e v="#N/A"/>
    <e v="#N/A"/>
    <n v="1"/>
    <n v="8.4393939393939394"/>
    <n v="3.0150555069623122E-2"/>
    <n v="1.9899366345951263E-3"/>
    <n v="1"/>
    <n v="8.4393939393939394"/>
    <n v="2.8003255833242542E-2"/>
    <n v="1.8482148849940079E-3"/>
    <e v="#N/A"/>
    <e v="#N/A"/>
    <e v="#N/A"/>
    <e v="#N/A"/>
    <s v="6a, 8a"/>
    <n v="6.6000000000000003E-2"/>
    <s v="Source (6a)"/>
    <n v="0.118491921005386"/>
    <s v="Derived (8a)"/>
    <s v="N"/>
    <s v="Pos"/>
    <s v="insignificant"/>
    <s v="Mode share"/>
    <s v="trip"/>
    <s v="continuous (fraction)"/>
    <s v="Aggregate"/>
    <s v="Work"/>
    <s v="USA"/>
    <s v="varies"/>
    <n v="2000"/>
    <x v="1"/>
    <x v="2"/>
    <n v="29"/>
    <x v="1"/>
    <n v="0"/>
    <n v="1"/>
    <x v="0"/>
    <s v="PT-Access"/>
    <s v="% of MSA employment in CBD"/>
    <x v="11"/>
    <s v="OLS"/>
    <m/>
    <n v="6.6000000000000003E-2"/>
    <m/>
    <n v="1.0682267171659934"/>
    <s v="Derived (4b)"/>
    <n v="0.55700000000000005"/>
    <m/>
  </r>
  <r>
    <n v="58"/>
    <s v="Boulange et al.  2017"/>
    <n v="58.1"/>
    <x v="214"/>
    <s v="Table 4 p. 10 Model 3"/>
    <x v="0"/>
    <x v="0"/>
    <x v="1"/>
    <n v="9.1214876538965012E-2"/>
    <n v="10.963123976523958"/>
    <s v="58.1Mix_House"/>
    <n v="1"/>
    <n v="10.963123976523958"/>
    <n v="1.29112657282234"/>
    <n v="8.6262343732742441E-2"/>
    <e v="#N/A"/>
    <e v="#N/A"/>
    <e v="#N/A"/>
    <e v="#N/A"/>
    <e v="#N/A"/>
    <e v="#N/A"/>
    <e v="#N/A"/>
    <e v="#N/A"/>
    <n v="1"/>
    <n v="10.963123976523958"/>
    <n v="1.2911265728223402"/>
    <n v="8.6262343732742455E-2"/>
    <n v="1"/>
    <n v="10.963123976523958"/>
    <n v="1.75"/>
    <n v="0.11692045126320189"/>
    <e v="#N/A"/>
    <e v="#N/A"/>
    <e v="#N/A"/>
    <e v="#N/A"/>
    <s v="7a 5"/>
    <n v="6.6811686436115361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x v="1"/>
    <x v="2"/>
    <n v="16890"/>
    <x v="1"/>
    <n v="0"/>
    <n v="1"/>
    <x v="0"/>
    <s v="Diversity"/>
    <s v="Housing diversity:Entropy: maximises eveness --&gt; 1"/>
    <x v="9"/>
    <s v="binary logistic (multilevel)"/>
    <s v="no transit trip"/>
    <n v="0.11394335230683679"/>
    <n v="1.3"/>
    <m/>
    <s v="Source"/>
    <s v=""/>
    <m/>
  </r>
  <r>
    <n v="55"/>
    <s v="Marshall and Garrick 2010"/>
    <n v="55.1"/>
    <x v="215"/>
    <s v="Table 2 p. 110"/>
    <x v="0"/>
    <x v="0"/>
    <x v="1"/>
    <n v="3.9310596E-3"/>
    <n v="254.38433953023761"/>
    <s v="55.1Safety"/>
    <n v="0.25"/>
    <n v="63.596084882559403"/>
    <n v="1.6068608201033019"/>
    <n v="0.11054164892279177"/>
    <e v="#N/A"/>
    <e v="#N/A"/>
    <e v="#N/A"/>
    <e v="#N/A"/>
    <e v="#N/A"/>
    <e v="#N/A"/>
    <e v="#N/A"/>
    <e v="#N/A"/>
    <n v="0.25"/>
    <n v="63.596084882559403"/>
    <n v="1.6068608201033019"/>
    <n v="0.11054164892279177"/>
    <n v="0.25"/>
    <n v="63.596084882559403"/>
    <n v="1.6068608201033017"/>
    <n v="0.11054164892279175"/>
    <n v="0.25"/>
    <n v="63.596084882559403"/>
    <n v="1.6068608201033019"/>
    <n v="0.11054164892279177"/>
    <s v="4a, 8a, 7a"/>
    <n v="6.8793542999999999E-2"/>
    <s v="derived (7a)"/>
    <n v="3.9310596E-3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Average outside shoulder width"/>
    <x v="10"/>
    <s v="Multinomial logistic"/>
    <s v="automobile"/>
    <n v="4.2700000000000002E-2"/>
    <n v="1.0436247604546653"/>
    <m/>
    <s v="Derived (4a)"/>
    <n v="17.5"/>
    <m/>
  </r>
  <r>
    <n v="9"/>
    <s v="Kuby et al. 2004"/>
    <n v="9.1"/>
    <x v="216"/>
    <s v="Table 2 p. 239"/>
    <x v="1"/>
    <x v="0"/>
    <x v="1"/>
    <n v="3.507240887132191E-2"/>
    <n v="28.512441323004829"/>
    <s v="9.1Emp_Den"/>
    <n v="1"/>
    <n v="28.512441323004829"/>
    <n v="0.52737740406493072"/>
    <n v="3.743670539239987E-2"/>
    <n v="1"/>
    <n v="28.512441323004829"/>
    <n v="0.10567755211953413"/>
    <n v="7.5016854245084268E-3"/>
    <n v="1"/>
    <n v="28.512441323004829"/>
    <n v="1.7569295596556831"/>
    <n v="0.12471837779369591"/>
    <e v="#N/A"/>
    <e v="#N/A"/>
    <e v="#N/A"/>
    <e v="#N/A"/>
    <e v="#N/A"/>
    <e v="#N/A"/>
    <e v="#N/A"/>
    <e v="#N/A"/>
    <n v="1"/>
    <n v="28.512441323004829"/>
    <n v="0.43712578133489322"/>
    <n v="3.1030053561495026E-2"/>
    <s v="6c, 8a"/>
    <n v="7.0986555555555553E-2"/>
    <s v="derived (6c)"/>
    <n v="3.507240887132191E-2"/>
    <s v="Derived (8a)"/>
    <s v="Y"/>
    <s v="Pos"/>
    <s v="Y"/>
    <s v="Ridership"/>
    <s v="unlinked trip (boarding)"/>
    <s v="Continuous"/>
    <s v="Aggregate"/>
    <s v="Weekday"/>
    <s v="USA"/>
    <s v="varies"/>
    <n v="2000"/>
    <x v="1"/>
    <x v="1"/>
    <n v="268"/>
    <x v="0"/>
    <n v="0"/>
    <n v="0"/>
    <x v="1"/>
    <s v="Density"/>
    <s v="Employment density"/>
    <x v="1"/>
    <s v="OLS"/>
    <m/>
    <n v="2.2939999999999999E-2"/>
    <m/>
    <m/>
    <s v=""/>
    <n v="2.024"/>
    <m/>
  </r>
  <r>
    <n v="97"/>
    <s v="Concas and DeSalvo 2014"/>
    <n v="97.2"/>
    <x v="217"/>
    <s v="Model II (density exogensous) Table 5 p. 29"/>
    <x v="0"/>
    <x v="0"/>
    <x v="1"/>
    <n v="7.9336709847607212E-2"/>
    <n v="12.604505555131235"/>
    <s v="97.2Pop_Den"/>
    <n v="1"/>
    <n v="12.604505555131235"/>
    <n v="0.25534362137301297"/>
    <n v="1.8384740738856934E-2"/>
    <e v="#N/A"/>
    <e v="#N/A"/>
    <e v="#N/A"/>
    <e v="#N/A"/>
    <e v="#N/A"/>
    <e v="#N/A"/>
    <e v="#N/A"/>
    <e v="#N/A"/>
    <n v="1"/>
    <n v="12.604505555131235"/>
    <n v="0.19905215537965953"/>
    <n v="1.4331755187335486E-2"/>
    <n v="1"/>
    <n v="12.604505555131235"/>
    <n v="0.6772669290737372"/>
    <n v="4.8763218893309077E-2"/>
    <n v="1"/>
    <n v="12.604505555131235"/>
    <n v="0.19317508622441926"/>
    <n v="1.3908606208158186E-2"/>
    <m/>
    <n v="7.1999999999999995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2"/>
    <n v="8212"/>
    <x v="0"/>
    <n v="0"/>
    <n v="1"/>
    <x v="0"/>
    <s v="Density"/>
    <s v="Gross population density"/>
    <x v="2"/>
    <s v="3SLS"/>
    <m/>
    <s v=""/>
    <m/>
    <m/>
    <s v=""/>
    <s v=""/>
    <m/>
  </r>
  <r>
    <n v="37"/>
    <s v="Moniruzzaman and Paez 2012"/>
    <n v="37.1"/>
    <x v="218"/>
    <s v="Table 2 (1), p. 203"/>
    <x v="0"/>
    <x v="0"/>
    <x v="1"/>
    <n v="7.9336709847607212E-2"/>
    <n v="12.604505555131235"/>
    <s v="37.1Pop_Den"/>
    <n v="0.5"/>
    <n v="6.3022527775656174"/>
    <n v="0.12767181068650649"/>
    <n v="9.5302193960901463E-3"/>
    <e v="#N/A"/>
    <e v="#N/A"/>
    <e v="#N/A"/>
    <e v="#N/A"/>
    <e v="#N/A"/>
    <e v="#N/A"/>
    <e v="#N/A"/>
    <e v="#N/A"/>
    <n v="1"/>
    <n v="12.604505555131235"/>
    <n v="0.19905215537965953"/>
    <n v="1.4858493052086667E-2"/>
    <n v="0.5"/>
    <n v="6.3022527775656174"/>
    <n v="0.3386334645368686"/>
    <n v="2.5277711614969327E-2"/>
    <n v="0.5"/>
    <n v="6.3022527775656174"/>
    <n v="9.6587543112209628E-2"/>
    <n v="7.209895996923934E-3"/>
    <s v="4a, 7a"/>
    <n v="7.46462304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2"/>
    <n v="761"/>
    <x v="0"/>
    <n v="0"/>
    <n v="1"/>
    <x v="0"/>
    <s v="Density"/>
    <s v="Dwelling density"/>
    <x v="2"/>
    <s v="Binary logistic"/>
    <s v="Not choosing transit"/>
    <n v="0.41141"/>
    <n v="1.5089438967463207"/>
    <m/>
    <s v="Derived (4a)"/>
    <s v=""/>
    <m/>
  </r>
  <r>
    <n v="65"/>
    <s v="Sung et al. 2014"/>
    <n v="65.8"/>
    <x v="219"/>
    <s v="Table 3 p. 139 (750m buffer)"/>
    <x v="0"/>
    <x v="0"/>
    <x v="1"/>
    <n v="3.8117676767676759E-2"/>
    <n v="26.234547454056425"/>
    <s v="65.8Pop_Den"/>
    <n v="0.5"/>
    <n v="13.117273727028213"/>
    <n v="0.2657313419673914"/>
    <n v="2.0055541572304925E-2"/>
    <e v="#N/A"/>
    <e v="#N/A"/>
    <e v="#N/A"/>
    <e v="#N/A"/>
    <e v="#N/A"/>
    <e v="#N/A"/>
    <e v="#N/A"/>
    <e v="#N/A"/>
    <n v="0.5"/>
    <n v="13.117273727028213"/>
    <n v="0.20714986372527805"/>
    <n v="1.5634221664937907E-2"/>
    <e v="#N/A"/>
    <e v="#N/A"/>
    <e v="#N/A"/>
    <e v="#N/A"/>
    <n v="0.5"/>
    <n v="13.117273727028213"/>
    <n v="0.20103370752345245"/>
    <n v="1.5172617007917524E-2"/>
    <s v="6e, 8a, 5"/>
    <n v="7.5472999999999985E-2"/>
    <s v="Derived (6e)"/>
    <n v="3.8117676767676759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Small-scale nieghbourhood living density"/>
    <x v="2"/>
    <s v="OLS"/>
    <m/>
    <n v="1.0629999999999999"/>
    <m/>
    <m/>
    <s v=""/>
    <n v="1.98"/>
    <m/>
  </r>
  <r>
    <n v="97"/>
    <s v="Concas and DeSalvo 2014"/>
    <n v="97.3"/>
    <x v="220"/>
    <s v="Model III Table 7 p. 32"/>
    <x v="0"/>
    <x v="0"/>
    <x v="1"/>
    <n v="6.021384603925508E-2"/>
    <n v="16.607475950765082"/>
    <s v="97.3Comm_Den"/>
    <n v="1"/>
    <n v="16.607475950765082"/>
    <n v="0.23820513742668648"/>
    <n v="1.8341795581854857E-2"/>
    <e v="#N/A"/>
    <e v="#N/A"/>
    <e v="#N/A"/>
    <e v="#N/A"/>
    <e v="#N/A"/>
    <e v="#N/A"/>
    <e v="#N/A"/>
    <e v="#N/A"/>
    <n v="1"/>
    <n v="16.607475950765082"/>
    <n v="0.24975731668046333"/>
    <n v="1.9231313384395675E-2"/>
    <n v="1"/>
    <n v="16.607475950765082"/>
    <n v="1.4678751524489591"/>
    <n v="0.11302638673856985"/>
    <n v="1"/>
    <n v="16.607475950765082"/>
    <n v="0.26133160904530761"/>
    <n v="2.0122533896488687E-2"/>
    <m/>
    <n v="7.6999999999999999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2"/>
    <n v="8212"/>
    <x v="0"/>
    <n v="0"/>
    <n v="1"/>
    <x v="0"/>
    <s v="Density"/>
    <s v="Retail establishment density"/>
    <x v="8"/>
    <s v="3SLS"/>
    <m/>
    <s v=""/>
    <m/>
    <m/>
    <s v=""/>
    <s v=""/>
    <m/>
  </r>
  <r>
    <n v="131"/>
    <s v="Zhang 2004"/>
    <n v="131.1"/>
    <x v="221"/>
    <s v="Table 3 (Boston - work trip, expanded)"/>
    <x v="1"/>
    <x v="0"/>
    <x v="1"/>
    <n v="3.615023474178404E-2"/>
    <n v="27.662337662337659"/>
    <s v="131.1Pop_Den"/>
    <n v="0.5"/>
    <n v="13.83116883116883"/>
    <n v="0.28019351665361064"/>
    <n v="2.1574900782328019E-2"/>
    <n v="0.5"/>
    <n v="13.83116883116883"/>
    <n v="6.1754849231562346E-2"/>
    <n v="4.7551233908303004E-3"/>
    <n v="0.5"/>
    <n v="13.83116883116883"/>
    <n v="0.77951685878031129"/>
    <n v="6.0022798126083972E-2"/>
    <e v="#N/A"/>
    <e v="#N/A"/>
    <e v="#N/A"/>
    <e v="#N/A"/>
    <n v="0.5"/>
    <n v="13.83116883116883"/>
    <n v="0.74317815949334742"/>
    <n v="5.7224718280987748E-2"/>
    <e v="#N/A"/>
    <e v="#N/A"/>
    <e v="#N/A"/>
    <e v="#N/A"/>
    <s v="4a, 7a, 8a"/>
    <n v="7.6999999999999999E-2"/>
    <s v="derived (7a)"/>
    <n v="3.615023474178404E-2"/>
    <s v="Derived (8a)"/>
    <s v="Y"/>
    <s v="Pos"/>
    <s v="Y"/>
    <s v="mode choice (probability)"/>
    <s v="trip"/>
    <s v="Discrete"/>
    <s v="Disaggregate"/>
    <s v="Work"/>
    <s v="USA"/>
    <s v="Boston"/>
    <n v="1991"/>
    <x v="1"/>
    <x v="1"/>
    <n v="1619"/>
    <x v="1"/>
    <n v="0"/>
    <n v="1"/>
    <x v="0"/>
    <s v="Density"/>
    <s v="Pop density (destination)"/>
    <x v="2"/>
    <s v="Multinomial logistic"/>
    <s v="drive alone or active modes"/>
    <n v="3.5000000000000001E-3"/>
    <n v="1.0035061321520904"/>
    <m/>
    <s v="Derived (4a)"/>
    <n v="2.13"/>
    <m/>
  </r>
  <r>
    <n v="37"/>
    <s v="Moniruzzaman and Paez 2012"/>
    <n v="37.299999999999997"/>
    <x v="222"/>
    <s v="Table 2 (3), p. 203"/>
    <x v="0"/>
    <x v="0"/>
    <x v="1"/>
    <n v="7.9336709847607212E-2"/>
    <n v="12.604505555131235"/>
    <s v="37.3Pop_Den"/>
    <n v="1"/>
    <n v="12.604505555131235"/>
    <n v="0.25534362137301297"/>
    <n v="1.978759859468027E-2"/>
    <e v="#N/A"/>
    <e v="#N/A"/>
    <e v="#N/A"/>
    <e v="#N/A"/>
    <e v="#N/A"/>
    <e v="#N/A"/>
    <e v="#N/A"/>
    <e v="#N/A"/>
    <n v="1"/>
    <n v="12.604505555131235"/>
    <n v="0.19905215537965953"/>
    <n v="1.5425347728991337E-2"/>
    <n v="1"/>
    <n v="12.604505555131235"/>
    <n v="0.6772669290737372"/>
    <n v="5.2484123401640194E-2"/>
    <n v="1"/>
    <n v="12.604505555131235"/>
    <n v="0.19317508622441926"/>
    <n v="1.4969910131875147E-2"/>
    <s v="4a, 7a"/>
    <n v="7.7494000000000007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2"/>
    <n v="761"/>
    <x v="0"/>
    <n v="0"/>
    <n v="1"/>
    <x v="0"/>
    <s v="Density"/>
    <s v="Dwelling density"/>
    <x v="2"/>
    <s v="Binary logistic"/>
    <s v="Not choosing transit"/>
    <n v="0.38746999999999998"/>
    <n v="1.473248755493382"/>
    <m/>
    <s v="Derived (4a)"/>
    <s v=""/>
    <m/>
  </r>
  <r>
    <n v="117"/>
    <s v="Rajamani et al. 2003"/>
    <n v="117.1"/>
    <x v="223"/>
    <s v="Table 2 p. 163"/>
    <x v="1"/>
    <x v="0"/>
    <x v="1"/>
    <n v="0.17690025108422736"/>
    <n v="5.6529032258064511"/>
    <s v="117.1Pop_Den"/>
    <n v="1"/>
    <n v="5.6529032258064511"/>
    <n v="0.11451720772664432"/>
    <n v="8.8750835988149358E-3"/>
    <n v="1"/>
    <n v="5.6529032258064511"/>
    <n v="2.5239673572894195E-2"/>
    <n v="1.9560747018992999E-3"/>
    <n v="1"/>
    <n v="5.6529032258064511"/>
    <n v="0.31859443112569907"/>
    <n v="2.4691068412241678E-2"/>
    <e v="#N/A"/>
    <e v="#N/A"/>
    <e v="#N/A"/>
    <e v="#N/A"/>
    <n v="1"/>
    <n v="5.6529032258064511"/>
    <n v="0.30374253010935315"/>
    <n v="2.3540046083474868E-2"/>
    <e v="#N/A"/>
    <e v="#N/A"/>
    <e v="#N/A"/>
    <e v="#N/A"/>
    <s v="4a, 8a"/>
    <n v="7.7499999999999999E-2"/>
    <s v="Source"/>
    <n v="0.17690025108422736"/>
    <s v="Derived (8a)"/>
    <s v="Y"/>
    <s v="Pos"/>
    <s v="Y"/>
    <s v="mode choice (probability)"/>
    <s v="trip"/>
    <s v="categorical"/>
    <s v="Aggregate"/>
    <s v="Non-work"/>
    <s v="USA"/>
    <s v="Portland"/>
    <n v="1995"/>
    <x v="1"/>
    <x v="1"/>
    <n v="131"/>
    <x v="1"/>
    <n v="0"/>
    <n v="1"/>
    <x v="0"/>
    <s v="Density"/>
    <s v="Population density"/>
    <x v="2"/>
    <s v="Multinomial logistic"/>
    <s v="shared ride"/>
    <n v="2.8899999999999999E-2"/>
    <n v="1.0293216571626347"/>
    <m/>
    <s v="Derived (4a)"/>
    <n v="0.43809999999999999"/>
    <m/>
  </r>
  <r>
    <n v="65"/>
    <s v="Sung et al. 2014"/>
    <n v="65.3"/>
    <x v="224"/>
    <s v="Table 2 p. 138 (750m buffer)"/>
    <x v="0"/>
    <x v="0"/>
    <x v="1"/>
    <n v="4.7301818181818188E-2"/>
    <n v="21.140836408364081"/>
    <s v="65.3Pop_Den"/>
    <n v="0.5"/>
    <n v="10.57041820418204"/>
    <n v="0.21413683003093098"/>
    <n v="1.6712951310254104E-2"/>
    <e v="#N/A"/>
    <e v="#N/A"/>
    <e v="#N/A"/>
    <e v="#N/A"/>
    <e v="#N/A"/>
    <e v="#N/A"/>
    <e v="#N/A"/>
    <e v="#N/A"/>
    <n v="0.5"/>
    <n v="10.57041820418204"/>
    <n v="0.16692955686391603"/>
    <n v="1.3028518054114918E-2"/>
    <e v="#N/A"/>
    <e v="#N/A"/>
    <e v="#N/A"/>
    <e v="#N/A"/>
    <n v="0.5"/>
    <n v="10.57041820418204"/>
    <n v="0.16200091618744791"/>
    <n v="1.2643847506597935E-2"/>
    <s v="6e, 8a, 5"/>
    <n v="7.8048000000000006E-2"/>
    <s v="Derived (6e)"/>
    <n v="4.7301818181818188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Small-scale nieghbourhood living density"/>
    <x v="2"/>
    <s v="OLS"/>
    <m/>
    <n v="1.0840000000000001"/>
    <m/>
    <m/>
    <s v=""/>
    <n v="1.65"/>
    <m/>
  </r>
  <r>
    <n v="31"/>
    <s v="Frank et al. 2008"/>
    <n v="31.2"/>
    <x v="225"/>
    <s v="Table 4 p. 48 (significance from table 3 p. 46)"/>
    <x v="1"/>
    <x v="0"/>
    <x v="1"/>
    <n v="7.2727272727272724E-2"/>
    <n v="13.75"/>
    <s v="31.2Mix_Land"/>
    <n v="0.5"/>
    <n v="6.875"/>
    <n v="9.3292237728472005E-2"/>
    <n v="7.4633790182777604E-3"/>
    <n v="0.5"/>
    <n v="6.875"/>
    <n v="0.61797177845406537"/>
    <n v="4.9437742276325233E-2"/>
    <n v="0.5"/>
    <n v="6.875"/>
    <n v="0.78712502683578545"/>
    <n v="6.2970002146862838E-2"/>
    <e v="#N/A"/>
    <e v="#N/A"/>
    <e v="#N/A"/>
    <e v="#N/A"/>
    <e v="#N/A"/>
    <e v="#N/A"/>
    <e v="#N/A"/>
    <e v="#N/A"/>
    <e v="#N/A"/>
    <e v="#N/A"/>
    <e v="#N/A"/>
    <e v="#N/A"/>
    <s v="4a, 8a"/>
    <n v="0.08"/>
    <s v="Source"/>
    <n v="7.2727272727272724E-2"/>
    <s v="Derived (8a)"/>
    <s v="N"/>
    <s v="Pos"/>
    <s v="insignificant"/>
    <s v="mode choice (probability)"/>
    <s v="tour"/>
    <s v="binary"/>
    <s v="Disaggregate"/>
    <s v="Work"/>
    <s v="USA"/>
    <s v="Puget Sound"/>
    <n v="1999"/>
    <x v="1"/>
    <x v="1"/>
    <n v="10475"/>
    <x v="1"/>
    <n v="0"/>
    <n v="0"/>
    <x v="1"/>
    <s v="Diversity"/>
    <s v="Land use mix:Entropy: maximises eveness --&gt; 1"/>
    <x v="4"/>
    <s v="Multinomial logistic (nested)"/>
    <s v="Not choosing transit"/>
    <n v="0.16250000000000001"/>
    <n v="1.1764483184486905"/>
    <m/>
    <s v="Derived (4a)"/>
    <n v="1.1000000000000001"/>
    <m/>
  </r>
  <r>
    <n v="102"/>
    <s v="Tsa et al. 2012"/>
    <n v="102.1"/>
    <x v="226"/>
    <s v="Table 2 p. 68"/>
    <x v="0"/>
    <x v="0"/>
    <x v="1"/>
    <n v="2.1978021978021976E-2"/>
    <n v="45.500000000000007"/>
    <s v="102.1Act_Den"/>
    <n v="1"/>
    <n v="45.500000000000007"/>
    <n v="2.5410044835636625"/>
    <n v="0.203280358685093"/>
    <e v="#N/A"/>
    <e v="#N/A"/>
    <e v="#N/A"/>
    <e v="#N/A"/>
    <e v="#N/A"/>
    <e v="#N/A"/>
    <e v="#N/A"/>
    <e v="#N/A"/>
    <n v="1"/>
    <n v="45.500000000000007"/>
    <n v="2.504179576164796"/>
    <n v="0.2003343660931837"/>
    <n v="1"/>
    <n v="45.500000000000007"/>
    <n v="2.2397021287962491"/>
    <n v="0.17917617030369992"/>
    <n v="1"/>
    <n v="45.500000000000007"/>
    <n v="2.5916648621975593"/>
    <n v="0.20733318897580474"/>
    <s v="8a"/>
    <n v="0.08"/>
    <s v="Source"/>
    <n v="2.1978021978021976E-2"/>
    <s v="Derived (8a)"/>
    <s v="Y"/>
    <s v="Pos"/>
    <s v="Y"/>
    <s v="Ridership"/>
    <s v="per capita trip"/>
    <s v="Continuous"/>
    <s v="Aggregate"/>
    <s v="General"/>
    <s v="Australia"/>
    <s v="Sydney"/>
    <s v="1997 - 2010"/>
    <x v="2"/>
    <x v="2"/>
    <n v="1824"/>
    <x v="0"/>
    <n v="0"/>
    <n v="1"/>
    <x v="0"/>
    <s v="Density"/>
    <s v="Population and employment density"/>
    <x v="7"/>
    <s v="Global regression "/>
    <m/>
    <n v="2E-3"/>
    <m/>
    <m/>
    <s v=""/>
    <n v="3.64"/>
    <m/>
  </r>
  <r>
    <n v="7"/>
    <s v="Bhiromkaew 2006"/>
    <n v="7.3"/>
    <x v="227"/>
    <s v="table 5.8 p. 137, mode share figure 4.7"/>
    <x v="0"/>
    <x v="0"/>
    <x v="1"/>
    <n v="8.7111538461538435E-2"/>
    <n v="11.479535520332027"/>
    <s v="7.3Pop_Den"/>
    <n v="0.33333333333333331"/>
    <n v="3.8265118401106752"/>
    <n v="7.75179467537946E-2"/>
    <n v="6.3205343136960969E-3"/>
    <e v="#N/A"/>
    <e v="#N/A"/>
    <e v="#N/A"/>
    <e v="#N/A"/>
    <n v="0.33333333333333331"/>
    <n v="3.8265118401106752"/>
    <n v="0.21566004479439735"/>
    <n v="1.7584143676373894E-2"/>
    <e v="#N/A"/>
    <e v="#N/A"/>
    <e v="#N/A"/>
    <e v="#N/A"/>
    <n v="0.33333333333333331"/>
    <n v="3.8265118401106752"/>
    <n v="0.2056066310321103"/>
    <n v="1.6764424510486556E-2"/>
    <n v="0.33333333333333331"/>
    <n v="3.8265118401106752"/>
    <n v="5.8644645077031321E-2"/>
    <n v="4.7816732388588556E-3"/>
    <s v="4a, 7a, , 8a"/>
    <n v="8.1536399999999981E-2"/>
    <s v="derived (7a)"/>
    <n v="8.7111538461538435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Household density"/>
    <x v="2"/>
    <s v="Multinomial logistic"/>
    <s v="automobile"/>
    <n v="2.1999999999999999E-2"/>
    <n v="1.0222437844704382"/>
    <m/>
    <s v="Derived (4a)"/>
    <n v="0.93600000000000005"/>
    <m/>
  </r>
  <r>
    <n v="65"/>
    <s v="Sung et al. 2014"/>
    <n v="65.599999999999994"/>
    <x v="228"/>
    <s v="Table 3 p. 139 (250m buffer)"/>
    <x v="0"/>
    <x v="0"/>
    <x v="1"/>
    <n v="8.7499999999999994E-2"/>
    <n v="11.428571428571429"/>
    <s v="65.6Mix_Land"/>
    <n v="1"/>
    <n v="11.428571428571429"/>
    <n v="0.15508320037979761"/>
    <n v="1.3026988831902998E-2"/>
    <e v="#N/A"/>
    <e v="#N/A"/>
    <e v="#N/A"/>
    <e v="#N/A"/>
    <e v="#N/A"/>
    <e v="#N/A"/>
    <e v="#N/A"/>
    <e v="#N/A"/>
    <n v="1"/>
    <n v="11.428571428571429"/>
    <n v="0.13239151337137936"/>
    <n v="1.1120887123195864E-2"/>
    <e v="#N/A"/>
    <e v="#N/A"/>
    <e v="#N/A"/>
    <e v="#N/A"/>
    <n v="1"/>
    <n v="11.428571428571429"/>
    <n v="0.10841995350178762"/>
    <n v="9.1072760941501591E-3"/>
    <s v="6e, 8a"/>
    <n v="8.3999999999999991E-2"/>
    <s v="Derived (6e)"/>
    <n v="8.74999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0.17499999999999999"/>
    <m/>
    <m/>
    <s v=""/>
    <n v="0.96"/>
    <m/>
  </r>
  <r>
    <n v="65"/>
    <s v="Sung et al. 2014"/>
    <n v="65.099999999999994"/>
    <x v="229"/>
    <s v="Table 3 p. 139 (1500m buffer)"/>
    <x v="0"/>
    <x v="0"/>
    <x v="1"/>
    <n v="4.5050802139037428E-2"/>
    <n v="22.197163036381983"/>
    <s v="65.1Pop_Den"/>
    <n v="0.25"/>
    <n v="5.5492907590954959"/>
    <n v="0.11241821365237097"/>
    <n v="9.4706724091439924E-3"/>
    <e v="#N/A"/>
    <e v="#N/A"/>
    <e v="#N/A"/>
    <e v="#N/A"/>
    <e v="#N/A"/>
    <e v="#N/A"/>
    <e v="#N/A"/>
    <e v="#N/A"/>
    <n v="0.25"/>
    <n v="5.5492907590954959"/>
    <n v="8.7635193748374252E-2"/>
    <n v="7.3828268973317891E-3"/>
    <e v="#N/A"/>
    <e v="#N/A"/>
    <e v="#N/A"/>
    <e v="#N/A"/>
    <n v="0.25"/>
    <n v="5.5492907590954959"/>
    <n v="8.5047740760941279E-2"/>
    <n v="7.1648469204054982E-3"/>
    <s v="6e, 8a, 5"/>
    <n v="8.4245E-2"/>
    <s v="Derived (6e)"/>
    <n v="4.505080213903742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Residential density"/>
    <x v="2"/>
    <s v="OLS"/>
    <m/>
    <n v="0.41499999999999998"/>
    <m/>
    <m/>
    <s v=""/>
    <n v="1.87"/>
    <m/>
  </r>
  <r>
    <n v="38"/>
    <s v="Choi et al. 2012"/>
    <n v="38.1"/>
    <x v="230"/>
    <s v="Table 2 p. 715 (multiplicative model)"/>
    <x v="0"/>
    <x v="0"/>
    <x v="1"/>
    <n v="0.12883537881963511"/>
    <n v="7.7618431300610675"/>
    <s v="38.1Connectivity"/>
    <n v="1"/>
    <n v="7.7618431300610675"/>
    <n v="0.73333879637414301"/>
    <n v="6.2333797691802161E-2"/>
    <e v="#N/A"/>
    <e v="#N/A"/>
    <e v="#N/A"/>
    <e v="#N/A"/>
    <e v="#N/A"/>
    <e v="#N/A"/>
    <e v="#N/A"/>
    <e v="#N/A"/>
    <n v="1"/>
    <n v="7.7618431300610675"/>
    <n v="0.57516661211188524"/>
    <n v="4.8889162029510248E-2"/>
    <e v="#N/A"/>
    <e v="#N/A"/>
    <e v="#N/A"/>
    <e v="#N/A"/>
    <n v="1"/>
    <n v="7.7618431300610675"/>
    <n v="0.59246421905720315"/>
    <n v="5.0359458619862268E-2"/>
    <s v="6b, 5"/>
    <n v="8.5000000000000006E-2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2000"/>
    <x v="0"/>
    <n v="0"/>
    <n v="0"/>
    <x v="1"/>
    <s v="PT-Design"/>
    <s v="Pedestrian friendly intersection"/>
    <x v="0"/>
    <s v="Multiplicative"/>
    <m/>
    <n v="8.5000000000000006E-2"/>
    <m/>
    <m/>
    <s v=""/>
    <s v=""/>
    <m/>
  </r>
  <r>
    <n v="183"/>
    <s v="An et al. 2019"/>
    <n v="183.2"/>
    <x v="231"/>
    <s v="Table 4 p. 183 (weekend ridership)"/>
    <x v="0"/>
    <x v="0"/>
    <x v="1"/>
    <n v="8.8844225904334915E-3"/>
    <n v="112.55655500637411"/>
    <s v="183.2Centrality"/>
    <n v="1"/>
    <n v="112.55655500637411"/>
    <n v="7.8520076500388974E-6"/>
    <n v="6.7737498076020566E-7"/>
    <e v="#N/A"/>
    <e v="#N/A"/>
    <e v="#N/A"/>
    <e v="#N/A"/>
    <e v="#N/A"/>
    <e v="#N/A"/>
    <e v="#N/A"/>
    <e v="#N/A"/>
    <n v="1"/>
    <n v="112.55655500637411"/>
    <n v="0.4021192320843901"/>
    <n v="3.4689918710805519E-2"/>
    <e v="#N/A"/>
    <e v="#N/A"/>
    <e v="#N/A"/>
    <e v="#N/A"/>
    <n v="1"/>
    <n v="112.55655500637411"/>
    <n v="3.9260619261865308E-6"/>
    <n v="3.3869250263667321E-7"/>
    <s v="6c, 8a"/>
    <n v="8.6267743353109202E-2"/>
    <s v="derived (6c)"/>
    <n v="8.8844225904334915E-3"/>
    <s v="Derived (8a)"/>
    <s v="Y"/>
    <s v="Pos"/>
    <s v="Y"/>
    <s v="Ridership"/>
    <s v="Sum of boarding and alighting"/>
    <s v="Continuous"/>
    <s v="Aggregate"/>
    <s v="weekend"/>
    <s v="China"/>
    <s v="Shanghai"/>
    <n v="2015"/>
    <x v="0"/>
    <x v="0"/>
    <n v="286"/>
    <x v="0"/>
    <n v="0"/>
    <n v="0"/>
    <x v="1"/>
    <s v="PT-Access"/>
    <s v="Betweenness centrality"/>
    <x v="11"/>
    <s v="OLS"/>
    <m/>
    <n v="39260.449999999997"/>
    <m/>
    <m/>
    <m/>
    <n v="9.7100000000000009"/>
    <s v="source"/>
  </r>
  <r>
    <n v="34"/>
    <s v="Hamidi and Ewing 2014"/>
    <n v="34.200000000000003"/>
    <x v="232"/>
    <s v="Tabe 7 p. 80"/>
    <x v="0"/>
    <x v="0"/>
    <x v="1"/>
    <n v="0.20232558139534881"/>
    <n v="4.9425287356321848"/>
    <s v="34.2Mix_Land"/>
    <n v="1"/>
    <n v="4.9425287356321848"/>
    <n v="6.7069027750458463E-2"/>
    <n v="5.8350054142898861E-3"/>
    <e v="#N/A"/>
    <e v="#N/A"/>
    <e v="#N/A"/>
    <e v="#N/A"/>
    <e v="#N/A"/>
    <e v="#N/A"/>
    <e v="#N/A"/>
    <e v="#N/A"/>
    <n v="1"/>
    <n v="4.9425287356321848"/>
    <n v="5.7255525179289071E-2"/>
    <n v="4.9812306905981487E-3"/>
    <n v="1"/>
    <n v="4.9425287356321848"/>
    <n v="3.6616410558214657E-2"/>
    <n v="3.1856277185646751E-3"/>
    <e v="#N/A"/>
    <e v="#N/A"/>
    <e v="#N/A"/>
    <e v="#N/A"/>
    <s v="6a, 8a"/>
    <n v="8.6999999999999994E-2"/>
    <s v="Source (6a)"/>
    <n v="0.20232558139534881"/>
    <s v="Derived (8a)"/>
    <s v="N"/>
    <s v="Pos"/>
    <s v="insignificant"/>
    <s v="Mode share"/>
    <s v="activity"/>
    <s v="continuous (fraction)"/>
    <s v="Aggregate"/>
    <s v="Work"/>
    <s v="USA"/>
    <s v="varies"/>
    <s v="2007 - 2011"/>
    <x v="2"/>
    <x v="2"/>
    <n v="451"/>
    <x v="1"/>
    <n v="0"/>
    <n v="1"/>
    <x v="0"/>
    <s v="Diversity"/>
    <s v="Mixed Use:Entropy: maximises eveness --&gt; 1"/>
    <x v="4"/>
    <s v="OLS"/>
    <m/>
    <n v="8.6999999999999994E-2"/>
    <m/>
    <m/>
    <s v=""/>
    <n v="0.43"/>
    <m/>
  </r>
  <r>
    <n v="113"/>
    <s v="Ewing et al. 2015"/>
    <n v="113.2"/>
    <x v="233"/>
    <s v="Table 12 p. 2343"/>
    <x v="0"/>
    <x v="0"/>
    <x v="1"/>
    <n v="2.033601841196778E-2"/>
    <n v="49.173834314169305"/>
    <s v="113.2Mix_Land"/>
    <n v="1"/>
    <n v="49.173834314169305"/>
    <n v="0.66727811503388756"/>
    <n v="5.8960694244394304E-2"/>
    <e v="#N/A"/>
    <e v="#N/A"/>
    <e v="#N/A"/>
    <e v="#N/A"/>
    <e v="#N/A"/>
    <e v="#N/A"/>
    <e v="#N/A"/>
    <e v="#N/A"/>
    <n v="1"/>
    <n v="49.173834314169305"/>
    <n v="0.56964235502355465"/>
    <n v="5.0333598489881289E-2"/>
    <n v="1"/>
    <n v="49.173834314169305"/>
    <n v="0.36430123167284756"/>
    <n v="3.2189656830612805E-2"/>
    <n v="1"/>
    <n v="49.173834314169305"/>
    <n v="0.46649967261159891"/>
    <n v="4.121991107196088E-2"/>
    <s v="7b, 8a"/>
    <n v="8.8359999999999994E-2"/>
    <s v="derived (7b)"/>
    <n v="2.033601841196778E-2"/>
    <s v="Derived (8a)"/>
    <s v="Y"/>
    <s v="Pos"/>
    <s v="Y"/>
    <s v="Ridership"/>
    <s v="trip"/>
    <s v="Count"/>
    <s v="Disaggregate"/>
    <s v="General"/>
    <s v="USA"/>
    <s v="15 cities"/>
    <s v="varies"/>
    <x v="2"/>
    <x v="2"/>
    <n v="6719"/>
    <x v="0"/>
    <n v="0"/>
    <n v="1"/>
    <x v="0"/>
    <s v="Diversity"/>
    <s v="Land use entropy:Entropy: maximises eveness --&gt; 1"/>
    <x v="4"/>
    <s v="Negative binomial regression"/>
    <m/>
    <n v="0.188"/>
    <m/>
    <n v="1.2068335153496053"/>
    <s v="Derived (4b)"/>
    <n v="4.3449999999999998"/>
    <m/>
  </r>
  <r>
    <n v="97"/>
    <s v="Concas and DeSalvo 2014"/>
    <n v="97.1"/>
    <x v="234"/>
    <s v="Model I (RL exogensous) Table 3 p. 26"/>
    <x v="0"/>
    <x v="0"/>
    <x v="1"/>
    <n v="7.9336709847607212E-2"/>
    <n v="12.604505555131235"/>
    <s v="97.1Pop_Den"/>
    <n v="1"/>
    <n v="12.604505555131235"/>
    <n v="0.25534362137301297"/>
    <n v="2.2725582302198153E-2"/>
    <e v="#N/A"/>
    <e v="#N/A"/>
    <e v="#N/A"/>
    <e v="#N/A"/>
    <e v="#N/A"/>
    <e v="#N/A"/>
    <e v="#N/A"/>
    <e v="#N/A"/>
    <n v="1"/>
    <n v="12.604505555131235"/>
    <n v="0.19905215537965953"/>
    <n v="1.7715641828789697E-2"/>
    <n v="1"/>
    <n v="12.604505555131235"/>
    <n v="0.6772669290737372"/>
    <n v="6.0276756687562605E-2"/>
    <n v="1"/>
    <n v="12.604505555131235"/>
    <n v="0.19317508622441926"/>
    <n v="1.7192582673973313E-2"/>
    <m/>
    <n v="8.8999999999999996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2"/>
    <n v="8229"/>
    <x v="0"/>
    <n v="1"/>
    <n v="1"/>
    <x v="0"/>
    <s v="Density"/>
    <s v="Gross population density"/>
    <x v="2"/>
    <s v="3SLS"/>
    <m/>
    <s v=""/>
    <m/>
    <m/>
    <s v=""/>
    <s v=""/>
    <m/>
  </r>
  <r>
    <n v="31"/>
    <s v="Frank et al. 2008"/>
    <n v="31.1"/>
    <x v="235"/>
    <s v="Table 4 p. 48 (significance from table 3 p. 46)"/>
    <x v="1"/>
    <x v="0"/>
    <x v="1"/>
    <n v="3.7499999999999999E-2"/>
    <n v="26.666666666666668"/>
    <s v="31.1Mix_Land"/>
    <n v="1"/>
    <n v="26.666666666666668"/>
    <n v="0.36186080088619443"/>
    <n v="3.2567472079757499E-2"/>
    <n v="1"/>
    <n v="26.666666666666668"/>
    <n v="2.3969814437006169"/>
    <n v="0.21572832993305552"/>
    <n v="1"/>
    <n v="26.666666666666668"/>
    <n v="3.0530910131812288"/>
    <n v="0.27477819118631058"/>
    <e v="#N/A"/>
    <e v="#N/A"/>
    <e v="#N/A"/>
    <e v="#N/A"/>
    <e v="#N/A"/>
    <e v="#N/A"/>
    <e v="#N/A"/>
    <e v="#N/A"/>
    <e v="#N/A"/>
    <e v="#N/A"/>
    <e v="#N/A"/>
    <e v="#N/A"/>
    <s v="4a, 8a"/>
    <n v="0.09"/>
    <s v="Source"/>
    <n v="3.7499999999999999E-2"/>
    <s v="Derived (8a)"/>
    <s v="Y"/>
    <s v="Pos"/>
    <s v="Y"/>
    <s v="mode choice (probability)"/>
    <s v="tour"/>
    <s v="binary"/>
    <s v="Disaggregate"/>
    <s v="Work"/>
    <s v="USA"/>
    <s v="Puget Sound"/>
    <n v="1999"/>
    <x v="1"/>
    <x v="1"/>
    <n v="8707"/>
    <x v="1"/>
    <n v="0"/>
    <n v="0"/>
    <x v="1"/>
    <s v="Diversity"/>
    <s v="Land use mix:Entropy: maximises eveness --&gt; 1"/>
    <x v="4"/>
    <s v="Multinomial logistic (nested)"/>
    <s v="Not choosing transit"/>
    <n v="0.19159999999999999"/>
    <n v="1.2111859456788328"/>
    <m/>
    <s v="Derived (4a)"/>
    <n v="2.4"/>
    <m/>
  </r>
  <r>
    <n v="103"/>
    <s v="Renneet al. 2016"/>
    <n v="103.1"/>
    <x v="236"/>
    <s v="Table 3 p. 40"/>
    <x v="0"/>
    <x v="0"/>
    <x v="1"/>
    <n v="4.4400592007893432E-2"/>
    <n v="22.522222222222226"/>
    <s v="103.1Connectivity"/>
    <n v="1"/>
    <n v="22.522222222222226"/>
    <n v="2.1278991419123772"/>
    <n v="0.19151092277211393"/>
    <e v="#N/A"/>
    <e v="#N/A"/>
    <e v="#N/A"/>
    <e v="#N/A"/>
    <e v="#N/A"/>
    <e v="#N/A"/>
    <e v="#N/A"/>
    <e v="#N/A"/>
    <n v="1"/>
    <n v="22.522222222222226"/>
    <n v="1.6689373948587718"/>
    <n v="0.15020436553728947"/>
    <n v="1"/>
    <n v="22.522222222222226"/>
    <n v="1.6814909208538644"/>
    <n v="0.1513341828768478"/>
    <n v="1"/>
    <n v="22.522222222222226"/>
    <n v="1.719129152281218"/>
    <n v="0.15472162370530962"/>
    <s v="6a, 8a"/>
    <n v="0.09"/>
    <s v="derived (6a)"/>
    <n v="4.4400592007893432E-2"/>
    <s v="Derived (8a)"/>
    <s v="Y"/>
    <s v="Pos"/>
    <s v="Y"/>
    <s v="Mode share"/>
    <s v="proportion using transit"/>
    <s v="continuous (fraction)"/>
    <s v="Aggregate"/>
    <s v="Work"/>
    <s v="USA"/>
    <s v="varies"/>
    <n v="2010"/>
    <x v="0"/>
    <x v="2"/>
    <n v="4399"/>
    <x v="0"/>
    <n v="0"/>
    <n v="1"/>
    <x v="0"/>
    <s v="PT-Design"/>
    <s v="Block density"/>
    <x v="0"/>
    <s v="multi-level model"/>
    <m/>
    <n v="0.09"/>
    <m/>
    <m/>
    <s v=""/>
    <n v="2.0270000000000001"/>
    <m/>
  </r>
  <r>
    <n v="65"/>
    <s v="Sung et al. 2014"/>
    <n v="65.400000000000006"/>
    <x v="237"/>
    <s v="Table 2 p. 138 (1000m buffer)"/>
    <x v="0"/>
    <x v="0"/>
    <x v="1"/>
    <n v="5.0904494382022471E-2"/>
    <n v="19.644630835448627"/>
    <s v="65.4Pop_Den"/>
    <n v="0.5"/>
    <n v="9.8223154177243135"/>
    <n v="0.19898167191561775"/>
    <n v="1.8029729292274123E-2"/>
    <e v="#N/A"/>
    <e v="#N/A"/>
    <e v="#N/A"/>
    <e v="#N/A"/>
    <e v="#N/A"/>
    <e v="#N/A"/>
    <e v="#N/A"/>
    <e v="#N/A"/>
    <n v="0.5"/>
    <n v="9.8223154177243135"/>
    <n v="0.15511541060973644"/>
    <n v="1.4055007355348217E-2"/>
    <e v="#N/A"/>
    <e v="#N/A"/>
    <e v="#N/A"/>
    <e v="#N/A"/>
    <n v="0.5"/>
    <n v="9.8223154177243135"/>
    <n v="0.1505355858223176"/>
    <n v="1.3640029431360197E-2"/>
    <s v="6e, 8a, 5"/>
    <n v="9.0609999999999996E-2"/>
    <s v="Derived (6e)"/>
    <n v="5.0904494382022471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Residential density"/>
    <x v="2"/>
    <s v="OLS"/>
    <m/>
    <n v="0.69699999999999995"/>
    <m/>
    <m/>
    <s v=""/>
    <n v="1.78"/>
    <m/>
  </r>
  <r>
    <n v="110"/>
    <s v="Chapman and Frank 2004"/>
    <n v="110.4"/>
    <x v="238"/>
    <s v="Table 111 p. 245"/>
    <x v="1"/>
    <x v="0"/>
    <x v="1"/>
    <n v="1.0036138706752309E-2"/>
    <n v="99.639914235860502"/>
    <s v="110.4Local_Access"/>
    <n v="0.5"/>
    <n v="49.819957117930251"/>
    <n v="2.4445630981324807E-3"/>
    <n v="2.2301382666211551E-4"/>
    <n v="0.5"/>
    <n v="49.819957117930251"/>
    <n v="1.5735319479670786"/>
    <n v="0.14355096064377115"/>
    <n v="0.5"/>
    <n v="49.819957117930251"/>
    <n v="2.4541614792948376"/>
    <n v="0.22388947258609027"/>
    <e v="#N/A"/>
    <e v="#N/A"/>
    <e v="#N/A"/>
    <e v="#N/A"/>
    <n v="0.5"/>
    <n v="49.819957117930251"/>
    <n v="0.17741881864195566"/>
    <n v="1.6185652846286286E-2"/>
    <n v="0.5"/>
    <n v="49.819957117930251"/>
    <n v="1.482287465876987E-3"/>
    <n v="1.3522686333237037E-4"/>
    <s v="4a, 7a, 8a"/>
    <n v="9.1228500844378488E-2"/>
    <s v="Derived (7a); (used average mode shares p. 14 for elasticity calc as model-specific means only given for relative trip time)"/>
    <n v="1.0036138706752309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25372"/>
    <x v="0"/>
    <n v="0"/>
    <n v="1"/>
    <x v="0"/>
    <s v="PT-Access"/>
    <s v="Walkability index"/>
    <x v="5"/>
    <s v="Multinomial logistic"/>
    <s v="automobile"/>
    <n v="0.14099999999999999"/>
    <n v="1.1514246479847441"/>
    <m/>
    <s v="Derived (4a)"/>
    <n v="9.09"/>
    <m/>
  </r>
  <r>
    <n v="70"/>
    <s v="Guerra et al. 2012"/>
    <n v="70.13"/>
    <x v="239"/>
    <s v="Table 5 p. 9 (model 3"/>
    <x v="0"/>
    <x v="0"/>
    <x v="1"/>
    <n v="4.0616740088105729E-2"/>
    <n v="24.620390455531453"/>
    <s v="70.13Pop_Den"/>
    <n v="1"/>
    <n v="24.620390455531453"/>
    <n v="0.49876289323968725"/>
    <n v="4.5985938756699166E-2"/>
    <e v="#N/A"/>
    <e v="#N/A"/>
    <e v="#N/A"/>
    <e v="#N/A"/>
    <e v="#N/A"/>
    <e v="#N/A"/>
    <e v="#N/A"/>
    <e v="#N/A"/>
    <n v="1"/>
    <n v="24.620390455531453"/>
    <n v="0.38880872915060632"/>
    <n v="3.5848164827685908E-2"/>
    <e v="#N/A"/>
    <e v="#N/A"/>
    <e v="#N/A"/>
    <e v="#N/A"/>
    <n v="1"/>
    <n v="24.620390455531453"/>
    <n v="0.37732904542138057"/>
    <n v="3.4789737987851288E-2"/>
    <s v="6a, 8a, 5"/>
    <n v="9.2200000000000004E-2"/>
    <s v="Source (6a)"/>
    <n v="4.0616740088105729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0"/>
    <n v="0"/>
    <n v="0"/>
    <x v="1"/>
    <s v="Density"/>
    <s v="Population density"/>
    <x v="2"/>
    <s v="OLS"/>
    <m/>
    <n v="9.2200000000000004E-2"/>
    <m/>
    <m/>
    <s v=""/>
    <n v="2.27"/>
    <m/>
  </r>
  <r>
    <n v="154"/>
    <s v="Lu et al. 2018"/>
    <n v="154.1"/>
    <x v="240"/>
    <s v="Tables 3 (diagnostics) and 4 (elasticities) pp 8 - 9"/>
    <x v="0"/>
    <x v="0"/>
    <x v="1"/>
    <n v="4.6363636363636357E-2"/>
    <n v="21.568627450980394"/>
    <s v="154.1Balance"/>
    <n v="1"/>
    <n v="21.568627450980394"/>
    <n v="2.4071970427369851"/>
    <n v="0.22321281669015677"/>
    <e v="#N/A"/>
    <e v="#N/A"/>
    <e v="#N/A"/>
    <e v="#N/A"/>
    <e v="#N/A"/>
    <e v="#N/A"/>
    <e v="#N/A"/>
    <e v="#N/A"/>
    <n v="1"/>
    <n v="21.568627450980394"/>
    <n v="2.1961542950895043"/>
    <n v="0.20364339827193584"/>
    <n v="1"/>
    <n v="21.568627450980394"/>
    <n v="1.5540802815029231"/>
    <n v="0.14410562610299829"/>
    <n v="1"/>
    <n v="21.568627450980394"/>
    <n v="2.2653913454065311"/>
    <n v="0.21006356111951466"/>
    <s v="6c, 8a, 8b"/>
    <n v="9.2727272727272714E-2"/>
    <s v="derived (6c)"/>
    <n v="4.6363636363636357E-2"/>
    <s v="derived, 8a, 8b"/>
    <s v="N"/>
    <s v="Pos"/>
    <s v="insignificant"/>
    <s v="Mode share"/>
    <s v="trip"/>
    <s v="Ratio"/>
    <s v="Aggregate"/>
    <s v="Work"/>
    <s v="Hong Kong"/>
    <s v="Hong Kong"/>
    <n v="2011"/>
    <x v="0"/>
    <x v="0"/>
    <n v="4768"/>
    <x v="0"/>
    <n v="0"/>
    <n v="1"/>
    <x v="0"/>
    <s v="Diversity"/>
    <s v="ratio of job number to the resident numbers in a TPU"/>
    <x v="3"/>
    <s v="generalized linear mixed models"/>
    <m/>
    <n v="0.04"/>
    <m/>
    <m/>
    <m/>
    <n v="2"/>
    <s v="derived (8b)"/>
  </r>
  <r>
    <n v="110"/>
    <s v="Chapman and Frank 2004"/>
    <n v="110.2"/>
    <x v="241"/>
    <s v="Table 107, p. 240"/>
    <x v="1"/>
    <x v="0"/>
    <x v="1"/>
    <n v="2.960109065147035E-2"/>
    <n v="33.78253902108596"/>
    <s v="110.2Local_Access"/>
    <n v="1"/>
    <n v="33.78253902108596"/>
    <n v="1.6576398903090468E-3"/>
    <n v="1.540733587940688E-4"/>
    <n v="1"/>
    <n v="33.78253902108596"/>
    <n v="1.0670002045022167"/>
    <n v="9.9174921104827618E-2"/>
    <n v="1"/>
    <n v="33.78253902108596"/>
    <n v="1.6641484805390427"/>
    <n v="0.15467831549402056"/>
    <e v="#N/A"/>
    <e v="#N/A"/>
    <e v="#N/A"/>
    <e v="#N/A"/>
    <n v="1"/>
    <n v="33.78253902108596"/>
    <n v="0.12030636938645048"/>
    <n v="1.1182167202934858E-2"/>
    <n v="1"/>
    <n v="33.78253902108596"/>
    <n v="1.0051280059900683E-3"/>
    <n v="9.3424059595961052E-5"/>
    <s v="4a, 7a, 8a"/>
    <n v="9.2947424645616908E-2"/>
    <s v="Derived (7a); (used average mode shares p. 14 for elasticity calc as model-specific means only given for relative trip time)"/>
    <n v="2.960109065147035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8489"/>
    <x v="0"/>
    <n v="0"/>
    <n v="1"/>
    <x v="0"/>
    <s v="PT-Access"/>
    <s v="Walkability index"/>
    <x v="5"/>
    <s v="Multinomial logistic"/>
    <s v="automobile"/>
    <n v="0.125"/>
    <n v="1.1331484530668263"/>
    <m/>
    <s v="Derived (4a)"/>
    <n v="3.14"/>
    <m/>
  </r>
  <r>
    <n v="38"/>
    <s v="Choi et al. 2012"/>
    <n v="38.299999999999997"/>
    <x v="242"/>
    <s v="Table 2 p. 716 (multiplicative)"/>
    <x v="0"/>
    <x v="0"/>
    <x v="1"/>
    <n v="0.12883537881963511"/>
    <n v="7.7618431300610675"/>
    <s v="38.3Connectivity"/>
    <n v="1"/>
    <n v="7.7618431300610675"/>
    <n v="0.73333879637414301"/>
    <n v="6.8933846859169437E-2"/>
    <e v="#N/A"/>
    <e v="#N/A"/>
    <e v="#N/A"/>
    <e v="#N/A"/>
    <e v="#N/A"/>
    <e v="#N/A"/>
    <e v="#N/A"/>
    <e v="#N/A"/>
    <n v="1"/>
    <n v="7.7618431300610675"/>
    <n v="0.57516661211188524"/>
    <n v="5.4065661538517211E-2"/>
    <e v="#N/A"/>
    <e v="#N/A"/>
    <e v="#N/A"/>
    <e v="#N/A"/>
    <n v="1"/>
    <n v="7.7618431300610675"/>
    <n v="0.59246421905720315"/>
    <n v="5.5691636591377096E-2"/>
    <s v="6b"/>
    <n v="9.4E-2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1000"/>
    <x v="0"/>
    <n v="0"/>
    <n v="0"/>
    <x v="1"/>
    <s v="PT-Design"/>
    <s v="Pedestrian friendly intersection"/>
    <x v="0"/>
    <s v="Multiplicative"/>
    <m/>
    <n v="9.4E-2"/>
    <m/>
    <m/>
    <s v=""/>
    <s v=""/>
    <m/>
  </r>
  <r>
    <n v="76"/>
    <s v="Woldeamanuel and Kent 2016"/>
    <n v="76.099999999999994"/>
    <x v="243"/>
    <s v="Table 3"/>
    <x v="0"/>
    <x v="0"/>
    <x v="1"/>
    <n v="2.5924228998389812E-2"/>
    <n v="38.573953349282299"/>
    <s v="76.1Connectivity"/>
    <n v="0.5"/>
    <n v="19.286976674641149"/>
    <n v="1.8222332019954433"/>
    <n v="0.18895996326799597"/>
    <e v="#N/A"/>
    <e v="#N/A"/>
    <e v="#N/A"/>
    <e v="#N/A"/>
    <e v="#N/A"/>
    <e v="#N/A"/>
    <e v="#N/A"/>
    <e v="#N/A"/>
    <n v="0.5"/>
    <n v="19.286976674641149"/>
    <n v="1.4291998493078315"/>
    <n v="0.14820361671168175"/>
    <n v="0.5"/>
    <n v="19.286976674641149"/>
    <n v="1.4399501012440261"/>
    <n v="0.14931838468361891"/>
    <e v="#N/A"/>
    <e v="#N/A"/>
    <e v="#N/A"/>
    <e v="#N/A"/>
    <s v="6c, 8a"/>
    <n v="0.10369691599355925"/>
    <s v="derived (6c)"/>
    <n v="2.5924228998389812E-2"/>
    <s v="Derived (8a)"/>
    <s v="Y"/>
    <s v="Pos"/>
    <s v="Y"/>
    <s v="Ridership"/>
    <s v="boarding"/>
    <s v="Continuous"/>
    <s v="Aggregate"/>
    <s v="General"/>
    <s v="USA"/>
    <s v="San Fernando"/>
    <n v="2012"/>
    <x v="0"/>
    <x v="2"/>
    <n v="18"/>
    <x v="1"/>
    <n v="0"/>
    <n v="1"/>
    <x v="0"/>
    <s v="PT-Design"/>
    <s v="Connectivity index"/>
    <x v="0"/>
    <s v="OLS"/>
    <m/>
    <n v="0.04"/>
    <m/>
    <m/>
    <s v=""/>
    <n v="4"/>
    <m/>
  </r>
  <r>
    <n v="86"/>
    <s v="Chen and Zegras 2016"/>
    <n v="86.4"/>
    <x v="244"/>
    <s v="Table 2 (p-values), Table 3 p. 118 (pm peak)"/>
    <x v="0"/>
    <x v="0"/>
    <x v="1"/>
    <n v="4.0945860762741065E-2"/>
    <n v="24.422493052336954"/>
    <s v="86.4Local_Access"/>
    <n v="1"/>
    <n v="24.422493052336954"/>
    <n v="1.1983616352542561E-3"/>
    <n v="1.2462961006644264E-4"/>
    <e v="#N/A"/>
    <e v="#N/A"/>
    <e v="#N/A"/>
    <e v="#N/A"/>
    <e v="#N/A"/>
    <e v="#N/A"/>
    <e v="#N/A"/>
    <e v="#N/A"/>
    <n v="1"/>
    <n v="24.422493052336954"/>
    <n v="6.5937470328730427E-4"/>
    <n v="6.8574969141879647E-5"/>
    <n v="1"/>
    <n v="24.422493052336954"/>
    <n v="8.697337605851807E-2"/>
    <n v="9.0452311100858787E-3"/>
    <n v="1"/>
    <n v="24.422493052336954"/>
    <n v="7.2663963261257079E-4"/>
    <n v="7.5570521791707359E-5"/>
    <m/>
    <n v="0.104"/>
    <s v="Source"/>
    <m/>
    <m/>
    <s v="N"/>
    <s v="Pos"/>
    <s v="insignificant"/>
    <s v="Ridership"/>
    <s v="boarding"/>
    <s v="Continuous"/>
    <s v="Aggregate"/>
    <s v="Peak"/>
    <s v="USA"/>
    <s v="Boston"/>
    <s v="2009 - 2010"/>
    <x v="2"/>
    <x v="2"/>
    <n v="120"/>
    <x v="0"/>
    <n v="0"/>
    <n v="1"/>
    <x v="0"/>
    <s v="PT-Access"/>
    <s v="Walkability index"/>
    <x v="5"/>
    <s v="OLS"/>
    <m/>
    <n v="0.09"/>
    <m/>
    <m/>
    <s v=""/>
    <s v=""/>
    <m/>
  </r>
  <r>
    <n v="131"/>
    <s v="Zhang 2004"/>
    <n v="131.30000000000001"/>
    <x v="245"/>
    <s v="Table 4 (Hong Kong - work trip, expanded)"/>
    <x v="1"/>
    <x v="0"/>
    <x v="1"/>
    <n v="0.19127272727272726"/>
    <n v="5.2281368821292782"/>
    <s v="131.3Pop_Den"/>
    <n v="1"/>
    <n v="5.2281368821292782"/>
    <n v="0.10591223897499433"/>
    <n v="1.1141967540169403E-2"/>
    <n v="1"/>
    <n v="5.2281368821292782"/>
    <n v="2.3343132374343222E-2"/>
    <n v="2.4556975257809068E-3"/>
    <n v="1"/>
    <n v="5.2281368821292782"/>
    <n v="0.29465484004843168"/>
    <n v="3.0997689173095012E-2"/>
    <e v="#N/A"/>
    <e v="#N/A"/>
    <e v="#N/A"/>
    <e v="#N/A"/>
    <n v="1"/>
    <n v="5.2281368821292782"/>
    <n v="0.28091892977867572"/>
    <n v="2.9552671412716686E-2"/>
    <e v="#N/A"/>
    <e v="#N/A"/>
    <e v="#N/A"/>
    <e v="#N/A"/>
    <s v="4a, 7a, 8a"/>
    <n v="0.1052"/>
    <s v="derived (7a)"/>
    <n v="0.19127272727272726"/>
    <s v="Derived (8a)"/>
    <s v="N"/>
    <s v="Pos"/>
    <s v="insignificant"/>
    <s v="mode choice (probability)"/>
    <s v="trip"/>
    <s v="Discrete"/>
    <s v="Disaggregate"/>
    <s v="Work"/>
    <s v="Hong Kong"/>
    <s v="Hong Kong"/>
    <n v="1991"/>
    <x v="1"/>
    <x v="1"/>
    <n v="20246"/>
    <x v="1"/>
    <n v="0"/>
    <n v="1"/>
    <x v="0"/>
    <s v="Density"/>
    <s v="population density (origin)"/>
    <x v="2"/>
    <s v="logistic (nested)"/>
    <s v="drive alone or active modes"/>
    <n v="4.0000000000000002E-4"/>
    <n v="1.0004000800106678"/>
    <m/>
    <s v="Derived (4a)"/>
    <n v="0.55000000000000004"/>
    <m/>
  </r>
  <r>
    <n v="110"/>
    <s v="Chapman and Frank 2004"/>
    <n v="110.3"/>
    <x v="246"/>
    <s v="Table 109 p. 242"/>
    <x v="1"/>
    <x v="0"/>
    <x v="1"/>
    <n v="3.453900589968345E-2"/>
    <n v="28.952773073563328"/>
    <s v="110.3Local_Access"/>
    <n v="0.5"/>
    <n v="14.476386536781664"/>
    <n v="7.1032659137681162E-4"/>
    <n v="7.5564640937218457E-5"/>
    <n v="0.5"/>
    <n v="14.476386536781664"/>
    <n v="0.45722754543576755"/>
    <n v="4.8639929459055577E-2"/>
    <n v="0.5"/>
    <n v="14.476386536781664"/>
    <n v="0.71311563183111648"/>
    <n v="7.5861339446111981E-2"/>
    <e v="#N/A"/>
    <e v="#N/A"/>
    <e v="#N/A"/>
    <e v="#N/A"/>
    <n v="0.5"/>
    <n v="14.476386536781664"/>
    <n v="5.1553304060066141E-2"/>
    <n v="5.4842476090827012E-3"/>
    <n v="0.5"/>
    <n v="14.476386536781664"/>
    <n v="4.307142670530122E-4"/>
    <n v="4.5819443241331208E-5"/>
    <s v="4a, 7a, 8a"/>
    <n v="0.10638013817102503"/>
    <s v="Derived (7a); (used average mode shares p. 14 for elasticity calc as model-specific means only given for relative trip time)"/>
    <n v="3.453900589968345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4224"/>
    <x v="0"/>
    <n v="0"/>
    <n v="1"/>
    <x v="0"/>
    <s v="PT-Access"/>
    <s v="Walkability index"/>
    <x v="5"/>
    <s v="Multinomial logistic"/>
    <s v="automobile"/>
    <n v="0.108"/>
    <n v="1.1140477453864677"/>
    <m/>
    <s v="Derived (4a)"/>
    <n v="3.08"/>
    <m/>
  </r>
  <r>
    <n v="37"/>
    <s v="Moniruzzaman and Paez 2012"/>
    <n v="37.200000000000003"/>
    <x v="247"/>
    <s v="Table 2 (2), p. 203"/>
    <x v="0"/>
    <x v="0"/>
    <x v="1"/>
    <n v="7.9336709847607212E-2"/>
    <n v="12.604505555131235"/>
    <s v="37.2Pop_Den"/>
    <n v="1"/>
    <n v="12.604505555131235"/>
    <n v="0.25534362137301297"/>
    <n v="2.7168109458016201E-2"/>
    <e v="#N/A"/>
    <e v="#N/A"/>
    <e v="#N/A"/>
    <e v="#N/A"/>
    <e v="#N/A"/>
    <e v="#N/A"/>
    <e v="#N/A"/>
    <e v="#N/A"/>
    <n v="1"/>
    <n v="12.604505555131235"/>
    <n v="0.19905215537965953"/>
    <n v="2.1178797089701613E-2"/>
    <n v="1"/>
    <n v="12.604505555131235"/>
    <n v="0.6772669290737372"/>
    <n v="7.2060002761887954E-2"/>
    <n v="1"/>
    <n v="12.604505555131235"/>
    <n v="0.19317508622441926"/>
    <n v="2.0553487331645626E-2"/>
    <s v="4a, 7a"/>
    <n v="0.1063982304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2"/>
    <n v="761"/>
    <x v="0"/>
    <n v="0"/>
    <n v="1"/>
    <x v="0"/>
    <s v="Density"/>
    <s v="Dwelling density"/>
    <x v="2"/>
    <s v="Binary logistic"/>
    <s v="Not choosing transit"/>
    <n v="0.58640999999999999"/>
    <n v="1.7975237080793633"/>
    <m/>
    <s v="Derived (4a)"/>
    <s v=""/>
    <m/>
  </r>
  <r>
    <n v="9"/>
    <s v="Kuby et al. 2004"/>
    <n v="9.1"/>
    <x v="248"/>
    <s v="Table 2 p. 239"/>
    <x v="1"/>
    <x v="0"/>
    <x v="1"/>
    <n v="4.6932524201704955E-2"/>
    <n v="21.307185518133121"/>
    <s v="9.1Pop_Den"/>
    <n v="1"/>
    <n v="21.307185518133121"/>
    <n v="0.43164358075528508"/>
    <n v="4.6735489300310566E-2"/>
    <n v="1"/>
    <n v="21.307185518133121"/>
    <n v="9.5134550469516854E-2"/>
    <n v="1.0300534894502821E-2"/>
    <n v="1"/>
    <n v="21.307185518133121"/>
    <n v="1.2008609342628396"/>
    <n v="0.13002121622241852"/>
    <e v="#N/A"/>
    <e v="#N/A"/>
    <e v="#N/A"/>
    <e v="#N/A"/>
    <e v="#N/A"/>
    <e v="#N/A"/>
    <e v="#N/A"/>
    <e v="#N/A"/>
    <n v="1"/>
    <n v="21.307185518133121"/>
    <n v="0.32655127816492985"/>
    <n v="3.5356795391177503E-2"/>
    <s v="6c, 8a"/>
    <n v="0.10827333333333333"/>
    <s v="derived (6c)"/>
    <n v="4.6932524201704955E-2"/>
    <s v="Derived (8a)"/>
    <s v="Y"/>
    <s v="Pos"/>
    <s v="Y"/>
    <s v="Ridership"/>
    <s v="unlinked trip (boarding)"/>
    <s v="Continuous"/>
    <s v="Aggregate"/>
    <s v="Weekday"/>
    <s v="USA"/>
    <s v="varies"/>
    <n v="2000"/>
    <x v="1"/>
    <x v="1"/>
    <n v="268"/>
    <x v="0"/>
    <n v="0"/>
    <n v="0"/>
    <x v="1"/>
    <s v="Density"/>
    <s v="Population density"/>
    <x v="2"/>
    <s v="OLS"/>
    <m/>
    <n v="9.1560000000000002E-2"/>
    <m/>
    <m/>
    <s v=""/>
    <n v="2.3069999999999999"/>
    <m/>
  </r>
  <r>
    <n v="14"/>
    <s v="Taylor et al. 2009"/>
    <n v="14.1"/>
    <x v="249"/>
    <s v="Table 2 p. 68"/>
    <x v="0"/>
    <x v="0"/>
    <x v="1"/>
    <n v="7.9336709847607212E-2"/>
    <n v="12.604505555131235"/>
    <s v="14.1Pop_Den"/>
    <n v="1"/>
    <n v="12.604505555131235"/>
    <n v="0.25534362137301297"/>
    <n v="2.7763511951887698E-2"/>
    <e v="#N/A"/>
    <e v="#N/A"/>
    <e v="#N/A"/>
    <e v="#N/A"/>
    <n v="1"/>
    <n v="12.604505555131235"/>
    <n v="0.71038280977910429"/>
    <n v="7.7239922907282002E-2"/>
    <e v="#N/A"/>
    <e v="#N/A"/>
    <e v="#N/A"/>
    <e v="#N/A"/>
    <n v="1"/>
    <n v="12.604505555131235"/>
    <n v="0.6772669290737372"/>
    <n v="7.3639233198187437E-2"/>
    <e v="#N/A"/>
    <e v="#N/A"/>
    <e v="#N/A"/>
    <e v="#N/A"/>
    <s v="6aa"/>
    <n v="0.10872999999999999"/>
    <s v="Source (6a)"/>
    <m/>
    <m/>
    <s v="N"/>
    <s v="Pos"/>
    <s v="insignificant"/>
    <s v="Ridership"/>
    <s v="boarding"/>
    <s v="Continuous"/>
    <s v="Aggregate"/>
    <s v="other"/>
    <s v="USA"/>
    <s v="varies"/>
    <n v="2000"/>
    <x v="1"/>
    <x v="1"/>
    <n v="265"/>
    <x v="1"/>
    <n v="0"/>
    <n v="1"/>
    <x v="0"/>
    <s v="Density"/>
    <s v="Population density"/>
    <x v="2"/>
    <s v="OLS"/>
    <m/>
    <n v="0.10872999999999999"/>
    <m/>
    <m/>
    <s v=""/>
    <s v=""/>
    <m/>
  </r>
  <r>
    <n v="72"/>
    <s v="Bhattacharya 2013"/>
    <n v="72.400000000000006"/>
    <x v="250"/>
    <s v="Table 3.5 p. 67"/>
    <x v="0"/>
    <x v="0"/>
    <x v="1"/>
    <n v="3.4187648600865699E-2"/>
    <n v="29.250329897642565"/>
    <s v="72.4Emp_Den"/>
    <n v="1"/>
    <n v="29.250329897642565"/>
    <n v="0.54102568330461986"/>
    <n v="5.9512825163508185E-2"/>
    <e v="#N/A"/>
    <e v="#N/A"/>
    <e v="#N/A"/>
    <e v="#N/A"/>
    <e v="#N/A"/>
    <e v="#N/A"/>
    <e v="#N/A"/>
    <e v="#N/A"/>
    <n v="1"/>
    <n v="29.250329897642565"/>
    <n v="0.45204995231547368"/>
    <n v="4.9725494754702108E-2"/>
    <n v="1"/>
    <n v="29.250329897642565"/>
    <n v="1.2941720052937107"/>
    <n v="0.14235892058230817"/>
    <e v="#N/A"/>
    <e v="#N/A"/>
    <e v="#N/A"/>
    <e v="#N/A"/>
    <s v="4b, 8a, 8b"/>
    <n v="0.11"/>
    <s v="Source"/>
    <n v="3.4187648600865699E-2"/>
    <s v="Derived (8a)"/>
    <s v="Y"/>
    <s v="Pos"/>
    <s v="Y"/>
    <s v="Transit users"/>
    <s v="individual"/>
    <s v="Count"/>
    <s v="Aggregate"/>
    <s v="General"/>
    <s v="USA"/>
    <s v="Atlanta"/>
    <n v="2009"/>
    <x v="1"/>
    <x v="2"/>
    <n v="1605"/>
    <x v="1"/>
    <n v="0"/>
    <n v="1"/>
    <x v="0"/>
    <s v="Density"/>
    <s v="Employment density"/>
    <x v="1"/>
    <s v="Negative binomial regression"/>
    <m/>
    <n v="1.6402999999999999E-3"/>
    <m/>
    <n v="1.0016416460279076"/>
    <s v="Derived (4b)"/>
    <n v="3.2175362887406824"/>
    <s v="derived (8b)"/>
  </r>
  <r>
    <n v="150"/>
    <s v="He et al. 2018"/>
    <n v="150.1"/>
    <x v="251"/>
    <s v="Table 3 p. 1602"/>
    <x v="0"/>
    <x v="0"/>
    <x v="1"/>
    <n v="6.2340116200624504E-2"/>
    <n v="16.041035226526933"/>
    <s v="150.1Emp_Den"/>
    <n v="1"/>
    <n v="16.041035226526933"/>
    <n v="0.29670133891531481"/>
    <n v="3.2812606406184476E-2"/>
    <e v="#N/A"/>
    <e v="#N/A"/>
    <e v="#N/A"/>
    <e v="#N/A"/>
    <e v="#N/A"/>
    <e v="#N/A"/>
    <e v="#N/A"/>
    <e v="#N/A"/>
    <n v="1"/>
    <n v="16.041035226526933"/>
    <n v="0.24790657864774227"/>
    <n v="2.7416327207724332E-2"/>
    <e v="#N/A"/>
    <e v="#N/A"/>
    <e v="#N/A"/>
    <e v="#N/A"/>
    <n v="1"/>
    <n v="16.041035226526933"/>
    <n v="0.24592597937794428"/>
    <n v="2.7197290028701668E-2"/>
    <s v="6c, 8a"/>
    <n v="0.11059136613990787"/>
    <s v="derived 6c)"/>
    <n v="6.2340116200624504E-2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x v="0"/>
    <x v="0"/>
    <n v="108"/>
    <x v="0"/>
    <n v="0"/>
    <n v="0"/>
    <x v="1"/>
    <s v="Density"/>
    <s v="Count_offices"/>
    <x v="1"/>
    <s v="OLS"/>
    <m/>
    <n v="1007"/>
    <m/>
    <m/>
    <m/>
    <n v="1.774"/>
    <s v="source"/>
  </r>
  <r>
    <n v="65"/>
    <s v="Sung et al. 2014"/>
    <n v="65.8"/>
    <x v="252"/>
    <s v="Table 3 p. 139 (750m buffer)"/>
    <x v="0"/>
    <x v="0"/>
    <x v="1"/>
    <n v="7.4228947368421047E-2"/>
    <n v="13.471833232885455"/>
    <s v="65.8Mix_House"/>
    <n v="1"/>
    <n v="13.471833232885455"/>
    <n v="1.5865771388571408"/>
    <n v="0.17901032542297349"/>
    <e v="#N/A"/>
    <e v="#N/A"/>
    <e v="#N/A"/>
    <e v="#N/A"/>
    <e v="#N/A"/>
    <e v="#N/A"/>
    <e v="#N/A"/>
    <e v="#N/A"/>
    <n v="1"/>
    <n v="13.471833232885455"/>
    <n v="1.5865771388571412"/>
    <n v="0.17901032542297352"/>
    <e v="#N/A"/>
    <e v="#N/A"/>
    <e v="#N/A"/>
    <e v="#N/A"/>
    <n v="1"/>
    <n v="13.471833232885455"/>
    <n v="1.6179795958325547"/>
    <n v="0.18255340183859547"/>
    <s v="6e, 8a"/>
    <n v="0.112828"/>
    <s v="Derived (6e)"/>
    <n v="7.422894736842104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small-scale neighborhood living balancing index:perfect balance between two land uses = 1"/>
    <x v="9"/>
    <s v="OLS"/>
    <m/>
    <n v="0.26800000000000002"/>
    <m/>
    <m/>
    <s v=""/>
    <n v="1.52"/>
    <m/>
  </r>
  <r>
    <n v="67"/>
    <s v="Kerkman et al. 2015"/>
    <n v="67.2"/>
    <x v="253"/>
    <s v="Table 6 p. 29 (2013)"/>
    <x v="0"/>
    <x v="0"/>
    <x v="1"/>
    <n v="4.2481203007518793E-2"/>
    <n v="23.539823008849559"/>
    <s v="67.2Act_Den"/>
    <n v="1"/>
    <n v="23.539823008849559"/>
    <n v="1.3146108968743249"/>
    <n v="0.1485510313467987"/>
    <e v="#N/A"/>
    <e v="#N/A"/>
    <e v="#N/A"/>
    <e v="#N/A"/>
    <e v="#N/A"/>
    <e v="#N/A"/>
    <e v="#N/A"/>
    <e v="#N/A"/>
    <n v="1"/>
    <n v="23.539823008849559"/>
    <n v="1.2955592089075867"/>
    <n v="0.14639819060655729"/>
    <n v="1"/>
    <n v="23.539823008849559"/>
    <n v="1.1587294880089511"/>
    <n v="0.13093643214501149"/>
    <n v="1"/>
    <n v="23.539823008849559"/>
    <n v="1.3408204869095608"/>
    <n v="0.15151271502078037"/>
    <s v="6a, 5, 8a"/>
    <n v="0.113"/>
    <s v="Source (6a)"/>
    <n v="4.2481203007518793E-2"/>
    <s v="Derived (8a)"/>
    <s v="Y"/>
    <s v="Pos"/>
    <s v="Y"/>
    <s v="Ridership"/>
    <s v="stop entrance + stop exit"/>
    <s v="Continuous"/>
    <s v="Aggregate"/>
    <s v="General"/>
    <s v="Netherlands"/>
    <s v="Arnhem- Nijmegen"/>
    <n v="2013"/>
    <x v="0"/>
    <x v="2"/>
    <n v="1284"/>
    <x v="0"/>
    <n v="0"/>
    <n v="1"/>
    <x v="0"/>
    <s v="Density"/>
    <s v="Sum of number of inhabitants, employees, students,_x000a_and train travelers within service area)"/>
    <x v="7"/>
    <s v="OLS"/>
    <m/>
    <n v="0.113"/>
    <m/>
    <m/>
    <s v=""/>
    <n v="2.66"/>
    <m/>
  </r>
  <r>
    <n v="65"/>
    <s v="Sung et al. 2014"/>
    <n v="65.3"/>
    <x v="254"/>
    <s v="Table 2 p. 138 (750m buffer)"/>
    <x v="0"/>
    <x v="0"/>
    <x v="1"/>
    <n v="0.12597"/>
    <n v="7.9383980312772886"/>
    <s v="65.3Mix_House"/>
    <n v="1"/>
    <n v="7.9383980312772886"/>
    <n v="0.934904746655289"/>
    <n v="0.10599295584255009"/>
    <e v="#N/A"/>
    <e v="#N/A"/>
    <e v="#N/A"/>
    <e v="#N/A"/>
    <e v="#N/A"/>
    <e v="#N/A"/>
    <e v="#N/A"/>
    <e v="#N/A"/>
    <n v="1"/>
    <n v="7.9383980312772886"/>
    <n v="0.93490474665528922"/>
    <n v="0.10599295584255011"/>
    <e v="#N/A"/>
    <e v="#N/A"/>
    <e v="#N/A"/>
    <e v="#N/A"/>
    <n v="1"/>
    <n v="7.9383980312772886"/>
    <n v="0.95340892484110396"/>
    <n v="0.10809083003601049"/>
    <s v="6e, 8a"/>
    <n v="0.113373"/>
    <s v="Derived (6e)"/>
    <n v="0.12597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small-scale neighborhood living balancing index:perfect balance between two land uses = 1"/>
    <x v="9"/>
    <s v="OLS"/>
    <m/>
    <n v="0.221"/>
    <m/>
    <m/>
    <s v=""/>
    <n v="0.9"/>
    <m/>
  </r>
  <r>
    <n v="128"/>
    <s v="Zhao et al. 2013"/>
    <n v="128.1"/>
    <x v="255"/>
    <s v="Table  2  p. 120"/>
    <x v="1"/>
    <x v="0"/>
    <x v="1"/>
    <n v="3.4439017243834052E-2"/>
    <n v="29.036833220873618"/>
    <s v="128.1Emp_den"/>
    <n v="0.5"/>
    <n v="14.518416610436809"/>
    <n v="0.26853838211909464"/>
    <n v="3.0704017268470246E-2"/>
    <n v="0.5"/>
    <n v="14.518416610436809"/>
    <n v="5.3810570293208917E-2"/>
    <n v="6.152568085318175E-3"/>
    <e v="#N/A"/>
    <e v="#N/A"/>
    <e v="#N/A"/>
    <e v="#N/A"/>
    <n v="0.5"/>
    <n v="14.518416610436809"/>
    <n v="0.2243752313020268"/>
    <n v="2.5654511366867184E-2"/>
    <e v="#N/A"/>
    <e v="#N/A"/>
    <e v="#N/A"/>
    <e v="#N/A"/>
    <n v="0.5"/>
    <n v="14.518416610436809"/>
    <n v="0.2225826309535342"/>
    <n v="2.5449549857747892E-2"/>
    <s v="6c, 8a"/>
    <n v="0.11433753724952904"/>
    <s v="derived (6c)"/>
    <n v="3.4439017243834052E-2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Employment density at work (common catchment area)"/>
    <x v="1"/>
    <s v="OLS"/>
    <m/>
    <n v="0.24060000000000001"/>
    <m/>
    <m/>
    <m/>
    <n v="3.32"/>
    <m/>
  </r>
  <r>
    <n v="177"/>
    <s v="Tu et al. 2018"/>
    <n v="177.2"/>
    <x v="256"/>
    <s v="Table 4 Model 2 p. 51"/>
    <x v="0"/>
    <x v="0"/>
    <x v="1"/>
    <n v="5.8071742424242428E-2"/>
    <n v="17.220079134090927"/>
    <s v="177.2Mix_Land"/>
    <n v="1"/>
    <n v="17.220079134090927"/>
    <n v="0.23367268600446708"/>
    <n v="2.6868164465799933E-2"/>
    <e v="#N/A"/>
    <e v="#N/A"/>
    <e v="#N/A"/>
    <e v="#N/A"/>
    <e v="#N/A"/>
    <e v="#N/A"/>
    <e v="#N/A"/>
    <e v="#N/A"/>
    <n v="1"/>
    <n v="17.220079134090927"/>
    <n v="0.19948182948200585"/>
    <n v="2.293682969159147E-2"/>
    <n v="1"/>
    <n v="17.220079134090927"/>
    <n v="0.12757386373357496"/>
    <n v="1.4668704378507104E-2"/>
    <n v="1"/>
    <n v="17.220079134090927"/>
    <n v="0.16336251566383364"/>
    <n v="1.8783756944184705E-2"/>
    <s v="6e, 8a"/>
    <n v="0.11498205"/>
    <s v="Derived (6e)"/>
    <n v="5.8071742424242428E-2"/>
    <s v="Derived (8a)"/>
    <s v="Y"/>
    <s v="Pos"/>
    <s v="Y"/>
    <s v="Ridership"/>
    <s v="daily ridership"/>
    <s v="Count"/>
    <s v="Aggregate"/>
    <s v="General"/>
    <s v="China"/>
    <s v="Shenzhen"/>
    <n v="2014"/>
    <x v="0"/>
    <x v="0"/>
    <n v="491"/>
    <x v="0"/>
    <n v="0"/>
    <n v="1"/>
    <x v="0"/>
    <s v="Diversity"/>
    <s v="land use mix (entropy)"/>
    <x v="4"/>
    <s v="OLS"/>
    <m/>
    <n v="0.2019"/>
    <m/>
    <m/>
    <m/>
    <n v="1.98"/>
    <s v="source"/>
  </r>
  <r>
    <n v="33"/>
    <s v="Ramos-Santiago and Brown 2016"/>
    <n v="33.200000000000003"/>
    <x v="257"/>
    <s v="(Light rail) Table 3 p. 929"/>
    <x v="0"/>
    <x v="0"/>
    <x v="1"/>
    <n v="7.9336709847607212E-2"/>
    <n v="12.604505555131235"/>
    <s v="33.2Pop_Den"/>
    <n v="1"/>
    <n v="12.604505555131235"/>
    <n v="0.25534362137301297"/>
    <n v="2.9364516457896492E-2"/>
    <e v="#N/A"/>
    <e v="#N/A"/>
    <e v="#N/A"/>
    <e v="#N/A"/>
    <e v="#N/A"/>
    <e v="#N/A"/>
    <e v="#N/A"/>
    <e v="#N/A"/>
    <n v="1"/>
    <n v="12.604505555131235"/>
    <n v="0.19905215537965953"/>
    <n v="2.2890997868660848E-2"/>
    <n v="1"/>
    <n v="12.604505555131235"/>
    <n v="0.6772669290737372"/>
    <n v="7.7885696843479776E-2"/>
    <e v="#N/A"/>
    <e v="#N/A"/>
    <e v="#N/A"/>
    <e v="#N/A"/>
    <s v="4b"/>
    <n v="0.115"/>
    <s v="Source"/>
    <m/>
    <m/>
    <s v="Y"/>
    <s v="Pos"/>
    <s v="Y"/>
    <s v="Ridership"/>
    <s v="boarding"/>
    <s v="Count"/>
    <s v="Aggregate"/>
    <s v="General"/>
    <s v="USA"/>
    <s v="varies"/>
    <n v="2012"/>
    <x v="0"/>
    <x v="2"/>
    <n v="432"/>
    <x v="1"/>
    <n v="0"/>
    <n v="1"/>
    <x v="0"/>
    <s v="Density"/>
    <s v="Population density"/>
    <x v="2"/>
    <s v="Negative binomial regression"/>
    <m/>
    <n v="1E-4"/>
    <m/>
    <n v="1.0001000050001667"/>
    <s v="Derived (4b)"/>
    <s v=""/>
    <m/>
  </r>
  <r>
    <n v="113"/>
    <s v="Ewing et al. 2015"/>
    <n v="113.2"/>
    <x v="258"/>
    <s v="Table 12 p. 2343"/>
    <x v="0"/>
    <x v="0"/>
    <x v="1"/>
    <n v="5.3991750687442712E-2"/>
    <n v="18.52134793311264"/>
    <s v="113.2Balance"/>
    <n v="1"/>
    <n v="18.52134793311264"/>
    <n v="2.0671011205242431"/>
    <n v="0.24352518300896109"/>
    <e v="#N/A"/>
    <e v="#N/A"/>
    <e v="#N/A"/>
    <e v="#N/A"/>
    <e v="#N/A"/>
    <e v="#N/A"/>
    <e v="#N/A"/>
    <e v="#N/A"/>
    <n v="1"/>
    <n v="18.52134793311264"/>
    <n v="1.8858751168379766"/>
    <n v="0.22217494751468203"/>
    <n v="1"/>
    <n v="18.52134793311264"/>
    <n v="1.3345152200863353"/>
    <n v="0.15721923807837115"/>
    <n v="1"/>
    <n v="18.52134793311264"/>
    <n v="1.9453301517816022"/>
    <n v="0.22917934518139055"/>
    <s v="7b, 8a"/>
    <n v="0.11781"/>
    <s v="derived (7b)"/>
    <n v="5.3991750687442712E-2"/>
    <s v="Derived (8a)"/>
    <s v="Y"/>
    <s v="Pos"/>
    <s v="Y"/>
    <s v="Ridership"/>
    <s v="trip"/>
    <s v="Count"/>
    <s v="Disaggregate"/>
    <s v="General"/>
    <s v="USA"/>
    <s v="15 cities"/>
    <s v="varies"/>
    <x v="2"/>
    <x v="2"/>
    <n v="6719"/>
    <x v="0"/>
    <n v="0"/>
    <n v="1"/>
    <x v="0"/>
    <s v="Diversity"/>
    <s v="job-population balance:Perfect balancing when index = 1"/>
    <x v="3"/>
    <s v="Negative binomial regression"/>
    <m/>
    <n v="0.187"/>
    <m/>
    <n v="1.2056272850499248"/>
    <s v="Derived (4b)"/>
    <n v="2.1819999999999999"/>
    <m/>
  </r>
  <r>
    <n v="38"/>
    <s v="Choi et al. 2012"/>
    <n v="38.299999999999997"/>
    <x v="259"/>
    <s v="Table 2 p. 716 (multiplicative)"/>
    <x v="0"/>
    <x v="0"/>
    <x v="1"/>
    <n v="7.9336709847607212E-2"/>
    <n v="12.604505555131235"/>
    <s v="38.3Pop_Den"/>
    <n v="1"/>
    <n v="12.604505555131235"/>
    <n v="0.25534362137301297"/>
    <n v="3.089657818613457E-2"/>
    <e v="#N/A"/>
    <e v="#N/A"/>
    <e v="#N/A"/>
    <e v="#N/A"/>
    <e v="#N/A"/>
    <e v="#N/A"/>
    <e v="#N/A"/>
    <e v="#N/A"/>
    <n v="1"/>
    <n v="12.604505555131235"/>
    <n v="0.19905215537965953"/>
    <n v="2.4085310800938804E-2"/>
    <e v="#N/A"/>
    <e v="#N/A"/>
    <e v="#N/A"/>
    <e v="#N/A"/>
    <n v="1"/>
    <n v="12.604505555131235"/>
    <n v="0.19317508622441926"/>
    <n v="2.337418543315473E-2"/>
    <s v="6b"/>
    <n v="0.121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1000"/>
    <x v="0"/>
    <n v="0"/>
    <n v="0"/>
    <x v="1"/>
    <s v="Density"/>
    <s v="Population (gross)  (common catchment area)"/>
    <x v="2"/>
    <s v="Multiplicative"/>
    <m/>
    <n v="0.121"/>
    <m/>
    <m/>
    <s v=""/>
    <s v=""/>
    <m/>
  </r>
  <r>
    <n v="88"/>
    <s v="Lee et al. 2017"/>
    <n v="88.1"/>
    <x v="260"/>
    <s v="Table 5 p. 20"/>
    <x v="0"/>
    <x v="0"/>
    <x v="1"/>
    <n v="7.9336709847607212E-2"/>
    <n v="12.604505555131235"/>
    <s v="88.1Pop_Den"/>
    <n v="1"/>
    <n v="12.604505555131235"/>
    <n v="0.25534362137301297"/>
    <n v="3.0921343784443771E-2"/>
    <e v="#N/A"/>
    <e v="#N/A"/>
    <e v="#N/A"/>
    <e v="#N/A"/>
    <e v="#N/A"/>
    <e v="#N/A"/>
    <e v="#N/A"/>
    <e v="#N/A"/>
    <n v="1"/>
    <n v="12.604505555131235"/>
    <n v="0.19905215537965953"/>
    <n v="2.4104616729538883E-2"/>
    <n v="1"/>
    <n v="12.604505555131235"/>
    <n v="0.6772669290737372"/>
    <n v="8.201498606119817E-2"/>
    <n v="1"/>
    <n v="12.604505555131235"/>
    <n v="0.19317508622441926"/>
    <n v="2.3392921348949512E-2"/>
    <s v="1, 6c"/>
    <n v="0.12109698929691697"/>
    <s v="derived (6c)"/>
    <m/>
    <m/>
    <s v="Y"/>
    <s v="Pos"/>
    <s v="Y"/>
    <s v="Mode share"/>
    <s v="trip"/>
    <s v="continuous (fraction)"/>
    <s v="Aggregate"/>
    <s v="General"/>
    <s v="South Korea"/>
    <s v="Seoul metropolitan area"/>
    <n v="2010"/>
    <x v="0"/>
    <x v="2"/>
    <n v="78"/>
    <x v="0"/>
    <n v="0"/>
    <n v="1"/>
    <x v="0"/>
    <s v="Density"/>
    <s v="Population density"/>
    <x v="2"/>
    <s v="OLS"/>
    <m/>
    <n v="7.1520643493541822E-4"/>
    <m/>
    <m/>
    <s v=""/>
    <s v=""/>
    <m/>
  </r>
  <r>
    <n v="65"/>
    <s v="Sung et al. 2014"/>
    <n v="65.900000000000006"/>
    <x v="261"/>
    <s v="Table 3 p. 139 (1000m buffer)"/>
    <x v="0"/>
    <x v="0"/>
    <x v="1"/>
    <n v="7.9687499999999994E-2"/>
    <n v="12.549019607843139"/>
    <s v="65.9Balance"/>
    <n v="0.33333333333333331"/>
    <n v="4.1830065359477127"/>
    <n v="0.46685033556111222"/>
    <n v="5.6547246894839712E-2"/>
    <e v="#N/A"/>
    <e v="#N/A"/>
    <e v="#N/A"/>
    <e v="#N/A"/>
    <e v="#N/A"/>
    <e v="#N/A"/>
    <e v="#N/A"/>
    <e v="#N/A"/>
    <n v="0.33333333333333331"/>
    <n v="4.1830065359477127"/>
    <n v="0.42592083298705541"/>
    <n v="5.1589660895557082E-2"/>
    <e v="#N/A"/>
    <e v="#N/A"/>
    <e v="#N/A"/>
    <e v="#N/A"/>
    <n v="0.33333333333333331"/>
    <n v="4.1830065359477127"/>
    <n v="0.43934862456369089"/>
    <n v="5.3216102150277049E-2"/>
    <s v="6e, 8a"/>
    <n v="0.12112499999999998"/>
    <s v="Derived (6e)"/>
    <n v="7.96874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idential to non-residential balancing index:perfect balance between two land uses = 1"/>
    <x v="3"/>
    <s v="OLS"/>
    <m/>
    <n v="0.28499999999999998"/>
    <m/>
    <m/>
    <s v=""/>
    <n v="1.52"/>
    <m/>
  </r>
  <r>
    <n v="131"/>
    <s v="Zhang 2004"/>
    <n v="131.1"/>
    <x v="262"/>
    <s v="Table 3 (Boston - work trip, expanded)"/>
    <x v="1"/>
    <x v="0"/>
    <x v="1"/>
    <n v="4.1326530612244901E-2"/>
    <n v="24.197530864197528"/>
    <s v="131.1Emp_Den"/>
    <n v="0.5"/>
    <n v="12.098765432098764"/>
    <n v="0.22378355587610324"/>
    <n v="2.7189702038946544E-2"/>
    <n v="0.5"/>
    <n v="12.098765432098764"/>
    <n v="4.4842456668241944E-2"/>
    <n v="5.4483584851913961E-3"/>
    <n v="0.5"/>
    <n v="12.098765432098764"/>
    <n v="0.74552292391195751"/>
    <n v="9.0581035255302839E-2"/>
    <e v="#N/A"/>
    <e v="#N/A"/>
    <e v="#N/A"/>
    <e v="#N/A"/>
    <n v="0.5"/>
    <n v="12.098765432098764"/>
    <n v="0.53530621964367775"/>
    <n v="6.5039705686706847E-2"/>
    <e v="#N/A"/>
    <e v="#N/A"/>
    <e v="#N/A"/>
    <e v="#N/A"/>
    <s v="4a, 7a, 8a"/>
    <n v="0.1215"/>
    <s v="derived (7a)"/>
    <n v="4.1326530612244901E-2"/>
    <s v="Derived (8a)"/>
    <s v="Y"/>
    <s v="Pos"/>
    <s v="Y"/>
    <s v="mode choice (probability)"/>
    <s v="trip"/>
    <s v="Discrete"/>
    <s v="Disaggregate"/>
    <s v="Work"/>
    <s v="USA"/>
    <s v="Boston"/>
    <n v="1991"/>
    <x v="1"/>
    <x v="1"/>
    <n v="1619"/>
    <x v="1"/>
    <n v="0"/>
    <n v="1"/>
    <x v="0"/>
    <s v="Density"/>
    <s v="Job density (destination)"/>
    <x v="1"/>
    <s v="Multinomial logistic"/>
    <s v="drive alone or active modes"/>
    <n v="8.9999999999999998E-4"/>
    <n v="1.0009004051215273"/>
    <m/>
    <s v="Derived (4a)"/>
    <n v="2.94"/>
    <m/>
  </r>
  <r>
    <n v="113"/>
    <s v="Ewing et al. 2015"/>
    <n v="113.1"/>
    <x v="263"/>
    <s v="Table 11 p. 2343"/>
    <x v="0"/>
    <x v="0"/>
    <x v="1"/>
    <n v="1.8708913010243081E-2"/>
    <n v="53.450459652706847"/>
    <s v="113.1Mix_Land"/>
    <n v="1"/>
    <n v="53.450459652706847"/>
    <n v="0.7253109801623896"/>
    <n v="8.8759931197372438E-2"/>
    <e v="#N/A"/>
    <e v="#N/A"/>
    <e v="#N/A"/>
    <e v="#N/A"/>
    <e v="#N/A"/>
    <e v="#N/A"/>
    <e v="#N/A"/>
    <e v="#N/A"/>
    <n v="1"/>
    <n v="53.450459652706847"/>
    <n v="0.61918388383404976"/>
    <n v="7.5772627784191846E-2"/>
    <n v="1"/>
    <n v="53.450459652706847"/>
    <n v="0.39598433916205972"/>
    <n v="4.8458583504957062E-2"/>
    <n v="1"/>
    <n v="53.450459652706847"/>
    <n v="0.5070709306421195"/>
    <n v="6.205280513732938E-2"/>
    <s v="4a, 7a, 5, 8a"/>
    <n v="0.12237500000000001"/>
    <s v="derived (7a)"/>
    <n v="1.8708913010243081E-2"/>
    <s v="Derived (8a)"/>
    <s v="Y"/>
    <s v="Pos"/>
    <s v="Y"/>
    <s v="Transit use (probability)"/>
    <s v="household"/>
    <s v="binary"/>
    <s v="Disaggregate"/>
    <s v="General"/>
    <s v="USA"/>
    <s v="15 cities"/>
    <s v="varies"/>
    <x v="2"/>
    <x v="2"/>
    <n v="62011"/>
    <x v="0"/>
    <n v="0"/>
    <n v="1"/>
    <x v="0"/>
    <s v="Diversity"/>
    <s v="Land use entropy:Entropy: maximises eveness --&gt; 1"/>
    <x v="4"/>
    <s v="logistic"/>
    <s v="no transit trip"/>
    <n v="0.625"/>
    <n v="1.8682459574322223"/>
    <m/>
    <s v="Derived (4a)"/>
    <n v="6.5410000000000004"/>
    <m/>
  </r>
  <r>
    <n v="178"/>
    <s v="Park et al. 2018"/>
    <n v="178.2"/>
    <x v="264"/>
    <s v="Table 6 p. 281"/>
    <x v="0"/>
    <x v="0"/>
    <x v="1"/>
    <n v="8.9700000000000002E-2"/>
    <n v="11.148272017837234"/>
    <s v="178.2Mix_Land"/>
    <n v="1"/>
    <n v="11.148272017837234"/>
    <n v="0.15127959903268998"/>
    <n v="1.8788926199860095E-2"/>
    <e v="#N/A"/>
    <e v="#N/A"/>
    <e v="#N/A"/>
    <e v="#N/A"/>
    <e v="#N/A"/>
    <e v="#N/A"/>
    <e v="#N/A"/>
    <e v="#N/A"/>
    <n v="1"/>
    <n v="11.148272017837234"/>
    <n v="0.12914445284276135"/>
    <n v="1.603974104307096E-2"/>
    <n v="1"/>
    <n v="11.148272017837234"/>
    <n v="8.2591265939816805E-2"/>
    <n v="1.0257835229725246E-2"/>
    <n v="1"/>
    <n v="11.148272017837234"/>
    <n v="0.10576082420742938"/>
    <n v="1.3135494366562729E-2"/>
    <s v="7b, 8a, 8b"/>
    <n v="0.12419999999999999"/>
    <s v="derived (7b)"/>
    <n v="8.9700000000000002E-2"/>
    <s v="derived, 8a, 8b"/>
    <s v="N"/>
    <s v="Pos"/>
    <s v="insignificant"/>
    <s v="Ridership"/>
    <s v="Transit trip"/>
    <s v="Count"/>
    <s v="Disaggregate"/>
    <s v="General"/>
    <s v="USA"/>
    <s v="varies"/>
    <n v="2012"/>
    <x v="0"/>
    <x v="0"/>
    <n v="977"/>
    <x v="0"/>
    <n v="0"/>
    <n v="1"/>
    <x v="0"/>
    <s v="Diversity"/>
    <s v="Land use entropy index"/>
    <x v="4"/>
    <s v="Negative binomial regression (multilevel)"/>
    <m/>
    <n v="0.18"/>
    <m/>
    <m/>
    <m/>
    <n v="1.3846153846153846"/>
    <s v="derived (8b)"/>
  </r>
  <r>
    <n v="52"/>
    <s v="Durning and Townsend 2015"/>
    <n v="52.1"/>
    <x v="265"/>
    <s v="Table 3 p. 101"/>
    <x v="0"/>
    <x v="0"/>
    <x v="1"/>
    <n v="2.6562500000000003E-2"/>
    <n v="37.647058823529406"/>
    <s v="52.1Comm_Den"/>
    <n v="1"/>
    <n v="37.647058823529406"/>
    <n v="0.5399810812525212"/>
    <n v="6.8847587859696455E-2"/>
    <e v="#N/A"/>
    <e v="#N/A"/>
    <e v="#N/A"/>
    <e v="#N/A"/>
    <e v="#N/A"/>
    <e v="#N/A"/>
    <e v="#N/A"/>
    <e v="#N/A"/>
    <n v="1"/>
    <n v="37.647058823529406"/>
    <n v="0.56616841840093712"/>
    <n v="7.2186473346119481E-2"/>
    <e v="#N/A"/>
    <e v="#N/A"/>
    <e v="#N/A"/>
    <e v="#N/A"/>
    <n v="1"/>
    <n v="37.647058823529406"/>
    <n v="0.59240588319039811"/>
    <n v="7.5531750106775764E-2"/>
    <s v="8b, 8a"/>
    <n v="0.1275"/>
    <s v="Source"/>
    <n v="2.6562500000000003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x v="0"/>
    <x v="2"/>
    <n v="342"/>
    <x v="0"/>
    <n v="0"/>
    <n v="0"/>
    <x v="1"/>
    <s v="Density"/>
    <s v="Commercial density"/>
    <x v="8"/>
    <s v="Bootstrapped regression"/>
    <m/>
    <n v="2.4000000000000001E-4"/>
    <m/>
    <m/>
    <s v=""/>
    <n v="4.8"/>
    <s v="derived (8b)"/>
  </r>
  <r>
    <n v="164"/>
    <s v="Schneider et al. 2017b"/>
    <n v="164.1"/>
    <x v="266"/>
    <s v="Table 3 (Extended Model) p. 932"/>
    <x v="0"/>
    <x v="0"/>
    <x v="1"/>
    <n v="4.9702463302186993E-2"/>
    <n v="20.119727143503535"/>
    <s v="164.1Emp_Den"/>
    <n v="1"/>
    <n v="20.119727143503535"/>
    <n v="0.37214243954882059"/>
    <n v="4.7856256691755195E-2"/>
    <e v="#N/A"/>
    <e v="#N/A"/>
    <e v="#N/A"/>
    <e v="#N/A"/>
    <e v="#N/A"/>
    <e v="#N/A"/>
    <e v="#N/A"/>
    <e v="#N/A"/>
    <n v="1"/>
    <n v="20.119727143503535"/>
    <n v="0.31094082451884197"/>
    <n v="3.9985936385434941E-2"/>
    <n v="1"/>
    <n v="20.119727143503535"/>
    <n v="0.89019124619749457"/>
    <n v="0.11447557777723436"/>
    <n v="1"/>
    <n v="20.119727143503535"/>
    <n v="0.30845662594149209"/>
    <n v="3.9666476866291996E-2"/>
    <s v="7a"/>
    <n v="0.12859661142054998"/>
    <s v="derived (7a)"/>
    <m/>
    <m/>
    <s v="Y"/>
    <s v="Pos"/>
    <s v="Y"/>
    <s v="Mode share"/>
    <s v="boardings"/>
    <s v="Ratio"/>
    <s v="Aggregate"/>
    <s v="Work"/>
    <s v="USA"/>
    <s v="varies"/>
    <n v="2013"/>
    <x v="0"/>
    <x v="0"/>
    <n v="120"/>
    <x v="0"/>
    <n v="0"/>
    <n v="1"/>
    <x v="0"/>
    <s v="Density"/>
    <s v="jobs within 1  mile"/>
    <x v="1"/>
    <s v="fractional multinomial logit model"/>
    <s v="auto, walk, bike"/>
    <n v="8.9800000000000001E-3"/>
    <m/>
    <m/>
    <m/>
    <m/>
    <m/>
  </r>
  <r>
    <n v="113"/>
    <s v="Ewing et al. 2015"/>
    <n v="113.1"/>
    <x v="267"/>
    <s v="Table 11 p. 2343"/>
    <x v="0"/>
    <x v="0"/>
    <x v="1"/>
    <n v="6.2889289191820838E-2"/>
    <n v="15.90095885723664"/>
    <s v="113.1Balance"/>
    <n v="1"/>
    <n v="15.90095885723664"/>
    <n v="1.7746489072990435"/>
    <n v="0.22923956274079102"/>
    <e v="#N/A"/>
    <e v="#N/A"/>
    <e v="#N/A"/>
    <e v="#N/A"/>
    <e v="#N/A"/>
    <e v="#N/A"/>
    <e v="#N/A"/>
    <e v="#N/A"/>
    <n v="1"/>
    <n v="15.90095885723664"/>
    <n v="1.6190626487349535"/>
    <n v="0.20914177002527812"/>
    <n v="1"/>
    <n v="15.90095885723664"/>
    <n v="1.1457088158800512"/>
    <n v="0.14799647800777926"/>
    <n v="1"/>
    <n v="15.90095885723664"/>
    <n v="1.6701060213830088"/>
    <n v="0.21573527726974162"/>
    <s v="4a, 7a, 5, 8a"/>
    <n v="0.1291746"/>
    <s v="derived (7a)"/>
    <n v="6.2889289191820838E-2"/>
    <s v="Derived (8a)"/>
    <s v="Y"/>
    <s v="Pos"/>
    <s v="Y"/>
    <s v="Transit use (probability)"/>
    <s v="household"/>
    <s v="binary"/>
    <s v="Disaggregate"/>
    <s v="General"/>
    <s v="USA"/>
    <s v="15 cities"/>
    <s v="varies"/>
    <x v="2"/>
    <x v="2"/>
    <n v="62011"/>
    <x v="0"/>
    <n v="0"/>
    <n v="1"/>
    <x v="0"/>
    <s v="Diversity"/>
    <s v="job-population balance:Perfect balancing when index = 1"/>
    <x v="3"/>
    <s v="logistic"/>
    <s v="no transit trip"/>
    <n v="0.246"/>
    <n v="1.2788995735417383"/>
    <m/>
    <s v="Derived (4a)"/>
    <n v="2.0539999999999998"/>
    <m/>
  </r>
  <r>
    <n v="7"/>
    <s v="Bhiromkaew 2006"/>
    <n v="7.3"/>
    <x v="268"/>
    <s v="table 5.8 p. 137, mode share figure 4.7"/>
    <x v="0"/>
    <x v="0"/>
    <x v="1"/>
    <n v="8.0089053803339499E-2"/>
    <n v="12.486100815418832"/>
    <s v="7.3Pop_Den"/>
    <n v="0.33333333333333331"/>
    <n v="4.1620336051396105"/>
    <n v="8.4314987871926858E-2"/>
    <n v="1.0919128189366014E-2"/>
    <e v="#N/A"/>
    <e v="#N/A"/>
    <e v="#N/A"/>
    <e v="#N/A"/>
    <n v="0.33333333333333331"/>
    <n v="4.1620336051396105"/>
    <n v="0.23456986185471582"/>
    <n v="3.0377735389633113E-2"/>
    <e v="#N/A"/>
    <e v="#N/A"/>
    <e v="#N/A"/>
    <e v="#N/A"/>
    <n v="0.33333333333333331"/>
    <n v="4.1620336051396105"/>
    <n v="0.22363493007522822"/>
    <n v="2.896161798446235E-2"/>
    <n v="0.33333333333333331"/>
    <n v="4.1620336051396105"/>
    <n v="6.3786809964510638E-2"/>
    <n v="8.2606470376439846E-3"/>
    <s v="4a, 7a, , 8a"/>
    <n v="0.12950399999999998"/>
    <s v="derived (7a)"/>
    <n v="8.008905380333949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Household density"/>
    <x v="2"/>
    <s v="Multinomial logistic"/>
    <s v="automobile"/>
    <n v="3.2000000000000001E-2"/>
    <n v="1.0325175053051183"/>
    <m/>
    <s v="Derived (4a)"/>
    <n v="1.617"/>
    <m/>
  </r>
  <r>
    <n v="72"/>
    <s v="Bhattacharya 2013"/>
    <n v="72.2"/>
    <x v="269"/>
    <s v="Table 3.3 p. 64"/>
    <x v="0"/>
    <x v="0"/>
    <x v="1"/>
    <n v="3.2161159794204051E-2"/>
    <n v="31.093406033827666"/>
    <s v="72.2Pop_Den"/>
    <n v="1"/>
    <n v="31.093406033827666"/>
    <n v="0.62989403771311869"/>
    <n v="8.1886224902705432E-2"/>
    <e v="#N/A"/>
    <e v="#N/A"/>
    <e v="#N/A"/>
    <e v="#N/A"/>
    <e v="#N/A"/>
    <e v="#N/A"/>
    <e v="#N/A"/>
    <e v="#N/A"/>
    <n v="1"/>
    <n v="31.093406033827666"/>
    <n v="0.49103151742502976"/>
    <n v="6.3834097265253867E-2"/>
    <n v="1"/>
    <n v="31.093406033827666"/>
    <n v="1.6707149302179842"/>
    <n v="0.21719294092833796"/>
    <e v="#N/A"/>
    <e v="#N/A"/>
    <e v="#N/A"/>
    <e v="#N/A"/>
    <s v="4b, 8a, 8b"/>
    <n v="0.13"/>
    <s v="Source"/>
    <n v="3.2161159794204051E-2"/>
    <s v="Derived (8a)"/>
    <s v="Y"/>
    <s v="Pos"/>
    <s v="Y"/>
    <s v="Transit users"/>
    <s v="individual"/>
    <s v="Count"/>
    <s v="Aggregate"/>
    <s v="General"/>
    <s v="USA"/>
    <s v="Atlanta"/>
    <n v="2009"/>
    <x v="1"/>
    <x v="2"/>
    <n v="10491"/>
    <x v="1"/>
    <n v="0"/>
    <n v="1"/>
    <x v="0"/>
    <s v="Density"/>
    <s v="Population density"/>
    <x v="2"/>
    <s v="Negative binomial regression"/>
    <m/>
    <n v="1.9844899999999999E-2"/>
    <m/>
    <n v="1.02004311906927"/>
    <s v="Derived (4b)"/>
    <n v="4.0421427843975968"/>
    <s v="derived (8b)"/>
  </r>
  <r>
    <n v="115"/>
    <s v="Lund et al. 2004"/>
    <n v="115.4"/>
    <x v="270"/>
    <s v="Figure 5-22 p. 78 (imputed from table 5 - 24 p. 77)"/>
    <x v="1"/>
    <x v="0"/>
    <x v="1"/>
    <n v="4.3741588156123827E-2"/>
    <n v="22.861538461538458"/>
    <s v="115.4Amenity"/>
    <n v="0.5"/>
    <n v="11.430769230769229"/>
    <n v="6.9430755809944303E-2"/>
    <n v="9.0259982552927595E-3"/>
    <n v="0.5"/>
    <n v="11.430769230769229"/>
    <n v="1.6293644198387021"/>
    <n v="0.21181737457903127"/>
    <n v="0.5"/>
    <n v="11.430769230769229"/>
    <e v="#N/A"/>
    <e v="#N/A"/>
    <e v="#N/A"/>
    <e v="#N/A"/>
    <e v="#N/A"/>
    <e v="#N/A"/>
    <n v="0.5"/>
    <n v="11.430769230769229"/>
    <n v="9.2440341443232085E-2"/>
    <n v="1.2017244387620172E-2"/>
    <n v="0.5"/>
    <n v="11.430769230769229"/>
    <n v="4.5763569770629238E-2"/>
    <n v="5.9492640701818015E-3"/>
    <s v="8a, 4b"/>
    <n v="0.13"/>
    <s v="Source"/>
    <n v="4.3741588156123827E-2"/>
    <s v="Derived (8a)"/>
    <s v="Y"/>
    <s v="Pos"/>
    <s v="Y"/>
    <s v="Mode share"/>
    <s v="trip"/>
    <s v="continuous (fraction)"/>
    <s v="Aggregate"/>
    <s v="General"/>
    <s v="USA"/>
    <s v="Sacramento"/>
    <n v="2003"/>
    <x v="1"/>
    <x v="1"/>
    <n v="22"/>
    <x v="0"/>
    <n v="1"/>
    <n v="0"/>
    <x v="0"/>
    <s v="PT-Design"/>
    <s v="Street Furniture Density"/>
    <x v="6"/>
    <s v="OLS"/>
    <m/>
    <n v="1.6E-2"/>
    <m/>
    <n v="1.0161286854060949"/>
    <s v="Derived (4b)"/>
    <n v="2.972"/>
    <m/>
  </r>
  <r>
    <n v="71"/>
    <s v="Chao. et al. 2016"/>
    <n v="71.2"/>
    <x v="271"/>
    <s v="Table 5"/>
    <x v="0"/>
    <x v="0"/>
    <x v="1"/>
    <n v="4.9702463302186993E-2"/>
    <n v="20.119727143503535"/>
    <s v="71.2Emp_Den"/>
    <n v="1"/>
    <n v="20.119727143503535"/>
    <n v="0.37214243954882059"/>
    <n v="4.8452945629256443E-2"/>
    <e v="#N/A"/>
    <e v="#N/A"/>
    <e v="#N/A"/>
    <e v="#N/A"/>
    <e v="#N/A"/>
    <e v="#N/A"/>
    <e v="#N/A"/>
    <e v="#N/A"/>
    <n v="1"/>
    <n v="20.119727143503535"/>
    <n v="0.31094082451884197"/>
    <n v="4.0484495352353225E-2"/>
    <n v="1"/>
    <n v="20.119727143503535"/>
    <n v="0.89019124619749457"/>
    <n v="0.1159029002549138"/>
    <n v="1"/>
    <n v="20.119727143503535"/>
    <n v="0.30845662594149209"/>
    <n v="4.0161052697582272E-2"/>
    <n v="5"/>
    <n v="0.13020000000000001"/>
    <s v="Source"/>
    <m/>
    <m/>
    <s v="Y"/>
    <s v="Pos"/>
    <s v="Y"/>
    <s v="Ridership"/>
    <s v="boarding"/>
    <s v="Continuous"/>
    <s v="Aggregate"/>
    <s v="General"/>
    <s v="USA"/>
    <s v="Baltimore"/>
    <n v="2011"/>
    <x v="0"/>
    <x v="2"/>
    <n v="32"/>
    <x v="0"/>
    <n v="0"/>
    <n v="1"/>
    <x v="0"/>
    <s v="Density"/>
    <s v="Employment density"/>
    <x v="1"/>
    <s v="OLS"/>
    <m/>
    <n v="1.0000000000000001E-5"/>
    <m/>
    <m/>
    <s v=""/>
    <s v=""/>
    <m/>
  </r>
  <r>
    <n v="67"/>
    <s v="Kerkman et al. 2015"/>
    <n v="67.099999999999994"/>
    <x v="272"/>
    <s v="Table 6 p. 29 (2012)"/>
    <x v="0"/>
    <x v="0"/>
    <x v="1"/>
    <n v="4.2394822006472495E-2"/>
    <n v="23.587786259541982"/>
    <s v="67.1Act_Den"/>
    <n v="1"/>
    <n v="23.587786259541982"/>
    <n v="1.3172894646777478"/>
    <n v="0.17256491987278497"/>
    <e v="#N/A"/>
    <e v="#N/A"/>
    <e v="#N/A"/>
    <e v="#N/A"/>
    <e v="#N/A"/>
    <e v="#N/A"/>
    <e v="#N/A"/>
    <e v="#N/A"/>
    <n v="1"/>
    <n v="23.587786259541982"/>
    <n v="1.2981989581996842"/>
    <n v="0.17006406352415865"/>
    <n v="1"/>
    <n v="23.587786259541982"/>
    <n v="1.1610904417381775"/>
    <n v="0.15210284786770126"/>
    <n v="1"/>
    <n v="23.587786259541982"/>
    <n v="1.3435524577116778"/>
    <n v="0.17600537196022981"/>
    <s v="6a, 5, 8a"/>
    <n v="0.13100000000000001"/>
    <s v="Source (6a)"/>
    <n v="4.2394822006472495E-2"/>
    <s v="Derived (8a)"/>
    <s v="Y"/>
    <s v="Pos"/>
    <s v="Y"/>
    <s v="Ridership"/>
    <s v="stop entrance + stop exit"/>
    <s v="Continuous"/>
    <s v="Aggregate"/>
    <s v="General"/>
    <s v="Netherlands"/>
    <s v="Arnhem- Nijmegen"/>
    <n v="2012"/>
    <x v="0"/>
    <x v="2"/>
    <n v="1232"/>
    <x v="0"/>
    <n v="0"/>
    <n v="1"/>
    <x v="0"/>
    <s v="Density"/>
    <s v="Sum of number of inhabitants, employees, students,_x000a_and train travelers within service area)"/>
    <x v="7"/>
    <s v="OLS"/>
    <m/>
    <n v="0.13100000000000001"/>
    <m/>
    <m/>
    <s v=""/>
    <n v="3.09"/>
    <m/>
  </r>
  <r>
    <n v="110"/>
    <s v="Chapman and Frank 2004"/>
    <n v="110.4"/>
    <x v="273"/>
    <s v="Table 111 p. 245"/>
    <x v="1"/>
    <x v="0"/>
    <x v="1"/>
    <n v="1.2521961465975258E-2"/>
    <n v="79.859693125330679"/>
    <s v="110.4Local_Access"/>
    <n v="0.5"/>
    <n v="39.92984656266534"/>
    <n v="1.9592756611597618E-3"/>
    <n v="2.5932410867090882E-4"/>
    <n v="0.5"/>
    <n v="39.92984656266534"/>
    <n v="1.2611590390382825"/>
    <n v="0.16692339427994074"/>
    <n v="0.5"/>
    <n v="39.92984656266534"/>
    <n v="1.9669686000789113"/>
    <n v="0.26034232400824797"/>
    <e v="#N/A"/>
    <e v="#N/A"/>
    <e v="#N/A"/>
    <e v="#N/A"/>
    <n v="0.5"/>
    <n v="39.92984656266534"/>
    <n v="0.14219815944307568"/>
    <n v="1.8820940658442909E-2"/>
    <n v="0.5"/>
    <n v="39.92984656266534"/>
    <n v="1.188028141696824E-3"/>
    <n v="1.5724399839638669E-4"/>
    <s v="4a, 7a, 8a"/>
    <n v="0.13235713269535848"/>
    <s v="Derived (7a); (used average mode shares p. 14 for elasticity calc as model-specific means only given for relative trip time)"/>
    <n v="1.2521961465975258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25372"/>
    <x v="0"/>
    <n v="0"/>
    <n v="1"/>
    <x v="0"/>
    <s v="PT-Access"/>
    <s v="Walkability index"/>
    <x v="5"/>
    <s v="Multinomial logistic"/>
    <s v="automobile"/>
    <n v="0.154"/>
    <n v="1.1664908867784396"/>
    <m/>
    <s v="Derived (4a)"/>
    <n v="10.57"/>
    <m/>
  </r>
  <r>
    <n v="38"/>
    <s v="Choi et al. 2012"/>
    <n v="38.299999999999997"/>
    <x v="274"/>
    <s v="Table 2 p. 716 (multiplicative)"/>
    <x v="0"/>
    <x v="0"/>
    <x v="1"/>
    <n v="4.9702463302186993E-2"/>
    <n v="20.119727143503535"/>
    <s v="38.3Emp_Den"/>
    <n v="0.5"/>
    <n v="10.059863571751768"/>
    <n v="0.1860712197744103"/>
    <n v="2.493354344977098E-2"/>
    <e v="#N/A"/>
    <e v="#N/A"/>
    <e v="#N/A"/>
    <e v="#N/A"/>
    <e v="#N/A"/>
    <e v="#N/A"/>
    <e v="#N/A"/>
    <e v="#N/A"/>
    <n v="0.5"/>
    <n v="10.059863571751768"/>
    <n v="0.15547041225942099"/>
    <n v="2.0833035242762414E-2"/>
    <e v="#N/A"/>
    <e v="#N/A"/>
    <e v="#N/A"/>
    <e v="#N/A"/>
    <n v="0.5"/>
    <n v="10.059863571751768"/>
    <n v="0.15422831297074605"/>
    <n v="2.0666593938079972E-2"/>
    <s v="6b, 5"/>
    <n v="0.13400000000000001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1000"/>
    <x v="0"/>
    <n v="0"/>
    <n v="0"/>
    <x v="1"/>
    <s v="Density"/>
    <s v="Employment (common catchment area)"/>
    <x v="1"/>
    <s v="Multiplicative"/>
    <m/>
    <n v="0.13400000000000001"/>
    <m/>
    <m/>
    <s v=""/>
    <s v=""/>
    <m/>
  </r>
  <r>
    <n v="65"/>
    <s v="Sung et al. 2014"/>
    <n v="65.2"/>
    <x v="275"/>
    <s v="Table 2 p. 138 (500m buffer)"/>
    <x v="0"/>
    <x v="0"/>
    <x v="1"/>
    <n v="0.13734285714285716"/>
    <n v="7.2810484709798207"/>
    <s v="65.2Mix_Land"/>
    <n v="1"/>
    <n v="7.2810484709798207"/>
    <n v="9.880222616249848E-2"/>
    <n v="1.3298384432567648E-2"/>
    <e v="#N/A"/>
    <e v="#N/A"/>
    <e v="#N/A"/>
    <e v="#N/A"/>
    <e v="#N/A"/>
    <e v="#N/A"/>
    <e v="#N/A"/>
    <e v="#N/A"/>
    <n v="1"/>
    <n v="7.2810484709798207"/>
    <n v="8.4345539775296283E-2"/>
    <n v="1.1352572271595781E-2"/>
    <e v="#N/A"/>
    <e v="#N/A"/>
    <e v="#N/A"/>
    <e v="#N/A"/>
    <n v="1"/>
    <n v="7.2810484709798207"/>
    <n v="6.9073456958440721E-2"/>
    <n v="9.297011012778288E-3"/>
    <s v="6e, 8a"/>
    <n v="0.13459600000000002"/>
    <s v="Derived (6e)"/>
    <n v="0.13734285714285716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0.253"/>
    <m/>
    <m/>
    <s v=""/>
    <n v="0.98"/>
    <m/>
  </r>
  <r>
    <n v="7"/>
    <s v="Bhiromkaew 2006"/>
    <n v="7.3"/>
    <x v="276"/>
    <s v="table 5.8 p. 137, mode share figure 4.7"/>
    <x v="0"/>
    <x v="0"/>
    <x v="1"/>
    <n v="8.4747657713928809E-2"/>
    <n v="11.799736145812602"/>
    <s v="7.3Pop_Den"/>
    <n v="0.33333333333333331"/>
    <n v="3.9332453819375339"/>
    <n v="7.9680167951034914E-2"/>
    <n v="1.0811084867764369E-2"/>
    <e v="#N/A"/>
    <e v="#N/A"/>
    <e v="#N/A"/>
    <e v="#N/A"/>
    <n v="0.33333333333333331"/>
    <n v="3.9332453819375339"/>
    <n v="0.2216754868923837"/>
    <n v="3.0077151737045518E-2"/>
    <e v="#N/A"/>
    <e v="#N/A"/>
    <e v="#N/A"/>
    <e v="#N/A"/>
    <n v="0.33333333333333331"/>
    <n v="3.9332453819375339"/>
    <n v="0.21134165155997323"/>
    <n v="2.8675046625308731E-2"/>
    <n v="0.33333333333333331"/>
    <n v="3.9332453819375339"/>
    <n v="6.0280430079089377E-2"/>
    <n v="8.1789090335609264E-3"/>
    <s v="4a, 7a, , 8a"/>
    <n v="0.13568100000000002"/>
    <s v="derived (7a)"/>
    <n v="8.474765771392880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Household density"/>
    <x v="2"/>
    <s v="Multinomial logistic"/>
    <s v="automobile"/>
    <n v="3.5000000000000003E-2"/>
    <n v="1.0356197087996233"/>
    <m/>
    <s v="Derived (4a)"/>
    <n v="1.601"/>
    <m/>
  </r>
  <r>
    <n v="131"/>
    <s v="Zhang 2004"/>
    <n v="131.4"/>
    <x v="277"/>
    <s v="Table 4 (Hong Kong - non-work trip, expanded)"/>
    <x v="1"/>
    <x v="0"/>
    <x v="1"/>
    <n v="0.10381679389312976"/>
    <n v="9.6323529411764728"/>
    <s v="131.4Emp_Den"/>
    <n v="1"/>
    <n v="9.6323529411764728"/>
    <n v="0.17816381388065219"/>
    <n v="2.4230278687768694E-2"/>
    <n v="1"/>
    <n v="9.6323529411764728"/>
    <n v="3.570102848939942E-2"/>
    <n v="4.85533987455832E-3"/>
    <n v="1"/>
    <n v="9.6323529411764728"/>
    <n v="0.59354319820151435"/>
    <n v="8.0721874955405948E-2"/>
    <e v="#N/A"/>
    <e v="#N/A"/>
    <e v="#N/A"/>
    <e v="#N/A"/>
    <n v="1"/>
    <n v="9.6323529411764728"/>
    <n v="0.42618054446571624"/>
    <n v="5.7960554047337402E-2"/>
    <e v="#N/A"/>
    <e v="#N/A"/>
    <e v="#N/A"/>
    <e v="#N/A"/>
    <s v="4a, 7a, 8a"/>
    <n v="0.13599999999999998"/>
    <s v="derived (7a)"/>
    <n v="0.10381679389312976"/>
    <s v="Derived (8a)"/>
    <s v="N"/>
    <s v="Pos"/>
    <s v="insignificant"/>
    <s v="mode choice (probability)"/>
    <s v="trip"/>
    <s v="Discrete"/>
    <s v="Disaggregate"/>
    <s v="Non-work"/>
    <s v="Hong Kong"/>
    <s v="Hong Kong"/>
    <n v="1991"/>
    <x v="1"/>
    <x v="1"/>
    <n v="15281"/>
    <x v="1"/>
    <n v="0"/>
    <n v="1"/>
    <x v="0"/>
    <s v="Density"/>
    <s v="Job density (origin)"/>
    <x v="1"/>
    <s v="logistic (nested)"/>
    <s v="drive alone or active modes"/>
    <n v="1.6999999999999999E-3"/>
    <n v="1.0017014458191815"/>
    <m/>
    <s v="Derived (4a)"/>
    <n v="1.31"/>
    <m/>
  </r>
  <r>
    <n v="31"/>
    <s v="Frank et al. 2008"/>
    <n v="31.1"/>
    <x v="278"/>
    <s v="Table 4 p. 48 (significance from table 3 p. 46)"/>
    <x v="1"/>
    <x v="0"/>
    <x v="1"/>
    <n v="7.7777777777777779E-2"/>
    <n v="12.857142857142858"/>
    <s v="31.1Connectivity"/>
    <n v="0.5"/>
    <n v="6.4285714285714288"/>
    <n v="0.60737131050427273"/>
    <n v="8.5031983470598191E-2"/>
    <n v="0.5"/>
    <n v="6.4285714285714288"/>
    <n v="1.290908174214016"/>
    <n v="0.18072714438996226"/>
    <n v="0.5"/>
    <n v="6.4285714285714288"/>
    <n v="1.6522383849233349"/>
    <n v="0.2313133738892669"/>
    <e v="#N/A"/>
    <e v="#N/A"/>
    <e v="#N/A"/>
    <e v="#N/A"/>
    <e v="#N/A"/>
    <e v="#N/A"/>
    <e v="#N/A"/>
    <e v="#N/A"/>
    <e v="#N/A"/>
    <e v="#N/A"/>
    <e v="#N/A"/>
    <e v="#N/A"/>
    <s v="4a, 8a"/>
    <n v="0.14000000000000001"/>
    <s v="Source"/>
    <n v="7.7777777777777779E-2"/>
    <s v="Derived (8a)"/>
    <s v="Y"/>
    <s v="Pos"/>
    <s v="Y"/>
    <s v="mode choice (probability)"/>
    <s v="tour"/>
    <s v="binary"/>
    <s v="Disaggregate"/>
    <s v="Work"/>
    <s v="USA"/>
    <s v="Puget Sound"/>
    <n v="1999"/>
    <x v="1"/>
    <x v="1"/>
    <n v="8707"/>
    <x v="1"/>
    <n v="0"/>
    <n v="0"/>
    <x v="1"/>
    <s v="PT-Design"/>
    <s v="intersection density"/>
    <x v="0"/>
    <s v="Multinomial logistic (nested)"/>
    <s v="Not choosing transit"/>
    <n v="8.4290000000000004E-2"/>
    <n v="1.0879443519272471"/>
    <m/>
    <s v="Derived (4a)"/>
    <n v="1.8"/>
    <m/>
  </r>
  <r>
    <n v="164"/>
    <s v="Schneider et al. 2017b"/>
    <n v="164.1"/>
    <x v="279"/>
    <s v="Table 3 (Extended Model) p. 932"/>
    <x v="0"/>
    <x v="0"/>
    <x v="1"/>
    <n v="0.10877555683935247"/>
    <n v="9.1932418371975935"/>
    <s v="164.1Amenity"/>
    <n v="1"/>
    <n v="9.1932418371975935"/>
    <n v="5.583996284187745E-2"/>
    <n v="7.8309160585515476E-3"/>
    <e v="#N/A"/>
    <e v="#N/A"/>
    <e v="#N/A"/>
    <e v="#N/A"/>
    <e v="#N/A"/>
    <e v="#N/A"/>
    <e v="#N/A"/>
    <e v="#N/A"/>
    <n v="1"/>
    <n v="9.1932418371975935"/>
    <n v="2.9460824936391055E-2"/>
    <n v="4.131543707252292E-3"/>
    <n v="1"/>
    <n v="9.1932418371975935"/>
    <n v="7.4345514045826205E-2"/>
    <n v="1.0426107937631206E-2"/>
    <n v="1"/>
    <n v="9.1932418371975935"/>
    <n v="3.680553388326499E-2"/>
    <n v="5.1615551239921342E-3"/>
    <s v="7a"/>
    <n v="0.14023856141749999"/>
    <s v="derived (7a)"/>
    <m/>
    <m/>
    <s v="Y"/>
    <s v="Pos"/>
    <s v="Y"/>
    <s v="Mode share"/>
    <s v="boardings"/>
    <s v="Ratio"/>
    <s v="Aggregate"/>
    <s v="Work"/>
    <s v="USA"/>
    <s v="varies"/>
    <n v="2013"/>
    <x v="0"/>
    <x v="0"/>
    <n v="120"/>
    <x v="0"/>
    <n v="0"/>
    <n v="1"/>
    <x v="0"/>
    <s v="PT-Design"/>
    <s v="pre-1940 housing (%)"/>
    <x v="6"/>
    <s v="fractional multinomial logit model"/>
    <s v="auto, walk, bike"/>
    <n v="0.86099999999999999"/>
    <m/>
    <m/>
    <m/>
    <m/>
    <m/>
  </r>
  <r>
    <n v="169"/>
    <s v="Ingvardson and Nielsen 2018"/>
    <n v="169.5"/>
    <x v="280"/>
    <s v="Table 5 (Model II-B) p. 59 (country dummies)"/>
    <x v="0"/>
    <x v="0"/>
    <x v="1"/>
    <n v="6.7544712088686037E-2"/>
    <n v="14.80500795809156"/>
    <s v="169.5Emp_Den"/>
    <n v="1"/>
    <n v="14.80500795809156"/>
    <n v="0.27383928915968841"/>
    <n v="3.8472503565312129E-2"/>
    <e v="#N/A"/>
    <e v="#N/A"/>
    <e v="#N/A"/>
    <e v="#N/A"/>
    <e v="#N/A"/>
    <e v="#N/A"/>
    <e v="#N/A"/>
    <e v="#N/A"/>
    <n v="1"/>
    <n v="14.80500795809156"/>
    <n v="0.22880436442615606"/>
    <n v="3.214541183318298E-2"/>
    <n v="1"/>
    <n v="14.80500795809156"/>
    <n v="0.65504310223376039"/>
    <n v="9.202897131180289E-2"/>
    <n v="1"/>
    <n v="14.80500795809156"/>
    <n v="0.22697637841795512"/>
    <n v="3.1888592592840735E-2"/>
    <s v="6c, 8a"/>
    <n v="0.14049300114446697"/>
    <s v="derived (6c)"/>
    <n v="6.7544712088686037E-2"/>
    <s v="Derived (8a)"/>
    <s v="Y"/>
    <s v="Pos"/>
    <s v="Y"/>
    <s v="Ridership"/>
    <s v="Yearly boardings per capita"/>
    <s v="Continuous"/>
    <s v="Aggregate"/>
    <s v="General"/>
    <s v="Europe"/>
    <s v="varies"/>
    <n v="2012"/>
    <x v="0"/>
    <x v="0"/>
    <n v="48"/>
    <x v="0"/>
    <n v="0"/>
    <n v="1"/>
    <x v="0"/>
    <s v="Density"/>
    <s v="jobs per km^%2"/>
    <x v="1"/>
    <s v="OLS"/>
    <m/>
    <n v="7.0000000000000007E-2"/>
    <m/>
    <m/>
    <m/>
    <n v="2.08"/>
    <s v="source"/>
  </r>
  <r>
    <n v="104"/>
    <s v="Peterson 2011"/>
    <n v="104.1"/>
    <x v="281"/>
    <s v="Table 5.7 p. 26"/>
    <x v="0"/>
    <x v="0"/>
    <x v="1"/>
    <n v="1.4376595527417544E-2"/>
    <n v="69.557496981319687"/>
    <s v="104.1Mix_Land"/>
    <n v="1"/>
    <n v="69.557496981319687"/>
    <n v="0.94387993369872725"/>
    <n v="0.1328888558654438"/>
    <e v="#N/A"/>
    <e v="#N/A"/>
    <e v="#N/A"/>
    <e v="#N/A"/>
    <e v="#N/A"/>
    <e v="#N/A"/>
    <e v="#N/A"/>
    <e v="#N/A"/>
    <n v="1"/>
    <n v="69.557496981319687"/>
    <n v="0.80577195052218065"/>
    <n v="0.11344463291401781"/>
    <n v="1"/>
    <n v="69.557496981319687"/>
    <n v="0.51531230329690847"/>
    <n v="7.2550819181171747E-2"/>
    <e v="#N/A"/>
    <e v="#N/A"/>
    <e v="#N/A"/>
    <e v="#N/A"/>
    <s v="6e, 4b, 8a"/>
    <n v="0.14079"/>
    <s v="Derived (6e)"/>
    <n v="1.4376595527417544E-2"/>
    <s v="Derived (8a)"/>
    <s v="Y"/>
    <s v="Pos"/>
    <s v="Y"/>
    <s v="Ridership"/>
    <s v="boarding"/>
    <s v="Continuous"/>
    <s v="Aggregate"/>
    <s v="General"/>
    <s v="USA"/>
    <s v="Fargo- Moorhead"/>
    <n v="2010"/>
    <x v="0"/>
    <x v="2"/>
    <n v="15"/>
    <x v="1"/>
    <n v="0"/>
    <n v="1"/>
    <x v="0"/>
    <s v="Diversity"/>
    <s v="Proportion of eight land-use types within route area:Closer to 1 implies greater mixture of land use types"/>
    <x v="4"/>
    <s v="OLS"/>
    <m/>
    <n v="0.247"/>
    <m/>
    <n v="1.28017911277827"/>
    <s v="Derived (4b)"/>
    <n v="9.7929999999999993"/>
    <m/>
  </r>
  <r>
    <n v="2"/>
    <s v="Cervero 2006"/>
    <n v="2.4"/>
    <x v="282"/>
    <s v="Table 3, p. 293"/>
    <x v="1"/>
    <x v="0"/>
    <x v="1"/>
    <n v="7.9336709847607212E-2"/>
    <n v="12.604505555131235"/>
    <s v="2.4Pop_Den"/>
    <n v="1"/>
    <n v="12.604505555131235"/>
    <n v="0.25534362137301297"/>
    <n v="3.7024825099086882E-2"/>
    <n v="1"/>
    <n v="12.604505555131235"/>
    <n v="5.6277914737140847E-2"/>
    <n v="8.1602976368854215E-3"/>
    <n v="1"/>
    <n v="12.604505555131235"/>
    <n v="0.71038280977910429"/>
    <n v="0.10300550741797011"/>
    <e v="#N/A"/>
    <e v="#N/A"/>
    <e v="#N/A"/>
    <e v="#N/A"/>
    <e v="#N/A"/>
    <e v="#N/A"/>
    <e v="#N/A"/>
    <e v="#N/A"/>
    <e v="#N/A"/>
    <e v="#N/A"/>
    <e v="#N/A"/>
    <e v="#N/A"/>
    <s v="6a"/>
    <n v="0.14499999999999999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x v="1"/>
    <x v="1"/>
    <n v="27"/>
    <x v="1"/>
    <n v="0"/>
    <n v="0"/>
    <x v="1"/>
    <s v="Density"/>
    <s v="Dwelling density"/>
    <x v="2"/>
    <s v="OLS"/>
    <m/>
    <n v="0.14499999999999999"/>
    <m/>
    <m/>
    <s v=""/>
    <s v=""/>
    <m/>
  </r>
  <r>
    <n v="93"/>
    <s v="Kim et al. 2016"/>
    <n v="93.1"/>
    <x v="283"/>
    <s v="Table 3 p. 9 (model 5)"/>
    <x v="0"/>
    <x v="0"/>
    <x v="1"/>
    <n v="6.3076860911148364E-2"/>
    <n v="15.853674161252648"/>
    <s v="93.1Comm_Den"/>
    <n v="1"/>
    <n v="15.853674161252648"/>
    <n v="0.22739317181580029"/>
    <n v="3.2989469182771222E-2"/>
    <e v="#N/A"/>
    <e v="#N/A"/>
    <e v="#N/A"/>
    <e v="#N/A"/>
    <e v="#N/A"/>
    <e v="#N/A"/>
    <e v="#N/A"/>
    <e v="#N/A"/>
    <n v="1"/>
    <n v="15.853674161252648"/>
    <n v="0.23842100568319324"/>
    <n v="3.4589351811682253E-2"/>
    <n v="1"/>
    <n v="15.853674161252648"/>
    <n v="1.4012493196025242"/>
    <n v="0.2032887393991423"/>
    <n v="1"/>
    <n v="15.853674161252648"/>
    <n v="0.24946994896291314"/>
    <n v="3.6192296926163388E-2"/>
    <s v="6c, 8a, 5"/>
    <n v="0.14507678009564123"/>
    <s v="derived (6c)"/>
    <n v="6.3076860911148364E-2"/>
    <s v="Derived (8a)"/>
    <s v="Y"/>
    <s v="Pos"/>
    <s v="Y"/>
    <s v="Ridership"/>
    <s v="trip"/>
    <s v="Continuous"/>
    <s v="Aggregate"/>
    <s v="General"/>
    <s v="USA"/>
    <s v="Los Angeles"/>
    <s v="2000 - 2010"/>
    <x v="2"/>
    <x v="2"/>
    <n v="50"/>
    <x v="0"/>
    <n v="0"/>
    <n v="1"/>
    <x v="0"/>
    <s v="Density"/>
    <s v="Change in commercial area"/>
    <x v="8"/>
    <s v="OLS"/>
    <m/>
    <n v="5879.8"/>
    <m/>
    <m/>
    <s v=""/>
    <n v="2.2999999999999998"/>
    <m/>
  </r>
  <r>
    <n v="155"/>
    <s v="Zhao et al. 2018"/>
    <n v="155.1"/>
    <x v="284"/>
    <s v="Table 3 p. 1183 - DR Model 1 (only) "/>
    <x v="0"/>
    <x v="0"/>
    <x v="1"/>
    <n v="6.8252265990194946E-2"/>
    <n v="14.651528201915802"/>
    <s v="155.1Centrality"/>
    <n v="1"/>
    <n v="14.651528201915802"/>
    <n v="1.0220987264552344E-6"/>
    <n v="1.5626364128762727E-7"/>
    <e v="#N/A"/>
    <e v="#N/A"/>
    <e v="#N/A"/>
    <e v="#N/A"/>
    <e v="#N/A"/>
    <e v="#N/A"/>
    <e v="#N/A"/>
    <e v="#N/A"/>
    <n v="1"/>
    <n v="14.651528201915802"/>
    <n v="5.2344008477191943E-2"/>
    <n v="8.0026177046554469E-3"/>
    <e v="#N/A"/>
    <e v="#N/A"/>
    <e v="#N/A"/>
    <e v="#N/A"/>
    <n v="1"/>
    <n v="14.651528201915802"/>
    <n v="5.1105692627792579E-7"/>
    <n v="7.8132976921333481E-8"/>
    <s v="6c, 8a"/>
    <n v="0.1528850758180367"/>
    <s v="derived (6c)"/>
    <n v="6.8252265990194946E-2"/>
    <s v="Derived (8a)"/>
    <s v="Y"/>
    <s v="neg"/>
    <s v="Y"/>
    <s v="Ridership"/>
    <s v="daily ridership"/>
    <s v="Count"/>
    <s v="Aggregate"/>
    <s v="Weekday"/>
    <s v="China"/>
    <s v="varies"/>
    <n v="2016"/>
    <x v="0"/>
    <x v="0"/>
    <n v="109"/>
    <x v="0"/>
    <n v="0"/>
    <n v="0"/>
    <x v="1"/>
    <s v="PT-Access"/>
    <s v="number of transfer stations"/>
    <x v="11"/>
    <s v="OLS"/>
    <m/>
    <n v="17.82"/>
    <m/>
    <m/>
    <m/>
    <n v="2.2400000000000002"/>
    <s v="source"/>
  </r>
  <r>
    <n v="71"/>
    <s v="Chao. et al. 2016"/>
    <n v="71.099999999999994"/>
    <x v="285"/>
    <s v="Table 4"/>
    <x v="0"/>
    <x v="0"/>
    <x v="1"/>
    <n v="7.9336709847607212E-2"/>
    <n v="12.604505555131235"/>
    <s v="71.1Pop_Den"/>
    <n v="1"/>
    <n v="12.604505555131235"/>
    <n v="0.25534362137301297"/>
    <n v="3.9067574070070984E-2"/>
    <e v="#N/A"/>
    <e v="#N/A"/>
    <e v="#N/A"/>
    <e v="#N/A"/>
    <e v="#N/A"/>
    <e v="#N/A"/>
    <e v="#N/A"/>
    <e v="#N/A"/>
    <n v="1"/>
    <n v="12.604505555131235"/>
    <n v="0.19905215537965953"/>
    <n v="3.045497977308791E-2"/>
    <n v="1"/>
    <n v="12.604505555131235"/>
    <n v="0.6772669290737372"/>
    <n v="0.1036218401482818"/>
    <n v="1"/>
    <n v="12.604505555131235"/>
    <n v="0.19317508622441926"/>
    <n v="2.9555788192336147E-2"/>
    <s v="6a"/>
    <n v="0.153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x v="0"/>
    <x v="2"/>
    <n v="39"/>
    <x v="0"/>
    <n v="0"/>
    <n v="1"/>
    <x v="0"/>
    <s v="Density"/>
    <s v="Population density"/>
    <x v="2"/>
    <s v="OLS"/>
    <m/>
    <n v="0.153"/>
    <m/>
    <m/>
    <s v=""/>
    <s v=""/>
    <m/>
  </r>
  <r>
    <n v="155"/>
    <s v="Zhao et al. 2018"/>
    <n v="155.1"/>
    <x v="286"/>
    <s v="Table 3 p. 1183 - DR Model 1 (only) "/>
    <x v="0"/>
    <x v="0"/>
    <x v="1"/>
    <n v="6.5795083253183825E-2"/>
    <n v="15.198704075681977"/>
    <s v="155.1Pop_Den"/>
    <n v="1"/>
    <n v="15.198704075681977"/>
    <n v="0.30789721357070726"/>
    <n v="4.7404007352720726E-2"/>
    <e v="#N/A"/>
    <e v="#N/A"/>
    <e v="#N/A"/>
    <e v="#N/A"/>
    <e v="#N/A"/>
    <e v="#N/A"/>
    <e v="#N/A"/>
    <e v="#N/A"/>
    <n v="1"/>
    <n v="15.198704075681977"/>
    <n v="0.24002010963536083"/>
    <n v="3.6953614844398686E-2"/>
    <e v="#N/A"/>
    <e v="#N/A"/>
    <e v="#N/A"/>
    <e v="#N/A"/>
    <n v="1"/>
    <n v="15.198704075681977"/>
    <n v="0.23293345046161387"/>
    <n v="3.5862549291441413E-2"/>
    <s v="6c, 8a"/>
    <n v="0.15396049481245014"/>
    <s v="derived (6c)"/>
    <n v="6.5795083253183825E-2"/>
    <s v="Derived (8a)"/>
    <s v="Y"/>
    <s v="Pos"/>
    <s v="Y"/>
    <s v="Ridership"/>
    <s v="daily ridership"/>
    <s v="Count"/>
    <s v="Aggregate"/>
    <s v="Weekday"/>
    <s v="China"/>
    <s v="varies"/>
    <n v="2016"/>
    <x v="0"/>
    <x v="0"/>
    <n v="109"/>
    <x v="0"/>
    <n v="0"/>
    <n v="0"/>
    <x v="1"/>
    <s v="Density"/>
    <s v="Weighted population"/>
    <x v="2"/>
    <s v="OLS"/>
    <m/>
    <n v="0.61"/>
    <m/>
    <m/>
    <m/>
    <n v="2.34"/>
    <s v="source"/>
  </r>
  <r>
    <n v="128"/>
    <s v="Zhao et al. 2013"/>
    <n v="128.1"/>
    <x v="287"/>
    <s v="Table  2  p. 120"/>
    <x v="1"/>
    <x v="0"/>
    <x v="1"/>
    <n v="7.1637324008172798E-2"/>
    <n v="13.959203722991024"/>
    <s v="128.1Pop_den"/>
    <n v="0.5"/>
    <n v="6.979601861495512"/>
    <n v="0.14139363160743443"/>
    <n v="2.1777482010331105E-2"/>
    <n v="0.5"/>
    <n v="6.979601861495512"/>
    <n v="3.1163256404018798E-2"/>
    <n v="4.7997724367535907E-3"/>
    <e v="#N/A"/>
    <e v="#N/A"/>
    <e v="#N/A"/>
    <e v="#N/A"/>
    <n v="0.5"/>
    <n v="6.979601861495512"/>
    <n v="0.11022287134912531"/>
    <n v="1.6976553828089137E-2"/>
    <e v="#N/A"/>
    <e v="#N/A"/>
    <e v="#N/A"/>
    <e v="#N/A"/>
    <n v="0.5"/>
    <n v="6.979601861495512"/>
    <n v="0.10696851102244405"/>
    <n v="1.6475316447991249E-2"/>
    <s v="6c, 8a"/>
    <n v="0.15402024661757152"/>
    <s v="derived (6c)"/>
    <n v="7.1637324008172798E-2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Population density (common catchment area)"/>
    <x v="2"/>
    <s v="OLS"/>
    <m/>
    <n v="0.1769"/>
    <m/>
    <m/>
    <m/>
    <n v="2.15"/>
    <m/>
  </r>
  <r>
    <n v="86"/>
    <s v="Chen and Zegras 2016"/>
    <n v="86.2"/>
    <x v="288"/>
    <s v="Table 2 (p-values), Table 3 p. 118 (am peak period)"/>
    <x v="0"/>
    <x v="0"/>
    <x v="1"/>
    <n v="0.12883537881963511"/>
    <n v="7.7618431300610675"/>
    <s v="86.2Connectivity"/>
    <n v="0.5"/>
    <n v="3.8809215650305338"/>
    <n v="0.3666693981870715"/>
    <n v="5.7567095515370224E-2"/>
    <e v="#N/A"/>
    <e v="#N/A"/>
    <e v="#N/A"/>
    <e v="#N/A"/>
    <e v="#N/A"/>
    <e v="#N/A"/>
    <e v="#N/A"/>
    <e v="#N/A"/>
    <n v="1"/>
    <n v="7.7618431300610675"/>
    <n v="0.57516661211188524"/>
    <n v="9.0301158101565984E-2"/>
    <n v="0.5"/>
    <n v="3.8809215650305338"/>
    <n v="0.28974646958709077"/>
    <n v="4.5490195725173252E-2"/>
    <n v="0.5"/>
    <n v="3.8809215650305338"/>
    <n v="0.29623210952860157"/>
    <n v="4.6508441195990444E-2"/>
    <m/>
    <n v="0.157"/>
    <s v="Source"/>
    <m/>
    <m/>
    <s v="N"/>
    <s v="Pos"/>
    <s v="insignificant"/>
    <s v="Ridership"/>
    <s v="boarding"/>
    <s v="Continuous"/>
    <s v="Aggregate"/>
    <s v="Peak"/>
    <s v="USA"/>
    <s v="Boston"/>
    <s v="2009 - 2010"/>
    <x v="2"/>
    <x v="2"/>
    <n v="120"/>
    <x v="0"/>
    <n v="0"/>
    <n v="1"/>
    <x v="0"/>
    <s v="PT-Design"/>
    <s v="Proportion of intersections that are four-way or more"/>
    <x v="0"/>
    <s v="OLS"/>
    <m/>
    <n v="1.01"/>
    <m/>
    <m/>
    <s v=""/>
    <s v=""/>
    <m/>
  </r>
  <r>
    <n v="38"/>
    <s v="Choi et al. 2012"/>
    <n v="38.4"/>
    <x v="289"/>
    <s v="Table 2 p. 716 (poisson)"/>
    <x v="0"/>
    <x v="0"/>
    <x v="1"/>
    <n v="5.4009386828965854E-2"/>
    <n v="18.515300000845198"/>
    <s v="38.4Act_Den"/>
    <n v="0.5"/>
    <n v="9.2576500004225988"/>
    <n v="0.51700505842498823"/>
    <n v="8.5305834640123063E-2"/>
    <e v="#N/A"/>
    <e v="#N/A"/>
    <e v="#N/A"/>
    <e v="#N/A"/>
    <e v="#N/A"/>
    <e v="#N/A"/>
    <e v="#N/A"/>
    <e v="#N/A"/>
    <n v="0.5"/>
    <n v="9.2576500004225988"/>
    <n v="0.50951248471077548"/>
    <n v="8.4069559977277955E-2"/>
    <e v="#N/A"/>
    <e v="#N/A"/>
    <e v="#N/A"/>
    <e v="#N/A"/>
    <n v="0.5"/>
    <n v="9.2576500004225988"/>
    <n v="0.52731266401359256"/>
    <n v="8.7006589562242775E-2"/>
    <m/>
    <n v="0.16500000000000001"/>
    <s v="Source"/>
    <m/>
    <m/>
    <s v="Y"/>
    <s v="Pos"/>
    <s v="Y"/>
    <s v="Ridership"/>
    <s v="trip"/>
    <s v="Count"/>
    <s v="Aggregate"/>
    <s v="Peak"/>
    <s v="South Korea"/>
    <s v="Seoul"/>
    <n v="2010"/>
    <x v="0"/>
    <x v="2"/>
    <n v="1000"/>
    <x v="0"/>
    <n v="0"/>
    <n v="0"/>
    <x v="1"/>
    <s v="Density"/>
    <s v="commercial density (common catchment area)"/>
    <x v="7"/>
    <s v="Poisson regression"/>
    <m/>
    <n v="9.9999999999999995E-7"/>
    <m/>
    <n v="1.0000010000005"/>
    <s v="Derived (4b)"/>
    <s v=""/>
    <m/>
  </r>
  <r>
    <n v="65"/>
    <s v="Sung et al. 2014"/>
    <n v="65.099999999999994"/>
    <x v="290"/>
    <s v="Table 2 p. 138 (250m buffer)"/>
    <x v="0"/>
    <x v="0"/>
    <x v="1"/>
    <n v="5.7085714285714288E-2"/>
    <n v="17.517517517517518"/>
    <s v="65.1Pop_Den"/>
    <n v="0.25"/>
    <n v="4.3793793793793796"/>
    <n v="8.8718005256604129E-2"/>
    <n v="1.4889720258226385E-2"/>
    <e v="#N/A"/>
    <e v="#N/A"/>
    <e v="#N/A"/>
    <e v="#N/A"/>
    <e v="#N/A"/>
    <e v="#N/A"/>
    <e v="#N/A"/>
    <e v="#N/A"/>
    <n v="0.25"/>
    <n v="4.3793793793793796"/>
    <n v="6.9159785830379211E-2"/>
    <n v="1.1607225175484204E-2"/>
    <e v="#N/A"/>
    <e v="#N/A"/>
    <e v="#N/A"/>
    <e v="#N/A"/>
    <n v="0.25"/>
    <n v="4.3793793793793796"/>
    <n v="6.7117824298681683E-2"/>
    <n v="1.1264518687696345E-2"/>
    <s v="6e, 8a, 5"/>
    <n v="0.16783200000000001"/>
    <s v="Derived (6e)"/>
    <n v="5.7085714285714288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Residential density"/>
    <x v="2"/>
    <s v="OLS"/>
    <m/>
    <n v="1.512"/>
    <m/>
    <m/>
    <s v=""/>
    <n v="2.94"/>
    <m/>
  </r>
  <r>
    <n v="127"/>
    <s v="Bordoloi et al. 2013"/>
    <n v="127.3"/>
    <x v="291"/>
    <s v="Table 4 p. 571"/>
    <x v="0"/>
    <x v="0"/>
    <x v="1"/>
    <n v="6.6745655608214854E-2"/>
    <n v="14.982248520710058"/>
    <s v="127.3Mix_Land"/>
    <n v="1"/>
    <n v="14.982248520710058"/>
    <n v="0.20330581682925539"/>
    <n v="3.4358683044144162E-2"/>
    <e v="#N/A"/>
    <e v="#N/A"/>
    <e v="#N/A"/>
    <e v="#N/A"/>
    <e v="#N/A"/>
    <e v="#N/A"/>
    <e v="#N/A"/>
    <e v="#N/A"/>
    <n v="1"/>
    <n v="14.982248520710058"/>
    <n v="0.17355822359425499"/>
    <n v="2.9331339787429096E-2"/>
    <e v="#N/A"/>
    <e v="#N/A"/>
    <e v="#N/A"/>
    <e v="#N/A"/>
    <e v="#N/A"/>
    <e v="#N/A"/>
    <e v="#N/A"/>
    <e v="#N/A"/>
    <s v="8a, SS calculated as: population/average household size *1% (stated sample size)"/>
    <n v="0.16900000000000001"/>
    <s v="Source"/>
    <n v="6.6745655608214854E-2"/>
    <s v="Derived (8a)"/>
    <s v="Y"/>
    <s v="Pos"/>
    <s v="Y"/>
    <s v="Ridership"/>
    <m/>
    <s v="Count"/>
    <s v="Disaggregate"/>
    <s v="General"/>
    <s v="India"/>
    <s v="Agartala"/>
    <n v="2012"/>
    <x v="0"/>
    <x v="2"/>
    <n v="816"/>
    <x v="1"/>
    <n v="0"/>
    <n v="0"/>
    <x v="1"/>
    <s v="Diversity"/>
    <s v="Dissimilarity of land uses in adjacent actively developed cells (20m cells)"/>
    <x v="4"/>
    <s v="OLS"/>
    <m/>
    <n v="0.20300000000000001"/>
    <m/>
    <m/>
    <m/>
    <n v="2.532"/>
    <m/>
  </r>
  <r>
    <n v="11"/>
    <s v="Concas and DeSalvo 2008"/>
    <n v="11.2"/>
    <x v="292"/>
    <s v="Table 4.10 and 4.11, Model I: Exogenous Residential Location and Population Density"/>
    <x v="0"/>
    <x v="0"/>
    <x v="1"/>
    <n v="5.4009386828965854E-2"/>
    <n v="18.515300000845198"/>
    <s v="11.2Act_Den"/>
    <n v="1"/>
    <n v="18.515300000845198"/>
    <n v="1.0340101168499765"/>
    <n v="0.17578171986449601"/>
    <e v="#N/A"/>
    <e v="#N/A"/>
    <e v="#N/A"/>
    <e v="#N/A"/>
    <n v="1"/>
    <n v="18.515300000845198"/>
    <n v="1.0599893572473431"/>
    <n v="0.18019819073204835"/>
    <e v="#N/A"/>
    <e v="#N/A"/>
    <e v="#N/A"/>
    <e v="#N/A"/>
    <n v="1"/>
    <n v="18.515300000845198"/>
    <n v="0.91140124894932251"/>
    <n v="0.15493821232138483"/>
    <e v="#N/A"/>
    <e v="#N/A"/>
    <e v="#N/A"/>
    <e v="#N/A"/>
    <m/>
    <n v="0.17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1"/>
    <n v="8212"/>
    <x v="1"/>
    <n v="1"/>
    <n v="1"/>
    <x v="0"/>
    <s v="Density"/>
    <s v="Retail density (common catchment area)"/>
    <x v="7"/>
    <s v="2SLS"/>
    <m/>
    <n v="0.17"/>
    <m/>
    <m/>
    <s v=""/>
    <s v=""/>
    <m/>
  </r>
  <r>
    <n v="110"/>
    <s v="Chapman and Frank 2004"/>
    <n v="110.3"/>
    <x v="293"/>
    <s v="Table 109 p. 242"/>
    <x v="1"/>
    <x v="0"/>
    <x v="1"/>
    <n v="4.3978604725881665E-2"/>
    <n v="22.738329381593459"/>
    <s v="110.3Local_Access"/>
    <n v="0.5"/>
    <n v="11.36916469079673"/>
    <n v="5.5786158936114104E-4"/>
    <n v="9.5191820401431052E-5"/>
    <n v="0.5"/>
    <n v="11.36916469079673"/>
    <n v="0.35908790166801191"/>
    <n v="6.1273677370498582E-2"/>
    <n v="0.5"/>
    <n v="11.36916469079673"/>
    <n v="0.5600519881995335"/>
    <n v="9.5565583458089132E-2"/>
    <e v="#N/A"/>
    <e v="#N/A"/>
    <e v="#N/A"/>
    <e v="#N/A"/>
    <n v="0.5"/>
    <n v="11.36916469079673"/>
    <n v="4.0487866410889244E-2"/>
    <n v="6.9087275075457406E-3"/>
    <n v="0.5"/>
    <n v="11.36916469079673"/>
    <n v="3.3826545211123877E-4"/>
    <n v="5.772059732998867E-5"/>
    <s v="4a, 7a, 8a"/>
    <n v="0.17063698633642085"/>
    <s v="Derived (7a); (used average mode shares p. 14 for elasticity calc as model-specific means only given for relative trip time)"/>
    <n v="4.3978604725881665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4224"/>
    <x v="0"/>
    <n v="0"/>
    <n v="1"/>
    <x v="0"/>
    <s v="PT-Access"/>
    <s v="Walkability index"/>
    <x v="5"/>
    <s v="Multinomial logistic"/>
    <s v="automobile"/>
    <n v="0.155"/>
    <n v="1.167657961105125"/>
    <m/>
    <s v="Derived (4a)"/>
    <n v="3.88"/>
    <m/>
  </r>
  <r>
    <n v="103"/>
    <s v="Renneet al. 2016"/>
    <n v="103.1"/>
    <x v="294"/>
    <s v="Table 3 p. 40"/>
    <x v="0"/>
    <x v="0"/>
    <x v="1"/>
    <n v="5.5982085732565579E-2"/>
    <n v="17.862857142857145"/>
    <s v="103.1Act_Den"/>
    <n v="1"/>
    <n v="17.862857142857145"/>
    <n v="0.99757362833532293"/>
    <n v="0.1745753849586815"/>
    <e v="#N/A"/>
    <e v="#N/A"/>
    <e v="#N/A"/>
    <e v="#N/A"/>
    <e v="#N/A"/>
    <e v="#N/A"/>
    <e v="#N/A"/>
    <e v="#N/A"/>
    <n v="1"/>
    <n v="17.862857142857145"/>
    <n v="0.98311652811191863"/>
    <n v="0.17204539241958575"/>
    <n v="1"/>
    <n v="17.862857142857145"/>
    <n v="0.87928525646682243"/>
    <n v="0.15387491988169391"/>
    <n v="1"/>
    <n v="17.862857142857145"/>
    <n v="1.0174623999032426"/>
    <n v="0.17805591998306744"/>
    <s v="6a, 8a"/>
    <n v="0.17499999999999999"/>
    <s v="derived (6a)"/>
    <n v="5.5982085732565579E-2"/>
    <s v="Derived (8a)"/>
    <s v="Y"/>
    <s v="Pos"/>
    <s v="Y"/>
    <s v="Mode share"/>
    <s v="proportion using transit"/>
    <s v="continuous (fraction)"/>
    <s v="Aggregate"/>
    <s v="Work"/>
    <s v="USA"/>
    <s v="varies"/>
    <n v="2010"/>
    <x v="0"/>
    <x v="2"/>
    <n v="4399"/>
    <x v="0"/>
    <n v="0"/>
    <n v="1"/>
    <x v="0"/>
    <s v="Density"/>
    <s v="Population and job density within retail precinct"/>
    <x v="7"/>
    <s v="multi-level model"/>
    <m/>
    <n v="0.17499999999999999"/>
    <m/>
    <m/>
    <s v=""/>
    <n v="3.1259999999999999"/>
    <m/>
  </r>
  <r>
    <n v="65"/>
    <s v="Sung et al. 2014"/>
    <n v="65.900000000000006"/>
    <x v="295"/>
    <s v="Table 3 p. 139 (1000m buffer)"/>
    <x v="0"/>
    <x v="0"/>
    <x v="1"/>
    <n v="4.2832281553398056E-2"/>
    <n v="23.346876788557765"/>
    <s v="65.9Pop_Den"/>
    <n v="0.5"/>
    <n v="11.673438394278882"/>
    <n v="0.23648194849313187"/>
    <n v="4.1731732968634486E-2"/>
    <e v="#N/A"/>
    <e v="#N/A"/>
    <e v="#N/A"/>
    <e v="#N/A"/>
    <e v="#N/A"/>
    <e v="#N/A"/>
    <e v="#N/A"/>
    <e v="#N/A"/>
    <n v="0.5"/>
    <n v="11.673438394278882"/>
    <n v="0.18434860954358875"/>
    <n v="3.253181477754756E-2"/>
    <e v="#N/A"/>
    <e v="#N/A"/>
    <e v="#N/A"/>
    <e v="#N/A"/>
    <n v="0.5"/>
    <n v="11.673438394278882"/>
    <n v="0.17890566658779111"/>
    <n v="3.1571304077080906E-2"/>
    <s v="6e, 8a, 5"/>
    <n v="0.17646899999999999"/>
    <s v="Derived (6e)"/>
    <n v="4.28322815533980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Residential density"/>
    <x v="2"/>
    <s v="OLS"/>
    <m/>
    <n v="0.997"/>
    <m/>
    <m/>
    <s v=""/>
    <n v="4.12"/>
    <m/>
  </r>
  <r>
    <n v="127"/>
    <s v="Bordoloi et al. 2013"/>
    <n v="127.1"/>
    <x v="296"/>
    <s v="Table 4 p. 571"/>
    <x v="0"/>
    <x v="0"/>
    <x v="1"/>
    <n v="4.9189337730145645E-2"/>
    <n v="20.329608938547487"/>
    <s v="127.1Balance"/>
    <n v="1"/>
    <n v="20.329608938547487"/>
    <n v="2.2689146366912865"/>
    <n v="0.40613571996774028"/>
    <e v="#N/A"/>
    <e v="#N/A"/>
    <e v="#N/A"/>
    <e v="#N/A"/>
    <e v="#N/A"/>
    <e v="#N/A"/>
    <e v="#N/A"/>
    <e v="#N/A"/>
    <n v="1"/>
    <n v="20.329608938547487"/>
    <n v="2.0699953248926666"/>
    <n v="0.37052916315578732"/>
    <e v="#N/A"/>
    <e v="#N/A"/>
    <e v="#N/A"/>
    <e v="#N/A"/>
    <e v="#N/A"/>
    <e v="#N/A"/>
    <e v="#N/A"/>
    <e v="#N/A"/>
    <s v="8a, SS calculated as: population/average household size *1% (stated sample size)"/>
    <n v="0.17899999999999999"/>
    <s v="Source"/>
    <n v="4.9189337730145645E-2"/>
    <s v="Derived (8a)"/>
    <s v="Y"/>
    <s v="Pos"/>
    <s v="Y"/>
    <s v="Ridership"/>
    <m/>
    <s v="Count"/>
    <s v="Disaggregate"/>
    <s v="General"/>
    <s v="India"/>
    <s v="Agartala"/>
    <n v="2012"/>
    <x v="0"/>
    <x v="2"/>
    <n v="816"/>
    <x v="1"/>
    <n v="0"/>
    <n v="0"/>
    <x v="1"/>
    <s v="Diversity"/>
    <s v="Area Index"/>
    <x v="3"/>
    <s v="OLS"/>
    <m/>
    <n v="0.29599999999999999"/>
    <m/>
    <m/>
    <m/>
    <n v="3.6389999999999998"/>
    <m/>
  </r>
  <r>
    <n v="21"/>
    <s v="Lane et al. 2006"/>
    <n v="21.1"/>
    <x v="297"/>
    <s v="Table 5 p. 207"/>
    <x v="0"/>
    <x v="0"/>
    <x v="1"/>
    <n v="3.9038128249566727E-2"/>
    <n v="25.615982241953382"/>
    <s v="21.1Pop_Den"/>
    <n v="1"/>
    <n v="25.615982241953382"/>
    <n v="0.51893171390800075"/>
    <n v="9.3511494846221732E-2"/>
    <e v="#N/A"/>
    <e v="#N/A"/>
    <e v="#N/A"/>
    <e v="#N/A"/>
    <n v="1"/>
    <n v="25.615982241953382"/>
    <n v="1.4437022825447134"/>
    <n v="0.26015515131455735"/>
    <e v="#N/A"/>
    <e v="#N/A"/>
    <e v="#N/A"/>
    <e v="#N/A"/>
    <e v="#N/A"/>
    <e v="#N/A"/>
    <e v="#N/A"/>
    <e v="#N/A"/>
    <n v="1"/>
    <n v="25.615982241953382"/>
    <n v="0.39258736145330819"/>
    <n v="7.0744242533886142E-2"/>
    <s v="6a, 8a"/>
    <n v="0.1802"/>
    <s v="Source (6a)"/>
    <n v="3.9038128249566727E-2"/>
    <s v="Derived (8a)"/>
    <s v="Y"/>
    <s v="Pos"/>
    <s v="Y"/>
    <s v="Ridership"/>
    <s v="boarding"/>
    <s v="Continuous"/>
    <s v="Aggregate"/>
    <s v="General"/>
    <s v="USA"/>
    <s v="11 US cities"/>
    <s v="2001 - 2004"/>
    <x v="2"/>
    <x v="1"/>
    <n v="348"/>
    <x v="0"/>
    <n v="0"/>
    <n v="0"/>
    <x v="1"/>
    <s v="Density"/>
    <s v="Households (Common catchment area)"/>
    <x v="2"/>
    <s v="OLS"/>
    <m/>
    <n v="0.1802"/>
    <m/>
    <m/>
    <s v=""/>
    <n v="4.6159999999999997"/>
    <m/>
  </r>
  <r>
    <n v="131"/>
    <s v="Zhang 2004"/>
    <n v="131.1"/>
    <x v="298"/>
    <s v="Table 3 (Boston - work trip, expanded)"/>
    <x v="1"/>
    <x v="0"/>
    <x v="1"/>
    <n v="7.2741935483870965E-2"/>
    <n v="13.747228381374724"/>
    <s v="131.1Pop_Den"/>
    <n v="0.5"/>
    <n v="6.8736141906873618"/>
    <n v="0.13924652035688428"/>
    <n v="2.5120072272381926E-2"/>
    <n v="0.5"/>
    <n v="6.8736141906873618"/>
    <n v="3.0690031565897242E-2"/>
    <n v="5.5364816944878624E-3"/>
    <n v="0.5"/>
    <n v="6.8736141906873618"/>
    <n v="0.38739301123400338"/>
    <n v="6.9885699226614209E-2"/>
    <e v="#N/A"/>
    <e v="#N/A"/>
    <e v="#N/A"/>
    <e v="#N/A"/>
    <n v="0.5"/>
    <n v="6.8736141906873618"/>
    <n v="0.36933393017303662"/>
    <n v="6.662784100321581E-2"/>
    <e v="#N/A"/>
    <e v="#N/A"/>
    <e v="#N/A"/>
    <e v="#N/A"/>
    <s v="4a, 7a, 8a"/>
    <n v="0.1804"/>
    <s v="derived (7a)"/>
    <n v="7.2741935483870965E-2"/>
    <s v="Derived (8a)"/>
    <s v="Y"/>
    <s v="Pos"/>
    <s v="Y"/>
    <s v="mode choice (probability)"/>
    <s v="trip"/>
    <s v="Discrete"/>
    <s v="Disaggregate"/>
    <s v="Work"/>
    <s v="USA"/>
    <s v="Boston"/>
    <n v="1991"/>
    <x v="1"/>
    <x v="1"/>
    <n v="1619"/>
    <x v="1"/>
    <n v="0"/>
    <n v="1"/>
    <x v="0"/>
    <s v="Density"/>
    <s v="Pop density (origin)"/>
    <x v="2"/>
    <s v="Multinomial logistic"/>
    <s v="drive alone or active modes"/>
    <n v="8.2000000000000007E-3"/>
    <n v="1.0082337120833602"/>
    <m/>
    <s v="Derived (4a)"/>
    <n v="2.48"/>
    <m/>
  </r>
  <r>
    <n v="113"/>
    <s v="Ewing et al. 2015"/>
    <n v="113.1"/>
    <x v="299"/>
    <s v="Table 11 p. 2343"/>
    <x v="0"/>
    <x v="0"/>
    <x v="1"/>
    <n v="6.7926762940735186E-2"/>
    <n v="14.721737893979743"/>
    <s v="113.1Connectivity"/>
    <n v="1"/>
    <n v="14.721737893979743"/>
    <n v="1.3909095258437383"/>
    <n v="0.25188363103623862"/>
    <e v="#N/A"/>
    <e v="#N/A"/>
    <e v="#N/A"/>
    <e v="#N/A"/>
    <e v="#N/A"/>
    <e v="#N/A"/>
    <e v="#N/A"/>
    <e v="#N/A"/>
    <n v="1"/>
    <n v="14.721737893979743"/>
    <n v="1.0909074000846073"/>
    <n v="0.19755542107667176"/>
    <n v="1"/>
    <n v="14.721737893979743"/>
    <n v="1.0991130610323385"/>
    <n v="0.19904140678326401"/>
    <n v="1"/>
    <n v="14.721737893979743"/>
    <n v="1.1237154369612878"/>
    <n v="0.20349671869677124"/>
    <s v="4a, 7a, 5, 8a"/>
    <n v="0.18109275"/>
    <s v="derived (7a)"/>
    <n v="6.7926762940735186E-2"/>
    <s v="Derived (8a)"/>
    <s v="Y"/>
    <s v="Pos"/>
    <s v="Y"/>
    <s v="Transit use (probability)"/>
    <s v="household"/>
    <s v="binary"/>
    <s v="Disaggregate"/>
    <s v="General"/>
    <s v="USA"/>
    <s v="15 cities"/>
    <s v="varies"/>
    <x v="2"/>
    <x v="2"/>
    <n v="62011"/>
    <x v="0"/>
    <n v="0"/>
    <n v="1"/>
    <x v="0"/>
    <s v="PT-Design"/>
    <s v="Four-way intersection density"/>
    <x v="0"/>
    <s v="logistic"/>
    <s v="no transit trip"/>
    <n v="7.4999999999999997E-3"/>
    <n v="1.0075281954445339"/>
    <m/>
    <s v="Derived (4a)"/>
    <n v="2.6659999999999999"/>
    <m/>
  </r>
  <r>
    <n v="71"/>
    <s v="Chao. et al. 2016"/>
    <n v="71.3"/>
    <x v="300"/>
    <s v="Table 5"/>
    <x v="0"/>
    <x v="0"/>
    <x v="1"/>
    <n v="4.9702463302186993E-2"/>
    <n v="20.119727143503535"/>
    <s v="71.3Emp_Den"/>
    <n v="1"/>
    <n v="20.119727143503535"/>
    <n v="0.37214243954882059"/>
    <n v="6.7394995802291413E-2"/>
    <e v="#N/A"/>
    <e v="#N/A"/>
    <e v="#N/A"/>
    <e v="#N/A"/>
    <e v="#N/A"/>
    <e v="#N/A"/>
    <e v="#N/A"/>
    <e v="#N/A"/>
    <n v="1"/>
    <n v="20.119727143503535"/>
    <n v="0.31094082451884197"/>
    <n v="5.6311383320362285E-2"/>
    <n v="1"/>
    <n v="20.119727143503535"/>
    <n v="0.89019124619749457"/>
    <n v="0.16121363468636626"/>
    <n v="1"/>
    <n v="20.119727143503535"/>
    <n v="0.30845662594149209"/>
    <n v="5.5861494958004222E-2"/>
    <n v="5"/>
    <n v="0.18110000000000001"/>
    <s v="Source"/>
    <m/>
    <m/>
    <s v="Y"/>
    <s v="Pos"/>
    <s v="Y"/>
    <s v="Ridership"/>
    <s v="boarding"/>
    <s v="Continuous"/>
    <s v="Aggregate"/>
    <s v="General"/>
    <s v="USA"/>
    <s v="Baltimore"/>
    <n v="2011"/>
    <x v="0"/>
    <x v="2"/>
    <n v="46"/>
    <x v="0"/>
    <n v="0"/>
    <n v="1"/>
    <x v="0"/>
    <s v="Density"/>
    <s v="Employment density"/>
    <x v="1"/>
    <s v="OLS"/>
    <m/>
    <n v="1.0000000000000001E-5"/>
    <m/>
    <m/>
    <s v=""/>
    <s v=""/>
    <m/>
  </r>
  <r>
    <n v="65"/>
    <s v="Sung et al. 2014"/>
    <n v="65.599999999999994"/>
    <x v="301"/>
    <s v="Table 3 p. 139 (250m buffer)"/>
    <x v="0"/>
    <x v="0"/>
    <x v="1"/>
    <n v="4.1897297297297284E-2"/>
    <n v="23.867888014449758"/>
    <s v="65.6Pop_Den"/>
    <n v="0.5"/>
    <n v="11.933944007224879"/>
    <n v="0.24175930319036137"/>
    <n v="4.4973032616683777E-2"/>
    <e v="#N/A"/>
    <e v="#N/A"/>
    <e v="#N/A"/>
    <e v="#N/A"/>
    <e v="#N/A"/>
    <e v="#N/A"/>
    <e v="#N/A"/>
    <e v="#N/A"/>
    <n v="0.5"/>
    <n v="11.933944007224879"/>
    <n v="0.18846255146051624"/>
    <n v="3.5058557672891066E-2"/>
    <e v="#N/A"/>
    <e v="#N/A"/>
    <e v="#N/A"/>
    <e v="#N/A"/>
    <n v="0.5"/>
    <n v="11.933944007224879"/>
    <n v="0.18289814324803597"/>
    <n v="3.4023444199572636E-2"/>
    <s v="6e, 8a, 5"/>
    <n v="0.18602399999999997"/>
    <s v="Derived (6e)"/>
    <n v="4.189729729729728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Residential density"/>
    <x v="2"/>
    <s v="OLS"/>
    <m/>
    <n v="2.0219999999999998"/>
    <m/>
    <m/>
    <s v=""/>
    <n v="4.4400000000000004"/>
    <m/>
  </r>
  <r>
    <n v="65"/>
    <s v="Sung et al. 2014"/>
    <n v="65.599999999999994"/>
    <x v="302"/>
    <s v="Table 3 p. 139 (250m buffer)"/>
    <x v="0"/>
    <x v="0"/>
    <x v="1"/>
    <n v="3.4512750455373407E-2"/>
    <n v="28.974798786119539"/>
    <s v="65.6Pop_Den"/>
    <n v="0.5"/>
    <n v="14.48739939305977"/>
    <n v="0.29348751596171246"/>
    <n v="5.560854708684547E-2"/>
    <e v="#N/A"/>
    <e v="#N/A"/>
    <e v="#N/A"/>
    <e v="#N/A"/>
    <e v="#N/A"/>
    <e v="#N/A"/>
    <e v="#N/A"/>
    <e v="#N/A"/>
    <n v="0.5"/>
    <n v="14.48739939305977"/>
    <n v="0.22878708430260941"/>
    <n v="4.3349432798236921E-2"/>
    <e v="#N/A"/>
    <e v="#N/A"/>
    <e v="#N/A"/>
    <e v="#N/A"/>
    <n v="0.5"/>
    <n v="14.48739939305977"/>
    <n v="0.2220320832642754"/>
    <n v="4.2069528976498585E-2"/>
    <s v="6e, 8a, 5"/>
    <n v="0.189475"/>
    <s v="Derived (6e)"/>
    <n v="3.451275045537340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Small-scale nieghbourhood living density"/>
    <x v="2"/>
    <s v="OLS"/>
    <m/>
    <n v="2.915"/>
    <m/>
    <m/>
    <s v=""/>
    <n v="5.49"/>
    <m/>
  </r>
  <r>
    <n v="50"/>
    <s v="Schneider et al. 2017"/>
    <n v="50.1"/>
    <x v="303"/>
    <s v="Table 3 (final model)"/>
    <x v="0"/>
    <x v="0"/>
    <x v="1"/>
    <n v="7.9336709847607212E-2"/>
    <n v="12.604505555131235"/>
    <s v="50.1Pop_Den"/>
    <n v="1"/>
    <n v="12.604505555131235"/>
    <n v="0.25534362137301297"/>
    <n v="4.8649987630214109E-2"/>
    <e v="#N/A"/>
    <e v="#N/A"/>
    <e v="#N/A"/>
    <e v="#N/A"/>
    <e v="#N/A"/>
    <e v="#N/A"/>
    <e v="#N/A"/>
    <e v="#N/A"/>
    <n v="1"/>
    <n v="12.604505555131235"/>
    <n v="0.19905215537965953"/>
    <n v="3.7924914062534613E-2"/>
    <n v="1"/>
    <n v="12.604505555131235"/>
    <n v="0.6772669290737372"/>
    <n v="0.12903799023691909"/>
    <e v="#N/A"/>
    <e v="#N/A"/>
    <e v="#N/A"/>
    <e v="#N/A"/>
    <s v="4a, 5, 7a"/>
    <n v="0.19052752274999998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x v="2"/>
    <x v="2"/>
    <n v="5000"/>
    <x v="1"/>
    <n v="0"/>
    <n v="1"/>
    <x v="0"/>
    <s v="Density"/>
    <s v="Population density"/>
    <x v="2"/>
    <s v="Multinomial logistic (fractional)"/>
    <s v="automobile"/>
    <n v="2.63E-2"/>
    <n v="1.0266488969479457"/>
    <m/>
    <s v="Derived (4a)"/>
    <s v=""/>
    <m/>
  </r>
  <r>
    <n v="2"/>
    <s v="Cervero 2006"/>
    <n v="2.2000000000000002"/>
    <x v="304"/>
    <s v="Table 1 p. 290"/>
    <x v="1"/>
    <x v="0"/>
    <x v="1"/>
    <n v="7.9336709847607212E-2"/>
    <n v="12.604505555131235"/>
    <s v="2.2Pop_Den"/>
    <n v="1"/>
    <n v="12.604505555131235"/>
    <n v="0.25534362137301297"/>
    <n v="4.9025975303618491E-2"/>
    <n v="1"/>
    <n v="12.604505555131235"/>
    <n v="5.6277914737140847E-2"/>
    <n v="1.0805359629531042E-2"/>
    <n v="1"/>
    <n v="12.604505555131235"/>
    <n v="0.71038280977910429"/>
    <n v="0.13639349947758803"/>
    <e v="#N/A"/>
    <e v="#N/A"/>
    <e v="#N/A"/>
    <e v="#N/A"/>
    <e v="#N/A"/>
    <e v="#N/A"/>
    <e v="#N/A"/>
    <e v="#N/A"/>
    <n v="1"/>
    <n v="12.604505555131235"/>
    <n v="0.19317508622441926"/>
    <n v="3.7089616555088495E-2"/>
    <s v="6a"/>
    <n v="0.192"/>
    <s v="Source (6a)"/>
    <m/>
    <m/>
    <s v="Y"/>
    <s v="Pos"/>
    <s v="Y"/>
    <s v="Ridership"/>
    <s v="boarding"/>
    <s v="Continuous"/>
    <s v="Aggregate"/>
    <s v="General"/>
    <s v="USA, Canada"/>
    <s v="varies"/>
    <n v="1998"/>
    <x v="1"/>
    <x v="1"/>
    <n v="225"/>
    <x v="0"/>
    <n v="0"/>
    <n v="0"/>
    <x v="1"/>
    <s v="Density"/>
    <s v="Population Density"/>
    <x v="2"/>
    <s v="OLS"/>
    <m/>
    <s v=""/>
    <m/>
    <m/>
    <s v=""/>
    <s v=""/>
    <m/>
  </r>
  <r>
    <n v="64"/>
    <s v="Currie et al. 2011"/>
    <n v="64.099999999999994"/>
    <x v="305"/>
    <s v="Table 5 p. 555"/>
    <x v="0"/>
    <x v="0"/>
    <x v="1"/>
    <n v="6.2554952233216887E-2"/>
    <n v="15.985944586318407"/>
    <s v="64.1Emp_Den"/>
    <n v="1"/>
    <n v="15.985944586318407"/>
    <n v="0.29568236062116199"/>
    <n v="5.783823011958221E-2"/>
    <e v="#N/A"/>
    <e v="#N/A"/>
    <e v="#N/A"/>
    <e v="#N/A"/>
    <e v="#N/A"/>
    <e v="#N/A"/>
    <e v="#N/A"/>
    <e v="#N/A"/>
    <n v="1"/>
    <n v="15.985944586318407"/>
    <n v="0.24705517897579188"/>
    <n v="4.8326299424213064E-2"/>
    <n v="1"/>
    <n v="15.985944586318407"/>
    <n v="0.70729328640690736"/>
    <n v="0.13835316985192672"/>
    <e v="#N/A"/>
    <e v="#N/A"/>
    <e v="#N/A"/>
    <e v="#N/A"/>
    <s v="6c, 8a"/>
    <n v="0.19560933563326918"/>
    <s v="derived (6c)"/>
    <n v="6.2554952233216887E-2"/>
    <s v="Derived (8a)"/>
    <s v="Y"/>
    <s v="Pos"/>
    <s v="Y"/>
    <s v="Ridership"/>
    <s v="BRK"/>
    <s v="Continuous"/>
    <s v="Aggregate"/>
    <s v="General"/>
    <s v="Australia, North America, Europe"/>
    <s v="varies"/>
    <s v="2003 - 2009"/>
    <x v="2"/>
    <x v="2"/>
    <n v="57"/>
    <x v="1"/>
    <n v="0"/>
    <n v="1"/>
    <x v="0"/>
    <s v="Density"/>
    <s v="Job density"/>
    <x v="1"/>
    <s v="OLS"/>
    <m/>
    <n v="25.643000000000001"/>
    <m/>
    <m/>
    <s v=""/>
    <n v="3.1269999999999998"/>
    <m/>
  </r>
  <r>
    <n v="32"/>
    <s v="Chakraborty and Mishra 2012"/>
    <n v="32.1"/>
    <x v="306"/>
    <s v="Table 4 - Model I p. 10"/>
    <x v="0"/>
    <x v="0"/>
    <x v="1"/>
    <n v="2.0315119604762753E-2"/>
    <n v="49.224420995560187"/>
    <s v="32.1Emp_Den"/>
    <n v="1"/>
    <n v="49.224420995560187"/>
    <n v="0.91047438089043953"/>
    <n v="0.17904511274626025"/>
    <e v="#N/A"/>
    <e v="#N/A"/>
    <e v="#N/A"/>
    <e v="#N/A"/>
    <e v="#N/A"/>
    <e v="#N/A"/>
    <e v="#N/A"/>
    <e v="#N/A"/>
    <n v="1"/>
    <n v="49.224420995560187"/>
    <n v="0.76074004093858716"/>
    <n v="0.14959980122365926"/>
    <n v="1"/>
    <n v="49.224420995560187"/>
    <n v="2.1779196286733251"/>
    <n v="0.4282886741818519"/>
    <e v="#N/A"/>
    <e v="#N/A"/>
    <e v="#N/A"/>
    <e v="#N/A"/>
    <s v="6c, 8a, 5"/>
    <n v="0.19665035777410345"/>
    <s v="derived (6c)"/>
    <n v="2.0315119604762753E-2"/>
    <s v="Derived (8a)"/>
    <s v="Y"/>
    <s v="Pos"/>
    <s v="Y"/>
    <s v="Ridership"/>
    <s v="boarding + alighting"/>
    <s v="Continuous"/>
    <s v="Aggregate"/>
    <s v="General"/>
    <s v="USA"/>
    <s v="Maryland"/>
    <n v="2000"/>
    <x v="1"/>
    <x v="2"/>
    <s v="not stated"/>
    <x v="1"/>
    <n v="0"/>
    <n v="1"/>
    <x v="0"/>
    <s v="Density"/>
    <s v="Employment density"/>
    <x v="1"/>
    <s v="OLS"/>
    <m/>
    <n v="0.78920000000000001"/>
    <m/>
    <m/>
    <s v=""/>
    <n v="9.68"/>
    <m/>
  </r>
  <r>
    <n v="70"/>
    <s v="Guerra et al. 2012"/>
    <n v="70.13"/>
    <x v="307"/>
    <s v="Table 5 p. 9 (model 3"/>
    <x v="0"/>
    <x v="0"/>
    <x v="1"/>
    <n v="5.1030927835051552E-2"/>
    <n v="19.595959595959595"/>
    <s v="70.13Emp_Den"/>
    <n v="1"/>
    <n v="19.595959595959595"/>
    <n v="0.36245462760637875"/>
    <n v="7.1766016266062993E-2"/>
    <e v="#N/A"/>
    <e v="#N/A"/>
    <e v="#N/A"/>
    <e v="#N/A"/>
    <e v="#N/A"/>
    <e v="#N/A"/>
    <e v="#N/A"/>
    <e v="#N/A"/>
    <n v="1"/>
    <n v="19.595959595959595"/>
    <n v="0.30284624590314191"/>
    <n v="5.9963556688822098E-2"/>
    <e v="#N/A"/>
    <e v="#N/A"/>
    <e v="#N/A"/>
    <e v="#N/A"/>
    <n v="1"/>
    <n v="19.595959595959595"/>
    <n v="0.30042671731794401"/>
    <n v="5.9484490028952917E-2"/>
    <s v="6a, 8a, 5"/>
    <n v="0.19800000000000001"/>
    <s v="Source (6a)"/>
    <n v="5.1030927835051552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0"/>
    <n v="0"/>
    <n v="0"/>
    <x v="1"/>
    <s v="Density"/>
    <s v="Job density"/>
    <x v="1"/>
    <s v="OLS"/>
    <m/>
    <n v="0.19800000000000001"/>
    <m/>
    <m/>
    <s v=""/>
    <n v="3.88"/>
    <m/>
  </r>
  <r>
    <n v="39"/>
    <s v="de Grange et al. 2012"/>
    <n v="39.1"/>
    <x v="308"/>
    <s v="Table 1 p. 14, Model 4"/>
    <x v="0"/>
    <x v="0"/>
    <x v="1"/>
    <n v="9.1999999999999998E-2"/>
    <n v="10.869565217391305"/>
    <s v="39.1Pop_Den"/>
    <n v="1"/>
    <n v="10.869565217391305"/>
    <n v="0.22019698695986961"/>
    <n v="4.3819200405014053E-2"/>
    <e v="#N/A"/>
    <e v="#N/A"/>
    <e v="#N/A"/>
    <e v="#N/A"/>
    <e v="#N/A"/>
    <e v="#N/A"/>
    <e v="#N/A"/>
    <e v="#N/A"/>
    <n v="1"/>
    <n v="10.869565217391305"/>
    <n v="0.17165372930322689"/>
    <n v="3.4159092131342154E-2"/>
    <n v="1"/>
    <n v="10.869565217391305"/>
    <n v="0.58404488957938117"/>
    <n v="0.11622493302629686"/>
    <e v="#N/A"/>
    <e v="#N/A"/>
    <e v="#N/A"/>
    <e v="#N/A"/>
    <s v="6a, 8a, 8b"/>
    <n v="0.19900000000000001"/>
    <s v="Source (6a)"/>
    <n v="9.1999999999999998E-2"/>
    <s v="Derived (8a)"/>
    <s v="Y"/>
    <s v="Pos"/>
    <s v="Y"/>
    <s v="Ridership"/>
    <s v="trip"/>
    <s v="Continuous"/>
    <s v="Aggregate"/>
    <s v="General"/>
    <s v="Global"/>
    <s v="varies"/>
    <s v="2000 - 2009"/>
    <x v="2"/>
    <x v="2"/>
    <n v="41"/>
    <x v="1"/>
    <n v="0"/>
    <n v="1"/>
    <x v="0"/>
    <s v="Density"/>
    <s v="Population density"/>
    <x v="2"/>
    <s v="OLS"/>
    <m/>
    <n v="0.19900000000000001"/>
    <m/>
    <m/>
    <s v=""/>
    <n v="2.1630434782608696"/>
    <s v="derived (8b)"/>
  </r>
  <r>
    <n v="62"/>
    <s v="Currie and Delbosc 2013"/>
    <n v="62.1"/>
    <x v="309"/>
    <s v="Table 5 p. 57"/>
    <x v="0"/>
    <x v="0"/>
    <x v="1"/>
    <n v="3.8405759702725015E-2"/>
    <n v="26.037761204058327"/>
    <s v="62.1Emp_Den"/>
    <n v="1"/>
    <n v="26.037761204058327"/>
    <n v="0.48160474074801907"/>
    <n v="9.5996294953831704E-2"/>
    <e v="#N/A"/>
    <e v="#N/A"/>
    <e v="#N/A"/>
    <e v="#N/A"/>
    <e v="#N/A"/>
    <e v="#N/A"/>
    <e v="#N/A"/>
    <e v="#N/A"/>
    <n v="1"/>
    <n v="26.037761204058327"/>
    <n v="0.40240122938390832"/>
    <n v="8.0208984333759462E-2"/>
    <e v="#N/A"/>
    <e v="#N/A"/>
    <e v="#N/A"/>
    <e v="#N/A"/>
    <e v="#N/A"/>
    <e v="#N/A"/>
    <e v="#N/A"/>
    <e v="#N/A"/>
    <s v="6c, 5, 8a"/>
    <n v="0.19932589285714283"/>
    <s v="derived (6c)"/>
    <n v="3.8405759702725015E-2"/>
    <s v="Derived (8a)"/>
    <s v="Y"/>
    <s v="Pos"/>
    <s v="Y"/>
    <s v="Ridership"/>
    <s v="BVK"/>
    <s v="Continuous"/>
    <s v="Aggregate"/>
    <s v="General"/>
    <s v="varies"/>
    <s v="varies"/>
    <s v="2001 - 2009"/>
    <x v="2"/>
    <x v="2"/>
    <n v="91"/>
    <x v="1"/>
    <n v="0"/>
    <n v="0"/>
    <x v="1"/>
    <s v="Density"/>
    <s v="Employment density"/>
    <x v="1"/>
    <s v="OLS"/>
    <m/>
    <n v="0.3"/>
    <m/>
    <m/>
    <s v=""/>
    <n v="5.19"/>
    <m/>
  </r>
  <r>
    <n v="91"/>
    <s v="Verbas et al. 2015"/>
    <n v="91.1"/>
    <x v="310"/>
    <s v="Table 2 p. 12"/>
    <x v="0"/>
    <x v="0"/>
    <x v="1"/>
    <n v="1.1212255772646538E-2"/>
    <n v="89.188118811881182"/>
    <s v="91.1Local_Access"/>
    <n v="0.33333333333333331"/>
    <n v="29.729372937293725"/>
    <n v="1.4587593449969221E-3"/>
    <n v="2.9466938768937828E-4"/>
    <e v="#N/A"/>
    <e v="#N/A"/>
    <e v="#N/A"/>
    <e v="#N/A"/>
    <e v="#N/A"/>
    <e v="#N/A"/>
    <e v="#N/A"/>
    <e v="#N/A"/>
    <n v="0.33333333333333331"/>
    <n v="29.729372937293725"/>
    <n v="8.026533743888157E-4"/>
    <n v="1.6213598162654079E-4"/>
    <n v="0.33333333333333331"/>
    <n v="29.729372937293725"/>
    <n v="0.10587223535771499"/>
    <n v="2.1386191542258428E-2"/>
    <e v="#N/A"/>
    <e v="#N/A"/>
    <e v="#N/A"/>
    <e v="#N/A"/>
    <s v="8a"/>
    <n v="0.20200000000000001"/>
    <s v="Source"/>
    <n v="1.1212255772646538E-2"/>
    <s v="Derived (8a)"/>
    <s v="Y"/>
    <s v="Pos"/>
    <s v="Y"/>
    <s v="Ridership"/>
    <s v="boarding"/>
    <s v="Continuous"/>
    <s v="Aggregate"/>
    <s v="General"/>
    <s v="USA"/>
    <s v="Chicago"/>
    <s v="2009 - 2010"/>
    <x v="2"/>
    <x v="2"/>
    <n v="92784"/>
    <x v="1"/>
    <n v="0"/>
    <n v="1"/>
    <x v="0"/>
    <s v="PT-Access"/>
    <s v="Walkscore"/>
    <x v="5"/>
    <s v="OLS"/>
    <m/>
    <s v=""/>
    <m/>
    <m/>
    <s v=""/>
    <n v="18.015999999999998"/>
    <m/>
  </r>
  <r>
    <n v="127"/>
    <s v="Bordoloi et al. 2013"/>
    <n v="127.2"/>
    <x v="311"/>
    <s v="Table 4 p. 571"/>
    <x v="0"/>
    <x v="0"/>
    <x v="1"/>
    <n v="8.0974842767295593E-2"/>
    <n v="12.349514563106796"/>
    <s v="127.2Mix_Land"/>
    <n v="1"/>
    <n v="12.349514563106796"/>
    <n v="0.16758019613855801"/>
    <n v="3.4521520404542948E-2"/>
    <e v="#N/A"/>
    <e v="#N/A"/>
    <e v="#N/A"/>
    <e v="#N/A"/>
    <e v="#N/A"/>
    <e v="#N/A"/>
    <e v="#N/A"/>
    <e v="#N/A"/>
    <n v="1"/>
    <n v="12.349514563106796"/>
    <n v="0.14305995571101479"/>
    <n v="2.9470350876469046E-2"/>
    <e v="#N/A"/>
    <e v="#N/A"/>
    <e v="#N/A"/>
    <e v="#N/A"/>
    <e v="#N/A"/>
    <e v="#N/A"/>
    <e v="#N/A"/>
    <e v="#N/A"/>
    <s v="8a, SS calculated as: population/average household size *1% (stated sample size)"/>
    <n v="0.20599999999999999"/>
    <s v="Source"/>
    <n v="8.0974842767295593E-2"/>
    <s v="Derived (8a)"/>
    <s v="Y"/>
    <s v="Pos"/>
    <s v="Y"/>
    <s v="Ridership"/>
    <m/>
    <s v="Count"/>
    <s v="Disaggregate"/>
    <s v="General"/>
    <s v="India"/>
    <s v="Agartala"/>
    <n v="2012"/>
    <x v="0"/>
    <x v="2"/>
    <n v="816"/>
    <x v="1"/>
    <n v="0"/>
    <n v="0"/>
    <x v="1"/>
    <s v="Diversity"/>
    <s v="Entropy ( 0 - 1); 0 = homoegoeous"/>
    <x v="4"/>
    <s v="OLS"/>
    <m/>
    <n v="5.7000000000000002E-2"/>
    <m/>
    <m/>
    <m/>
    <n v="2.544"/>
    <m/>
  </r>
  <r>
    <n v="70"/>
    <s v="Guerra et al. 2012"/>
    <n v="70.099999999999994"/>
    <x v="312"/>
    <s v="Table 2 p. 7 (0.25 mi buffer)"/>
    <x v="0"/>
    <x v="0"/>
    <x v="1"/>
    <n v="3.4387203231752414E-2"/>
    <n v="29.080585392784176"/>
    <s v="70.1Pop_Den"/>
    <n v="1"/>
    <n v="29.080585392784176"/>
    <n v="0.589118069991865"/>
    <n v="0.12195389925785419"/>
    <e v="#N/A"/>
    <e v="#N/A"/>
    <e v="#N/A"/>
    <e v="#N/A"/>
    <e v="#N/A"/>
    <e v="#N/A"/>
    <e v="#N/A"/>
    <e v="#N/A"/>
    <n v="1"/>
    <n v="29.080585392784176"/>
    <n v="0.45924476583529611"/>
    <n v="9.5068701437299188E-2"/>
    <e v="#N/A"/>
    <e v="#N/A"/>
    <e v="#N/A"/>
    <e v="#N/A"/>
    <e v="#N/A"/>
    <e v="#N/A"/>
    <e v="#N/A"/>
    <e v="#N/A"/>
    <s v="6c, 10, 5"/>
    <n v="0.20701096345514952"/>
    <s v="derived (6c)"/>
    <n v="3.4387203231752414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Population density"/>
    <x v="2"/>
    <s v="OLS"/>
    <m/>
    <n v="0.33800000000000002"/>
    <m/>
    <m/>
    <s v=""/>
    <n v="6.02"/>
    <m/>
  </r>
  <r>
    <n v="72"/>
    <s v="Bhattacharya 2013"/>
    <n v="72.3"/>
    <x v="313"/>
    <s v="Table 3.4 p. 66"/>
    <x v="0"/>
    <x v="0"/>
    <x v="1"/>
    <n v="0.14526459969932454"/>
    <n v="6.8839896442068254"/>
    <s v="72.3Pop_Den"/>
    <n v="1"/>
    <n v="6.8839896442068254"/>
    <n v="0.13945670756839046"/>
    <n v="2.9285908589361996E-2"/>
    <e v="#N/A"/>
    <e v="#N/A"/>
    <e v="#N/A"/>
    <e v="#N/A"/>
    <e v="#N/A"/>
    <e v="#N/A"/>
    <e v="#N/A"/>
    <e v="#N/A"/>
    <n v="1"/>
    <n v="6.8839896442068254"/>
    <n v="0.10871294953198639"/>
    <n v="2.2829719401717141E-2"/>
    <n v="1"/>
    <n v="6.8839896442068254"/>
    <n v="0.36989142538870684"/>
    <n v="7.7677199331628435E-2"/>
    <e v="#N/A"/>
    <e v="#N/A"/>
    <e v="#N/A"/>
    <e v="#N/A"/>
    <s v="4b, 8a, 8b"/>
    <n v="0.21"/>
    <s v="Source"/>
    <n v="0.14526459969932454"/>
    <s v="Derived (8a)"/>
    <s v="N"/>
    <s v="Pos"/>
    <s v="insignificant"/>
    <s v="Transit users"/>
    <s v="individual"/>
    <s v="Count"/>
    <s v="Aggregate"/>
    <s v="General"/>
    <s v="USA"/>
    <s v="Atlanta"/>
    <n v="2009"/>
    <x v="1"/>
    <x v="2"/>
    <n v="1298"/>
    <x v="1"/>
    <n v="0"/>
    <n v="1"/>
    <x v="0"/>
    <s v="Density"/>
    <s v="Population density"/>
    <x v="2"/>
    <s v="Negative binomial regression"/>
    <m/>
    <n v="3.7781599999999999E-2"/>
    <m/>
    <n v="1.0385043987484257"/>
    <s v="Derived (4b)"/>
    <n v="1.4456378252834332"/>
    <s v="derived (8b)"/>
  </r>
  <r>
    <n v="91"/>
    <s v="Verbas et al. 2015"/>
    <n v="91.1"/>
    <x v="314"/>
    <s v="Table 2 p. 13 (medium term elasticity)"/>
    <x v="0"/>
    <x v="0"/>
    <x v="1"/>
    <n v="1.1194029850746268E-2"/>
    <n v="89.333333333333343"/>
    <s v="91.1Local_Access"/>
    <n v="0.33333333333333331"/>
    <n v="29.777777777777779"/>
    <n v="1.4611344712247148E-3"/>
    <n v="3.0683823895719011E-4"/>
    <e v="#N/A"/>
    <e v="#N/A"/>
    <e v="#N/A"/>
    <e v="#N/A"/>
    <e v="#N/A"/>
    <e v="#N/A"/>
    <e v="#N/A"/>
    <e v="#N/A"/>
    <n v="0.33333333333333331"/>
    <n v="29.777777777777779"/>
    <n v="8.0396024045131993E-4"/>
    <n v="1.6883165049477717E-4"/>
    <n v="0.33333333333333331"/>
    <n v="29.777777777777779"/>
    <n v="0.1060446146633596"/>
    <n v="2.2269369079305514E-2"/>
    <e v="#N/A"/>
    <e v="#N/A"/>
    <e v="#N/A"/>
    <e v="#N/A"/>
    <s v="8a"/>
    <n v="0.21"/>
    <s v="Source"/>
    <n v="1.1194029850746268E-2"/>
    <s v="Derived (8a)"/>
    <s v="Y"/>
    <s v="Pos"/>
    <s v="Y"/>
    <s v="Ridership"/>
    <s v="boarding"/>
    <s v="Continuous"/>
    <s v="Aggregate"/>
    <s v="General"/>
    <s v="USA"/>
    <s v="Chicago"/>
    <s v="2009 - 2010"/>
    <x v="2"/>
    <x v="2"/>
    <n v="23196"/>
    <x v="1"/>
    <n v="0"/>
    <n v="1"/>
    <x v="0"/>
    <s v="PT-Access"/>
    <s v="Walkscore"/>
    <x v="5"/>
    <s v="OLS"/>
    <m/>
    <s v=""/>
    <m/>
    <m/>
    <s v=""/>
    <n v="18.760000000000002"/>
    <m/>
  </r>
  <r>
    <n v="155"/>
    <s v="Zhao et al. 2018"/>
    <n v="155.1"/>
    <x v="315"/>
    <s v="Table 3 p. 1183 - DR Model 1 (only) "/>
    <x v="0"/>
    <x v="0"/>
    <x v="1"/>
    <n v="0.11723419349117675"/>
    <n v="8.5299345713097061"/>
    <s v="155.1Emp_Den"/>
    <n v="1"/>
    <n v="8.5299345713097061"/>
    <n v="0.15777304721470758"/>
    <n v="3.3293512700750871E-2"/>
    <e v="#N/A"/>
    <e v="#N/A"/>
    <e v="#N/A"/>
    <e v="#N/A"/>
    <e v="#N/A"/>
    <e v="#N/A"/>
    <e v="#N/A"/>
    <e v="#N/A"/>
    <n v="1"/>
    <n v="8.5299345713097061"/>
    <n v="0.13182608639656521"/>
    <n v="2.7818144855639115E-2"/>
    <e v="#N/A"/>
    <e v="#N/A"/>
    <e v="#N/A"/>
    <e v="#N/A"/>
    <n v="1"/>
    <n v="8.5299345713097061"/>
    <n v="0.13077288864811673"/>
    <n v="2.7595897436112172E-2"/>
    <s v="6c, 8a"/>
    <n v="0.21102154828411815"/>
    <s v="derived (6c)"/>
    <n v="0.11723419349117675"/>
    <s v="Derived (8a)"/>
    <s v="N"/>
    <s v="Pos"/>
    <s v="insignificant"/>
    <s v="Ridership"/>
    <s v="daily ridership"/>
    <s v="Count"/>
    <s v="Aggregate"/>
    <s v="Weekday"/>
    <s v="China"/>
    <s v="varies"/>
    <n v="2016"/>
    <x v="0"/>
    <x v="0"/>
    <n v="109"/>
    <x v="0"/>
    <n v="0"/>
    <n v="0"/>
    <x v="1"/>
    <s v="Density"/>
    <s v="Weighted job"/>
    <x v="1"/>
    <s v="OLS"/>
    <m/>
    <n v="2.74"/>
    <m/>
    <m/>
    <m/>
    <n v="1.8"/>
    <s v="source"/>
  </r>
  <r>
    <n v="65"/>
    <s v="Sung et al. 2014"/>
    <n v="65.599999999999994"/>
    <x v="316"/>
    <s v="Table 3 p. 139 (250m buffer)"/>
    <x v="0"/>
    <x v="0"/>
    <x v="1"/>
    <n v="7.0807999999999996E-2"/>
    <n v="14.122698000225965"/>
    <s v="65.6Mix_House"/>
    <n v="1"/>
    <n v="14.122698000225965"/>
    <n v="1.6632294505729122"/>
    <n v="0.3533098528085003"/>
    <e v="#N/A"/>
    <e v="#N/A"/>
    <e v="#N/A"/>
    <e v="#N/A"/>
    <e v="#N/A"/>
    <e v="#N/A"/>
    <e v="#N/A"/>
    <e v="#N/A"/>
    <n v="1"/>
    <n v="14.122698000225965"/>
    <n v="1.6632294505729126"/>
    <n v="0.35330985280850041"/>
    <e v="#N/A"/>
    <e v="#N/A"/>
    <e v="#N/A"/>
    <e v="#N/A"/>
    <n v="1"/>
    <n v="14.122698000225965"/>
    <n v="1.6961490546581441"/>
    <n v="0.36030276678670159"/>
    <s v="6e, 8a, 5"/>
    <n v="0.212424"/>
    <s v="Derived (6e)"/>
    <n v="7.080799999999999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small-scale neighborhood living balancing index:perfect balance between two land uses = 1"/>
    <x v="9"/>
    <s v="OLS"/>
    <m/>
    <n v="0.42399999999999999"/>
    <m/>
    <m/>
    <s v=""/>
    <n v="3"/>
    <m/>
  </r>
  <r>
    <n v="55"/>
    <s v="Marshall and Garrick 2010"/>
    <n v="55.1"/>
    <x v="317"/>
    <s v="Table 2 p. 110"/>
    <x v="0"/>
    <x v="0"/>
    <x v="1"/>
    <n v="2.729376E-2"/>
    <n v="36.638411124007831"/>
    <s v="55.1Safety"/>
    <n v="0.25"/>
    <n v="9.1596027810019578"/>
    <n v="0.2314325931176561"/>
    <n v="4.9269992091301465E-2"/>
    <e v="#N/A"/>
    <e v="#N/A"/>
    <e v="#N/A"/>
    <e v="#N/A"/>
    <e v="#N/A"/>
    <e v="#N/A"/>
    <e v="#N/A"/>
    <e v="#N/A"/>
    <n v="0.25"/>
    <n v="9.1596027810019578"/>
    <n v="0.2314325931176561"/>
    <n v="4.9269992091301465E-2"/>
    <n v="0.25"/>
    <n v="9.1596027810019578"/>
    <n v="0.23143259311765607"/>
    <n v="4.9269992091301458E-2"/>
    <n v="0.25"/>
    <n v="9.1596027810019578"/>
    <n v="0.2314325931176561"/>
    <n v="4.9269992091301465E-2"/>
    <s v="4a, 8a, 7a"/>
    <n v="0.21289132799999999"/>
    <s v="derived (7a)"/>
    <n v="2.729376E-2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% curbs"/>
    <x v="10"/>
    <s v="Multinomial logistic"/>
    <s v="automobile"/>
    <n v="0.28079999999999999"/>
    <n v="1.3241887397017764"/>
    <m/>
    <s v="Derived (4a)"/>
    <n v="7.8"/>
    <m/>
  </r>
  <r>
    <n v="110"/>
    <s v="Chapman and Frank 2004"/>
    <n v="110.1"/>
    <x v="318"/>
    <s v="Table 105 p. 237"/>
    <x v="1"/>
    <x v="0"/>
    <x v="1"/>
    <n v="4.6555416234905493E-2"/>
    <n v="21.479777883507307"/>
    <s v="110.1Local_Access"/>
    <n v="0.5"/>
    <n v="10.739888941753653"/>
    <n v="5.269843192137779E-4"/>
    <n v="1.1236560243261706E-4"/>
    <n v="0.5"/>
    <n v="10.739888941753653"/>
    <n v="0.3392126237175252"/>
    <n v="7.2328206793011218E-2"/>
    <n v="0.5"/>
    <n v="10.739888941753653"/>
    <n v="0.52905348092462234"/>
    <n v="0.11280679696856913"/>
    <e v="#N/A"/>
    <e v="#N/A"/>
    <e v="#N/A"/>
    <e v="#N/A"/>
    <n v="0.5"/>
    <n v="10.739888941753653"/>
    <n v="3.824688977313391E-2"/>
    <n v="8.1551474187009001E-3"/>
    <n v="0.5"/>
    <n v="10.739888941753653"/>
    <n v="3.1954268297719631E-4"/>
    <n v="6.8134107157563959E-5"/>
    <s v="4a, 7a, 8a"/>
    <n v="0.21322380635586716"/>
    <s v="Derived (7a); (used average mode shares p. 14 for elasticity calc as model-specific means only given for relative trip time)"/>
    <n v="4.6555416234905493E-2"/>
    <s v="Derived (8a)"/>
    <s v="Y"/>
    <s v="Pos"/>
    <s v="Y"/>
    <s v="mode choice (probability)"/>
    <s v="trip"/>
    <s v="categorical"/>
    <s v="Aggregate"/>
    <s v="Work"/>
    <s v="USA"/>
    <s v="Atlanta"/>
    <s v="2001/2001"/>
    <x v="2"/>
    <x v="1"/>
    <n v="4140"/>
    <x v="0"/>
    <n v="0"/>
    <n v="1"/>
    <x v="0"/>
    <s v="PT-Access"/>
    <s v="Walkability index"/>
    <x v="5"/>
    <s v="Multinomial logistic"/>
    <s v="automobile"/>
    <n v="0.184"/>
    <n v="1.2020158230963014"/>
    <m/>
    <s v="Derived (4a)"/>
    <n v="4.58"/>
    <m/>
  </r>
  <r>
    <n v="7"/>
    <s v="Bhiromkaew 2006"/>
    <n v="7.2"/>
    <x v="319"/>
    <s v="Descriptives p. 100, table 5.4 p. 113 'transit', mode share p. 74"/>
    <x v="0"/>
    <x v="0"/>
    <x v="1"/>
    <n v="7.1158509006004012E-2"/>
    <n v="14.053133124467585"/>
    <s v="7.2Emp_Den"/>
    <n v="1"/>
    <n v="14.053133124467585"/>
    <n v="0.25993231453600241"/>
    <n v="5.5452195042695059E-2"/>
    <e v="#N/A"/>
    <e v="#N/A"/>
    <e v="#N/A"/>
    <e v="#N/A"/>
    <n v="1"/>
    <n v="14.053133124467585"/>
    <n v="0.86595057618698135"/>
    <n v="0.18473601611931831"/>
    <e v="#N/A"/>
    <e v="#N/A"/>
    <e v="#N/A"/>
    <e v="#N/A"/>
    <n v="1"/>
    <n v="14.053133124467585"/>
    <n v="0.6217766274771992"/>
    <n v="0.13264560384268512"/>
    <n v="1"/>
    <n v="14.053133124467585"/>
    <n v="0.21544934464379897"/>
    <n v="4.5962500285257946E-2"/>
    <s v="4a, 7a, , 8a"/>
    <n v="0.21333321000000002"/>
    <s v="derived (7a)"/>
    <n v="7.1158509006004012E-2"/>
    <s v="Derived (8a)"/>
    <s v="Y"/>
    <s v="Pos"/>
    <s v="Y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Employment density"/>
    <x v="1"/>
    <s v="Multinomial logistic"/>
    <s v="automobile"/>
    <n v="3.0000000000000001E-3"/>
    <n v="1.0030045045033771"/>
    <m/>
    <s v="Derived (4a)"/>
    <n v="2.9980000000000002"/>
    <m/>
  </r>
  <r>
    <n v="110"/>
    <s v="Chapman and Frank 2004"/>
    <n v="110.3"/>
    <x v="320"/>
    <s v="Table 109 p. 242"/>
    <x v="1"/>
    <x v="0"/>
    <x v="1"/>
    <n v="7.1735874240982878E-2"/>
    <n v="13.940026668395959"/>
    <s v="110.3Emp_Den"/>
    <n v="1"/>
    <n v="13.940026668395959"/>
    <n v="0.25784025274058153"/>
    <n v="5.5859115753482028E-2"/>
    <n v="1"/>
    <n v="13.940026668395959"/>
    <n v="5.1666845294251348E-2"/>
    <n v="1.1193226275699332E-2"/>
    <n v="1"/>
    <n v="13.940026668395959"/>
    <n v="0.85898098442845994"/>
    <n v="0.18609165066055414"/>
    <e v="#N/A"/>
    <e v="#N/A"/>
    <e v="#N/A"/>
    <e v="#N/A"/>
    <n v="1"/>
    <n v="13.940026668395959"/>
    <n v="0.61677226651518213"/>
    <n v="0.13361898719309842"/>
    <n v="1"/>
    <n v="13.940026668395959"/>
    <n v="0.21371530344317965"/>
    <n v="4.629978347614376E-2"/>
    <s v="4a, 7a, 8a"/>
    <n v="0.21664234020776829"/>
    <s v="Derived (7a); (used average mode shares p. 14 for elasticity calc as model-specific means only given for relative trip time)"/>
    <n v="7.1735874240982878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4224"/>
    <x v="0"/>
    <n v="0"/>
    <n v="1"/>
    <x v="0"/>
    <s v="Density"/>
    <s v="Net employment density"/>
    <x v="1"/>
    <s v="Multinomial logistic"/>
    <s v="automobile"/>
    <n v="6.0000000000000001E-3"/>
    <n v="1.0060180360540649"/>
    <m/>
    <s v="Derived (4a)"/>
    <n v="3.02"/>
    <m/>
  </r>
  <r>
    <n v="86"/>
    <s v="Chen and Zegras 2016"/>
    <n v="86.3"/>
    <x v="321"/>
    <s v="Table 2 (p-values), Table 3 p. 118 (off peak)"/>
    <x v="0"/>
    <x v="0"/>
    <x v="1"/>
    <n v="0.12883537881963511"/>
    <n v="7.7618431300610675"/>
    <s v="86.3Connectivity"/>
    <n v="1"/>
    <n v="7.7618431300610675"/>
    <n v="0.73333879637414301"/>
    <n v="0.16060119640593731"/>
    <e v="#N/A"/>
    <e v="#N/A"/>
    <e v="#N/A"/>
    <e v="#N/A"/>
    <e v="#N/A"/>
    <e v="#N/A"/>
    <e v="#N/A"/>
    <e v="#N/A"/>
    <n v="1"/>
    <n v="7.7618431300610675"/>
    <n v="0.57516661211188524"/>
    <n v="0.12596148805250287"/>
    <n v="1"/>
    <n v="7.7618431300610675"/>
    <n v="0.57949293917418154"/>
    <n v="0.12690895367914576"/>
    <n v="1"/>
    <n v="7.7618431300610675"/>
    <n v="0.59246421905720315"/>
    <n v="0.1297496639735275"/>
    <m/>
    <n v="0.219"/>
    <s v="Source"/>
    <m/>
    <m/>
    <s v="N"/>
    <s v="Pos"/>
    <s v="insignificant"/>
    <s v="Ridership"/>
    <s v="boarding"/>
    <s v="Continuous"/>
    <s v="Aggregate"/>
    <s v="Off-peak"/>
    <s v="USA"/>
    <s v="Boston"/>
    <s v="2009 - 2010"/>
    <x v="2"/>
    <x v="2"/>
    <n v="120"/>
    <x v="0"/>
    <n v="0"/>
    <n v="1"/>
    <x v="0"/>
    <s v="PT-Design"/>
    <s v="Proportion of intersections that are four-way or more"/>
    <x v="0"/>
    <s v="OLS"/>
    <m/>
    <n v="1.23"/>
    <m/>
    <m/>
    <s v=""/>
    <s v=""/>
    <m/>
  </r>
  <r>
    <n v="102"/>
    <s v="Tsa et al. 2012"/>
    <n v="102.1"/>
    <x v="322"/>
    <s v="Table 2 p. 68"/>
    <x v="0"/>
    <x v="0"/>
    <x v="1"/>
    <n v="4.6808510638297871E-2"/>
    <n v="21.363636363636363"/>
    <s v="102.1Connectivity"/>
    <n v="1"/>
    <n v="21.363636363636363"/>
    <n v="2.0184359712717752"/>
    <n v="0.44405591367979053"/>
    <e v="#N/A"/>
    <e v="#N/A"/>
    <e v="#N/A"/>
    <e v="#N/A"/>
    <e v="#N/A"/>
    <e v="#N/A"/>
    <e v="#N/A"/>
    <e v="#N/A"/>
    <n v="1"/>
    <n v="21.363636363636363"/>
    <n v="1.5830840876020549"/>
    <n v="0.34827849927245208"/>
    <n v="1"/>
    <n v="21.363636363636363"/>
    <n v="1.5949918363932021"/>
    <n v="0.35089820400650445"/>
    <n v="1"/>
    <n v="21.363636363636363"/>
    <n v="1.6306938857580728"/>
    <n v="0.35875265486677604"/>
    <s v="8a"/>
    <n v="0.22"/>
    <s v="Source"/>
    <n v="4.6808510638297871E-2"/>
    <s v="Derived (8a)"/>
    <s v="Y"/>
    <s v="Pos"/>
    <s v="Y"/>
    <s v="Ridership"/>
    <s v="per capita trip"/>
    <s v="Continuous"/>
    <s v="Aggregate"/>
    <s v="General"/>
    <s v="Australia"/>
    <s v="Sydney"/>
    <s v="1997 - 2010"/>
    <x v="2"/>
    <x v="2"/>
    <n v="1824"/>
    <x v="0"/>
    <n v="0"/>
    <n v="1"/>
    <x v="0"/>
    <s v="PT-Design"/>
    <s v="Road link density"/>
    <x v="0"/>
    <s v="Global regression "/>
    <m/>
    <n v="0.16"/>
    <m/>
    <m/>
    <s v=""/>
    <n v="4.7"/>
    <m/>
  </r>
  <r>
    <n v="50"/>
    <s v="Schneider et al. 2017"/>
    <n v="50.1"/>
    <x v="323"/>
    <s v="Table 3 (final model)"/>
    <x v="0"/>
    <x v="0"/>
    <x v="1"/>
    <n v="0.10877555683935247"/>
    <n v="9.1932418371975935"/>
    <s v="50.1Amenity"/>
    <n v="1"/>
    <n v="9.1932418371975935"/>
    <n v="5.583996284187745E-2"/>
    <n v="1.2351274466172858E-2"/>
    <e v="#N/A"/>
    <e v="#N/A"/>
    <e v="#N/A"/>
    <e v="#N/A"/>
    <e v="#N/A"/>
    <e v="#N/A"/>
    <e v="#N/A"/>
    <e v="#N/A"/>
    <n v="1"/>
    <n v="9.1932418371975935"/>
    <n v="2.9460824936391055E-2"/>
    <n v="6.5164573232191127E-3"/>
    <n v="1"/>
    <n v="9.1932418371975935"/>
    <n v="7.4345514045826205E-2"/>
    <n v="1.644452830151337E-2"/>
    <e v="#N/A"/>
    <e v="#N/A"/>
    <e v="#N/A"/>
    <e v="#N/A"/>
    <s v="4a, 5, 7a"/>
    <n v="0.22119059250000001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x v="2"/>
    <x v="2"/>
    <n v="5000"/>
    <x v="1"/>
    <n v="0"/>
    <n v="1"/>
    <x v="0"/>
    <s v="PT-Design"/>
    <s v="pre-1940s housing share"/>
    <x v="6"/>
    <s v="Multinomial logistic (fractional)"/>
    <s v="automobile"/>
    <n v="1.4710000000000001"/>
    <n v="4.353586551546428"/>
    <m/>
    <s v="Derived (4a)"/>
    <s v=""/>
    <m/>
  </r>
  <r>
    <n v="179"/>
    <s v="Liu et al. 2018a"/>
    <n v="179.2"/>
    <x v="324"/>
    <s v="Table 2 p. 8"/>
    <x v="0"/>
    <x v="0"/>
    <x v="1"/>
    <n v="3.5000000000000001E-3"/>
    <n v="285.71428571428572"/>
    <s v="179.2Comm_Den"/>
    <n v="1"/>
    <n v="285.71428571428572"/>
    <n v="4.0980707059343136"/>
    <n v="0.90977169671741764"/>
    <e v="#N/A"/>
    <e v="#N/A"/>
    <e v="#N/A"/>
    <e v="#N/A"/>
    <e v="#N/A"/>
    <e v="#N/A"/>
    <e v="#N/A"/>
    <e v="#N/A"/>
    <n v="1"/>
    <n v="285.71428571428572"/>
    <n v="4.2968138896499699"/>
    <n v="0.95389268350229328"/>
    <e v="#N/A"/>
    <e v="#N/A"/>
    <e v="#N/A"/>
    <e v="#N/A"/>
    <n v="1"/>
    <n v="285.71428571428572"/>
    <n v="4.495937506355701"/>
    <n v="0.99809812641096562"/>
    <s v="7b, 8a, 8b"/>
    <n v="0.222"/>
    <s v="derived (7b)"/>
    <n v="3.5000000000000001E-3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x v="0"/>
    <x v="0"/>
    <n v="113"/>
    <x v="0"/>
    <n v="0"/>
    <n v="0"/>
    <x v="1"/>
    <s v="Density"/>
    <s v="commercial-oriented land use percentage"/>
    <x v="8"/>
    <s v="Poisson regression"/>
    <m/>
    <n v="0.44400000000000001"/>
    <m/>
    <m/>
    <m/>
    <n v="63.428571428571431"/>
    <s v="derived (8b)"/>
  </r>
  <r>
    <n v="65"/>
    <s v="Sung et al. 2014"/>
    <n v="65.3"/>
    <x v="325"/>
    <s v="Table 2 p. 138 (750m buffer)"/>
    <x v="0"/>
    <x v="0"/>
    <x v="1"/>
    <n v="6.1961002785515321E-2"/>
    <n v="16.139183600071931"/>
    <s v="65.3Pop_Den"/>
    <n v="0.5"/>
    <n v="8.0695918000359654"/>
    <n v="0.16347478163348708"/>
    <n v="3.6363330426552869E-2"/>
    <e v="#N/A"/>
    <e v="#N/A"/>
    <e v="#N/A"/>
    <e v="#N/A"/>
    <e v="#N/A"/>
    <e v="#N/A"/>
    <e v="#N/A"/>
    <e v="#N/A"/>
    <n v="0.5"/>
    <n v="8.0695918000359654"/>
    <n v="0.127436148431644"/>
    <n v="2.8346896857134891E-2"/>
    <e v="#N/A"/>
    <e v="#N/A"/>
    <e v="#N/A"/>
    <e v="#N/A"/>
    <n v="0.5"/>
    <n v="8.0695918000359654"/>
    <n v="0.12367356140623986"/>
    <n v="2.7509946999203994E-2"/>
    <s v="6e, 8a, 5"/>
    <n v="0.22244"/>
    <s v="Derived (6e)"/>
    <n v="6.1961002785515321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Residential density"/>
    <x v="2"/>
    <s v="OLS"/>
    <m/>
    <n v="0.83"/>
    <m/>
    <m/>
    <s v=""/>
    <n v="3.59"/>
    <m/>
  </r>
  <r>
    <n v="29"/>
    <s v="Blumenberg and Smart 2009"/>
    <n v="29.1"/>
    <x v="326"/>
    <s v="Table 3 p. 11"/>
    <x v="0"/>
    <x v="0"/>
    <x v="1"/>
    <n v="0.22972178581468936"/>
    <n v="4.3530917037475678"/>
    <s v="29.1Balance"/>
    <n v="1"/>
    <n v="4.3530917037475678"/>
    <n v="0.48583293025202406"/>
    <n v="0.10825821609472604"/>
    <e v="#N/A"/>
    <e v="#N/A"/>
    <e v="#N/A"/>
    <e v="#N/A"/>
    <n v="1"/>
    <n v="4.3530917037475678"/>
    <n v="0.78918435820760768"/>
    <n v="0.17585405490133699"/>
    <e v="#N/A"/>
    <e v="#N/A"/>
    <e v="#N/A"/>
    <e v="#N/A"/>
    <n v="1"/>
    <n v="4.3530917037475678"/>
    <n v="0.31365250272615541"/>
    <n v="6.989122865995416E-2"/>
    <n v="1"/>
    <n v="4.3530917037475678"/>
    <n v="0.45721297258451477"/>
    <n v="0.10188082714296462"/>
    <s v="6d, 8a"/>
    <n v="0.22283013224024867"/>
    <s v="derived (6d)"/>
    <n v="0.22972178581468936"/>
    <s v="Derived (8a)"/>
    <s v="N"/>
    <s v="Pos"/>
    <s v="insignificant"/>
    <s v="Mode share"/>
    <s v="trip"/>
    <s v="continuous (fraction)"/>
    <s v="Aggregate"/>
    <s v="Work"/>
    <s v="USA"/>
    <s v="Los Angeles"/>
    <n v="2000"/>
    <x v="1"/>
    <x v="1"/>
    <n v="3394"/>
    <x v="0"/>
    <n v="1"/>
    <n v="1"/>
    <x v="0"/>
    <s v="Diversity"/>
    <s v="jobs to workers (distance decay function:ratio of the two land uses"/>
    <x v="3"/>
    <s v="OLS"/>
    <m/>
    <n v="1.0999999999999999E-2"/>
    <m/>
    <m/>
    <s v=""/>
    <n v="0.97"/>
    <m/>
  </r>
  <r>
    <n v="179"/>
    <s v="Liu et al. 2018a"/>
    <n v="179.1"/>
    <x v="327"/>
    <s v="Table 2 p. 8"/>
    <x v="0"/>
    <x v="0"/>
    <x v="1"/>
    <n v="3.5000000000000001E-3"/>
    <n v="285.71428571428572"/>
    <s v="179.1Comm_Den"/>
    <n v="1"/>
    <n v="285.71428571428572"/>
    <n v="4.0980707059343136"/>
    <n v="0.91386976742335191"/>
    <e v="#N/A"/>
    <e v="#N/A"/>
    <e v="#N/A"/>
    <e v="#N/A"/>
    <e v="#N/A"/>
    <e v="#N/A"/>
    <e v="#N/A"/>
    <e v="#N/A"/>
    <n v="1"/>
    <n v="285.71428571428572"/>
    <n v="4.2968138896499699"/>
    <n v="0.95818949739194326"/>
    <e v="#N/A"/>
    <e v="#N/A"/>
    <e v="#N/A"/>
    <e v="#N/A"/>
    <n v="1"/>
    <n v="285.71428571428572"/>
    <n v="4.495937506355701"/>
    <n v="1.0025940639173214"/>
    <s v="7b, 8a, 8b"/>
    <n v="0.223"/>
    <s v="derived (7b)"/>
    <n v="3.5000000000000001E-3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x v="0"/>
    <x v="0"/>
    <n v="113"/>
    <x v="0"/>
    <n v="0"/>
    <n v="0"/>
    <x v="1"/>
    <s v="Density"/>
    <s v="commercial-oriented land use percentage"/>
    <x v="8"/>
    <s v="Poisson regression"/>
    <m/>
    <n v="0.44600000000000001"/>
    <m/>
    <m/>
    <m/>
    <n v="63.714285714285715"/>
    <s v="derived (8b)"/>
  </r>
  <r>
    <n v="150"/>
    <s v="He et al. 2018"/>
    <n v="150.1"/>
    <x v="328"/>
    <s v="Table 3 p. 1602"/>
    <x v="0"/>
    <x v="0"/>
    <x v="1"/>
    <n v="4.5586743292623091E-2"/>
    <n v="21.936201794038254"/>
    <s v="150.1Comm_Den"/>
    <n v="1"/>
    <n v="21.936201794038254"/>
    <n v="0.31463637090064167"/>
    <n v="7.0913015495487355E-2"/>
    <e v="#N/A"/>
    <e v="#N/A"/>
    <e v="#N/A"/>
    <e v="#N/A"/>
    <e v="#N/A"/>
    <e v="#N/A"/>
    <e v="#N/A"/>
    <e v="#N/A"/>
    <n v="1"/>
    <n v="21.936201794038254"/>
    <n v="0.32989521794175852"/>
    <n v="7.4352067546503073E-2"/>
    <e v="#N/A"/>
    <e v="#N/A"/>
    <e v="#N/A"/>
    <e v="#N/A"/>
    <n v="1"/>
    <n v="21.936201794038254"/>
    <n v="0.3451832733748133"/>
    <n v="7.779770260997905E-2"/>
    <s v="6c, 8a"/>
    <n v="0.22538085883872855"/>
    <s v="derived 6c)"/>
    <n v="4.5586743292623091E-2"/>
    <s v="Derived (8a)"/>
    <s v="Y"/>
    <s v="Pos"/>
    <s v="Y"/>
    <s v="Ridership"/>
    <s v="Average boardings and alighting"/>
    <s v="Continuous"/>
    <s v="Aggregate"/>
    <s v="Weekday"/>
    <s v="Taiwan"/>
    <s v="Taipei"/>
    <n v="2015"/>
    <x v="0"/>
    <x v="0"/>
    <n v="108"/>
    <x v="0"/>
    <n v="0"/>
    <n v="0"/>
    <x v="1"/>
    <s v="Density"/>
    <s v="Count_Shopping malls"/>
    <x v="8"/>
    <s v="OLS"/>
    <m/>
    <n v="1333"/>
    <m/>
    <m/>
    <m/>
    <n v="4.944"/>
    <s v="source"/>
  </r>
  <r>
    <n v="31"/>
    <s v="Frank et al. 2008"/>
    <n v="31.2"/>
    <x v="329"/>
    <s v="Table 4 p. 48 (significance from table 3 p. 46)"/>
    <x v="1"/>
    <x v="0"/>
    <x v="1"/>
    <n v="0.13529411764705884"/>
    <n v="7.391304347826086"/>
    <s v="31.2Connectivity"/>
    <n v="0.5"/>
    <n v="3.695652173913043"/>
    <n v="0.34916514951694899"/>
    <n v="8.0307984388898274E-2"/>
    <n v="0.5"/>
    <n v="3.695652173913043"/>
    <n v="0.74211629338873375"/>
    <n v="0.17068674747940876"/>
    <n v="0.5"/>
    <n v="3.695652173913043"/>
    <n v="0.9498375256322551"/>
    <n v="0.21846263089541867"/>
    <e v="#N/A"/>
    <e v="#N/A"/>
    <e v="#N/A"/>
    <e v="#N/A"/>
    <e v="#N/A"/>
    <e v="#N/A"/>
    <e v="#N/A"/>
    <e v="#N/A"/>
    <e v="#N/A"/>
    <e v="#N/A"/>
    <e v="#N/A"/>
    <e v="#N/A"/>
    <s v="4a, 8a"/>
    <n v="0.23"/>
    <s v="Source"/>
    <n v="0.13529411764705884"/>
    <s v="Derived (8a)"/>
    <s v="Y"/>
    <s v="Pos"/>
    <s v="Y"/>
    <s v="mode choice (probability)"/>
    <s v="tour"/>
    <s v="binary"/>
    <s v="Disaggregate"/>
    <s v="Non-work"/>
    <s v="USA"/>
    <s v="Puget Sound"/>
    <n v="1999"/>
    <x v="1"/>
    <x v="1"/>
    <n v="10475"/>
    <x v="1"/>
    <n v="0"/>
    <n v="0"/>
    <x v="1"/>
    <s v="PT-Design"/>
    <s v="intersection density"/>
    <x v="0"/>
    <s v="Multinomial logistic (nested)"/>
    <s v="Not choosing transit"/>
    <n v="0.18010000000000001"/>
    <n v="1.1973370908444088"/>
    <m/>
    <s v="Derived (4a)"/>
    <n v="1.7"/>
    <m/>
  </r>
  <r>
    <n v="103"/>
    <s v="Renneet al. 2016"/>
    <n v="103.1"/>
    <x v="330"/>
    <s v="Table 3 p. 40"/>
    <x v="0"/>
    <x v="0"/>
    <x v="1"/>
    <n v="8.4857351865398695E-2"/>
    <n v="11.784482758620689"/>
    <s v="103.1Balance"/>
    <n v="1"/>
    <n v="11.784482758620689"/>
    <n v="1.3152237948941565"/>
    <n v="0.30513192041544435"/>
    <e v="#N/A"/>
    <e v="#N/A"/>
    <e v="#N/A"/>
    <e v="#N/A"/>
    <e v="#N/A"/>
    <e v="#N/A"/>
    <e v="#N/A"/>
    <e v="#N/A"/>
    <n v="1"/>
    <n v="11.784482758620689"/>
    <n v="1.1999160579212771"/>
    <n v="0.27838052543773628"/>
    <n v="1"/>
    <n v="11.784482758620689"/>
    <n v="0.8491051331155115"/>
    <n v="0.19699239088279868"/>
    <n v="1"/>
    <n v="11.784482758620689"/>
    <n v="1.2377452071136921"/>
    <n v="0.28715688805037659"/>
    <s v="6a, 8a"/>
    <n v="0.23200000000000001"/>
    <s v="derived (6a)"/>
    <n v="8.4857351865398695E-2"/>
    <s v="Derived (8a)"/>
    <s v="Y"/>
    <s v="Pos"/>
    <s v="Y"/>
    <s v="Mode share"/>
    <s v="proportion using transit"/>
    <s v="continuous (fraction)"/>
    <s v="Aggregate"/>
    <s v="Work"/>
    <s v="USA"/>
    <s v="varies"/>
    <n v="2010"/>
    <x v="0"/>
    <x v="2"/>
    <n v="4399"/>
    <x v="0"/>
    <n v="0"/>
    <n v="1"/>
    <x v="0"/>
    <s v="Diversity"/>
    <s v="job-population balance:Perfect balancing when index = 1"/>
    <x v="3"/>
    <s v="multi-level model"/>
    <m/>
    <n v="0.23200000000000001"/>
    <m/>
    <m/>
    <s v=""/>
    <n v="2.734"/>
    <m/>
  </r>
  <r>
    <n v="129"/>
    <s v="Zhao et al. 2014"/>
    <n v="129.1"/>
    <x v="331"/>
    <s v="Table 2 p. 143"/>
    <x v="0"/>
    <x v="0"/>
    <x v="1"/>
    <n v="0.10671491150309889"/>
    <n v="9.3707616481597427"/>
    <s v="129.1Pop_Den"/>
    <n v="0.5"/>
    <n v="4.6853808240798713"/>
    <n v="9.4917020100418345E-2"/>
    <n v="2.2081353852335728E-2"/>
    <e v="#N/A"/>
    <e v="#N/A"/>
    <e v="#N/A"/>
    <e v="#N/A"/>
    <e v="#N/A"/>
    <e v="#N/A"/>
    <e v="#N/A"/>
    <e v="#N/A"/>
    <n v="0.5"/>
    <n v="4.6853808240798713"/>
    <n v="7.399220443264054E-2"/>
    <n v="1.7213435974527593E-2"/>
    <e v="#N/A"/>
    <e v="#N/A"/>
    <e v="#N/A"/>
    <e v="#N/A"/>
    <n v="0.5"/>
    <n v="4.6853808240798713"/>
    <n v="7.180756442424735E-2"/>
    <n v="1.6705204584474852E-2"/>
    <s v="6c, 8a"/>
    <n v="0.2326385070767556"/>
    <s v="derived (6c)"/>
    <n v="0.10671491150309889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Population density (common catchment area)"/>
    <x v="2"/>
    <s v="OLS"/>
    <m/>
    <n v="0.13450000000000001"/>
    <m/>
    <m/>
    <m/>
    <n v="2.1800000000000002"/>
    <m/>
  </r>
  <r>
    <n v="2"/>
    <s v="Cervero 2006"/>
    <n v="2.2999999999999998"/>
    <x v="332"/>
    <s v="Table 2 p, 292"/>
    <x v="1"/>
    <x v="0"/>
    <x v="1"/>
    <n v="5.4009386828965854E-2"/>
    <n v="18.515300000845198"/>
    <s v="2.3Act_Den"/>
    <n v="1"/>
    <n v="18.515300000845198"/>
    <n v="1.0340101168499765"/>
    <n v="0.24092435722604452"/>
    <n v="1"/>
    <n v="18.515300000845198"/>
    <n v="1.0927665383766527"/>
    <n v="0.25461460344176012"/>
    <n v="1"/>
    <n v="18.515300000845198"/>
    <n v="1.0599893572473431"/>
    <n v="0.24697752023863095"/>
    <e v="#N/A"/>
    <e v="#N/A"/>
    <e v="#N/A"/>
    <e v="#N/A"/>
    <e v="#N/A"/>
    <e v="#N/A"/>
    <e v="#N/A"/>
    <e v="#N/A"/>
    <e v="#N/A"/>
    <e v="#N/A"/>
    <e v="#N/A"/>
    <e v="#N/A"/>
    <s v="6a"/>
    <n v="0.23300000000000001"/>
    <s v="Source (6a)"/>
    <m/>
    <m/>
    <s v="Y"/>
    <s v="Pos"/>
    <s v="Y"/>
    <s v="Ridership"/>
    <s v="boarding"/>
    <s v="Continuous"/>
    <s v="Aggregate"/>
    <s v="Peak"/>
    <s v="USA"/>
    <s v="San Francisco"/>
    <n v="2003"/>
    <x v="1"/>
    <x v="1"/>
    <n v="68"/>
    <x v="1"/>
    <n v="0"/>
    <n v="0"/>
    <x v="1"/>
    <s v="Density"/>
    <s v="Total density: population and employment"/>
    <x v="7"/>
    <s v="OLS"/>
    <m/>
    <s v=""/>
    <m/>
    <m/>
    <s v=""/>
    <s v=""/>
    <m/>
  </r>
  <r>
    <n v="65"/>
    <s v="Sung et al. 2014"/>
    <n v="65.400000000000006"/>
    <x v="333"/>
    <s v="Table 2 p. 138 (1000m buffer)"/>
    <x v="0"/>
    <x v="0"/>
    <x v="1"/>
    <n v="9.2709727626459154E-2"/>
    <n v="10.786354631836954"/>
    <s v="65.4Balance"/>
    <n v="0.5"/>
    <n v="5.3931773159184768"/>
    <n v="0.60191314979781141"/>
    <n v="0.14341423472342574"/>
    <e v="#N/A"/>
    <e v="#N/A"/>
    <e v="#N/A"/>
    <e v="#N/A"/>
    <e v="#N/A"/>
    <e v="#N/A"/>
    <e v="#N/A"/>
    <e v="#N/A"/>
    <n v="0.5"/>
    <n v="5.3931773159184768"/>
    <n v="0.54914247804837812"/>
    <n v="0.13084088338971878"/>
    <e v="#N/A"/>
    <e v="#N/A"/>
    <e v="#N/A"/>
    <e v="#N/A"/>
    <n v="0.5"/>
    <n v="5.3931773159184768"/>
    <n v="0.56645501636541062"/>
    <n v="0.13496583801928819"/>
    <s v="6e, 8a, 5"/>
    <n v="0.238264"/>
    <s v="Derived (6e)"/>
    <n v="9.2709727626459154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idential to non-residential balancing index:perfect balance between two land uses = 1"/>
    <x v="3"/>
    <s v="OLS"/>
    <m/>
    <n v="0.63200000000000001"/>
    <m/>
    <m/>
    <s v=""/>
    <n v="2.57"/>
    <m/>
  </r>
  <r>
    <n v="65"/>
    <s v="Sung et al. 2014"/>
    <n v="65.8"/>
    <x v="334"/>
    <s v="Table 3 p. 139 (750m buffer)"/>
    <x v="0"/>
    <x v="0"/>
    <x v="1"/>
    <n v="9.6463709677419351E-2"/>
    <n v="10.366592818626426"/>
    <s v="65.8Mix_Land"/>
    <n v="1"/>
    <n v="10.366592818626426"/>
    <n v="0.14067238424284614"/>
    <n v="3.3653054482416081E-2"/>
    <e v="#N/A"/>
    <e v="#N/A"/>
    <e v="#N/A"/>
    <e v="#N/A"/>
    <e v="#N/A"/>
    <e v="#N/A"/>
    <e v="#N/A"/>
    <e v="#N/A"/>
    <n v="1"/>
    <n v="10.366592818626426"/>
    <n v="0.12008927977924724"/>
    <n v="2.8728958401589316E-2"/>
    <e v="#N/A"/>
    <e v="#N/A"/>
    <e v="#N/A"/>
    <e v="#N/A"/>
    <n v="1"/>
    <n v="10.366592818626426"/>
    <n v="9.8345232244651221E-2"/>
    <n v="2.3527129909887912E-2"/>
    <s v="6e, 8a, 5"/>
    <n v="0.23923"/>
    <s v="Derived (6e)"/>
    <n v="9.6463709677419351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0.47"/>
    <m/>
    <m/>
    <s v=""/>
    <n v="2.48"/>
    <m/>
  </r>
  <r>
    <n v="31"/>
    <s v="Frank et al. 2008"/>
    <n v="31.2"/>
    <x v="335"/>
    <s v="Table 4 p. 48 (significance from table 3 p. 46)"/>
    <x v="1"/>
    <x v="0"/>
    <x v="1"/>
    <n v="0.15"/>
    <n v="6.666666666666667"/>
    <s v="31.2Connectivity"/>
    <n v="0.5"/>
    <n v="3.3333333333333335"/>
    <n v="0.31493327211332661"/>
    <n v="7.5583985307198384E-2"/>
    <n v="0.5"/>
    <n v="3.3333333333333335"/>
    <n v="0.66935979403689727"/>
    <n v="0.16064635056885535"/>
    <n v="0.5"/>
    <n v="3.3333333333333335"/>
    <n v="0.85671619958987733"/>
    <n v="0.20561188790157056"/>
    <e v="#N/A"/>
    <e v="#N/A"/>
    <e v="#N/A"/>
    <e v="#N/A"/>
    <e v="#N/A"/>
    <e v="#N/A"/>
    <e v="#N/A"/>
    <e v="#N/A"/>
    <e v="#N/A"/>
    <e v="#N/A"/>
    <e v="#N/A"/>
    <e v="#N/A"/>
    <s v="4a, 8a"/>
    <n v="0.24"/>
    <s v="Source"/>
    <n v="0.15"/>
    <s v="Derived (8a)"/>
    <s v="Y"/>
    <s v="Pos"/>
    <s v="Y"/>
    <s v="mode choice (probability)"/>
    <s v="tour"/>
    <s v="binary"/>
    <s v="Disaggregate"/>
    <s v="Non-work"/>
    <s v="USA"/>
    <s v="Puget Sound"/>
    <n v="1999"/>
    <x v="1"/>
    <x v="1"/>
    <n v="10475"/>
    <x v="1"/>
    <n v="0"/>
    <n v="0"/>
    <x v="1"/>
    <s v="PT-Design"/>
    <s v="intersection density"/>
    <x v="0"/>
    <s v="Multinomial logistic (nested)"/>
    <s v="Not choosing transit"/>
    <n v="0.2198"/>
    <n v="1.2458275401611365"/>
    <m/>
    <s v="Derived (4a)"/>
    <n v="1.6"/>
    <m/>
  </r>
  <r>
    <n v="131"/>
    <s v="Zhang 2004"/>
    <n v="131.19999999999999"/>
    <x v="336"/>
    <s v="Table 3 (Boston - non-work trip, expanded)"/>
    <x v="1"/>
    <x v="0"/>
    <x v="1"/>
    <n v="5.5377574370709379E-2"/>
    <n v="18.057851239669422"/>
    <s v="131.2Pop_Den"/>
    <n v="0.5"/>
    <n v="9.0289256198347108"/>
    <n v="0.18290908396145864"/>
    <n v="4.426399831867299E-2"/>
    <n v="0.5"/>
    <n v="9.0289256198347108"/>
    <n v="4.0313291463796253E-2"/>
    <n v="9.755816534238692E-3"/>
    <n v="0.5"/>
    <n v="9.0289256198347108"/>
    <n v="0.5088651453284192"/>
    <n v="0.12314536516947744"/>
    <e v="#N/A"/>
    <e v="#N/A"/>
    <e v="#N/A"/>
    <e v="#N/A"/>
    <n v="0.5"/>
    <n v="9.0289256198347108"/>
    <n v="0.48514340373242643"/>
    <n v="0.1174047037032472"/>
    <e v="#N/A"/>
    <e v="#N/A"/>
    <e v="#N/A"/>
    <e v="#N/A"/>
    <s v="4a, 7a, 8a"/>
    <n v="0.24199999999999999"/>
    <s v="derived (7a)"/>
    <n v="5.5377574370709379E-2"/>
    <s v="Derived (8a)"/>
    <s v="Y"/>
    <s v="Pos"/>
    <s v="Y"/>
    <s v="mode choice (probability)"/>
    <s v="trip"/>
    <s v="Discrete"/>
    <s v="Disaggregate"/>
    <s v="Non-work"/>
    <s v="USA"/>
    <s v="Boston"/>
    <n v="1991"/>
    <x v="1"/>
    <x v="1"/>
    <n v="1036"/>
    <x v="1"/>
    <n v="0"/>
    <n v="1"/>
    <x v="0"/>
    <s v="Density"/>
    <s v="Pop density (destination)"/>
    <x v="2"/>
    <s v="Multinomial logistic"/>
    <s v="drive alone or active modes"/>
    <n v="1.0999999999999999E-2"/>
    <n v="1.0110607224447195"/>
    <m/>
    <s v="Derived (4a)"/>
    <n v="4.37"/>
    <m/>
  </r>
  <r>
    <n v="38"/>
    <s v="Choi et al. 2012"/>
    <n v="38.5"/>
    <x v="337"/>
    <s v="Table 2 p. 717 (multiplicative)"/>
    <x v="0"/>
    <x v="0"/>
    <x v="1"/>
    <n v="4.9702463302186993E-2"/>
    <n v="20.119727143503535"/>
    <s v="38.5Emp_Den"/>
    <n v="0.5"/>
    <n v="10.059863571751768"/>
    <n v="0.1860712197744103"/>
    <n v="4.5587448844730524E-2"/>
    <e v="#N/A"/>
    <e v="#N/A"/>
    <e v="#N/A"/>
    <e v="#N/A"/>
    <e v="#N/A"/>
    <e v="#N/A"/>
    <e v="#N/A"/>
    <e v="#N/A"/>
    <n v="0.5"/>
    <n v="10.059863571751768"/>
    <n v="0.15547041225942099"/>
    <n v="3.8090251003558138E-2"/>
    <e v="#N/A"/>
    <e v="#N/A"/>
    <e v="#N/A"/>
    <e v="#N/A"/>
    <n v="0.5"/>
    <n v="10.059863571751768"/>
    <n v="0.15422831297074605"/>
    <n v="3.7785936677832782E-2"/>
    <s v="6b, 5"/>
    <n v="0.245"/>
    <s v="Source (6a)"/>
    <m/>
    <m/>
    <s v="Y"/>
    <s v="Pos"/>
    <s v="Y"/>
    <s v="Ridership"/>
    <s v="trip"/>
    <s v="Continuous"/>
    <s v="Aggregate"/>
    <s v="Off-peak"/>
    <s v="South Korea"/>
    <s v="Seoul"/>
    <n v="2010"/>
    <x v="0"/>
    <x v="2"/>
    <n v="1000"/>
    <x v="0"/>
    <n v="0"/>
    <n v="0"/>
    <x v="1"/>
    <s v="Density"/>
    <s v="Employment (common catchment area)"/>
    <x v="1"/>
    <s v="Multiplicative"/>
    <m/>
    <n v="0.245"/>
    <m/>
    <m/>
    <s v=""/>
    <s v=""/>
    <m/>
  </r>
  <r>
    <n v="65"/>
    <s v="Sung et al. 2014"/>
    <n v="65.2"/>
    <x v="338"/>
    <s v="Table 2 p. 138 (500m buffer)"/>
    <x v="0"/>
    <x v="0"/>
    <x v="1"/>
    <n v="7.2423323615160351E-2"/>
    <n v="13.807706552018422"/>
    <s v="65.2Pop_Den"/>
    <n v="0.5"/>
    <n v="6.9038532760092108"/>
    <n v="0.13985910746070329"/>
    <n v="3.4742680602528227E-2"/>
    <e v="#N/A"/>
    <e v="#N/A"/>
    <e v="#N/A"/>
    <e v="#N/A"/>
    <e v="#N/A"/>
    <e v="#N/A"/>
    <e v="#N/A"/>
    <e v="#N/A"/>
    <n v="0.5"/>
    <n v="6.9038532760092108"/>
    <n v="0.10902663884781387"/>
    <n v="2.7083525409463141E-2"/>
    <e v="#N/A"/>
    <e v="#N/A"/>
    <e v="#N/A"/>
    <e v="#N/A"/>
    <n v="0.5"/>
    <n v="6.9038532760092108"/>
    <n v="0.10580759761186309"/>
    <n v="2.6283876937958136E-2"/>
    <s v="6e, 8a, 5"/>
    <n v="0.24841200000000002"/>
    <s v="Derived (6e)"/>
    <n v="7.2423323615160351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Residential density"/>
    <x v="2"/>
    <s v="OLS"/>
    <m/>
    <n v="0.76200000000000001"/>
    <m/>
    <m/>
    <s v=""/>
    <n v="3.43"/>
    <m/>
  </r>
  <r>
    <n v="91"/>
    <s v="Verbas et al. 2015"/>
    <n v="91.1"/>
    <x v="339"/>
    <s v="Table 2 p. 14 (long term elasticity)"/>
    <x v="0"/>
    <x v="0"/>
    <x v="1"/>
    <n v="1.174573929064947E-2"/>
    <n v="85.137254901960787"/>
    <s v="91.1Local_Access"/>
    <n v="0.33333333333333331"/>
    <n v="28.37908496732026"/>
    <n v="1.3925034842093308E-3"/>
    <n v="3.5508838847337937E-4"/>
    <e v="#N/A"/>
    <e v="#N/A"/>
    <e v="#N/A"/>
    <e v="#N/A"/>
    <e v="#N/A"/>
    <e v="#N/A"/>
    <e v="#N/A"/>
    <e v="#N/A"/>
    <n v="0.33333333333333331"/>
    <n v="28.37908496732026"/>
    <n v="7.6619740211581009E-4"/>
    <n v="1.9538033753953158E-4"/>
    <n v="0.33333333333333331"/>
    <n v="28.37908496732026"/>
    <n v="0.10106359018180583"/>
    <n v="2.5771215496360488E-2"/>
    <e v="#N/A"/>
    <e v="#N/A"/>
    <e v="#N/A"/>
    <e v="#N/A"/>
    <s v="8a"/>
    <n v="0.255"/>
    <s v="Source"/>
    <n v="1.174573929064947E-2"/>
    <s v="Derived (8a)"/>
    <s v="Y"/>
    <s v="Pos"/>
    <s v="Y"/>
    <s v="Ridership"/>
    <s v="boarding"/>
    <s v="Continuous"/>
    <s v="Aggregate"/>
    <s v="General"/>
    <s v="USA"/>
    <s v="Chicago"/>
    <s v="2009 - 2010"/>
    <x v="2"/>
    <x v="2"/>
    <n v="23196"/>
    <x v="1"/>
    <n v="0"/>
    <n v="1"/>
    <x v="0"/>
    <s v="PT-Access"/>
    <s v="Walkscore"/>
    <x v="5"/>
    <s v="OLS"/>
    <m/>
    <s v=""/>
    <m/>
    <m/>
    <s v=""/>
    <n v="21.71"/>
    <m/>
  </r>
  <r>
    <n v="38"/>
    <s v="Choi et al. 2012"/>
    <n v="38.5"/>
    <x v="340"/>
    <s v="Table 2 p. 717 (multiplicative)"/>
    <x v="0"/>
    <x v="0"/>
    <x v="1"/>
    <n v="4.9702463302186993E-2"/>
    <n v="20.119727143503535"/>
    <s v="38.5Emp_Den"/>
    <n v="0.5"/>
    <n v="10.059863571751768"/>
    <n v="0.1860712197744103"/>
    <n v="4.7634232262249034E-2"/>
    <e v="#N/A"/>
    <e v="#N/A"/>
    <e v="#N/A"/>
    <e v="#N/A"/>
    <e v="#N/A"/>
    <e v="#N/A"/>
    <e v="#N/A"/>
    <e v="#N/A"/>
    <n v="0.5"/>
    <n v="10.059863571751768"/>
    <n v="0.15547041225942099"/>
    <n v="3.9800425538411774E-2"/>
    <e v="#N/A"/>
    <e v="#N/A"/>
    <e v="#N/A"/>
    <e v="#N/A"/>
    <n v="0.5"/>
    <n v="10.059863571751768"/>
    <n v="0.15422831297074605"/>
    <n v="3.9482448120510986E-2"/>
    <s v="6b, 5"/>
    <n v="0.25600000000000001"/>
    <s v="Source (6a)"/>
    <m/>
    <m/>
    <s v="Y"/>
    <s v="Pos"/>
    <s v="Y"/>
    <s v="Ridership"/>
    <s v="trip"/>
    <s v="Continuous"/>
    <s v="Aggregate"/>
    <s v="Off-peak"/>
    <s v="South Korea"/>
    <s v="Seoul"/>
    <n v="2010"/>
    <x v="0"/>
    <x v="2"/>
    <n v="1000"/>
    <x v="0"/>
    <n v="0"/>
    <n v="0"/>
    <x v="1"/>
    <s v="Density"/>
    <s v="Employment (common catchment area)"/>
    <x v="1"/>
    <s v="Multiplicative"/>
    <m/>
    <n v="0.25600000000000001"/>
    <m/>
    <m/>
    <s v=""/>
    <s v=""/>
    <m/>
  </r>
  <r>
    <n v="65"/>
    <s v="Sung et al. 2014"/>
    <n v="65.099999999999994"/>
    <x v="341"/>
    <s v="Table 2 p. 138 (250m buffer)"/>
    <x v="0"/>
    <x v="0"/>
    <x v="1"/>
    <n v="4.5708865248226961E-2"/>
    <n v="21.87759408529158"/>
    <s v="65.1Pop_Den"/>
    <n v="0.25"/>
    <n v="5.4693985213228951"/>
    <n v="0.11079974688878222"/>
    <n v="2.8563953148434282E-2"/>
    <e v="#N/A"/>
    <e v="#N/A"/>
    <e v="#N/A"/>
    <e v="#N/A"/>
    <e v="#N/A"/>
    <e v="#N/A"/>
    <e v="#N/A"/>
    <e v="#N/A"/>
    <n v="0.25"/>
    <n v="5.4693985213228951"/>
    <n v="8.6373524097217921E-2"/>
    <n v="2.2266921765214588E-2"/>
    <e v="#N/A"/>
    <e v="#N/A"/>
    <e v="#N/A"/>
    <e v="#N/A"/>
    <n v="0.25"/>
    <n v="5.4693985213228951"/>
    <n v="8.3823322250204751E-2"/>
    <n v="2.1609484829458288E-2"/>
    <s v="6e, 8a, 5"/>
    <n v="0.25779800000000003"/>
    <s v="Derived (6e)"/>
    <n v="4.5708865248226961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Small-scale nieghbourhood living density"/>
    <x v="2"/>
    <s v="OLS"/>
    <m/>
    <n v="3.1059999999999999"/>
    <m/>
    <m/>
    <s v=""/>
    <n v="5.64"/>
    <m/>
  </r>
  <r>
    <n v="65"/>
    <s v="Sung et al. 2014"/>
    <n v="65.7"/>
    <x v="342"/>
    <s v="Table 3 p. 139 (500m buffer)"/>
    <x v="0"/>
    <x v="0"/>
    <x v="1"/>
    <n v="4.2483690280065892E-2"/>
    <n v="23.538444833951203"/>
    <s v="65.7Balance"/>
    <n v="0.33333333333333331"/>
    <n v="7.8461482779837342"/>
    <n v="0.87568042864868623"/>
    <n v="0.2258169662182086"/>
    <e v="#N/A"/>
    <e v="#N/A"/>
    <e v="#N/A"/>
    <e v="#N/A"/>
    <e v="#N/A"/>
    <e v="#N/A"/>
    <e v="#N/A"/>
    <e v="#N/A"/>
    <n v="0.33333333333333331"/>
    <n v="7.8461482779837342"/>
    <n v="0.79890814933705256"/>
    <n v="0.20601923791844176"/>
    <e v="#N/A"/>
    <e v="#N/A"/>
    <e v="#N/A"/>
    <e v="#N/A"/>
    <n v="0.33333333333333331"/>
    <n v="7.8461482779837342"/>
    <n v="0.82409492417250552"/>
    <n v="0.21251430266590904"/>
    <s v="6e, 8a, 5"/>
    <n v="0.25787599999999999"/>
    <s v="Derived (6e)"/>
    <n v="4.248369028006589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large-scale commercial balancing index:perfect balance between two land uses = 1"/>
    <x v="3"/>
    <s v="OLS"/>
    <m/>
    <n v="2.8029999999999999"/>
    <m/>
    <m/>
    <s v=""/>
    <n v="6.07"/>
    <m/>
  </r>
  <r>
    <n v="177"/>
    <s v="Tu et al. 2018"/>
    <n v="177.2"/>
    <x v="343"/>
    <s v="Table 4 Model 2 p. 51"/>
    <x v="0"/>
    <x v="0"/>
    <x v="1"/>
    <n v="4.5403508771929821E-2"/>
    <n v="22.024729520865534"/>
    <s v="177.2Emp_Den"/>
    <n v="1"/>
    <n v="22.024729520865534"/>
    <n v="0.40737811779641075"/>
    <n v="0.10542945688571109"/>
    <e v="#N/A"/>
    <e v="#N/A"/>
    <e v="#N/A"/>
    <e v="#N/A"/>
    <e v="#N/A"/>
    <e v="#N/A"/>
    <e v="#N/A"/>
    <e v="#N/A"/>
    <n v="1"/>
    <n v="22.024729520865534"/>
    <n v="0.34038173123206034"/>
    <n v="8.8090792042857205E-2"/>
    <n v="1"/>
    <n v="22.024729520865534"/>
    <n v="0.97447750058940019"/>
    <n v="0.25219477715253674"/>
    <n v="1"/>
    <n v="22.024729520865534"/>
    <n v="0.33766232050884298"/>
    <n v="8.7387008547688549E-2"/>
    <s v="6e, 8a"/>
    <n v="0.25879999999999997"/>
    <s v="Derived (6e)"/>
    <n v="4.5403508771929821E-2"/>
    <s v="Derived (8a)"/>
    <s v="Y"/>
    <s v="Pos"/>
    <s v="Y"/>
    <s v="Ridership"/>
    <s v="daily ridership"/>
    <s v="Count"/>
    <s v="Aggregate"/>
    <s v="General"/>
    <s v="China"/>
    <s v="Shenzhen"/>
    <n v="2014"/>
    <x v="0"/>
    <x v="0"/>
    <n v="491"/>
    <x v="0"/>
    <n v="0"/>
    <n v="1"/>
    <x v="0"/>
    <s v="Density"/>
    <s v="Employment density(logarithm): number of employed peole in TAZ"/>
    <x v="1"/>
    <s v="OLS"/>
    <m/>
    <n v="0.25879999999999997"/>
    <m/>
    <m/>
    <m/>
    <n v="5.7"/>
    <s v="source"/>
  </r>
  <r>
    <n v="31"/>
    <s v="Frank et al. 2008"/>
    <n v="31.1"/>
    <x v="344"/>
    <s v="Table 4 p. 48 (significance from table 3 p. 46)"/>
    <x v="1"/>
    <x v="0"/>
    <x v="1"/>
    <n v="6.6666666666666666E-2"/>
    <n v="15"/>
    <s v="31.1Connectivity"/>
    <n v="0.5"/>
    <n v="7.5"/>
    <n v="0.70859986225498484"/>
    <n v="0.18423596418629606"/>
    <n v="0.5"/>
    <n v="7.5"/>
    <n v="1.5060595365830187"/>
    <n v="0.39157547951158489"/>
    <n v="0.5"/>
    <n v="7.5"/>
    <n v="1.9276114490772238"/>
    <n v="0.50117897676007817"/>
    <e v="#N/A"/>
    <e v="#N/A"/>
    <e v="#N/A"/>
    <e v="#N/A"/>
    <e v="#N/A"/>
    <e v="#N/A"/>
    <e v="#N/A"/>
    <e v="#N/A"/>
    <e v="#N/A"/>
    <e v="#N/A"/>
    <e v="#N/A"/>
    <e v="#N/A"/>
    <s v="4a, 8a"/>
    <n v="0.26"/>
    <s v="Source"/>
    <n v="6.6666666666666666E-2"/>
    <s v="Derived (8a)"/>
    <s v="Y"/>
    <s v="Pos"/>
    <s v="Y"/>
    <s v="mode choice (probability)"/>
    <s v="tour"/>
    <s v="binary"/>
    <s v="Disaggregate"/>
    <s v="Work"/>
    <s v="USA"/>
    <s v="Puget Sound"/>
    <n v="1999"/>
    <x v="1"/>
    <x v="1"/>
    <n v="8707"/>
    <x v="1"/>
    <n v="0"/>
    <n v="0"/>
    <x v="1"/>
    <s v="PT-Design"/>
    <s v="intersection density"/>
    <x v="0"/>
    <s v="Multinomial logistic (nested)"/>
    <s v="Not choosing transit"/>
    <n v="0.2848"/>
    <n v="1.329496102309317"/>
    <m/>
    <s v="Derived (4a)"/>
    <n v="3.9"/>
    <m/>
  </r>
  <r>
    <n v="21"/>
    <s v="Lane et al. 2006"/>
    <n v="21.2"/>
    <x v="345"/>
    <s v="Table 5 p. 207"/>
    <x v="0"/>
    <x v="0"/>
    <x v="1"/>
    <n v="2.6526526526526529E-2"/>
    <n v="37.698113207547166"/>
    <s v="21.2Pop_Den"/>
    <n v="1"/>
    <n v="37.698113207547166"/>
    <n v="0.76369300669840356"/>
    <n v="0.20237864677507694"/>
    <e v="#N/A"/>
    <e v="#N/A"/>
    <e v="#N/A"/>
    <e v="#N/A"/>
    <n v="1"/>
    <n v="37.698113207547166"/>
    <n v="2.1246443556721721"/>
    <n v="0.56303075425312565"/>
    <e v="#N/A"/>
    <e v="#N/A"/>
    <e v="#N/A"/>
    <e v="#N/A"/>
    <e v="#N/A"/>
    <e v="#N/A"/>
    <e v="#N/A"/>
    <e v="#N/A"/>
    <n v="1"/>
    <n v="37.698113207547166"/>
    <n v="0.57775659961538417"/>
    <n v="0.15310549889807681"/>
    <s v="6a, 8a"/>
    <n v="0.26500000000000001"/>
    <s v="Source (6a)"/>
    <n v="2.6526526526526529E-2"/>
    <s v="Derived (8a)"/>
    <s v="Y"/>
    <s v="Pos"/>
    <s v="Y"/>
    <s v="Ridership"/>
    <s v="boarding"/>
    <s v="Continuous"/>
    <s v="Aggregate"/>
    <s v="General"/>
    <s v="USA"/>
    <s v="8 US cities"/>
    <s v="2001 - 2004"/>
    <x v="2"/>
    <x v="1"/>
    <n v="868"/>
    <x v="0"/>
    <n v="0"/>
    <n v="0"/>
    <x v="1"/>
    <s v="Density"/>
    <s v="Population (common catchment area)"/>
    <x v="2"/>
    <s v="OLS"/>
    <m/>
    <n v="0.26500000000000001"/>
    <m/>
    <m/>
    <s v=""/>
    <n v="9.99"/>
    <m/>
  </r>
  <r>
    <n v="172"/>
    <s v="Sun et al. 2017"/>
    <n v="172.2"/>
    <x v="346"/>
    <s v="Table 2 Model 2 P. "/>
    <x v="0"/>
    <x v="0"/>
    <x v="1"/>
    <n v="8.9943000000000009E-2"/>
    <n v="11.118152607762694"/>
    <s v="172.2Act_Den"/>
    <n v="1"/>
    <n v="11.118152607762694"/>
    <n v="0.62090715659934126"/>
    <n v="0.16487941180632867"/>
    <e v="#N/A"/>
    <e v="#N/A"/>
    <e v="#N/A"/>
    <e v="#N/A"/>
    <e v="#N/A"/>
    <e v="#N/A"/>
    <e v="#N/A"/>
    <e v="#N/A"/>
    <n v="1"/>
    <n v="11.118152607762694"/>
    <n v="0.6119088062646747"/>
    <n v="0.1624899358683593"/>
    <e v="#N/A"/>
    <e v="#N/A"/>
    <e v="#N/A"/>
    <e v="#N/A"/>
    <e v="#N/A"/>
    <e v="#N/A"/>
    <e v="#N/A"/>
    <e v="#N/A"/>
    <s v="6e, 8a, 8b"/>
    <n v="0.265546"/>
    <s v="Derived (6e)"/>
    <n v="8.9943000000000009E-2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x v="0"/>
    <x v="2"/>
    <n v="2300"/>
    <x v="1"/>
    <n v="0"/>
    <n v="0"/>
    <x v="1"/>
    <s v="Density"/>
    <s v="natural log of Floor area ratio: total floor area divided by the area of a network buffer"/>
    <x v="7"/>
    <s v="Spatial Error Model"/>
    <m/>
    <n v="6.2E-2"/>
    <m/>
    <m/>
    <m/>
    <n v="2.9523809523809521"/>
    <s v="derived (8b)"/>
  </r>
  <r>
    <n v="30"/>
    <s v="Brown et al. 2006"/>
    <n v="30.1"/>
    <x v="347"/>
    <s v="Table 5.3 p. 32 (Final model)"/>
    <x v="0"/>
    <x v="0"/>
    <x v="1"/>
    <n v="0.26619999999999999"/>
    <n v="3.7565740045078888"/>
    <s v="30.1Connectivity"/>
    <n v="0.5"/>
    <n v="1.8782870022539444"/>
    <n v="0.17746052147632979"/>
    <n v="4.7239990816998992E-2"/>
    <e v="#N/A"/>
    <e v="#N/A"/>
    <e v="#N/A"/>
    <e v="#N/A"/>
    <n v="0.5"/>
    <n v="1.8782870022539444"/>
    <n v="0.48274767069301877"/>
    <n v="0.1285074299384816"/>
    <e v="#N/A"/>
    <e v="#N/A"/>
    <e v="#N/A"/>
    <e v="#N/A"/>
    <e v="#N/A"/>
    <e v="#N/A"/>
    <e v="#N/A"/>
    <e v="#N/A"/>
    <e v="#N/A"/>
    <e v="#N/A"/>
    <e v="#N/A"/>
    <e v="#N/A"/>
    <s v="4b, 7b,  8a, 8b"/>
    <n v="0.26619999999999999"/>
    <s v="derived (7b)"/>
    <n v="0.26619999999999999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PT-Design"/>
    <s v="Pedestrian friendliness of road design (fewer lanes and more traffic control devices score more highly)"/>
    <x v="0"/>
    <s v="Negative binomial regression"/>
    <m/>
    <n v="0.11"/>
    <m/>
    <n v="1.1162780704588713"/>
    <s v="Derived (4b)"/>
    <n v="1"/>
    <s v="derived (8b)"/>
  </r>
  <r>
    <n v="110"/>
    <s v="Chapman and Frank 2004"/>
    <n v="110.2"/>
    <x v="348"/>
    <s v="Table 107, p. 240"/>
    <x v="1"/>
    <x v="0"/>
    <x v="1"/>
    <n v="4.4708591900305676E-2"/>
    <n v="22.367065422902815"/>
    <s v="110.2Emp_Den"/>
    <n v="1"/>
    <n v="22.367065422902815"/>
    <n v="0.41371009818663368"/>
    <n v="0.11079341170972096"/>
    <n v="1"/>
    <n v="22.367065422902815"/>
    <n v="8.290053788143105E-2"/>
    <n v="2.2201134235575824E-2"/>
    <n v="1"/>
    <n v="22.367065422902815"/>
    <n v="1.3782530215167517"/>
    <n v="0.36910231372739044"/>
    <e v="#N/A"/>
    <e v="#N/A"/>
    <e v="#N/A"/>
    <e v="#N/A"/>
    <n v="1"/>
    <n v="22.367065422902815"/>
    <n v="0.98962404910266422"/>
    <n v="0.26502573949889385"/>
    <n v="1"/>
    <n v="22.367065422902815"/>
    <n v="0.34291069075402059"/>
    <n v="9.1833014245728845E-2"/>
    <s v="4a, 7a, 8a"/>
    <n v="0.26780446548283099"/>
    <s v="Derived (7a); (used average mode shares p. 14 for elasticity calc as model-specific means only given for relative trip time)"/>
    <n v="4.4708591900305676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8489"/>
    <x v="0"/>
    <n v="0"/>
    <n v="1"/>
    <x v="0"/>
    <s v="Density"/>
    <s v="Net employment density"/>
    <x v="1"/>
    <s v="Multinomial logistic"/>
    <s v="automobile"/>
    <n v="1.2E-2"/>
    <n v="1.0120722888660778"/>
    <m/>
    <s v="Derived (4a)"/>
    <n v="5.99"/>
    <m/>
  </r>
  <r>
    <n v="3"/>
    <s v="Cervero. 2002"/>
    <n v="3.1"/>
    <x v="349"/>
    <s v="Table 2 p. 275, Table 4 p. 281"/>
    <x v="1"/>
    <x v="0"/>
    <x v="1"/>
    <n v="0.12049612403100773"/>
    <n v="8.2990221307256835"/>
    <s v="3.1Act_Den"/>
    <n v="0.5"/>
    <n v="4.1495110653628418"/>
    <n v="0.23173464223481338"/>
    <n v="6.210488411892999E-2"/>
    <n v="0.5"/>
    <n v="4.1495110653628418"/>
    <n v="0.24490269359098571"/>
    <n v="6.5633921882384177E-2"/>
    <n v="0.5"/>
    <n v="4.1495110653628418"/>
    <n v="0.23755691600265261"/>
    <n v="6.3665253488710896E-2"/>
    <e v="#N/A"/>
    <e v="#N/A"/>
    <e v="#N/A"/>
    <e v="#N/A"/>
    <n v="0.5"/>
    <n v="4.1495110653628418"/>
    <n v="0.20425645640784057"/>
    <n v="5.4740730317301277E-2"/>
    <e v="#N/A"/>
    <e v="#N/A"/>
    <e v="#N/A"/>
    <e v="#N/A"/>
    <s v="8a, 8b"/>
    <n v="0.26800000000000002"/>
    <s v="Source"/>
    <n v="0.12049612403100773"/>
    <s v="Derived (8a)"/>
    <s v="Y"/>
    <s v="Pos"/>
    <s v="Y"/>
    <s v="mode choice (probability)"/>
    <s v="trip"/>
    <s v="binary"/>
    <s v="Disaggregate"/>
    <s v="General"/>
    <s v="USA"/>
    <s v="Montgomery County"/>
    <n v="1994"/>
    <x v="1"/>
    <x v="1"/>
    <n v="1960"/>
    <x v="1"/>
    <n v="0"/>
    <n v="1"/>
    <x v="0"/>
    <s v="Density"/>
    <s v="Total density (employment and population)"/>
    <x v="7"/>
    <s v="Binary logistic"/>
    <s v="automobile"/>
    <n v="2.58E-2"/>
    <n v="1.026135700809198"/>
    <m/>
    <s v="Derived (4a)"/>
    <n v="2.2241379310344831"/>
    <s v="derived (8b)"/>
  </r>
  <r>
    <n v="98"/>
    <s v="Jun et al. 2013"/>
    <n v="98.2"/>
    <x v="350"/>
    <s v="Table 7 p. 237"/>
    <x v="0"/>
    <x v="0"/>
    <x v="1"/>
    <n v="7.9336709847607212E-2"/>
    <n v="12.604505555131235"/>
    <s v="98.2Pop_Den"/>
    <n v="1"/>
    <n v="12.604505555131235"/>
    <n v="0.25534362137301297"/>
    <n v="6.8590692030789574E-2"/>
    <e v="#N/A"/>
    <e v="#N/A"/>
    <e v="#N/A"/>
    <e v="#N/A"/>
    <e v="#N/A"/>
    <e v="#N/A"/>
    <e v="#N/A"/>
    <e v="#N/A"/>
    <n v="1"/>
    <n v="12.604505555131235"/>
    <n v="0.19905215537965953"/>
    <n v="5.3469614844093724E-2"/>
    <n v="1"/>
    <n v="12.604505555131235"/>
    <n v="0.6772669290737372"/>
    <n v="0.18192820758531397"/>
    <n v="1"/>
    <n v="12.604505555131235"/>
    <n v="0.19317508622441926"/>
    <n v="5.1890909888382845E-2"/>
    <s v="2, 3 (ref case was PT), 4a, 7a, 5"/>
    <n v="0.26862112968387181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2006"/>
    <x v="1"/>
    <x v="2"/>
    <s v="not stated"/>
    <x v="0"/>
    <n v="0"/>
    <n v="1"/>
    <x v="0"/>
    <s v="Density"/>
    <s v="Population density"/>
    <x v="2"/>
    <s v="Binary logistic"/>
    <s v="automobile"/>
    <n v="0.108"/>
    <n v="1.1140477453864677"/>
    <m/>
    <s v="Derived (2 - Reversed the reference case from PT; 4a)"/>
    <s v=""/>
    <m/>
  </r>
  <r>
    <n v="11"/>
    <s v="Concas and DeSalvo 2008"/>
    <n v="11.2"/>
    <x v="351"/>
    <s v="Table 4.10 and 4.11, Model I: Exogenous Residential Location and Population Density"/>
    <x v="0"/>
    <x v="0"/>
    <x v="1"/>
    <n v="7.9336709847607212E-2"/>
    <n v="12.604505555131235"/>
    <s v="11.2Pop_Den"/>
    <n v="1"/>
    <n v="12.604505555131235"/>
    <n v="0.25534362137301297"/>
    <n v="6.868743414934049E-2"/>
    <e v="#N/A"/>
    <e v="#N/A"/>
    <e v="#N/A"/>
    <e v="#N/A"/>
    <n v="1"/>
    <n v="12.604505555131235"/>
    <n v="0.71038280977910429"/>
    <n v="0.19109297583057908"/>
    <e v="#N/A"/>
    <e v="#N/A"/>
    <e v="#N/A"/>
    <e v="#N/A"/>
    <n v="1"/>
    <n v="12.604505555131235"/>
    <n v="0.6772669290737372"/>
    <n v="0.18218480392083533"/>
    <e v="#N/A"/>
    <e v="#N/A"/>
    <e v="#N/A"/>
    <e v="#N/A"/>
    <m/>
    <n v="0.2690000000000000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1"/>
    <n v="8212"/>
    <x v="1"/>
    <n v="1"/>
    <n v="1"/>
    <x v="0"/>
    <s v="Density"/>
    <s v="Population density (gross)"/>
    <x v="2"/>
    <s v="2SLS"/>
    <m/>
    <n v="0.26900000000000002"/>
    <m/>
    <m/>
    <s v=""/>
    <s v=""/>
    <m/>
  </r>
  <r>
    <n v="65"/>
    <s v="Sung et al. 2014"/>
    <n v="65.7"/>
    <x v="352"/>
    <s v="Table 3 p. 139 (500m buffer)"/>
    <x v="0"/>
    <x v="0"/>
    <x v="1"/>
    <n v="4.4792586490939042E-2"/>
    <n v="22.325122935293923"/>
    <s v="65.7Pop_Den"/>
    <n v="0.5"/>
    <n v="11.162561467646961"/>
    <n v="0.22613254097757848"/>
    <n v="6.1483402698934791E-2"/>
    <e v="#N/A"/>
    <e v="#N/A"/>
    <e v="#N/A"/>
    <e v="#N/A"/>
    <e v="#N/A"/>
    <e v="#N/A"/>
    <e v="#N/A"/>
    <e v="#N/A"/>
    <n v="0.5"/>
    <n v="11.162561467646961"/>
    <n v="0.17628076801382545"/>
    <n v="4.7929154296047015E-2"/>
    <e v="#N/A"/>
    <e v="#N/A"/>
    <e v="#N/A"/>
    <e v="#N/A"/>
    <n v="0.5"/>
    <n v="11.162561467646961"/>
    <n v="0.17107603027873239"/>
    <n v="4.6514032948514826E-2"/>
    <s v="6e, 8a, 5"/>
    <n v="0.27189099999999999"/>
    <s v="Derived (6e)"/>
    <n v="4.479258649093904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Small-scale nieghbourhood living density"/>
    <x v="2"/>
    <s v="OLS"/>
    <m/>
    <n v="2.8029999999999999"/>
    <m/>
    <m/>
    <s v=""/>
    <n v="6.07"/>
    <m/>
  </r>
  <r>
    <n v="174"/>
    <s v="Park et al. 2019"/>
    <n v="174.1"/>
    <x v="353"/>
    <s v="Table 3 p. 6"/>
    <x v="0"/>
    <x v="0"/>
    <x v="1"/>
    <n v="0.54438577781801722"/>
    <n v="1.8369326326050532"/>
    <s v="174.1Connectivity"/>
    <n v="1"/>
    <n v="1.8369326326050532"/>
    <n v="0.173553361391417"/>
    <n v="4.7239990816998992E-2"/>
    <e v="#N/A"/>
    <e v="#N/A"/>
    <e v="#N/A"/>
    <e v="#N/A"/>
    <e v="#N/A"/>
    <e v="#N/A"/>
    <e v="#N/A"/>
    <e v="#N/A"/>
    <n v="1"/>
    <n v="1.8369326326050532"/>
    <n v="0.13612002990388988"/>
    <n v="3.7050904177920431E-2"/>
    <e v="#N/A"/>
    <e v="#N/A"/>
    <e v="#N/A"/>
    <e v="#N/A"/>
    <n v="1"/>
    <n v="1.8369326326050532"/>
    <n v="0.14021371462946361"/>
    <n v="3.8165176049657024E-2"/>
    <s v="7a, 8a, 8b"/>
    <n v="0.27219288890900861"/>
    <s v="derived (7a)"/>
    <n v="0.54438577781801722"/>
    <s v="derived, 8a, 8b"/>
    <s v="N"/>
    <s v="Pos"/>
    <s v="insignificant"/>
    <s v="Probability (mode choice)"/>
    <s v="trip"/>
    <s v="Discrete"/>
    <s v="Disaggregate"/>
    <s v="General"/>
    <s v="USA"/>
    <s v="varies"/>
    <n v="2011"/>
    <x v="0"/>
    <x v="0"/>
    <n v="2209"/>
    <x v="0"/>
    <n v="0"/>
    <n v="0"/>
    <x v="1"/>
    <s v="PT-Design"/>
    <s v="intersection density (intersectoins per square ile)"/>
    <x v="0"/>
    <s v="multinomial logistic (multilevel)"/>
    <s v="automobile"/>
    <n v="1E-3"/>
    <m/>
    <m/>
    <m/>
    <n v="0.5"/>
    <s v="derived (8b)"/>
  </r>
  <r>
    <n v="103"/>
    <s v="Renneet al. 2016"/>
    <n v="103.1"/>
    <x v="354"/>
    <s v="Table 3 p. 40"/>
    <x v="0"/>
    <x v="0"/>
    <x v="1"/>
    <n v="4.6661031276415896E-2"/>
    <n v="21.431159420289852"/>
    <s v="103.1Local_Access"/>
    <n v="1"/>
    <n v="21.431159420289852"/>
    <n v="1.0515830301704478E-3"/>
    <n v="2.9023691632704363E-4"/>
    <e v="#N/A"/>
    <e v="#N/A"/>
    <e v="#N/A"/>
    <e v="#N/A"/>
    <e v="#N/A"/>
    <e v="#N/A"/>
    <e v="#N/A"/>
    <e v="#N/A"/>
    <n v="1"/>
    <n v="21.431159420289852"/>
    <n v="5.7861268927679541E-4"/>
    <n v="1.5969710224039555E-4"/>
    <n v="1"/>
    <n v="21.431159420289852"/>
    <n v="7.6320639487399242E-2"/>
    <n v="2.1064496498522191E-2"/>
    <n v="1"/>
    <n v="21.431159420289852"/>
    <n v="6.37638826398631E-4"/>
    <n v="1.7598831608602218E-4"/>
    <s v="6a, 8a"/>
    <n v="0.27600000000000002"/>
    <s v="derived (6a)"/>
    <n v="4.6661031276415896E-2"/>
    <s v="Derived (8a)"/>
    <s v="Y"/>
    <s v="Pos"/>
    <s v="Y"/>
    <s v="Mode share"/>
    <s v="proportion using transit"/>
    <s v="continuous (fraction)"/>
    <s v="Aggregate"/>
    <s v="Work"/>
    <s v="USA"/>
    <s v="varies"/>
    <n v="2010"/>
    <x v="0"/>
    <x v="2"/>
    <n v="4399"/>
    <x v="0"/>
    <n v="0"/>
    <n v="1"/>
    <x v="0"/>
    <s v="PT-Access"/>
    <s v="Walkscore"/>
    <x v="5"/>
    <s v="multi-level model"/>
    <m/>
    <n v="0.27600000000000002"/>
    <m/>
    <m/>
    <s v=""/>
    <n v="5.915"/>
    <m/>
  </r>
  <r>
    <n v="65"/>
    <s v="Sung et al. 2014"/>
    <n v="65.7"/>
    <x v="355"/>
    <s v="Table 3 p. 139 (500m buffer)"/>
    <x v="0"/>
    <x v="0"/>
    <x v="1"/>
    <n v="5.4016015624999997E-2"/>
    <n v="18.513027820163291"/>
    <s v="65.7Pop_Den"/>
    <n v="0.5"/>
    <n v="9.2565139100816456"/>
    <n v="0.18751959549319316"/>
    <n v="5.1860794368788481E-2"/>
    <e v="#N/A"/>
    <e v="#N/A"/>
    <e v="#N/A"/>
    <e v="#N/A"/>
    <e v="#N/A"/>
    <e v="#N/A"/>
    <e v="#N/A"/>
    <e v="#N/A"/>
    <n v="0.5"/>
    <n v="9.2565139100816456"/>
    <n v="0.14618019223716924"/>
    <n v="4.0427886325495994E-2"/>
    <e v="#N/A"/>
    <e v="#N/A"/>
    <e v="#N/A"/>
    <e v="#N/A"/>
    <n v="0.5"/>
    <n v="9.2565139100816456"/>
    <n v="0.14186418220821204"/>
    <n v="3.9234241959867536E-2"/>
    <s v="6e, 8a, 5"/>
    <n v="0.27656199999999997"/>
    <s v="Derived (6e)"/>
    <n v="5.401601562499999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Residential density"/>
    <x v="2"/>
    <s v="OLS"/>
    <m/>
    <n v="0.96699999999999997"/>
    <m/>
    <m/>
    <s v=""/>
    <n v="5.12"/>
    <m/>
  </r>
  <r>
    <n v="65"/>
    <s v="Sung et al. 2014"/>
    <n v="65.3"/>
    <x v="356"/>
    <s v="Table 2 p. 138 (750m buffer)"/>
    <x v="0"/>
    <x v="0"/>
    <x v="1"/>
    <n v="0.12141666666666666"/>
    <n v="8.2361015785861369"/>
    <s v="65.3Mix_Land"/>
    <n v="1"/>
    <n v="8.2361015785861369"/>
    <n v="0.11176208675277112"/>
    <n v="3.0939098475769627E-2"/>
    <e v="#N/A"/>
    <e v="#N/A"/>
    <e v="#N/A"/>
    <e v="#N/A"/>
    <e v="#N/A"/>
    <e v="#N/A"/>
    <e v="#N/A"/>
    <e v="#N/A"/>
    <n v="1"/>
    <n v="8.2361015785861369"/>
    <n v="9.5409120823574708E-2"/>
    <n v="2.6412106917590182E-2"/>
    <e v="#N/A"/>
    <e v="#N/A"/>
    <e v="#N/A"/>
    <e v="#N/A"/>
    <n v="1"/>
    <n v="8.2361015785861369"/>
    <n v="7.8133803141302E-2"/>
    <n v="2.1629780723606631E-2"/>
    <s v="6e, 8a, 5"/>
    <n v="0.27682999999999996"/>
    <s v="Derived (6e)"/>
    <n v="0.12141666666666666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0.58899999999999997"/>
    <m/>
    <m/>
    <s v=""/>
    <n v="2.2799999999999998"/>
    <m/>
  </r>
  <r>
    <n v="70"/>
    <s v="Guerra et al. 2012"/>
    <n v="70.7"/>
    <x v="357"/>
    <s v="Table 3 p. 7 (0.25 mi buffer)"/>
    <x v="0"/>
    <x v="0"/>
    <x v="1"/>
    <n v="6.5943130740668363E-2"/>
    <n v="15.164581795981993"/>
    <s v="70.7Emp_Den"/>
    <n v="1"/>
    <n v="15.164581795981993"/>
    <n v="0.28049010923672335"/>
    <n v="7.8609682765661798E-2"/>
    <e v="#N/A"/>
    <e v="#N/A"/>
    <e v="#N/A"/>
    <e v="#N/A"/>
    <e v="#N/A"/>
    <e v="#N/A"/>
    <e v="#N/A"/>
    <e v="#N/A"/>
    <n v="1"/>
    <n v="15.164581795981993"/>
    <n v="0.23436140726434171"/>
    <n v="6.5681730909147917E-2"/>
    <e v="#N/A"/>
    <e v="#N/A"/>
    <e v="#N/A"/>
    <e v="#N/A"/>
    <e v="#N/A"/>
    <e v="#N/A"/>
    <e v="#N/A"/>
    <e v="#N/A"/>
    <s v="6c, 10, 5"/>
    <n v="0.28025830564784054"/>
    <s v="derived (6c)"/>
    <n v="6.5943130740668363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Job density"/>
    <x v="1"/>
    <s v="OLS"/>
    <m/>
    <n v="0.68500000000000005"/>
    <m/>
    <m/>
    <s v=""/>
    <n v="4.25"/>
    <m/>
  </r>
  <r>
    <n v="21"/>
    <s v="Lane et al. 2006"/>
    <n v="21.1"/>
    <x v="358"/>
    <s v="Table 5 p. 207"/>
    <x v="0"/>
    <x v="0"/>
    <x v="1"/>
    <n v="3.9358273784503295E-2"/>
    <n v="25.407618369526521"/>
    <s v="21.1Emp_Den"/>
    <n v="1"/>
    <n v="25.407618369526521"/>
    <n v="0.46994936937870135"/>
    <n v="0.1320087778584772"/>
    <e v="#N/A"/>
    <e v="#N/A"/>
    <e v="#N/A"/>
    <e v="#N/A"/>
    <n v="1"/>
    <n v="25.407618369526521"/>
    <n v="1.5656111396485455"/>
    <n v="0.43978016912727641"/>
    <e v="#N/A"/>
    <e v="#N/A"/>
    <e v="#N/A"/>
    <e v="#N/A"/>
    <e v="#N/A"/>
    <e v="#N/A"/>
    <e v="#N/A"/>
    <e v="#N/A"/>
    <n v="1"/>
    <n v="25.407618369526521"/>
    <n v="0.3895255725674075"/>
    <n v="0.10941773333418475"/>
    <s v="6a, 8a"/>
    <n v="0.28089999999999998"/>
    <s v="Source (6a)"/>
    <n v="3.9358273784503295E-2"/>
    <s v="Derived (8a)"/>
    <s v="Y"/>
    <s v="Pos"/>
    <s v="Y"/>
    <s v="Ridership"/>
    <s v="boarding"/>
    <s v="Continuous"/>
    <s v="Aggregate"/>
    <s v="General"/>
    <s v="USA"/>
    <s v="11 US cities"/>
    <s v="2001 - 2004"/>
    <x v="2"/>
    <x v="1"/>
    <n v="348"/>
    <x v="0"/>
    <n v="0"/>
    <n v="0"/>
    <x v="1"/>
    <s v="Density"/>
    <s v="Employment (Common catchment area)"/>
    <x v="1"/>
    <s v="OLS"/>
    <m/>
    <n v="0.28089999999999998"/>
    <m/>
    <m/>
    <s v=""/>
    <n v="7.1369999999999996"/>
    <m/>
  </r>
  <r>
    <n v="65"/>
    <s v="Sung et al. 2014"/>
    <n v="65.8"/>
    <x v="359"/>
    <s v="Table 3 p. 139 (750m buffer)"/>
    <x v="0"/>
    <x v="0"/>
    <x v="1"/>
    <n v="4.9771103327495618E-2"/>
    <n v="20.091979746158422"/>
    <s v="65.8Pop_Den"/>
    <n v="0.5"/>
    <n v="10.045989873079211"/>
    <n v="0.20351289649948928"/>
    <n v="5.7836940594879351E-2"/>
    <e v="#N/A"/>
    <e v="#N/A"/>
    <e v="#N/A"/>
    <e v="#N/A"/>
    <e v="#N/A"/>
    <e v="#N/A"/>
    <e v="#N/A"/>
    <e v="#N/A"/>
    <n v="0.5"/>
    <n v="10.045989873079211"/>
    <n v="0.15864770961559777"/>
    <n v="4.5086568538785572E-2"/>
    <e v="#N/A"/>
    <e v="#N/A"/>
    <e v="#N/A"/>
    <e v="#N/A"/>
    <n v="0.5"/>
    <n v="10.045989873079211"/>
    <n v="0.15396359273701904"/>
    <n v="4.375537531071165E-2"/>
    <s v="6e, 8a, 5"/>
    <n v="0.28419299999999997"/>
    <s v="Derived (6e)"/>
    <n v="4.977110332749561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Residential density"/>
    <x v="2"/>
    <s v="OLS"/>
    <m/>
    <n v="1.0409999999999999"/>
    <m/>
    <m/>
    <s v=""/>
    <n v="5.71"/>
    <m/>
  </r>
  <r>
    <n v="65"/>
    <s v="Sung et al. 2014"/>
    <n v="65.099999999999994"/>
    <x v="360"/>
    <s v="Table 2 p. 138 (250m buffer)"/>
    <x v="0"/>
    <x v="0"/>
    <x v="1"/>
    <n v="9.1439936102236427E-2"/>
    <n v="10.936140625491339"/>
    <s v="65.1Mix_House"/>
    <n v="0.5"/>
    <n v="5.4680703127456693"/>
    <n v="0.6439743724475675"/>
    <n v="0.18430997321510095"/>
    <e v="#N/A"/>
    <e v="#N/A"/>
    <e v="#N/A"/>
    <e v="#N/A"/>
    <e v="#N/A"/>
    <e v="#N/A"/>
    <e v="#N/A"/>
    <e v="#N/A"/>
    <n v="0.5"/>
    <n v="5.4680703127456693"/>
    <n v="0.64397437244756761"/>
    <n v="0.18430997321510098"/>
    <e v="#N/A"/>
    <e v="#N/A"/>
    <e v="#N/A"/>
    <e v="#N/A"/>
    <n v="0.5"/>
    <n v="5.4680703127456693"/>
    <n v="0.65672028755549638"/>
    <n v="0.18795794334039595"/>
    <s v="6e, 8a, 5"/>
    <n v="0.28620699999999999"/>
    <s v="Derived (6e)"/>
    <n v="9.1439936102236427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small-scale neighborhood living balancing index:perfect balance between two land uses = 1"/>
    <x v="9"/>
    <s v="OLS"/>
    <m/>
    <n v="0.56899999999999995"/>
    <m/>
    <m/>
    <s v=""/>
    <n v="3.13"/>
    <m/>
  </r>
  <r>
    <n v="65"/>
    <s v="Sung et al. 2014"/>
    <n v="65.2"/>
    <x v="361"/>
    <s v="Table 2 p. 138 (500m buffer)"/>
    <x v="0"/>
    <x v="0"/>
    <x v="1"/>
    <n v="5.8728486055776893E-2"/>
    <n v="17.027511982009177"/>
    <s v="65.2Pop_Den"/>
    <n v="0.5"/>
    <n v="8.5137559910045884"/>
    <n v="0.17247271435762893"/>
    <n v="5.0847888228773085E-2"/>
    <e v="#N/A"/>
    <e v="#N/A"/>
    <e v="#N/A"/>
    <e v="#N/A"/>
    <e v="#N/A"/>
    <e v="#N/A"/>
    <e v="#N/A"/>
    <e v="#N/A"/>
    <n v="0.5"/>
    <n v="8.5137559910045884"/>
    <n v="0.13445045289349375"/>
    <n v="3.9638279170701146E-2"/>
    <e v="#N/A"/>
    <e v="#N/A"/>
    <e v="#N/A"/>
    <e v="#N/A"/>
    <n v="0.5"/>
    <n v="8.5137559910045884"/>
    <n v="0.13048076661654134"/>
    <n v="3.846794817158887E-2"/>
    <s v="6e, 8a, 5"/>
    <n v="0.294817"/>
    <s v="Derived (6e)"/>
    <n v="5.8728486055776893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Small-scale nieghbourhood living density"/>
    <x v="2"/>
    <s v="OLS"/>
    <m/>
    <n v="2.609"/>
    <m/>
    <m/>
    <s v=""/>
    <n v="5.0199999999999996"/>
    <m/>
  </r>
  <r>
    <n v="38"/>
    <s v="Choi et al. 2012"/>
    <n v="38.6"/>
    <x v="362"/>
    <s v="Table 2 p. 717 (poisson)"/>
    <x v="0"/>
    <x v="0"/>
    <x v="1"/>
    <n v="7.9336709847607212E-2"/>
    <n v="12.604505555131235"/>
    <s v="38.6Pop_Den"/>
    <n v="1"/>
    <n v="12.604505555131235"/>
    <n v="0.25534362137301297"/>
    <n v="7.5326368305038818E-2"/>
    <e v="#N/A"/>
    <e v="#N/A"/>
    <e v="#N/A"/>
    <e v="#N/A"/>
    <e v="#N/A"/>
    <e v="#N/A"/>
    <e v="#N/A"/>
    <e v="#N/A"/>
    <n v="1"/>
    <n v="12.604505555131235"/>
    <n v="0.19905215537965953"/>
    <n v="5.872038583699956E-2"/>
    <e v="#N/A"/>
    <e v="#N/A"/>
    <e v="#N/A"/>
    <e v="#N/A"/>
    <n v="1"/>
    <n v="12.604505555131235"/>
    <n v="0.19317508622441926"/>
    <n v="5.6986650436203677E-2"/>
    <m/>
    <n v="0.29499999999999998"/>
    <s v="Source"/>
    <m/>
    <m/>
    <s v="Y"/>
    <s v="Pos"/>
    <s v="Y"/>
    <s v="Ridership"/>
    <s v="trip"/>
    <s v="Count"/>
    <s v="Aggregate"/>
    <s v="Off-peak"/>
    <s v="South Korea"/>
    <s v="Seoul"/>
    <n v="2010"/>
    <x v="0"/>
    <x v="2"/>
    <n v="1000"/>
    <x v="0"/>
    <n v="0"/>
    <n v="0"/>
    <x v="1"/>
    <s v="Density"/>
    <s v="Population (gross)  (common catchment area)"/>
    <x v="2"/>
    <s v="Poisson regression"/>
    <m/>
    <n v="5.0000000000000004E-6"/>
    <m/>
    <n v="1.0000050000125"/>
    <s v="Derived (4b)"/>
    <s v=""/>
    <m/>
  </r>
  <r>
    <n v="110"/>
    <s v="Chapman and Frank 2004"/>
    <n v="110.4"/>
    <x v="363"/>
    <s v="Table 111 p. 245"/>
    <x v="1"/>
    <x v="0"/>
    <x v="1"/>
    <n v="1.9778878258022964E-2"/>
    <n v="50.558984536666891"/>
    <s v="110.4Emp_Den"/>
    <n v="1"/>
    <n v="50.558984536666891"/>
    <n v="0.93515899656032564"/>
    <n v="0.27726097521347531"/>
    <n v="1"/>
    <n v="50.558984536666891"/>
    <n v="0.18739011728095897"/>
    <n v="5.5558431083686424E-2"/>
    <n v="1"/>
    <n v="50.558984536666891"/>
    <n v="3.1154320821687991"/>
    <n v="0.92368008059659157"/>
    <e v="#N/A"/>
    <e v="#N/A"/>
    <e v="#N/A"/>
    <e v="#N/A"/>
    <n v="1"/>
    <n v="50.558984536666891"/>
    <n v="2.2369669891725015"/>
    <n v="0.66322801921342567"/>
    <n v="1"/>
    <n v="50.558984536666891"/>
    <n v="0.77512252874880061"/>
    <n v="0.22981250142628976"/>
    <s v="4a, 7a, 8a"/>
    <n v="0.29648538508776423"/>
    <s v="Derived (7a); (used average mode shares p. 14 for elasticity calc as model-specific means only given for relative trip time)"/>
    <n v="1.9778878258022964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25372"/>
    <x v="0"/>
    <n v="0"/>
    <n v="1"/>
    <x v="0"/>
    <s v="Density"/>
    <s v="Net employment density"/>
    <x v="1"/>
    <s v="Multinomial logistic"/>
    <s v="automobile"/>
    <n v="1.4E-2"/>
    <n v="1.0140984589384923"/>
    <m/>
    <s v="Derived (4a)"/>
    <n v="14.99"/>
    <m/>
  </r>
  <r>
    <n v="31"/>
    <s v="Frank et al. 2008"/>
    <n v="31.2"/>
    <x v="364"/>
    <s v="Table 4 p. 48 (significance from table 3 p. 46)"/>
    <x v="1"/>
    <x v="0"/>
    <x v="1"/>
    <n v="0.18749999999999997"/>
    <n v="5.3333333333333339"/>
    <s v="31.2Mix_Land"/>
    <n v="0.5"/>
    <n v="2.666666666666667"/>
    <n v="3.6186080088619448E-2"/>
    <n v="1.0855824026585834E-2"/>
    <n v="0.5"/>
    <n v="2.666666666666667"/>
    <n v="0.23969814437006173"/>
    <n v="7.190944331101852E-2"/>
    <n v="0.5"/>
    <n v="2.666666666666667"/>
    <n v="0.30530910131812289"/>
    <n v="9.1592730395436861E-2"/>
    <e v="#N/A"/>
    <e v="#N/A"/>
    <e v="#N/A"/>
    <e v="#N/A"/>
    <e v="#N/A"/>
    <e v="#N/A"/>
    <e v="#N/A"/>
    <e v="#N/A"/>
    <e v="#N/A"/>
    <e v="#N/A"/>
    <e v="#N/A"/>
    <e v="#N/A"/>
    <s v="4a, 8a"/>
    <n v="0.3"/>
    <s v="Source"/>
    <n v="0.18749999999999997"/>
    <s v="Derived (8a)"/>
    <s v="Y"/>
    <s v="Pos"/>
    <s v="Y"/>
    <s v="mode choice (probability)"/>
    <s v="tour"/>
    <s v="binary"/>
    <s v="Disaggregate"/>
    <s v="Non-work"/>
    <s v="USA"/>
    <s v="Puget Sound"/>
    <n v="1999"/>
    <x v="1"/>
    <x v="1"/>
    <n v="10475"/>
    <x v="1"/>
    <n v="0"/>
    <n v="0"/>
    <x v="1"/>
    <s v="Diversity"/>
    <s v="Land use mix:Entropy: maximises eveness --&gt; 1"/>
    <x v="4"/>
    <s v="Multinomial logistic (nested)"/>
    <s v="Not choosing transit"/>
    <n v="0.26200000000000001"/>
    <n v="1.2995265424293818"/>
    <m/>
    <s v="Derived (4a)"/>
    <n v="1.6"/>
    <m/>
  </r>
  <r>
    <n v="59"/>
    <s v="Chakour and Eluru 2016"/>
    <n v="59.6"/>
    <x v="365"/>
    <s v="Table 3 p. 212 (alighting, PM peak)"/>
    <x v="0"/>
    <x v="0"/>
    <x v="1"/>
    <n v="0.11406844106463879"/>
    <n v="8.7666666666666657"/>
    <s v="59.6Emp_Den"/>
    <n v="1"/>
    <n v="8.7666666666666657"/>
    <n v="0.16215173778328665"/>
    <n v="4.8645521334985994E-2"/>
    <e v="#N/A"/>
    <e v="#N/A"/>
    <e v="#N/A"/>
    <e v="#N/A"/>
    <e v="#N/A"/>
    <e v="#N/A"/>
    <e v="#N/A"/>
    <e v="#N/A"/>
    <n v="1"/>
    <n v="8.7666666666666657"/>
    <n v="0.13548466846357568"/>
    <n v="4.0645400539072701E-2"/>
    <e v="#N/A"/>
    <e v="#N/A"/>
    <e v="#N/A"/>
    <e v="#N/A"/>
    <n v="1"/>
    <n v="8.7666666666666657"/>
    <n v="0.13440224121662039"/>
    <n v="4.032067236498612E-2"/>
    <s v="8a"/>
    <n v="0.3"/>
    <s v="Source"/>
    <n v="0.11406844106463879"/>
    <s v="Derived (8a)"/>
    <s v="Y"/>
    <s v="Pos"/>
    <s v="Y"/>
    <s v="Ridership thresholds (probability)"/>
    <s v="Alighting per hour"/>
    <s v="ordered categorical"/>
    <s v="Aggregate"/>
    <s v="Peak"/>
    <s v="Canada"/>
    <s v="Montreal"/>
    <s v="pre-2016"/>
    <x v="2"/>
    <x v="2"/>
    <n v="1813"/>
    <x v="0"/>
    <n v="0"/>
    <n v="0"/>
    <x v="1"/>
    <s v="Density"/>
    <s v="Job density"/>
    <x v="1"/>
    <s v="Ordered probit "/>
    <m/>
    <n v="3.0000000000000001E-3"/>
    <m/>
    <m/>
    <s v=""/>
    <n v="2.63"/>
    <m/>
  </r>
  <r>
    <n v="15"/>
    <s v="Gordon 2004"/>
    <n v="15.5"/>
    <x v="366"/>
    <s v="Model 1-b p. 21 (Sacramento) (log-log)"/>
    <x v="0"/>
    <x v="0"/>
    <x v="1"/>
    <n v="3.6766826923076923E-2"/>
    <n v="27.198430859758091"/>
    <s v="15.5Pop_Den"/>
    <n v="1"/>
    <n v="27.198430859758091"/>
    <n v="0.55098915233266621"/>
    <n v="0.1685475816985626"/>
    <e v="#N/A"/>
    <e v="#N/A"/>
    <e v="#N/A"/>
    <e v="#N/A"/>
    <n v="1"/>
    <n v="27.198430859758091"/>
    <n v="1.5328881923394482"/>
    <n v="0.4689104980366372"/>
    <e v="#N/A"/>
    <e v="#N/A"/>
    <e v="#N/A"/>
    <e v="#N/A"/>
    <n v="1"/>
    <n v="27.198430859758091"/>
    <n v="1.4614296184362259"/>
    <n v="0.44705132027964151"/>
    <e v="#N/A"/>
    <e v="#N/A"/>
    <e v="#N/A"/>
    <e v="#N/A"/>
    <s v="6a, 8a, 5"/>
    <n v="0.30590000000000001"/>
    <s v="Source (6a)"/>
    <n v="3.6766826923076923E-2"/>
    <s v="Derived (8a)"/>
    <s v="Y"/>
    <s v="Pos"/>
    <s v="Y"/>
    <s v="Ridership"/>
    <s v="trip"/>
    <s v="Continuous"/>
    <s v="Disaggregate"/>
    <s v="Work"/>
    <s v="USA"/>
    <s v="Sacramento"/>
    <n v="2000"/>
    <x v="1"/>
    <x v="1"/>
    <n v="397"/>
    <x v="1"/>
    <n v="0"/>
    <n v="1"/>
    <x v="0"/>
    <s v="Density"/>
    <s v="Population density"/>
    <x v="2"/>
    <s v="OLS"/>
    <m/>
    <n v="0.30590000000000001"/>
    <m/>
    <m/>
    <s v=""/>
    <n v="8.32"/>
    <m/>
  </r>
  <r>
    <n v="177"/>
    <s v="Tu et al. 2018"/>
    <n v="177.3"/>
    <x v="367"/>
    <s v="Table 4 Model 3. p. 51"/>
    <x v="0"/>
    <x v="0"/>
    <x v="1"/>
    <n v="4.1372950268817196E-2"/>
    <n v="24.170381698732765"/>
    <s v="177.3Mix_Land"/>
    <n v="1"/>
    <n v="24.170381698732765"/>
    <n v="0.32798676297106705"/>
    <n v="0.10095916344724826"/>
    <e v="#N/A"/>
    <e v="#N/A"/>
    <e v="#N/A"/>
    <e v="#N/A"/>
    <e v="#N/A"/>
    <e v="#N/A"/>
    <e v="#N/A"/>
    <e v="#N/A"/>
    <n v="1"/>
    <n v="24.170381698732765"/>
    <n v="0.27999592353767316"/>
    <n v="8.6186875204767976E-2"/>
    <n v="1"/>
    <n v="24.170381698732765"/>
    <n v="0.17906473932039865"/>
    <n v="5.5118767967723678E-2"/>
    <n v="1"/>
    <n v="24.170381698732765"/>
    <n v="0.22929827024099317"/>
    <n v="7.058138972966374E-2"/>
    <s v="6e, 8a"/>
    <n v="0.30781474999999997"/>
    <s v="Derived (6e)"/>
    <n v="4.1372950268817196E-2"/>
    <s v="Derived (8a)"/>
    <s v="Y"/>
    <s v="Pos"/>
    <s v="Y"/>
    <s v="Ridership"/>
    <s v="daily ridership"/>
    <s v="Count"/>
    <s v="Aggregate"/>
    <s v="General"/>
    <s v="China"/>
    <s v="Shenzhen"/>
    <n v="2014"/>
    <x v="0"/>
    <x v="0"/>
    <n v="491"/>
    <x v="0"/>
    <n v="0"/>
    <n v="1"/>
    <x v="0"/>
    <s v="Diversity"/>
    <s v="land use mix (entropy)"/>
    <x v="4"/>
    <s v="OLS"/>
    <m/>
    <n v="0.54049999999999998"/>
    <m/>
    <m/>
    <m/>
    <n v="7.44"/>
    <s v="source"/>
  </r>
  <r>
    <n v="70"/>
    <s v="Guerra et al. 2012"/>
    <n v="70.400000000000006"/>
    <x v="368"/>
    <s v="Table 2 p. 7 (1 mi buffer)"/>
    <x v="0"/>
    <x v="0"/>
    <x v="1"/>
    <n v="0.10385725359911406"/>
    <n v="9.6286004621301711"/>
    <s v="70.4Pop_Den"/>
    <n v="1"/>
    <n v="9.6286004621301711"/>
    <n v="0.19505737055693539"/>
    <n v="6.0774368400924005E-2"/>
    <e v="#N/A"/>
    <e v="#N/A"/>
    <e v="#N/A"/>
    <e v="#N/A"/>
    <e v="#N/A"/>
    <e v="#N/A"/>
    <e v="#N/A"/>
    <e v="#N/A"/>
    <n v="1"/>
    <n v="9.6286004621301711"/>
    <n v="0.15205623631117843"/>
    <n v="4.7376429287690619E-2"/>
    <e v="#N/A"/>
    <e v="#N/A"/>
    <e v="#N/A"/>
    <e v="#N/A"/>
    <e v="#N/A"/>
    <e v="#N/A"/>
    <e v="#N/A"/>
    <e v="#N/A"/>
    <s v="6c, 10, 5, 8a"/>
    <n v="0.31157176079734217"/>
    <s v="derived (6c)"/>
    <n v="0.10385725359911406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Population density"/>
    <x v="2"/>
    <s v="OLS"/>
    <m/>
    <n v="0.14599999999999999"/>
    <m/>
    <m/>
    <s v=""/>
    <n v="3"/>
    <m/>
  </r>
  <r>
    <n v="7"/>
    <s v="Bhiromkaew 2006"/>
    <n v="7.1"/>
    <x v="369"/>
    <s v="Descriptives p. 100, table 5.4 p. 113 'Lev transit', mode share p. 74"/>
    <x v="0"/>
    <x v="0"/>
    <x v="1"/>
    <n v="7.504076738609114E-2"/>
    <n v="13.326089735395627"/>
    <s v="7.1Emp_Den"/>
    <n v="1"/>
    <n v="13.326089735395627"/>
    <n v="0.24648463214263341"/>
    <n v="7.7129971090072857E-2"/>
    <e v="#N/A"/>
    <e v="#N/A"/>
    <e v="#N/A"/>
    <e v="#N/A"/>
    <n v="1"/>
    <n v="13.326089735395627"/>
    <n v="0.82115034295047662"/>
    <n v="0.25695436531606319"/>
    <e v="#N/A"/>
    <e v="#N/A"/>
    <e v="#N/A"/>
    <e v="#N/A"/>
    <n v="1"/>
    <n v="13.326089735395627"/>
    <n v="0.58960881247943997"/>
    <n v="0.18450038960106638"/>
    <n v="1"/>
    <n v="13.326089735395627"/>
    <n v="0.20430300309022498"/>
    <n v="6.3930495726993206E-2"/>
    <s v="4a, 7a, , 8a"/>
    <n v="0.31292000000000003"/>
    <s v="derived (7a)"/>
    <n v="7.504076738609114E-2"/>
    <s v="Derived (8a)"/>
    <s v="Y"/>
    <s v="Pos"/>
    <s v="Y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Employment density"/>
    <x v="1"/>
    <s v="Multinomial logistic"/>
    <s v="automobile"/>
    <n v="4.0000000000000001E-3"/>
    <n v="1.0040080106773419"/>
    <m/>
    <s v="Derived (4a)"/>
    <n v="4.17"/>
    <m/>
  </r>
  <r>
    <n v="30"/>
    <s v="Brown et al. 2006"/>
    <n v="30.2"/>
    <x v="370"/>
    <s v="Table 5.4 p. 40 (Final model)"/>
    <x v="0"/>
    <x v="0"/>
    <x v="1"/>
    <n v="0.29039999999999994"/>
    <n v="3.4435261707988989"/>
    <s v="30.2Connectivity"/>
    <n v="0.5"/>
    <n v="1.7217630853994494"/>
    <n v="0.16267214468663568"/>
    <n v="5.1176656718415585E-2"/>
    <e v="#N/A"/>
    <e v="#N/A"/>
    <e v="#N/A"/>
    <e v="#N/A"/>
    <n v="0.5"/>
    <n v="1.7217630853994494"/>
    <n v="0.44251869813526729"/>
    <n v="0.13921638243335507"/>
    <e v="#N/A"/>
    <e v="#N/A"/>
    <e v="#N/A"/>
    <e v="#N/A"/>
    <e v="#N/A"/>
    <e v="#N/A"/>
    <e v="#N/A"/>
    <e v="#N/A"/>
    <e v="#N/A"/>
    <e v="#N/A"/>
    <e v="#N/A"/>
    <e v="#N/A"/>
    <s v="4b, 7b,  8a, 8b"/>
    <n v="0.31459999999999999"/>
    <s v="derived (7b)"/>
    <n v="0.29039999999999994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PT-Design"/>
    <s v="Pedestrian friendliness of road design (fewer lanes and more traffic control devices score more highly)"/>
    <x v="0"/>
    <s v="Negative binomial regression"/>
    <m/>
    <n v="0.13"/>
    <m/>
    <n v="1.1388283833246218"/>
    <s v="Derived (4b)"/>
    <n v="1.0833333333333335"/>
    <s v="derived (8b)"/>
  </r>
  <r>
    <n v="70"/>
    <s v="Guerra et al. 2012"/>
    <n v="70.2"/>
    <x v="371"/>
    <s v="Table 2 p. 7 (0.5 mi buffer)"/>
    <x v="0"/>
    <x v="0"/>
    <x v="1"/>
    <n v="6.8193791258575318E-2"/>
    <n v="14.664091577020962"/>
    <s v="70.2Pop_Den"/>
    <n v="1"/>
    <n v="14.664091577020962"/>
    <n v="0.2970669679222529"/>
    <n v="9.3592527337422973E-2"/>
    <e v="#N/A"/>
    <e v="#N/A"/>
    <e v="#N/A"/>
    <e v="#N/A"/>
    <e v="#N/A"/>
    <e v="#N/A"/>
    <e v="#N/A"/>
    <e v="#N/A"/>
    <n v="1"/>
    <n v="14.664091577020962"/>
    <n v="0.23157743255565108"/>
    <n v="7.2959701103043562E-2"/>
    <e v="#N/A"/>
    <e v="#N/A"/>
    <e v="#N/A"/>
    <e v="#N/A"/>
    <e v="#N/A"/>
    <e v="#N/A"/>
    <e v="#N/A"/>
    <e v="#N/A"/>
    <s v="6c, 10, 5, 8a"/>
    <n v="0.31505531561461797"/>
    <s v="derived (6c)"/>
    <n v="6.8193791258575318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Population density"/>
    <x v="2"/>
    <s v="OLS"/>
    <m/>
    <n v="0.249"/>
    <m/>
    <m/>
    <s v=""/>
    <n v="4.62"/>
    <m/>
  </r>
  <r>
    <n v="160"/>
    <s v="Moshiur et al. 2019"/>
    <n v="160.1"/>
    <x v="372"/>
    <s v="Table 4 (Boarding) p. 599"/>
    <x v="0"/>
    <x v="0"/>
    <x v="1"/>
    <n v="5.3228986585428149E-2"/>
    <n v="18.786756317351301"/>
    <s v="160.1Comm_Den"/>
    <n v="0.5"/>
    <n v="9.3933781586756506"/>
    <n v="0.13473154751641159"/>
    <n v="4.2484699008421029E-2"/>
    <e v="#N/A"/>
    <e v="#N/A"/>
    <e v="#N/A"/>
    <e v="#N/A"/>
    <e v="#N/A"/>
    <e v="#N/A"/>
    <e v="#N/A"/>
    <e v="#N/A"/>
    <n v="0.5"/>
    <n v="9.3933781586756506"/>
    <n v="0.14126559210026268"/>
    <n v="4.4545069594001244E-2"/>
    <e v="#N/A"/>
    <e v="#N/A"/>
    <e v="#N/A"/>
    <e v="#N/A"/>
    <n v="0.5"/>
    <n v="9.3933781586756506"/>
    <n v="0.14781214411240307"/>
    <n v="4.6609384128389546E-2"/>
    <s v="6c, 8a"/>
    <n v="0.31532851653207639"/>
    <s v="derived (6c)"/>
    <n v="5.3228986585428149E-2"/>
    <s v="Derived (8a)"/>
    <s v="Y"/>
    <s v="Pos"/>
    <s v="Y"/>
    <s v="Ridership"/>
    <s v="daily boardings"/>
    <s v="Count"/>
    <s v="Aggregate"/>
    <s v="General"/>
    <s v="USA"/>
    <s v="Orlando"/>
    <n v="2015"/>
    <x v="0"/>
    <x v="0"/>
    <n v="2124"/>
    <x v="0"/>
    <n v="0"/>
    <n v="0"/>
    <x v="1"/>
    <s v="Density"/>
    <s v="number of financial centers"/>
    <x v="8"/>
    <s v="panel OLS"/>
    <m/>
    <n v="5.4420000000000002"/>
    <m/>
    <m/>
    <m/>
    <n v="5.9240000000000004"/>
    <s v="source"/>
  </r>
  <r>
    <n v="51"/>
    <s v="Cervero et al. 2010"/>
    <n v="51.1"/>
    <x v="373"/>
    <s v="Table 3 p. 7"/>
    <x v="0"/>
    <x v="0"/>
    <x v="1"/>
    <n v="3.9507320474087846E-3"/>
    <n v="253.11764705882354"/>
    <s v="51.1Pop_Den"/>
    <n v="1"/>
    <n v="253.11764705882354"/>
    <n v="5.1276883770426673"/>
    <n v="1.6182064994315126"/>
    <e v="#N/A"/>
    <e v="#N/A"/>
    <e v="#N/A"/>
    <e v="#N/A"/>
    <e v="#N/A"/>
    <e v="#N/A"/>
    <e v="#N/A"/>
    <e v="#N/A"/>
    <n v="1"/>
    <n v="253.11764705882354"/>
    <n v="3.9972701024496615"/>
    <n v="1.2614667632158034"/>
    <e v="#N/A"/>
    <e v="#N/A"/>
    <e v="#N/A"/>
    <e v="#N/A"/>
    <e v="#N/A"/>
    <e v="#N/A"/>
    <e v="#N/A"/>
    <e v="#N/A"/>
    <s v="6c, 8a"/>
    <n v="0.31558206748218848"/>
    <s v="derived (6c)"/>
    <n v="3.9507320474087846E-3"/>
    <s v="Derived (8a)"/>
    <s v="Y"/>
    <s v="Pos"/>
    <s v="Y"/>
    <s v="Ridership"/>
    <s v="average daily boarding"/>
    <s v="Continuous"/>
    <s v="Aggregate"/>
    <s v="General"/>
    <s v="USA"/>
    <s v="Los Angeles"/>
    <n v="2008"/>
    <x v="1"/>
    <x v="2"/>
    <n v="69"/>
    <x v="1"/>
    <n v="0"/>
    <n v="0"/>
    <x v="1"/>
    <s v="Density"/>
    <s v="Population density"/>
    <x v="2"/>
    <s v="OLS"/>
    <m/>
    <n v="1.7000000000000001E-2"/>
    <m/>
    <m/>
    <s v=""/>
    <n v="4.3029999999999999"/>
    <m/>
  </r>
  <r>
    <n v="15"/>
    <s v="Gordon 2004"/>
    <n v="15.14"/>
    <x v="374"/>
    <s v="Model 2-b p. 24(SD) (log-log)"/>
    <x v="0"/>
    <x v="0"/>
    <x v="1"/>
    <n v="7.9336709847607212E-2"/>
    <n v="12.604505555131235"/>
    <s v="15.14Pop_Den"/>
    <n v="1"/>
    <n v="12.604505555131235"/>
    <n v="0.25534362137301297"/>
    <n v="8.0841790526695906E-2"/>
    <e v="#N/A"/>
    <e v="#N/A"/>
    <e v="#N/A"/>
    <e v="#N/A"/>
    <n v="1"/>
    <n v="12.604505555131235"/>
    <n v="0.71038280977910429"/>
    <n v="0.22490719757606442"/>
    <e v="#N/A"/>
    <e v="#N/A"/>
    <e v="#N/A"/>
    <e v="#N/A"/>
    <n v="1"/>
    <n v="12.604505555131235"/>
    <n v="0.6772669290737372"/>
    <n v="0.2144227097447452"/>
    <e v="#N/A"/>
    <e v="#N/A"/>
    <e v="#N/A"/>
    <e v="#N/A"/>
    <s v="4c, 6a, 5"/>
    <n v="0.31659999999999999"/>
    <s v="Source (6a)"/>
    <m/>
    <m/>
    <s v="Y"/>
    <s v="Pos"/>
    <s v="Y"/>
    <s v="Transit users"/>
    <s v="individual"/>
    <s v="Count"/>
    <s v="Aggregate"/>
    <s v="Work"/>
    <s v="USA"/>
    <s v="San Diego"/>
    <n v="2000"/>
    <x v="1"/>
    <x v="1"/>
    <n v="593"/>
    <x v="1"/>
    <n v="0"/>
    <n v="1"/>
    <x v="0"/>
    <s v="Density"/>
    <s v="Population density"/>
    <x v="2"/>
    <s v="Negative binomial regression"/>
    <m/>
    <n v="0.31659999999999999"/>
    <m/>
    <n v="1.0031552420783894"/>
    <s v="Derived (4c)"/>
    <m/>
    <m/>
  </r>
  <r>
    <n v="70"/>
    <s v="Guerra et al. 2012"/>
    <n v="70.8"/>
    <x v="375"/>
    <s v="Table 3 p. 7 (0.5 mi buffer)"/>
    <x v="0"/>
    <x v="0"/>
    <x v="1"/>
    <n v="6.5261764065138061E-2"/>
    <n v="15.322907897523203"/>
    <s v="70.8Emp_Den"/>
    <n v="1"/>
    <n v="15.322907897523203"/>
    <n v="0.28341857149923588"/>
    <n v="9.026241221092457E-2"/>
    <e v="#N/A"/>
    <e v="#N/A"/>
    <e v="#N/A"/>
    <e v="#N/A"/>
    <e v="#N/A"/>
    <e v="#N/A"/>
    <e v="#N/A"/>
    <e v="#N/A"/>
    <n v="1"/>
    <n v="15.322907897523203"/>
    <n v="0.23680826194606505"/>
    <n v="7.5418081608621595E-2"/>
    <e v="#N/A"/>
    <e v="#N/A"/>
    <e v="#N/A"/>
    <e v="#N/A"/>
    <e v="#N/A"/>
    <e v="#N/A"/>
    <e v="#N/A"/>
    <e v="#N/A"/>
    <s v="6c, 10, 5, 8a"/>
    <n v="0.31847740863787372"/>
    <s v="derived (6c)"/>
    <n v="6.5261764065138061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Job density"/>
    <x v="1"/>
    <s v="OLS"/>
    <m/>
    <n v="0.42099999999999999"/>
    <m/>
    <m/>
    <s v=""/>
    <n v="4.88"/>
    <m/>
  </r>
  <r>
    <n v="70"/>
    <s v="Guerra et al. 2012"/>
    <n v="70.3"/>
    <x v="376"/>
    <s v="Table 2 p. 7 (0.75 mi buffer)"/>
    <x v="0"/>
    <x v="0"/>
    <x v="1"/>
    <n v="9.0548314331017815E-2"/>
    <n v="11.043827898819808"/>
    <s v="70.3Pop_Den"/>
    <n v="1"/>
    <n v="11.043827898819808"/>
    <n v="0.22372722175975918"/>
    <n v="7.1308592257084163E-2"/>
    <e v="#N/A"/>
    <e v="#N/A"/>
    <e v="#N/A"/>
    <e v="#N/A"/>
    <e v="#N/A"/>
    <e v="#N/A"/>
    <e v="#N/A"/>
    <e v="#N/A"/>
    <n v="1"/>
    <n v="11.043827898819808"/>
    <n v="0.1744057105046205"/>
    <n v="5.558834369755699E-2"/>
    <e v="#N/A"/>
    <e v="#N/A"/>
    <e v="#N/A"/>
    <e v="#N/A"/>
    <e v="#N/A"/>
    <e v="#N/A"/>
    <e v="#N/A"/>
    <e v="#N/A"/>
    <s v="6c, 10, 5, 8a"/>
    <n v="0.3187300664451827"/>
    <s v="derived (6c)"/>
    <n v="9.0548314331017815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Population density"/>
    <x v="2"/>
    <s v="OLS"/>
    <m/>
    <n v="0.183"/>
    <m/>
    <m/>
    <s v=""/>
    <n v="3.52"/>
    <m/>
  </r>
  <r>
    <n v="66"/>
    <s v="Armbruster 2010"/>
    <n v="66.099999999999994"/>
    <x v="377"/>
    <s v="Table 5 p. 33"/>
    <x v="0"/>
    <x v="0"/>
    <x v="1"/>
    <n v="0.13900000000000001"/>
    <n v="7.1942446043165464"/>
    <s v="66.1Pop_Den"/>
    <n v="1"/>
    <n v="7.1942446043165464"/>
    <n v="0.14574189064969786"/>
    <n v="4.7511856351801503E-2"/>
    <e v="#N/A"/>
    <e v="#N/A"/>
    <e v="#N/A"/>
    <e v="#N/A"/>
    <e v="#N/A"/>
    <e v="#N/A"/>
    <e v="#N/A"/>
    <e v="#N/A"/>
    <n v="1"/>
    <n v="7.1942446043165464"/>
    <n v="0.11361254025825089"/>
    <n v="3.703768812418979E-2"/>
    <n v="1"/>
    <n v="7.1942446043165464"/>
    <n v="0.38656208518923063"/>
    <n v="0.12601923977168919"/>
    <n v="1"/>
    <n v="7.1942446043165464"/>
    <n v="0.11025809903290111"/>
    <n v="3.5944140284725763E-2"/>
    <s v="6a, 8b, 8a"/>
    <n v="0.32600000000000001"/>
    <s v="Source (6a)"/>
    <n v="0.13900000000000001"/>
    <s v="Derived (8a)"/>
    <s v="Y"/>
    <s v="Pos"/>
    <s v="Y"/>
    <s v="Ridership"/>
    <s v="per capita patronage"/>
    <s v="Continuous"/>
    <s v="Aggregate"/>
    <s v="General"/>
    <s v="USA"/>
    <s v="varies"/>
    <s v="2002 - 2007"/>
    <x v="2"/>
    <x v="2"/>
    <n v="54"/>
    <x v="0"/>
    <n v="0"/>
    <n v="1"/>
    <x v="0"/>
    <s v="Density"/>
    <s v="Population density"/>
    <x v="2"/>
    <s v="OLS"/>
    <m/>
    <n v="0.32600000000000001"/>
    <m/>
    <m/>
    <s v=""/>
    <n v="2.3453237410071943"/>
    <s v="derived (8b)"/>
  </r>
  <r>
    <n v="52"/>
    <s v="Durning and Townsend 2015"/>
    <n v="52.1"/>
    <x v="378"/>
    <s v="Table 3 p. 101"/>
    <x v="0"/>
    <x v="0"/>
    <x v="1"/>
    <n v="5.4350000000000002E-2"/>
    <n v="18.399264029438822"/>
    <s v="52.1Pop_Den"/>
    <n v="1"/>
    <n v="18.399264029438822"/>
    <n v="0.37273455014366152"/>
    <n v="0.12154873680184802"/>
    <e v="#N/A"/>
    <e v="#N/A"/>
    <e v="#N/A"/>
    <e v="#N/A"/>
    <e v="#N/A"/>
    <e v="#N/A"/>
    <e v="#N/A"/>
    <e v="#N/A"/>
    <n v="1"/>
    <n v="18.399264029438822"/>
    <n v="0.29056381041208595"/>
    <n v="9.4752858575381224E-2"/>
    <e v="#N/A"/>
    <e v="#N/A"/>
    <e v="#N/A"/>
    <e v="#N/A"/>
    <n v="1"/>
    <n v="18.399264029438822"/>
    <n v="0.28198483469316016"/>
    <n v="9.1955254593439534E-2"/>
    <s v="8b, 8a"/>
    <n v="0.3261"/>
    <s v="Source"/>
    <n v="5.4350000000000002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x v="0"/>
    <x v="2"/>
    <n v="342"/>
    <x v="0"/>
    <n v="0"/>
    <n v="0"/>
    <x v="1"/>
    <s v="Density"/>
    <s v="Population density"/>
    <x v="2"/>
    <s v="Bootstrapped regression"/>
    <m/>
    <n v="6.0000000000000002E-5"/>
    <m/>
    <m/>
    <s v=""/>
    <n v="6"/>
    <s v="derived (8b)"/>
  </r>
  <r>
    <n v="3"/>
    <s v="Cervero. 2002"/>
    <n v="3.1"/>
    <x v="379"/>
    <s v="Table 2 p. 275, Table 4 p. 281"/>
    <x v="1"/>
    <x v="0"/>
    <x v="1"/>
    <n v="0.31385322271857052"/>
    <n v="3.1862027457869737"/>
    <s v="3.1Connectivity"/>
    <n v="1"/>
    <n v="3.1862027457869737"/>
    <n v="0.30103237690414719"/>
    <n v="9.8437587247656139E-2"/>
    <n v="1"/>
    <n v="3.1862027457869737"/>
    <n v="0.63981480410392955"/>
    <n v="0.20921944094198497"/>
    <n v="1"/>
    <n v="3.1862027457869737"/>
    <n v="0.81890145224803446"/>
    <n v="0.26778077488510726"/>
    <e v="#N/A"/>
    <e v="#N/A"/>
    <e v="#N/A"/>
    <e v="#N/A"/>
    <n v="1"/>
    <n v="3.1862027457869737"/>
    <n v="0.23787932363771108"/>
    <n v="7.7786538829531529E-2"/>
    <e v="#N/A"/>
    <e v="#N/A"/>
    <e v="#N/A"/>
    <e v="#N/A"/>
    <s v="8a, 8b"/>
    <n v="0.32700000000000001"/>
    <s v="Source"/>
    <n v="0.31385322271857052"/>
    <s v="Derived (8a)"/>
    <s v="N"/>
    <s v="Pos"/>
    <s v="insignificant"/>
    <s v="mode choice (probability)"/>
    <s v="trip"/>
    <s v="binary"/>
    <s v="Disaggregate"/>
    <s v="General"/>
    <s v="USA"/>
    <s v="Montgomery County"/>
    <n v="1994"/>
    <x v="1"/>
    <x v="1"/>
    <n v="1960"/>
    <x v="1"/>
    <n v="0"/>
    <n v="1"/>
    <x v="0"/>
    <s v="PT-Design"/>
    <s v="continuous (fraction) of sidewalk miles to _x000a_road miles"/>
    <x v="0"/>
    <s v="Binary logistic"/>
    <s v="automobile"/>
    <n v="0.47010000000000002"/>
    <n v="1.6001542006369196"/>
    <m/>
    <s v="Derived (4a)"/>
    <n v="1.0418882978723405"/>
    <s v="derived (8b)"/>
  </r>
  <r>
    <n v="52"/>
    <s v="Durning and Townsend 2015"/>
    <n v="52.1"/>
    <x v="380"/>
    <s v="Table 3 p. 101"/>
    <x v="0"/>
    <x v="0"/>
    <x v="1"/>
    <n v="8.8296582046319183E-2"/>
    <n v="11.325466703517625"/>
    <s v="52.1Balance"/>
    <n v="1"/>
    <n v="11.325466703517625"/>
    <n v="1.2639946616113769"/>
    <n v="0.41345265381308138"/>
    <e v="#N/A"/>
    <e v="#N/A"/>
    <e v="#N/A"/>
    <e v="#N/A"/>
    <e v="#N/A"/>
    <e v="#N/A"/>
    <e v="#N/A"/>
    <e v="#N/A"/>
    <n v="1"/>
    <n v="11.325466703517625"/>
    <n v="1.1531782632599941"/>
    <n v="0.37720460991234406"/>
    <e v="#N/A"/>
    <e v="#N/A"/>
    <e v="#N/A"/>
    <e v="#N/A"/>
    <n v="1"/>
    <n v="11.325466703517625"/>
    <n v="1.1895339335407016"/>
    <n v="0.38909654966116347"/>
    <m/>
    <n v="0.3271"/>
    <s v="Source"/>
    <m/>
    <m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x v="0"/>
    <x v="2"/>
    <n v="342"/>
    <x v="0"/>
    <n v="0"/>
    <n v="0"/>
    <x v="1"/>
    <s v="Diversity"/>
    <s v="Residential to non-residential balancing index:Higher ratio means more even"/>
    <x v="3"/>
    <s v="Bootstrapped regression"/>
    <m/>
    <s v=""/>
    <m/>
    <m/>
    <s v=""/>
    <s v=""/>
    <m/>
  </r>
  <r>
    <n v="131"/>
    <s v="Zhang 2004"/>
    <n v="131.19999999999999"/>
    <x v="381"/>
    <s v="Table 3 (Boston - non-work trip, expanded)"/>
    <x v="1"/>
    <x v="0"/>
    <x v="1"/>
    <n v="0.16854000000000002"/>
    <n v="5.9333096000949324"/>
    <s v="131.2Balance"/>
    <n v="0.5"/>
    <n v="2.9666548000474662"/>
    <n v="0.33109768703298437"/>
    <n v="0.10881624813645142"/>
    <n v="0.5"/>
    <n v="2.9666548000474662"/>
    <n v="0.84448751381071541"/>
    <n v="0.27754335487643306"/>
    <n v="0.5"/>
    <n v="2.9666548000474662"/>
    <n v="0.53783327431016714"/>
    <n v="0.17676051910185939"/>
    <e v="#N/A"/>
    <e v="#N/A"/>
    <e v="#N/A"/>
    <e v="#N/A"/>
    <n v="0.5"/>
    <n v="2.9666548000474662"/>
    <n v="0.21375582369615267"/>
    <n v="7.0251492725211667E-2"/>
    <e v="#N/A"/>
    <e v="#N/A"/>
    <e v="#N/A"/>
    <e v="#N/A"/>
    <s v="4a, 7a, 8a"/>
    <n v="0.32865300000000003"/>
    <s v="derived (7a)"/>
    <n v="0.16854000000000002"/>
    <s v="Derived (8a)"/>
    <s v="Y"/>
    <s v="Pos"/>
    <s v="Y"/>
    <s v="mode choice (probability)"/>
    <s v="trip"/>
    <s v="Discrete"/>
    <s v="Disaggregate"/>
    <s v="Non-work"/>
    <s v="USA"/>
    <s v="Boston"/>
    <n v="1991"/>
    <x v="1"/>
    <x v="1"/>
    <n v="1036"/>
    <x v="1"/>
    <n v="0"/>
    <n v="1"/>
    <x v="0"/>
    <s v="Diversity"/>
    <s v="Land use balance (destination)"/>
    <x v="3"/>
    <s v="Multinomial logistic"/>
    <s v="drive alone or active modes"/>
    <n v="0.8427"/>
    <n v="2.322629618380005"/>
    <m/>
    <s v="Derived (4a)"/>
    <n v="1.95"/>
    <m/>
  </r>
  <r>
    <n v="15"/>
    <s v="Gordon 2004"/>
    <n v="15.11"/>
    <x v="382"/>
    <s v="Model 2-b p. 24 (pooled) (log-log)"/>
    <x v="0"/>
    <x v="0"/>
    <x v="1"/>
    <n v="7.9336709847607212E-2"/>
    <n v="12.604505555131235"/>
    <s v="15.11Pop_Den"/>
    <n v="1"/>
    <n v="12.604505555131235"/>
    <n v="0.25534362137301297"/>
    <n v="8.5437975711410138E-2"/>
    <e v="#N/A"/>
    <e v="#N/A"/>
    <e v="#N/A"/>
    <e v="#N/A"/>
    <n v="1"/>
    <n v="12.604505555131235"/>
    <n v="0.71038280977910429"/>
    <n v="0.23769408815208831"/>
    <e v="#N/A"/>
    <e v="#N/A"/>
    <e v="#N/A"/>
    <e v="#N/A"/>
    <n v="1"/>
    <n v="12.604505555131235"/>
    <n v="0.6772669290737372"/>
    <n v="0.22661351446807249"/>
    <e v="#N/A"/>
    <e v="#N/A"/>
    <e v="#N/A"/>
    <e v="#N/A"/>
    <s v="4c, 6a, 5"/>
    <n v="0.33460000000000001"/>
    <s v="Source (6a)"/>
    <m/>
    <m/>
    <s v="Y"/>
    <s v="Pos"/>
    <s v="Y"/>
    <s v="Transit users"/>
    <s v="individual"/>
    <s v="Count"/>
    <s v="Aggregate"/>
    <s v="Work"/>
    <s v="USA"/>
    <s v="Los Angeles, San Francisco, San Diego, Sacramento"/>
    <n v="2000"/>
    <x v="1"/>
    <x v="1"/>
    <n v="5727"/>
    <x v="1"/>
    <n v="0"/>
    <n v="1"/>
    <x v="0"/>
    <s v="Density"/>
    <s v="Population density"/>
    <x v="2"/>
    <s v="Negative binomial regression"/>
    <m/>
    <n v="0.33460000000000001"/>
    <m/>
    <n v="1.0033349292474338"/>
    <s v="Derived (4c)"/>
    <m/>
    <m/>
  </r>
  <r>
    <n v="45"/>
    <s v="Asad 2013"/>
    <n v="45.1"/>
    <x v="383"/>
    <s v="Table 5-19 p. 164"/>
    <x v="0"/>
    <x v="0"/>
    <x v="1"/>
    <n v="0.33489510489510493"/>
    <n v="2.9860096053455831"/>
    <s v="45.1Pop_Den"/>
    <n v="1"/>
    <n v="2.9860096053455831"/>
    <n v="6.0490949267990063E-2"/>
    <n v="2.0258122800308004E-2"/>
    <e v="#N/A"/>
    <e v="#N/A"/>
    <e v="#N/A"/>
    <e v="#N/A"/>
    <e v="#N/A"/>
    <e v="#N/A"/>
    <e v="#N/A"/>
    <e v="#N/A"/>
    <n v="1"/>
    <n v="2.9860096053455831"/>
    <n v="4.715549097334E-2"/>
    <n v="1.5792143095896872E-2"/>
    <e v="#N/A"/>
    <e v="#N/A"/>
    <e v="#N/A"/>
    <e v="#N/A"/>
    <n v="1"/>
    <n v="2.9860096053455831"/>
    <n v="4.5763212246334832E-2"/>
    <n v="1.5325875765573255E-2"/>
    <s v="8a, 6c, 8b"/>
    <n v="0.33489510489510493"/>
    <s v="derived (6c)"/>
    <n v="0.33489510489510493"/>
    <s v="Derived (8a)"/>
    <s v="N"/>
    <s v="Pos"/>
    <s v="insignificant"/>
    <s v="Ridership"/>
    <s v="trip"/>
    <s v="Continuous"/>
    <s v="Aggregate"/>
    <s v="Weekday"/>
    <s v="United Kingdom"/>
    <s v="West Sussex, East Sussex, Surrey, Kent, Dorset, Hampshire"/>
    <n v="2012"/>
    <x v="0"/>
    <x v="2"/>
    <n v="200"/>
    <x v="0"/>
    <n v="0"/>
    <n v="0"/>
    <x v="1"/>
    <s v="Density"/>
    <s v="Dwelling density (unit density)"/>
    <x v="2"/>
    <s v="OLS"/>
    <m/>
    <n v="1E-3"/>
    <m/>
    <m/>
    <s v=""/>
    <n v="1"/>
    <s v="derived (8b)"/>
  </r>
  <r>
    <n v="70"/>
    <s v="Guerra et al. 2012"/>
    <n v="70.900000000000006"/>
    <x v="384"/>
    <s v="Table 3 p. 7 (0.75 mi buffer)"/>
    <x v="0"/>
    <x v="0"/>
    <x v="1"/>
    <n v="6.9770556478405327E-2"/>
    <n v="14.332693480945789"/>
    <s v="70.9Emp_Den"/>
    <n v="1"/>
    <n v="14.332693480945789"/>
    <n v="0.26510317357990992"/>
    <n v="8.8782700535335643E-2"/>
    <e v="#N/A"/>
    <e v="#N/A"/>
    <e v="#N/A"/>
    <e v="#N/A"/>
    <e v="#N/A"/>
    <e v="#N/A"/>
    <e v="#N/A"/>
    <e v="#N/A"/>
    <n v="1"/>
    <n v="14.332693480945789"/>
    <n v="0.22150496856912469"/>
    <n v="7.4181719615037639E-2"/>
    <e v="#N/A"/>
    <e v="#N/A"/>
    <e v="#N/A"/>
    <e v="#N/A"/>
    <e v="#N/A"/>
    <e v="#N/A"/>
    <e v="#N/A"/>
    <e v="#N/A"/>
    <s v="6c, 10, 5, 8a"/>
    <n v="0.33489867109634552"/>
    <s v="derived (6c)"/>
    <n v="6.9770556478405327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Job density"/>
    <x v="1"/>
    <s v="OLS"/>
    <m/>
    <n v="0.34200000000000003"/>
    <m/>
    <m/>
    <s v=""/>
    <n v="4.8"/>
    <m/>
  </r>
  <r>
    <n v="31"/>
    <s v="Frank et al. 2008"/>
    <n v="31.2"/>
    <x v="385"/>
    <s v="Table 4 p. 48 (significance from table 3 p. 46)"/>
    <x v="1"/>
    <x v="0"/>
    <x v="1"/>
    <n v="6.021384603925508E-2"/>
    <n v="16.607475950765082"/>
    <s v="31.2Comm_Den"/>
    <n v="0.5"/>
    <n v="8.3037379753825409"/>
    <n v="0.11910256871334324"/>
    <n v="4.0494873362536703E-2"/>
    <n v="0.5"/>
    <n v="8.3037379753825409"/>
    <n v="0.10302046103501371"/>
    <n v="3.5026956751904662E-2"/>
    <n v="0.5"/>
    <n v="8.3037379753825409"/>
    <n v="0.10302046103501371"/>
    <n v="3.5026956751904662E-2"/>
    <e v="#N/A"/>
    <e v="#N/A"/>
    <e v="#N/A"/>
    <e v="#N/A"/>
    <e v="#N/A"/>
    <e v="#N/A"/>
    <e v="#N/A"/>
    <e v="#N/A"/>
    <e v="#N/A"/>
    <e v="#N/A"/>
    <e v="#N/A"/>
    <e v="#N/A"/>
    <m/>
    <n v="0.34"/>
    <s v="Source"/>
    <m/>
    <m/>
    <s v="N"/>
    <s v="Pos"/>
    <s v="insignificant"/>
    <s v="mode choice (probability)"/>
    <s v="tour"/>
    <s v="binary"/>
    <s v="Disaggregate"/>
    <s v="Non-work"/>
    <s v="USA"/>
    <s v="Puget Sound"/>
    <n v="1999"/>
    <x v="1"/>
    <x v="1"/>
    <n v="10475"/>
    <x v="1"/>
    <n v="0"/>
    <n v="0"/>
    <x v="1"/>
    <s v="Density"/>
    <s v="Retail floor area continuous (fraction)"/>
    <x v="8"/>
    <s v="Multinomial logistic (nested)"/>
    <s v="Not choosing transit"/>
    <s v="not stated"/>
    <m/>
    <m/>
    <m/>
    <m/>
    <m/>
  </r>
  <r>
    <n v="15"/>
    <s v="Gordon 2004"/>
    <n v="15.12"/>
    <x v="386"/>
    <s v="Model 2-b p. 24 (LA) (log-log)"/>
    <x v="0"/>
    <x v="0"/>
    <x v="1"/>
    <n v="7.9336709847607212E-2"/>
    <n v="12.604505555131235"/>
    <s v="15.12Pop_Den"/>
    <n v="1"/>
    <n v="12.604505555131235"/>
    <n v="0.25534362137301297"/>
    <n v="8.8885114599945816E-2"/>
    <e v="#N/A"/>
    <e v="#N/A"/>
    <e v="#N/A"/>
    <e v="#N/A"/>
    <n v="1"/>
    <n v="12.604505555131235"/>
    <n v="0.71038280977910429"/>
    <n v="0.24728425608410623"/>
    <e v="#N/A"/>
    <e v="#N/A"/>
    <e v="#N/A"/>
    <e v="#N/A"/>
    <n v="1"/>
    <n v="12.604505555131235"/>
    <n v="0.6772669290737372"/>
    <n v="0.23575661801056794"/>
    <e v="#N/A"/>
    <e v="#N/A"/>
    <e v="#N/A"/>
    <e v="#N/A"/>
    <s v="4c, 6a, 5"/>
    <n v="0.34810000000000002"/>
    <s v="Source (6a)"/>
    <m/>
    <m/>
    <s v="Y"/>
    <s v="Pos"/>
    <s v="Y"/>
    <s v="Transit users"/>
    <s v="individual"/>
    <s v="Count"/>
    <s v="Aggregate"/>
    <s v="Work"/>
    <s v="USA"/>
    <s v="Los Angeles"/>
    <n v="2000"/>
    <x v="1"/>
    <x v="1"/>
    <n v="3307"/>
    <x v="1"/>
    <n v="0"/>
    <n v="1"/>
    <x v="0"/>
    <s v="Density"/>
    <s v="Population density"/>
    <x v="2"/>
    <s v="Negative binomial regression"/>
    <m/>
    <n v="0.34810000000000002"/>
    <m/>
    <n v="1.0034697157459149"/>
    <s v="Derived (4c)"/>
    <m/>
    <m/>
  </r>
  <r>
    <n v="110"/>
    <s v="Chapman and Frank 2004"/>
    <n v="110.1"/>
    <x v="387"/>
    <s v="Table 105 p. 237"/>
    <x v="1"/>
    <x v="0"/>
    <x v="1"/>
    <n v="7.639096609288433E-2"/>
    <n v="13.090553126191555"/>
    <s v="110.1Emp_Den"/>
    <n v="1"/>
    <n v="13.090553126191555"/>
    <n v="0.24212805375928478"/>
    <n v="8.4343565508568877E-2"/>
    <n v="1"/>
    <n v="13.090553126191555"/>
    <n v="4.8518385170703761E-2"/>
    <n v="1.6901030403042701E-2"/>
    <n v="1"/>
    <n v="13.090553126191555"/>
    <n v="0.80663663553399456"/>
    <n v="0.28098606854706182"/>
    <e v="#N/A"/>
    <e v="#N/A"/>
    <e v="#N/A"/>
    <e v="#N/A"/>
    <n v="1"/>
    <n v="13.090553126191555"/>
    <n v="0.57918756639707414"/>
    <n v="0.20175582172202938"/>
    <n v="1"/>
    <n v="13.090553126191555"/>
    <n v="0.2006919785846443"/>
    <n v="6.990960683815084E-2"/>
    <s v="4a, 7a, 8a"/>
    <n v="0.3483428053835525"/>
    <s v="Derived (7a); (used average mode shares p. 14 for elasticity calc as model-specific means only given for relative trip time)"/>
    <n v="7.639096609288433E-2"/>
    <s v="Derived (8a)"/>
    <s v="Y"/>
    <s v="Pos"/>
    <s v="Y"/>
    <s v="mode choice (probability)"/>
    <s v="trip"/>
    <s v="categorical"/>
    <s v="Aggregate"/>
    <s v="Work"/>
    <s v="USA"/>
    <s v="Atlanta"/>
    <s v="2001/2001"/>
    <x v="2"/>
    <x v="1"/>
    <n v="4140"/>
    <x v="0"/>
    <n v="0"/>
    <n v="1"/>
    <x v="0"/>
    <s v="Density"/>
    <s v="Net employment density"/>
    <x v="1"/>
    <s v="Multinomial logistic"/>
    <s v="automobile"/>
    <n v="8.9999999999999993E-3"/>
    <n v="1.0090406217738679"/>
    <m/>
    <s v="Derived (4a)"/>
    <n v="4.5599999999999996"/>
    <m/>
  </r>
  <r>
    <n v="172"/>
    <s v="Sun et al. 2017"/>
    <n v="172.2"/>
    <x v="388"/>
    <s v="Table 2 Model 2 P. "/>
    <x v="0"/>
    <x v="0"/>
    <x v="1"/>
    <n v="0.11951100000000001"/>
    <n v="8.3674306130816412"/>
    <s v="172.2Mix_Land"/>
    <n v="1"/>
    <n v="8.3674306130816412"/>
    <n v="0.11354419286285189"/>
    <n v="3.9909307716785219E-2"/>
    <e v="#N/A"/>
    <e v="#N/A"/>
    <e v="#N/A"/>
    <e v="#N/A"/>
    <e v="#N/A"/>
    <e v="#N/A"/>
    <e v="#N/A"/>
    <e v="#N/A"/>
    <n v="1"/>
    <n v="8.3674306130816412"/>
    <n v="9.6930470165890126E-2"/>
    <n v="3.4069800167198225E-2"/>
    <e v="#N/A"/>
    <e v="#N/A"/>
    <e v="#N/A"/>
    <e v="#N/A"/>
    <e v="#N/A"/>
    <e v="#N/A"/>
    <e v="#N/A"/>
    <e v="#N/A"/>
    <s v="6e, 8a, 8b"/>
    <n v="0.35148699999999999"/>
    <s v="Derived (6e)"/>
    <n v="0.11951100000000001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x v="0"/>
    <x v="2"/>
    <n v="2300"/>
    <x v="1"/>
    <n v="0"/>
    <n v="0"/>
    <x v="1"/>
    <s v="Diversity"/>
    <s v="Land use mix (entropy)"/>
    <x v="4"/>
    <s v="Spatial Error Model"/>
    <m/>
    <n v="1.2969999999999999"/>
    <m/>
    <m/>
    <m/>
    <n v="2.9410430839002264"/>
    <s v="derived (8b)"/>
  </r>
  <r>
    <n v="15"/>
    <s v="Gordon 2004"/>
    <n v="15.13"/>
    <x v="389"/>
    <s v="Model 2-b p. 24 (SF) (log-log)"/>
    <x v="0"/>
    <x v="0"/>
    <x v="1"/>
    <n v="7.9336709847607212E-2"/>
    <n v="12.604505555131235"/>
    <s v="15.13Pop_Den"/>
    <n v="1"/>
    <n v="12.604505555131235"/>
    <n v="0.25534362137301297"/>
    <n v="9.0544848138870412E-2"/>
    <e v="#N/A"/>
    <e v="#N/A"/>
    <e v="#N/A"/>
    <e v="#N/A"/>
    <n v="1"/>
    <n v="12.604505555131235"/>
    <n v="0.71038280977910429"/>
    <n v="0.25190174434767038"/>
    <e v="#N/A"/>
    <e v="#N/A"/>
    <e v="#N/A"/>
    <e v="#N/A"/>
    <n v="1"/>
    <n v="12.604505555131235"/>
    <n v="0.6772669290737372"/>
    <n v="0.24015885304954723"/>
    <e v="#N/A"/>
    <e v="#N/A"/>
    <e v="#N/A"/>
    <e v="#N/A"/>
    <s v="4c, 6a, 5"/>
    <n v="0.35460000000000003"/>
    <s v="Source (6a)"/>
    <m/>
    <m/>
    <s v="Y"/>
    <s v="Pos"/>
    <s v="Y"/>
    <s v="Transit users"/>
    <s v="individual"/>
    <s v="Count"/>
    <s v="Aggregate"/>
    <s v="Work"/>
    <s v="USA"/>
    <s v="San Francisco"/>
    <n v="2000"/>
    <x v="1"/>
    <x v="1"/>
    <n v="1430"/>
    <x v="1"/>
    <n v="0"/>
    <n v="1"/>
    <x v="0"/>
    <s v="Density"/>
    <s v="Population density"/>
    <x v="2"/>
    <s v="Negative binomial regression"/>
    <m/>
    <n v="0.35460000000000003"/>
    <m/>
    <n v="1.0035346194066574"/>
    <s v="Derived (4c)"/>
    <m/>
    <m/>
  </r>
  <r>
    <n v="52"/>
    <s v="Durning and Townsend 2015"/>
    <n v="52.1"/>
    <x v="390"/>
    <s v="Table 3 p. 101"/>
    <x v="0"/>
    <x v="0"/>
    <x v="1"/>
    <n v="9.4795794392523364E-2"/>
    <n v="10.548991191099413"/>
    <s v="52.1Connectivity"/>
    <n v="1"/>
    <n v="10.548991191099413"/>
    <n v="0.99666849399227897"/>
    <n v="0.35471431701185208"/>
    <e v="#N/A"/>
    <e v="#N/A"/>
    <e v="#N/A"/>
    <e v="#N/A"/>
    <e v="#N/A"/>
    <e v="#N/A"/>
    <e v="#N/A"/>
    <e v="#N/A"/>
    <n v="1"/>
    <n v="10.548991191099413"/>
    <n v="0.78169932359030214"/>
    <n v="0.27820678926578851"/>
    <e v="#N/A"/>
    <e v="#N/A"/>
    <e v="#N/A"/>
    <e v="#N/A"/>
    <n v="1"/>
    <n v="10.548991191099413"/>
    <n v="0.80520821190918057"/>
    <n v="0.28657360261847736"/>
    <s v="8b, 8a"/>
    <n v="0.35589999999999999"/>
    <s v="Source"/>
    <n v="9.4795794392523364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x v="0"/>
    <x v="2"/>
    <n v="342"/>
    <x v="0"/>
    <n v="0"/>
    <n v="0"/>
    <x v="1"/>
    <s v="PT-Design"/>
    <s v="intersection density"/>
    <x v="0"/>
    <s v="Bootstrapped regression"/>
    <m/>
    <n v="4.28E-3"/>
    <m/>
    <m/>
    <s v=""/>
    <n v="3.7543859649122808"/>
    <s v="derived (8b)"/>
  </r>
  <r>
    <n v="7"/>
    <s v="Bhiromkaew 2006"/>
    <n v="7.3"/>
    <x v="391"/>
    <s v="table 5.8 p. 137, mode share figure 4.7"/>
    <x v="0"/>
    <x v="0"/>
    <x v="1"/>
    <n v="4.6323073919833424E-2"/>
    <n v="21.587513853907819"/>
    <s v="7.3Emp_Den"/>
    <n v="0.33333333333333331"/>
    <n v="7.1958379513026056"/>
    <n v="0.1330970679023547"/>
    <n v="4.7375435480105504E-2"/>
    <e v="#N/A"/>
    <e v="#N/A"/>
    <e v="#N/A"/>
    <e v="#N/A"/>
    <n v="0.33333333333333331"/>
    <n v="7.1958379513026056"/>
    <n v="0.44340574908733843"/>
    <n v="0.15782872446751633"/>
    <e v="#N/A"/>
    <e v="#N/A"/>
    <e v="#N/A"/>
    <e v="#N/A"/>
    <n v="0.33333333333333331"/>
    <n v="7.1958379513026056"/>
    <n v="0.31837767518500482"/>
    <n v="0.11332541916023933"/>
    <n v="0.33333333333333331"/>
    <n v="7.1958379513026056"/>
    <n v="0.11031978115057237"/>
    <n v="3.9267939981312214E-2"/>
    <s v="4a, 7a, , 8a"/>
    <n v="0.35594650000000005"/>
    <s v="derived (7a)"/>
    <n v="4.6323073919833424E-2"/>
    <s v="Derived (8a)"/>
    <s v="Y"/>
    <s v="Pos"/>
    <s v="Y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Employment density"/>
    <x v="1"/>
    <s v="Multinomial logistic"/>
    <s v="automobile"/>
    <n v="5.0000000000000001E-3"/>
    <n v="1.005012520859401"/>
    <m/>
    <s v="Derived (4a)"/>
    <n v="7.6840000000000002"/>
    <m/>
  </r>
  <r>
    <n v="169"/>
    <s v="Ingvardson and Nielsen 2018"/>
    <n v="169.4"/>
    <x v="392"/>
    <s v="Table 7 (Model II-A) p. 59"/>
    <x v="0"/>
    <x v="0"/>
    <x v="1"/>
    <n v="0.10881557747850282"/>
    <n v="9.1898607090290554"/>
    <s v="169.4Emp_Den"/>
    <n v="1"/>
    <n v="9.1898607090290554"/>
    <n v="0.16997930235232794"/>
    <n v="6.1408034536940499E-2"/>
    <e v="#N/A"/>
    <e v="#N/A"/>
    <e v="#N/A"/>
    <e v="#N/A"/>
    <e v="#N/A"/>
    <e v="#N/A"/>
    <e v="#N/A"/>
    <e v="#N/A"/>
    <n v="1"/>
    <n v="9.1898607090290554"/>
    <n v="0.14202493133717592"/>
    <n v="5.1309022733734368E-2"/>
    <n v="1"/>
    <n v="9.1898607090290554"/>
    <n v="0.40660260939937476"/>
    <n v="0.14689239651691613"/>
    <n v="1"/>
    <n v="9.1898607090290554"/>
    <n v="0.14089025198806829"/>
    <n v="5.0899099715495784E-2"/>
    <s v="6c, 8a"/>
    <n v="0.36126771722862933"/>
    <s v="derived (6c)"/>
    <n v="0.10881557747850282"/>
    <s v="Derived (8a)"/>
    <s v="Y"/>
    <s v="Pos"/>
    <s v="Y"/>
    <s v="Ridership"/>
    <s v="Yearly boardings per capita"/>
    <s v="Continuous"/>
    <s v="Aggregate"/>
    <s v="General"/>
    <s v="Europe"/>
    <s v="varies"/>
    <n v="2012"/>
    <x v="0"/>
    <x v="0"/>
    <n v="48"/>
    <x v="0"/>
    <n v="0"/>
    <n v="1"/>
    <x v="0"/>
    <s v="Density"/>
    <s v="jobs per km^%2"/>
    <x v="1"/>
    <s v="OLS"/>
    <m/>
    <n v="0.18"/>
    <m/>
    <m/>
    <m/>
    <n v="3.32"/>
    <s v="source"/>
  </r>
  <r>
    <n v="7"/>
    <s v="Bhiromkaew 2006"/>
    <n v="7.3"/>
    <x v="393"/>
    <s v="table 5.8 p. 137, mode share figure 4.7"/>
    <x v="0"/>
    <x v="0"/>
    <x v="1"/>
    <n v="4.430577083581734E-2"/>
    <n v="22.570423245894357"/>
    <s v="7.3Emp_Den"/>
    <n v="0.33333333333333331"/>
    <n v="7.5234744152981188"/>
    <n v="0.13915716166639008"/>
    <n v="5.1709757596518066E-2"/>
    <e v="#N/A"/>
    <e v="#N/A"/>
    <e v="#N/A"/>
    <e v="#N/A"/>
    <n v="0.33333333333333331"/>
    <n v="7.5234744152981188"/>
    <n v="0.46359462670373319"/>
    <n v="0.17226828632340699"/>
    <e v="#N/A"/>
    <e v="#N/A"/>
    <e v="#N/A"/>
    <e v="#N/A"/>
    <n v="0.33333333333333331"/>
    <n v="7.5234744152981188"/>
    <n v="0.33287385150507381"/>
    <n v="0.12369342666539916"/>
    <n v="0.33333333333333331"/>
    <n v="7.5234744152981188"/>
    <n v="0.11534279351543383"/>
    <n v="4.2860516999383855E-2"/>
    <s v="4a, 7a, , 8a"/>
    <n v="0.37159250000000005"/>
    <s v="derived (7a)"/>
    <n v="4.430577083581734E-2"/>
    <s v="Derived (8a)"/>
    <s v="Y"/>
    <s v="Pos"/>
    <s v="Y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Employment density"/>
    <x v="1"/>
    <s v="Multinomial logistic"/>
    <s v="automobile"/>
    <n v="5.0000000000000001E-3"/>
    <n v="1.005012520859401"/>
    <m/>
    <s v="Derived (4a)"/>
    <n v="8.3870000000000005"/>
    <m/>
  </r>
  <r>
    <n v="150"/>
    <s v="He et al. 2018"/>
    <n v="150.19999999999999"/>
    <x v="394"/>
    <s v="Table 4 p.1602"/>
    <x v="0"/>
    <x v="0"/>
    <x v="1"/>
    <n v="5.2345707764125851E-2"/>
    <n v="19.103763091829492"/>
    <s v="150.2Comm_Den"/>
    <n v="1"/>
    <n v="19.103763091829492"/>
    <n v="0.27401000164907446"/>
    <n v="0.10186574353740922"/>
    <e v="#N/A"/>
    <e v="#N/A"/>
    <e v="#N/A"/>
    <e v="#N/A"/>
    <e v="#N/A"/>
    <e v="#N/A"/>
    <e v="#N/A"/>
    <e v="#N/A"/>
    <n v="1"/>
    <n v="19.103763091829492"/>
    <n v="0.28729860109144395"/>
    <n v="0.10680590285502931"/>
    <e v="#N/A"/>
    <e v="#N/A"/>
    <e v="#N/A"/>
    <e v="#N/A"/>
    <n v="1"/>
    <n v="19.103763091829492"/>
    <n v="0.30061263748981487"/>
    <n v="0.11175551859548366"/>
    <s v="6c, 8a"/>
    <n v="0.37175921654082184"/>
    <s v="derived 6c)"/>
    <n v="5.2345707764125851E-2"/>
    <s v="Derived (8a)"/>
    <s v="Y"/>
    <s v="Pos"/>
    <s v="Y"/>
    <s v="Ridership"/>
    <s v="Average boardings and alighting"/>
    <s v="Continuous"/>
    <s v="Aggregate"/>
    <s v="weekend"/>
    <s v="Taiwan"/>
    <s v="Taipei"/>
    <n v="2015"/>
    <x v="0"/>
    <x v="0"/>
    <n v="108"/>
    <x v="0"/>
    <n v="0"/>
    <n v="0"/>
    <x v="1"/>
    <s v="Density"/>
    <s v="Count_Shopping malls"/>
    <x v="8"/>
    <s v="OLS"/>
    <m/>
    <n v="2003"/>
    <m/>
    <m/>
    <m/>
    <n v="7.1020000000000003"/>
    <s v="source"/>
  </r>
  <r>
    <n v="38"/>
    <s v="Choi et al. 2012"/>
    <n v="38.1"/>
    <x v="395"/>
    <s v="Table 2 p. 715 (multiplicative model)"/>
    <x v="0"/>
    <x v="0"/>
    <x v="1"/>
    <n v="4.9702463302186993E-2"/>
    <n v="20.119727143503535"/>
    <s v="38.1Emp_Den"/>
    <n v="0.5"/>
    <n v="10.059863571751768"/>
    <n v="0.1860712197744103"/>
    <n v="6.9590636195629454E-2"/>
    <e v="#N/A"/>
    <e v="#N/A"/>
    <e v="#N/A"/>
    <e v="#N/A"/>
    <e v="#N/A"/>
    <e v="#N/A"/>
    <e v="#N/A"/>
    <e v="#N/A"/>
    <n v="0.5"/>
    <n v="10.059863571751768"/>
    <n v="0.15547041225942099"/>
    <n v="5.8145934185023451E-2"/>
    <e v="#N/A"/>
    <e v="#N/A"/>
    <e v="#N/A"/>
    <e v="#N/A"/>
    <n v="0.5"/>
    <n v="10.059863571751768"/>
    <n v="0.15422831297074605"/>
    <n v="5.7681389051059018E-2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1000"/>
    <x v="0"/>
    <n v="0"/>
    <n v="0"/>
    <x v="1"/>
    <s v="Density"/>
    <s v="Employment (common catchment area)"/>
    <x v="1"/>
    <s v="Multiplicative"/>
    <m/>
    <n v="0.49199999999999999"/>
    <m/>
    <m/>
    <s v=""/>
    <s v=""/>
    <m/>
  </r>
  <r>
    <n v="38"/>
    <s v="Choi et al. 2012"/>
    <n v="38.299999999999997"/>
    <x v="396"/>
    <s v="Table 2 p. 716 (multiplicative)"/>
    <x v="0"/>
    <x v="0"/>
    <x v="1"/>
    <n v="4.9702463302186993E-2"/>
    <n v="20.119727143503535"/>
    <s v="38.3Emp_Den"/>
    <n v="0.5"/>
    <n v="10.059863571751768"/>
    <n v="0.1860712197744103"/>
    <n v="6.9590636195629454E-2"/>
    <e v="#N/A"/>
    <e v="#N/A"/>
    <e v="#N/A"/>
    <e v="#N/A"/>
    <e v="#N/A"/>
    <e v="#N/A"/>
    <e v="#N/A"/>
    <e v="#N/A"/>
    <n v="0.5"/>
    <n v="10.059863571751768"/>
    <n v="0.15547041225942099"/>
    <n v="5.8145934185023451E-2"/>
    <e v="#N/A"/>
    <e v="#N/A"/>
    <e v="#N/A"/>
    <e v="#N/A"/>
    <n v="0.5"/>
    <n v="10.059863571751768"/>
    <n v="0.15422831297074605"/>
    <n v="5.7681389051059018E-2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1000"/>
    <x v="0"/>
    <n v="0"/>
    <n v="0"/>
    <x v="1"/>
    <s v="Density"/>
    <s v="Employment (common catchment area)"/>
    <x v="1"/>
    <s v="Multiplicative"/>
    <m/>
    <n v="0.374"/>
    <m/>
    <m/>
    <s v=""/>
    <s v=""/>
    <m/>
  </r>
  <r>
    <n v="177"/>
    <s v="Tu et al. 2018"/>
    <n v="177.3"/>
    <x v="397"/>
    <s v="Table 4 Model 3. p. 51"/>
    <x v="0"/>
    <x v="0"/>
    <x v="1"/>
    <n v="4.0343716433941995E-2"/>
    <n v="24.787007454739086"/>
    <s v="177.3Emp_Den"/>
    <n v="1"/>
    <n v="24.787007454739086"/>
    <n v="0.45847030417109019"/>
    <n v="0.17220144624666148"/>
    <e v="#N/A"/>
    <e v="#N/A"/>
    <e v="#N/A"/>
    <e v="#N/A"/>
    <e v="#N/A"/>
    <e v="#N/A"/>
    <e v="#N/A"/>
    <e v="#N/A"/>
    <n v="1"/>
    <n v="24.787007454739086"/>
    <n v="0.38307142439652142"/>
    <n v="0.14388162700333343"/>
    <n v="1"/>
    <n v="24.787007454739086"/>
    <n v="1.0966936528642441"/>
    <n v="0.41191813601581007"/>
    <n v="1"/>
    <n v="24.787007454739086"/>
    <n v="0.38001095303840432"/>
    <n v="0.14273211396122465"/>
    <s v="6e, 8a"/>
    <n v="0.37559999999999999"/>
    <s v="Derived (6e)"/>
    <n v="4.0343716433941995E-2"/>
    <s v="Derived (8a)"/>
    <s v="Y"/>
    <s v="Pos"/>
    <s v="Y"/>
    <s v="Ridership"/>
    <s v="daily ridership"/>
    <s v="Count"/>
    <s v="Aggregate"/>
    <s v="General"/>
    <s v="China"/>
    <s v="Shenzhen"/>
    <n v="2014"/>
    <x v="0"/>
    <x v="0"/>
    <n v="491"/>
    <x v="0"/>
    <n v="0"/>
    <n v="1"/>
    <x v="0"/>
    <s v="Density"/>
    <s v="Employment density(logarithm): number of employed peole in TAZ"/>
    <x v="1"/>
    <s v="OLS"/>
    <m/>
    <n v="0.37559999999999999"/>
    <m/>
    <m/>
    <m/>
    <n v="9.31"/>
    <s v="source"/>
  </r>
  <r>
    <n v="169"/>
    <s v="Ingvardson and Nielsen 2018"/>
    <n v="169.1"/>
    <x v="398"/>
    <s v="Table 4 (Model I-A) p. 58"/>
    <x v="0"/>
    <x v="0"/>
    <x v="1"/>
    <n v="7.2774455336555952E-2"/>
    <n v="13.741085321427086"/>
    <s v="169.1Emp_Den"/>
    <n v="1"/>
    <n v="13.741085321427086"/>
    <n v="0.25416055481724115"/>
    <n v="9.6921114751074774E-2"/>
    <e v="#N/A"/>
    <e v="#N/A"/>
    <e v="#N/A"/>
    <e v="#N/A"/>
    <e v="#N/A"/>
    <e v="#N/A"/>
    <e v="#N/A"/>
    <e v="#N/A"/>
    <n v="1"/>
    <n v="13.741085321427086"/>
    <n v="0.21236194552508617"/>
    <n v="8.0981710579749441E-2"/>
    <n v="1"/>
    <n v="13.741085321427086"/>
    <n v="0.60797016674935056"/>
    <n v="0.23184221618934961"/>
    <n v="1"/>
    <n v="13.741085321427086"/>
    <n v="0.21066532288387133"/>
    <n v="8.0334723647348782E-2"/>
    <s v="6c, 8a"/>
    <n v="0.3813381459635532"/>
    <s v="derived (6c)"/>
    <n v="7.2774455336555952E-2"/>
    <s v="Derived (8a)"/>
    <s v="Y"/>
    <s v="Pos"/>
    <s v="Y"/>
    <s v="Ridership"/>
    <s v="Yearly boardings per capita"/>
    <s v="Continuous"/>
    <s v="Aggregate"/>
    <s v="General"/>
    <s v="Europe"/>
    <s v="varies"/>
    <n v="2012"/>
    <x v="0"/>
    <x v="0"/>
    <n v="48"/>
    <x v="0"/>
    <n v="0"/>
    <n v="1"/>
    <x v="0"/>
    <s v="Density"/>
    <s v="jobs per km^%2"/>
    <x v="1"/>
    <s v="OLS"/>
    <m/>
    <n v="0.19"/>
    <m/>
    <m/>
    <m/>
    <n v="5.24"/>
    <s v="source"/>
  </r>
  <r>
    <n v="86"/>
    <s v="Chen and Zegras 2016"/>
    <n v="86.1"/>
    <x v="399"/>
    <s v="Table 2 (p-values), Table 3 p. 118 (Weekday boardings, Model 1)"/>
    <x v="0"/>
    <x v="0"/>
    <x v="1"/>
    <n v="0.12883537881963511"/>
    <n v="7.7618431300610675"/>
    <s v="86.1Connectivity"/>
    <n v="1"/>
    <n v="7.7618431300610675"/>
    <n v="0.73333879637414301"/>
    <n v="0.28160209780767093"/>
    <e v="#N/A"/>
    <e v="#N/A"/>
    <e v="#N/A"/>
    <e v="#N/A"/>
    <e v="#N/A"/>
    <e v="#N/A"/>
    <e v="#N/A"/>
    <e v="#N/A"/>
    <n v="1"/>
    <n v="7.7618431300610675"/>
    <n v="0.57516661211188524"/>
    <n v="0.22086397905096394"/>
    <n v="1"/>
    <n v="7.7618431300610675"/>
    <n v="0.57949293917418154"/>
    <n v="0.2225252886428857"/>
    <n v="1"/>
    <n v="7.7618431300610675"/>
    <n v="0.59246421905720315"/>
    <n v="0.22750626011796601"/>
    <m/>
    <n v="0.38400000000000001"/>
    <s v="Source"/>
    <m/>
    <m/>
    <s v="Y"/>
    <s v="Pos"/>
    <s v="Y"/>
    <s v="Ridership"/>
    <s v="boarding"/>
    <s v="Continuous"/>
    <s v="Aggregate"/>
    <s v="Weekday"/>
    <s v="USA"/>
    <s v="Boston"/>
    <s v="2009 - 2010"/>
    <x v="2"/>
    <x v="2"/>
    <n v="120"/>
    <x v="0"/>
    <n v="0"/>
    <n v="1"/>
    <x v="0"/>
    <s v="PT-Design"/>
    <s v="Proportion of intersections that are four-way or more"/>
    <x v="0"/>
    <s v="OLS"/>
    <m/>
    <n v="2.74"/>
    <m/>
    <m/>
    <s v=""/>
    <s v=""/>
    <m/>
  </r>
  <r>
    <n v="103"/>
    <s v="Renneet al. 2016"/>
    <n v="103.1"/>
    <x v="400"/>
    <s v="Table 3 p. 40"/>
    <x v="0"/>
    <x v="0"/>
    <x v="1"/>
    <n v="0.21624649859943978"/>
    <n v="4.6243523316062172"/>
    <s v="103.1Centrality"/>
    <n v="1"/>
    <n v="4.6243523316062172"/>
    <n v="3.2259738122040916E-7"/>
    <n v="1.2452258915107794E-7"/>
    <e v="#N/A"/>
    <e v="#N/A"/>
    <e v="#N/A"/>
    <e v="#N/A"/>
    <e v="#N/A"/>
    <e v="#N/A"/>
    <e v="#N/A"/>
    <e v="#N/A"/>
    <n v="1"/>
    <n v="4.6243523316062172"/>
    <n v="1.6520948143516338E-2"/>
    <n v="6.3770859833973065E-3"/>
    <n v="1"/>
    <n v="4.6243523316062172"/>
    <n v="1.5344338981564374E-2"/>
    <n v="5.9229148468838482E-3"/>
    <n v="1"/>
    <n v="4.6243523316062172"/>
    <n v="1.6130107767924248E-7"/>
    <n v="6.2262215984187597E-8"/>
    <s v="6a, 8a"/>
    <n v="0.38600000000000001"/>
    <s v="derived (6a)"/>
    <n v="0.21624649859943978"/>
    <s v="Derived (8a)"/>
    <s v="Y"/>
    <s v="Pos"/>
    <s v="Y"/>
    <s v="Mode share"/>
    <s v="proportion using transit"/>
    <s v="continuous (fraction)"/>
    <s v="Aggregate"/>
    <s v="Work"/>
    <s v="USA"/>
    <s v="varies"/>
    <n v="2010"/>
    <x v="0"/>
    <x v="2"/>
    <n v="4399"/>
    <x v="0"/>
    <n v="0"/>
    <n v="1"/>
    <x v="0"/>
    <s v="PT-Access"/>
    <s v="Sprawl index"/>
    <x v="11"/>
    <s v="multi-level model"/>
    <m/>
    <n v="0.38600000000000001"/>
    <m/>
    <m/>
    <s v=""/>
    <n v="1.7849999999999999"/>
    <m/>
  </r>
  <r>
    <n v="178"/>
    <s v="Park et al. 2018"/>
    <n v="178.1"/>
    <x v="401"/>
    <s v="Table 6 p. 281"/>
    <x v="0"/>
    <x v="0"/>
    <x v="1"/>
    <n v="0.18630000000000002"/>
    <n v="5.3676865271068159"/>
    <s v="178.1Mix_Land"/>
    <n v="1"/>
    <n v="5.3676865271068159"/>
    <n v="7.2838325460184053E-2"/>
    <n v="2.814472895781512E-2"/>
    <e v="#N/A"/>
    <e v="#N/A"/>
    <e v="#N/A"/>
    <e v="#N/A"/>
    <e v="#N/A"/>
    <e v="#N/A"/>
    <e v="#N/A"/>
    <e v="#N/A"/>
    <n v="1"/>
    <n v="5.3676865271068159"/>
    <n v="6.2180662479848048E-2"/>
    <n v="2.4026607982213288E-2"/>
    <n v="1"/>
    <n v="5.3676865271068159"/>
    <n v="3.9766165082134014E-2"/>
    <n v="1.5365646187736583E-2"/>
    <n v="1"/>
    <n v="5.3676865271068159"/>
    <n v="5.0921878322095625E-2"/>
    <n v="1.9676213783657751E-2"/>
    <s v="7b, 8a, 8b"/>
    <n v="0.38640000000000002"/>
    <s v="derived (7b)"/>
    <n v="0.18630000000000002"/>
    <s v="derived, 8a, 8b"/>
    <s v="Y"/>
    <s v="Pos"/>
    <s v="Y"/>
    <s v="Transit users"/>
    <s v="Any transit trip"/>
    <s v="Count"/>
    <s v="Disaggregate"/>
    <s v="General"/>
    <s v="USA"/>
    <s v="varies"/>
    <n v="2012"/>
    <x v="0"/>
    <x v="0"/>
    <n v="2431"/>
    <x v="0"/>
    <n v="0"/>
    <n v="1"/>
    <x v="0"/>
    <s v="Diversity"/>
    <s v="Land use entropy index"/>
    <x v="4"/>
    <s v="Negative binomial regression (multilevel)"/>
    <m/>
    <n v="0.56000000000000005"/>
    <m/>
    <m/>
    <m/>
    <n v="2.074074074074074"/>
    <s v="derived (8b)"/>
  </r>
  <r>
    <n v="32"/>
    <s v="Chakraborty and Mishra 2012"/>
    <n v="32.1"/>
    <x v="402"/>
    <s v="Table 4 - Model I p. 10"/>
    <x v="0"/>
    <x v="0"/>
    <x v="1"/>
    <n v="8.9811958026009553E-2"/>
    <n v="11.134374775688554"/>
    <s v="32.1Pop_Den"/>
    <n v="0.5"/>
    <n v="5.5671873878442772"/>
    <n v="0.11278076575527531"/>
    <n v="4.4567870160677613E-2"/>
    <e v="#N/A"/>
    <e v="#N/A"/>
    <e v="#N/A"/>
    <e v="#N/A"/>
    <e v="#N/A"/>
    <e v="#N/A"/>
    <e v="#N/A"/>
    <e v="#N/A"/>
    <n v="1"/>
    <n v="11.134374775688554"/>
    <n v="0.17583563974101832"/>
    <n v="6.948542962194626E-2"/>
    <n v="0.5"/>
    <n v="5.5671873878442772"/>
    <n v="0.29913683557451354"/>
    <n v="0.11821068565086676"/>
    <e v="#N/A"/>
    <e v="#N/A"/>
    <e v="#N/A"/>
    <e v="#N/A"/>
    <s v="6c, 8a, 5"/>
    <n v="0.39517261531444209"/>
    <s v="derived (6c)"/>
    <n v="8.9811958026009553E-2"/>
    <s v="Derived (8a)"/>
    <s v="Y"/>
    <s v="Pos"/>
    <s v="Y"/>
    <s v="Ridership"/>
    <s v="boarding + alighting"/>
    <s v="Continuous"/>
    <s v="Aggregate"/>
    <s v="General"/>
    <s v="USA"/>
    <s v="Maryland"/>
    <n v="2000"/>
    <x v="1"/>
    <x v="2"/>
    <s v="not stated"/>
    <x v="1"/>
    <n v="0"/>
    <n v="1"/>
    <x v="0"/>
    <s v="Density"/>
    <s v="Household density"/>
    <x v="2"/>
    <s v="OLS"/>
    <m/>
    <n v="1.48"/>
    <m/>
    <m/>
    <s v=""/>
    <n v="4.4000000000000004"/>
    <m/>
  </r>
  <r>
    <n v="131"/>
    <s v="Zhang 2004"/>
    <n v="131.30000000000001"/>
    <x v="403"/>
    <s v="Table 4 (Hong Kong - work trip, expanded)"/>
    <x v="1"/>
    <x v="0"/>
    <x v="1"/>
    <n v="9.3150684931506855E-2"/>
    <n v="10.735294117647058"/>
    <s v="131.3Emp_Den"/>
    <n v="1"/>
    <n v="10.735294117647058"/>
    <n v="0.19856425058454361"/>
    <n v="8.1014214238493795E-2"/>
    <n v="1"/>
    <n v="10.735294117647058"/>
    <n v="3.9788932514903154E-2"/>
    <n v="1.6233884466080487E-2"/>
    <n v="1"/>
    <n v="10.735294117647058"/>
    <n v="0.66150615982764172"/>
    <n v="0.26989451320967783"/>
    <e v="#N/A"/>
    <e v="#N/A"/>
    <e v="#N/A"/>
    <e v="#N/A"/>
    <n v="1"/>
    <n v="10.735294117647058"/>
    <n v="0.47497984345034011"/>
    <n v="0.19379177612773879"/>
    <e v="#N/A"/>
    <e v="#N/A"/>
    <e v="#N/A"/>
    <e v="#N/A"/>
    <s v="4a, 7a, 8a"/>
    <n v="0.40800000000000003"/>
    <s v="derived (7a)"/>
    <n v="9.3150684931506855E-2"/>
    <s v="Derived (8a)"/>
    <s v="Y"/>
    <s v="Pos"/>
    <s v="Y"/>
    <s v="mode choice (probability)"/>
    <s v="trip"/>
    <s v="Discrete"/>
    <s v="Disaggregate"/>
    <s v="Work"/>
    <s v="Hong Kong"/>
    <s v="Hong Kong"/>
    <n v="1991"/>
    <x v="1"/>
    <x v="1"/>
    <n v="20246"/>
    <x v="1"/>
    <n v="0"/>
    <n v="1"/>
    <x v="0"/>
    <s v="Density"/>
    <s v="Job density (origin)"/>
    <x v="1"/>
    <s v="logistic (nested)"/>
    <s v="drive alone or active modes"/>
    <n v="5.1000000000000004E-3"/>
    <n v="1.005113027136717"/>
    <m/>
    <s v="Derived (4a)"/>
    <n v="4.38"/>
    <m/>
  </r>
  <r>
    <n v="7"/>
    <s v="Bhiromkaew 2006"/>
    <n v="7.3"/>
    <x v="404"/>
    <s v="table 5.8 p. 137, mode share figure 4.7"/>
    <x v="0"/>
    <x v="0"/>
    <x v="1"/>
    <n v="6.6174137092853677E-2"/>
    <n v="15.111643973488135"/>
    <s v="7.3Emp_Den"/>
    <n v="0.33333333333333331"/>
    <n v="5.0372146578293782"/>
    <n v="9.3170316770472703E-2"/>
    <n v="3.80470864585803E-2"/>
    <e v="#N/A"/>
    <e v="#N/A"/>
    <e v="#N/A"/>
    <e v="#N/A"/>
    <n v="0.33333333333333331"/>
    <n v="5.0372146578293782"/>
    <n v="0.31039191735331373"/>
    <n v="0.12675182960554962"/>
    <e v="#N/A"/>
    <e v="#N/A"/>
    <e v="#N/A"/>
    <e v="#N/A"/>
    <n v="0.33333333333333331"/>
    <n v="5.0372146578293782"/>
    <n v="0.22287004001767927"/>
    <n v="9.1011343263643518E-2"/>
    <n v="0.33333333333333331"/>
    <n v="5.0372146578293782"/>
    <n v="7.7225810589522451E-2"/>
    <n v="3.1535978347823741E-2"/>
    <s v="4a, 7a, , 8a"/>
    <n v="0.40836060000000002"/>
    <s v="derived (7a)"/>
    <n v="6.6174137092853677E-2"/>
    <s v="Derived (8a)"/>
    <s v="Y"/>
    <s v="Pos"/>
    <s v="Y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Employment density"/>
    <x v="1"/>
    <s v="Multinomial logistic"/>
    <s v="automobile"/>
    <n v="6.0000000000000001E-3"/>
    <n v="1.0060180360540649"/>
    <m/>
    <s v="Derived (4a)"/>
    <n v="6.1710000000000003"/>
    <m/>
  </r>
  <r>
    <n v="15"/>
    <s v="Gordon 2004"/>
    <n v="15.1"/>
    <x v="405"/>
    <s v="Model 1-b p. 21 (pooled) (log-log)"/>
    <x v="0"/>
    <x v="0"/>
    <x v="1"/>
    <n v="1.0725890985324948E-2"/>
    <n v="93.232347911067663"/>
    <s v="15.1Pop_Den"/>
    <n v="1"/>
    <n v="93.232347911067663"/>
    <n v="1.888712352943448"/>
    <n v="0.77304996605975329"/>
    <e v="#N/A"/>
    <e v="#N/A"/>
    <e v="#N/A"/>
    <e v="#N/A"/>
    <n v="1"/>
    <n v="93.232347911067663"/>
    <n v="5.2545224389547807"/>
    <n v="2.1506760342641917"/>
    <e v="#N/A"/>
    <e v="#N/A"/>
    <e v="#N/A"/>
    <e v="#N/A"/>
    <n v="1"/>
    <n v="93.232347911067663"/>
    <n v="5.0095726233670277"/>
    <n v="2.0504180747441243"/>
    <e v="#N/A"/>
    <e v="#N/A"/>
    <e v="#N/A"/>
    <e v="#N/A"/>
    <s v="6a, 8a, 5"/>
    <n v="0.4093"/>
    <s v="derived (6a)"/>
    <n v="1.0725890985324948E-2"/>
    <s v="Derived (8a)"/>
    <s v="Y"/>
    <s v="Pos"/>
    <s v="Y"/>
    <s v="Ridership"/>
    <s v="trip"/>
    <s v="Continuous"/>
    <s v="Disaggregate"/>
    <s v="Work"/>
    <s v="USA"/>
    <s v="Los Angeles, San Francisco, San Diego, Sacramento"/>
    <n v="2000"/>
    <x v="1"/>
    <x v="1"/>
    <n v="5727"/>
    <x v="1"/>
    <n v="0"/>
    <n v="1"/>
    <x v="0"/>
    <s v="Density"/>
    <s v="Population density"/>
    <x v="2"/>
    <s v="OLS"/>
    <m/>
    <n v="0.4093"/>
    <m/>
    <m/>
    <s v=""/>
    <n v="38.159999999999997"/>
    <m/>
  </r>
  <r>
    <n v="15"/>
    <s v="Gordon 2004"/>
    <n v="15.3"/>
    <x v="406"/>
    <s v="Model 1-b p. 21 (SF) (log-log)"/>
    <x v="0"/>
    <x v="0"/>
    <x v="1"/>
    <n v="2.0450272142503709E-2"/>
    <n v="48.899104766513432"/>
    <s v="15.3Pop_Den"/>
    <n v="1"/>
    <n v="48.899104766513432"/>
    <n v="0.99060406918515553"/>
    <n v="0.40941666179422476"/>
    <e v="#N/A"/>
    <e v="#N/A"/>
    <e v="#N/A"/>
    <e v="#N/A"/>
    <n v="1"/>
    <n v="48.899104766513432"/>
    <n v="2.7559259098090765"/>
    <n v="1.1390241785240913"/>
    <e v="#N/A"/>
    <e v="#N/A"/>
    <e v="#N/A"/>
    <e v="#N/A"/>
    <n v="1"/>
    <n v="48.899104766513432"/>
    <n v="2.6274530464377812"/>
    <n v="1.0859263440927349"/>
    <e v="#N/A"/>
    <e v="#N/A"/>
    <e v="#N/A"/>
    <e v="#N/A"/>
    <s v="6a, 8a, 5"/>
    <n v="0.4133"/>
    <s v="Source (6a)"/>
    <n v="2.0450272142503709E-2"/>
    <s v="Derived (8a)"/>
    <s v="Y"/>
    <s v="Pos"/>
    <s v="Y"/>
    <s v="Ridership"/>
    <s v="trip"/>
    <s v="Continuous"/>
    <s v="Disaggregate"/>
    <s v="Work"/>
    <s v="USA"/>
    <s v="San Francisco"/>
    <n v="2000"/>
    <x v="1"/>
    <x v="1"/>
    <n v="1430"/>
    <x v="1"/>
    <n v="0"/>
    <n v="1"/>
    <x v="0"/>
    <s v="Density"/>
    <s v="Population density"/>
    <x v="2"/>
    <s v="OLS"/>
    <m/>
    <n v="0.4133"/>
    <m/>
    <m/>
    <s v=""/>
    <n v="20.21"/>
    <m/>
  </r>
  <r>
    <n v="70"/>
    <s v="Guerra et al. 2012"/>
    <s v="70.10"/>
    <x v="407"/>
    <s v="Table 3 p. 7 (1 mi buffer)"/>
    <x v="0"/>
    <x v="0"/>
    <x v="1"/>
    <n v="9.6625235229886391E-2"/>
    <n v="10.349263291528814"/>
    <s v="70.10Emp_Den"/>
    <n v="1"/>
    <n v="10.349263291528814"/>
    <n v="0.19142407157773852"/>
    <n v="7.9349538603456241E-2"/>
    <e v="#N/A"/>
    <e v="#N/A"/>
    <e v="#N/A"/>
    <e v="#N/A"/>
    <e v="#N/A"/>
    <e v="#N/A"/>
    <e v="#N/A"/>
    <e v="#N/A"/>
    <n v="1"/>
    <n v="10.349263291528814"/>
    <n v="0.15994294744049836"/>
    <n v="6.6299911905939896E-2"/>
    <e v="#N/A"/>
    <e v="#N/A"/>
    <e v="#N/A"/>
    <e v="#N/A"/>
    <e v="#N/A"/>
    <e v="#N/A"/>
    <e v="#N/A"/>
    <e v="#N/A"/>
    <s v="6c, 10, 5, 8a"/>
    <n v="0.4145222591362126"/>
    <s v="derived (6c)"/>
    <n v="9.6625235229886391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Job density"/>
    <x v="1"/>
    <s v="OLS"/>
    <m/>
    <n v="0.317"/>
    <m/>
    <m/>
    <s v=""/>
    <n v="4.29"/>
    <m/>
  </r>
  <r>
    <n v="15"/>
    <s v="Gordon 2004"/>
    <n v="15.2"/>
    <x v="408"/>
    <s v="Model 1-b p. 21 (LA) (log-log)"/>
    <x v="0"/>
    <x v="0"/>
    <x v="1"/>
    <n v="1.4377150722642808E-2"/>
    <n v="69.554810914313066"/>
    <s v="15.2Pop_Den"/>
    <n v="1"/>
    <n v="69.554810914313066"/>
    <n v="1.4090499008543576"/>
    <n v="0.5887010485769506"/>
    <e v="#N/A"/>
    <e v="#N/A"/>
    <e v="#N/A"/>
    <e v="#N/A"/>
    <n v="1"/>
    <n v="69.554810914313066"/>
    <n v="3.9200698349368595"/>
    <n v="1.63780517703662"/>
    <e v="#N/A"/>
    <e v="#N/A"/>
    <e v="#N/A"/>
    <e v="#N/A"/>
    <n v="1"/>
    <n v="69.554810914313066"/>
    <n v="3.7373281311351532"/>
    <n v="1.561455693188267"/>
    <e v="#N/A"/>
    <e v="#N/A"/>
    <e v="#N/A"/>
    <e v="#N/A"/>
    <s v="6a, 8a, 5"/>
    <n v="0.4178"/>
    <s v="derived (6a)"/>
    <n v="1.4377150722642808E-2"/>
    <s v="Derived (8a)"/>
    <s v="Y"/>
    <s v="Pos"/>
    <s v="Y"/>
    <s v="Ridership"/>
    <s v="trip"/>
    <s v="Continuous"/>
    <s v="Disaggregate"/>
    <s v="Work"/>
    <s v="USA"/>
    <s v="Los Angeles"/>
    <n v="2000"/>
    <x v="1"/>
    <x v="1"/>
    <n v="3307"/>
    <x v="1"/>
    <n v="0"/>
    <n v="1"/>
    <x v="0"/>
    <s v="Density"/>
    <s v="Population density"/>
    <x v="2"/>
    <s v="OLS"/>
    <m/>
    <n v="0.4178"/>
    <m/>
    <m/>
    <s v=""/>
    <n v="29.06"/>
    <m/>
  </r>
  <r>
    <n v="93"/>
    <s v="Kim et al. 2016"/>
    <n v="93.1"/>
    <x v="409"/>
    <s v="Table 3 p. 9 (model 5)"/>
    <x v="0"/>
    <x v="0"/>
    <x v="1"/>
    <n v="9.9850796115331736E-2"/>
    <n v="10.014942683531128"/>
    <s v="93.1Pop_Den"/>
    <n v="1"/>
    <n v="10.014942683531128"/>
    <n v="0.20288393872101976"/>
    <n v="8.5084115761293613E-2"/>
    <e v="#N/A"/>
    <e v="#N/A"/>
    <e v="#N/A"/>
    <e v="#N/A"/>
    <e v="#N/A"/>
    <e v="#N/A"/>
    <e v="#N/A"/>
    <e v="#N/A"/>
    <n v="1"/>
    <n v="10.014942683531128"/>
    <n v="0.15815740795552902"/>
    <n v="6.632700100276688E-2"/>
    <n v="1"/>
    <n v="10.014942683531128"/>
    <n v="0.53812420062470268"/>
    <n v="0.22567494533347288"/>
    <n v="1"/>
    <n v="10.014942683531128"/>
    <n v="0.1534877673671349"/>
    <n v="6.4368678215407676E-2"/>
    <s v="6c, 8a, 5"/>
    <n v="0.41937334368439333"/>
    <s v="derived (6c)"/>
    <n v="9.9850796115331736E-2"/>
    <s v="Derived (8a)"/>
    <s v="Y"/>
    <s v="Pos"/>
    <s v="Y"/>
    <s v="Ridership"/>
    <s v="trip"/>
    <s v="Continuous"/>
    <s v="Aggregate"/>
    <s v="General"/>
    <s v="USA"/>
    <s v="Los Angeles"/>
    <s v="2000 - 2010"/>
    <x v="2"/>
    <x v="2"/>
    <n v="50"/>
    <x v="0"/>
    <n v="0"/>
    <n v="1"/>
    <x v="0"/>
    <s v="Density"/>
    <s v="Change in dwelling units per service area"/>
    <x v="2"/>
    <s v="OLS"/>
    <m/>
    <n v="1272.68"/>
    <m/>
    <m/>
    <s v=""/>
    <n v="4.2"/>
    <m/>
  </r>
  <r>
    <n v="14"/>
    <s v="Taylor et al. 2009"/>
    <n v="14.2"/>
    <x v="410"/>
    <s v="Table 7 , p 71"/>
    <x v="0"/>
    <x v="0"/>
    <x v="1"/>
    <n v="7.9336709847607212E-2"/>
    <n v="12.604505555131235"/>
    <s v="14.2Pop_Den"/>
    <n v="1"/>
    <n v="12.604505555131235"/>
    <n v="0.25534362137301297"/>
    <n v="0.10817632519467696"/>
    <e v="#N/A"/>
    <e v="#N/A"/>
    <e v="#N/A"/>
    <e v="#N/A"/>
    <n v="1"/>
    <n v="12.604505555131235"/>
    <n v="0.71038280977910429"/>
    <n v="0.30095367736291756"/>
    <e v="#N/A"/>
    <e v="#N/A"/>
    <e v="#N/A"/>
    <e v="#N/A"/>
    <n v="1"/>
    <n v="12.604505555131235"/>
    <n v="0.6772669290737372"/>
    <n v="0.28692413450208876"/>
    <e v="#N/A"/>
    <e v="#N/A"/>
    <e v="#N/A"/>
    <e v="#N/A"/>
    <s v="6a"/>
    <n v="0.42365000000000003"/>
    <s v="Source (6a)"/>
    <m/>
    <m/>
    <s v="Y"/>
    <s v="Pos"/>
    <s v="Y"/>
    <s v="Ridership"/>
    <s v="boarding"/>
    <s v="Continuous"/>
    <s v="Aggregate"/>
    <s v="other"/>
    <s v="USA"/>
    <s v="varies"/>
    <n v="2000"/>
    <x v="1"/>
    <x v="1"/>
    <n v="265"/>
    <x v="1"/>
    <n v="0"/>
    <n v="1"/>
    <x v="0"/>
    <s v="Density"/>
    <s v="Population density"/>
    <x v="2"/>
    <s v="2SLS"/>
    <m/>
    <n v="0.42365000000000003"/>
    <m/>
    <m/>
    <s v=""/>
    <s v=""/>
    <m/>
  </r>
  <r>
    <n v="161"/>
    <s v="Kathuria et al. 2018"/>
    <n v="161.1"/>
    <x v="411"/>
    <s v="Table 3 p. 48"/>
    <x v="0"/>
    <x v="0"/>
    <x v="1"/>
    <n v="5.1340000000000004E-2"/>
    <n v="19.477989871445267"/>
    <s v="161.1Connectivity"/>
    <n v="0.5"/>
    <n v="9.7389949357226335"/>
    <n v="0.92014006266067372"/>
    <n v="0.39168522187339566"/>
    <e v="#N/A"/>
    <e v="#N/A"/>
    <e v="#N/A"/>
    <e v="#N/A"/>
    <e v="#N/A"/>
    <e v="#N/A"/>
    <e v="#N/A"/>
    <e v="#N/A"/>
    <n v="1"/>
    <n v="19.477989871445267"/>
    <n v="1.4433542726108466"/>
    <n v="0.61440704676498525"/>
    <e v="#N/A"/>
    <e v="#N/A"/>
    <e v="#N/A"/>
    <e v="#N/A"/>
    <e v="#N/A"/>
    <e v="#N/A"/>
    <e v="#N/A"/>
    <e v="#N/A"/>
    <s v="7b, 8a, 8b"/>
    <n v="0.42568000000000006"/>
    <s v="derived (7b)"/>
    <n v="5.1340000000000004E-2"/>
    <s v="derived, 8a, 8b"/>
    <s v="Y"/>
    <s v="Pos"/>
    <s v="Y"/>
    <s v="Ridership"/>
    <s v="ridership"/>
    <s v="Count"/>
    <s v="Aggregate"/>
    <s v="General"/>
    <s v="India"/>
    <s v="Ahmedabad"/>
    <n v="2015"/>
    <x v="0"/>
    <x v="0"/>
    <n v="150"/>
    <x v="1"/>
    <n v="0"/>
    <n v="0"/>
    <x v="1"/>
    <s v="PT-Design"/>
    <s v="Walkway availability and quality index (WAQI): sum of segment length times score on Likert scale, divided by buffer area"/>
    <x v="0"/>
    <s v="Negative binomial regression"/>
    <m/>
    <n v="1.252"/>
    <m/>
    <m/>
    <m/>
    <n v="8.2913907284768218"/>
    <s v="derived (8b)"/>
  </r>
  <r>
    <n v="38"/>
    <s v="Choi et al. 2012"/>
    <n v="38.6"/>
    <x v="412"/>
    <s v="Table 2 p. 717 (poisson)"/>
    <x v="0"/>
    <x v="0"/>
    <x v="1"/>
    <n v="5.4009386828965854E-2"/>
    <n v="18.515300000845198"/>
    <s v="38.6Act_Den"/>
    <n v="0.5"/>
    <n v="9.2576500004225988"/>
    <n v="0.51700505842498823"/>
    <n v="0.22127816500589495"/>
    <e v="#N/A"/>
    <e v="#N/A"/>
    <e v="#N/A"/>
    <e v="#N/A"/>
    <e v="#N/A"/>
    <e v="#N/A"/>
    <e v="#N/A"/>
    <e v="#N/A"/>
    <n v="0.5"/>
    <n v="9.2576500004225988"/>
    <n v="0.50951248471077548"/>
    <n v="0.2180713434562119"/>
    <e v="#N/A"/>
    <e v="#N/A"/>
    <e v="#N/A"/>
    <e v="#N/A"/>
    <n v="0.5"/>
    <n v="9.2576500004225988"/>
    <n v="0.52731266401359256"/>
    <n v="0.22568982019781761"/>
    <m/>
    <n v="0.42799999999999999"/>
    <s v="Source"/>
    <m/>
    <m/>
    <s v="N"/>
    <s v="Pos"/>
    <s v="insignificant"/>
    <s v="Ridership"/>
    <s v="trip"/>
    <s v="Count"/>
    <s v="Aggregate"/>
    <s v="Off-peak"/>
    <s v="South Korea"/>
    <s v="Seoul"/>
    <n v="2010"/>
    <x v="0"/>
    <x v="2"/>
    <n v="1000"/>
    <x v="0"/>
    <n v="0"/>
    <n v="0"/>
    <x v="1"/>
    <s v="Density"/>
    <s v="commercial density (common catchment area)"/>
    <x v="7"/>
    <s v="Poisson regression"/>
    <m/>
    <n v="9.9999999999999995E-7"/>
    <m/>
    <n v="1.0000010000005"/>
    <s v="Derived (4b)"/>
    <s v=""/>
    <m/>
  </r>
  <r>
    <n v="31"/>
    <s v="Frank et al. 2008"/>
    <n v="31.1"/>
    <x v="413"/>
    <s v="Table 4 p. 48 (significance from table 3 p. 46)"/>
    <x v="1"/>
    <x v="0"/>
    <x v="1"/>
    <n v="6.021384603925508E-2"/>
    <n v="16.607475950765082"/>
    <s v="31.1Comm_Den"/>
    <n v="0.5"/>
    <n v="8.3037379753825409"/>
    <n v="0.11910256871334324"/>
    <n v="5.1214104546737589E-2"/>
    <n v="0.5"/>
    <n v="8.3037379753825409"/>
    <n v="0.10302046103501371"/>
    <n v="4.4298798245055893E-2"/>
    <n v="0.5"/>
    <n v="8.3037379753825409"/>
    <n v="0.10302046103501371"/>
    <n v="4.4298798245055893E-2"/>
    <e v="#N/A"/>
    <e v="#N/A"/>
    <e v="#N/A"/>
    <e v="#N/A"/>
    <e v="#N/A"/>
    <e v="#N/A"/>
    <e v="#N/A"/>
    <e v="#N/A"/>
    <e v="#N/A"/>
    <e v="#N/A"/>
    <e v="#N/A"/>
    <e v="#N/A"/>
    <m/>
    <n v="0.43"/>
    <s v="Source"/>
    <m/>
    <m/>
    <s v="N"/>
    <s v="Pos"/>
    <s v="insignificant"/>
    <s v="mode choice (probability)"/>
    <s v="tour"/>
    <s v="binary"/>
    <s v="Disaggregate"/>
    <s v="Work"/>
    <s v="USA"/>
    <s v="Puget Sound"/>
    <n v="1999"/>
    <x v="1"/>
    <x v="1"/>
    <n v="8707"/>
    <x v="1"/>
    <n v="0"/>
    <n v="0"/>
    <x v="1"/>
    <s v="Density"/>
    <s v="Retail floor area continuous (fraction)"/>
    <x v="8"/>
    <s v="Multinomial logistic (nested)"/>
    <s v="Not choosing transit"/>
    <s v="not stated"/>
    <m/>
    <m/>
    <m/>
    <m/>
    <m/>
  </r>
  <r>
    <n v="186"/>
    <s v="Pan et al. 2017"/>
    <n v="186.2"/>
    <x v="414"/>
    <s v="Table 3 p. 62 (low accessibility)"/>
    <x v="0"/>
    <x v="0"/>
    <x v="1"/>
    <n v="0.14963854730989501"/>
    <n v="6.6827700347093248"/>
    <s v="186.2Emp_Den"/>
    <n v="1"/>
    <n v="6.6827700347093248"/>
    <n v="0.12360716057044015"/>
    <n v="5.3935490575216412E-2"/>
    <e v="#N/A"/>
    <e v="#N/A"/>
    <e v="#N/A"/>
    <e v="#N/A"/>
    <e v="#N/A"/>
    <e v="#N/A"/>
    <e v="#N/A"/>
    <e v="#N/A"/>
    <n v="1"/>
    <n v="6.6827700347093248"/>
    <n v="0.1032790360347047"/>
    <n v="4.5065394666135371E-2"/>
    <e v="#N/A"/>
    <e v="#N/A"/>
    <e v="#N/A"/>
    <e v="#N/A"/>
    <n v="1"/>
    <n v="6.6827700347093248"/>
    <n v="0.10245390914831241"/>
    <n v="4.4705353846501726E-2"/>
    <s v="6c, 8a"/>
    <n v="0.43634600395565382"/>
    <s v="derived (6c)"/>
    <n v="0.14963854730989501"/>
    <s v="Derived (8a)"/>
    <s v="Y"/>
    <s v="Pos"/>
    <s v="Y"/>
    <s v="Ridership"/>
    <s v="daily station passenger volume"/>
    <s v="Continuous"/>
    <s v="Aggregate"/>
    <s v="General"/>
    <s v="China"/>
    <s v="Shanghai"/>
    <n v="2015"/>
    <x v="0"/>
    <x v="2"/>
    <n v="244"/>
    <x v="0"/>
    <n v="0"/>
    <n v="0"/>
    <x v="1"/>
    <s v="Density"/>
    <s v="employment density"/>
    <x v="1"/>
    <s v="OLS"/>
    <m/>
    <n v="21.398"/>
    <m/>
    <m/>
    <m/>
    <n v="2.9159999999999999"/>
    <s v="source"/>
  </r>
  <r>
    <n v="107"/>
    <s v="Brownet al. 2014"/>
    <n v="107.5"/>
    <x v="415"/>
    <s v="Table 1 p. 947 (Bus to all other destinations)"/>
    <x v="0"/>
    <x v="0"/>
    <x v="1"/>
    <n v="7.9336709847607212E-2"/>
    <n v="12.604505555131235"/>
    <s v="107.5Pop_Den"/>
    <n v="1"/>
    <n v="12.604505555131235"/>
    <n v="0.25534362137301297"/>
    <n v="0.11260653702549872"/>
    <e v="#N/A"/>
    <e v="#N/A"/>
    <e v="#N/A"/>
    <e v="#N/A"/>
    <e v="#N/A"/>
    <e v="#N/A"/>
    <e v="#N/A"/>
    <e v="#N/A"/>
    <n v="1"/>
    <n v="12.604505555131235"/>
    <n v="0.19905215537965953"/>
    <n v="8.7782000522429862E-2"/>
    <n v="1"/>
    <n v="12.604505555131235"/>
    <n v="0.6772669290737372"/>
    <n v="0.2986747157215181"/>
    <n v="1"/>
    <n v="12.604505555131235"/>
    <n v="0.19317508622441926"/>
    <n v="8.5190213024968889E-2"/>
    <s v="4b"/>
    <n v="0.441"/>
    <s v="Source"/>
    <m/>
    <m/>
    <s v="Y"/>
    <s v="Pos"/>
    <s v="Y"/>
    <s v="Ridership"/>
    <s v="trip"/>
    <s v="Count"/>
    <s v="Aggregate"/>
    <s v="Work"/>
    <s v="USA"/>
    <s v="Atlanta"/>
    <n v="2000"/>
    <x v="1"/>
    <x v="2"/>
    <n v="33032"/>
    <x v="0"/>
    <n v="0"/>
    <n v="1"/>
    <x v="0"/>
    <s v="Density"/>
    <s v="Population density"/>
    <x v="2"/>
    <s v="Negative binomial regression"/>
    <m/>
    <n v="7.4899999999999994E-2"/>
    <m/>
    <n v="1.0777763678587842"/>
    <s v="Derived (4b)"/>
    <s v=""/>
    <m/>
  </r>
  <r>
    <n v="160"/>
    <s v="Moshiur et al. 2019"/>
    <n v="160.1"/>
    <x v="416"/>
    <s v="Table 4 (Boarding) p. 599"/>
    <x v="0"/>
    <x v="0"/>
    <x v="1"/>
    <n v="3.2303598367695502E-2"/>
    <n v="30.956303648203718"/>
    <s v="160.1Comm_Den"/>
    <n v="0.5"/>
    <n v="15.478151824101859"/>
    <n v="0.22200696200324455"/>
    <n v="9.9814659149089102E-2"/>
    <e v="#N/A"/>
    <e v="#N/A"/>
    <e v="#N/A"/>
    <e v="#N/A"/>
    <e v="#N/A"/>
    <e v="#N/A"/>
    <e v="#N/A"/>
    <e v="#N/A"/>
    <n v="0.5"/>
    <n v="15.478151824101859"/>
    <n v="0.23277358210369159"/>
    <n v="0.10465534750325949"/>
    <e v="#N/A"/>
    <e v="#N/A"/>
    <e v="#N/A"/>
    <e v="#N/A"/>
    <n v="0.5"/>
    <n v="15.478151824101859"/>
    <n v="0.24356081160266607"/>
    <n v="0.10950530187355262"/>
    <s v="6c, 8a"/>
    <n v="0.44960148208158601"/>
    <s v="derived (6c)"/>
    <n v="3.2303598367695502E-2"/>
    <s v="Derived (8a)"/>
    <s v="Y"/>
    <s v="Pos"/>
    <s v="Y"/>
    <s v="Ridership"/>
    <s v="daily boardings"/>
    <s v="Count"/>
    <s v="Aggregate"/>
    <s v="General"/>
    <s v="USA"/>
    <s v="Orlando"/>
    <n v="2015"/>
    <x v="0"/>
    <x v="0"/>
    <n v="2124"/>
    <x v="0"/>
    <n v="0"/>
    <n v="0"/>
    <x v="1"/>
    <s v="Density"/>
    <s v="number of commercial centers"/>
    <x v="8"/>
    <s v="panel OLS"/>
    <m/>
    <n v="50.317"/>
    <m/>
    <m/>
    <m/>
    <n v="13.917999999999999"/>
    <s v="source"/>
  </r>
  <r>
    <n v="38"/>
    <s v="Choi et al. 2012"/>
    <n v="38.1"/>
    <x v="417"/>
    <s v="Table 2 p. 715 (multiplicative model)"/>
    <x v="0"/>
    <x v="0"/>
    <x v="1"/>
    <n v="4.9702463302186993E-2"/>
    <n v="20.119727143503535"/>
    <s v="38.1Emp_Den"/>
    <n v="0.5"/>
    <n v="10.059863571751768"/>
    <n v="0.1860712197744103"/>
    <n v="8.3732048898484637E-2"/>
    <e v="#N/A"/>
    <e v="#N/A"/>
    <e v="#N/A"/>
    <e v="#N/A"/>
    <e v="#N/A"/>
    <e v="#N/A"/>
    <e v="#N/A"/>
    <e v="#N/A"/>
    <n v="0.5"/>
    <n v="10.059863571751768"/>
    <n v="0.15547041225942099"/>
    <n v="6.9961685516739452E-2"/>
    <e v="#N/A"/>
    <e v="#N/A"/>
    <e v="#N/A"/>
    <e v="#N/A"/>
    <n v="0.5"/>
    <n v="10.059863571751768"/>
    <n v="0.15422831297074605"/>
    <n v="6.9402740836835716E-2"/>
    <s v="6b, 5"/>
    <n v="0.45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1000"/>
    <x v="0"/>
    <n v="0"/>
    <n v="0"/>
    <x v="1"/>
    <s v="Density"/>
    <s v="Employment (common catchment area)"/>
    <x v="1"/>
    <s v="Multiplicative"/>
    <m/>
    <n v="0.45"/>
    <m/>
    <m/>
    <s v=""/>
    <s v=""/>
    <m/>
  </r>
  <r>
    <n v="3"/>
    <s v="Cervero. 2002"/>
    <n v="3.1"/>
    <x v="418"/>
    <s v="Table 2 p. 275, Table 4 p. 281"/>
    <x v="1"/>
    <x v="0"/>
    <x v="1"/>
    <n v="0.24978104259295059"/>
    <n v="4.0035063895126139"/>
    <s v="3.1Balance"/>
    <n v="0.5"/>
    <n v="2.001753194756307"/>
    <n v="0.22340848446003764"/>
    <n v="0.10098063497593701"/>
    <n v="0.5"/>
    <n v="2.001753194756307"/>
    <n v="0.56981876646900853"/>
    <n v="0.25755808244399186"/>
    <n v="0.5"/>
    <n v="2.001753194756307"/>
    <n v="0.36290352186556946"/>
    <n v="0.1640323918832374"/>
    <e v="#N/A"/>
    <e v="#N/A"/>
    <e v="#N/A"/>
    <e v="#N/A"/>
    <n v="0.5"/>
    <n v="2.001753194756307"/>
    <n v="0.14423194871701736"/>
    <n v="6.5192840820091844E-2"/>
    <e v="#N/A"/>
    <e v="#N/A"/>
    <e v="#N/A"/>
    <e v="#N/A"/>
    <s v="8a, 8b"/>
    <n v="0.45200000000000001"/>
    <s v="Source"/>
    <n v="0.24978104259295059"/>
    <s v="Derived (8a)"/>
    <s v="Y"/>
    <s v="Pos"/>
    <s v="Y"/>
    <s v="mode choice (probability)"/>
    <s v="trip"/>
    <s v="binary"/>
    <s v="Disaggregate"/>
    <s v="General"/>
    <s v="USA"/>
    <s v="Montgomery County"/>
    <n v="1994"/>
    <x v="1"/>
    <x v="1"/>
    <n v="1960"/>
    <x v="1"/>
    <n v="0"/>
    <n v="1"/>
    <x v="0"/>
    <s v="Diversity"/>
    <s v="Population to retail employment continuous (fraction) (relative):Entropy: maximises eveness --&gt; 1"/>
    <x v="3"/>
    <s v="Binary logistic"/>
    <s v="automobile"/>
    <n v="1.5519000000000001"/>
    <n v="4.7204304855298984"/>
    <m/>
    <s v="Derived (4a)"/>
    <n v="1.8095848880597014"/>
    <s v="derived (8b)"/>
  </r>
  <r>
    <n v="15"/>
    <s v="Gordon 2004"/>
    <n v="15.4"/>
    <x v="419"/>
    <s v="Model 1-b p. 21 (SD) (log-log)"/>
    <x v="0"/>
    <x v="0"/>
    <x v="1"/>
    <n v="3.292877906976744E-2"/>
    <n v="30.368572059148093"/>
    <s v="15.4Pop_Den"/>
    <n v="1"/>
    <n v="30.368572059148093"/>
    <n v="0.61521026204422458"/>
    <n v="0.27875176973223814"/>
    <e v="#N/A"/>
    <e v="#N/A"/>
    <e v="#N/A"/>
    <e v="#N/A"/>
    <n v="1"/>
    <n v="30.368572059148093"/>
    <n v="1.711555558764019"/>
    <n v="0.77550582367597698"/>
    <e v="#N/A"/>
    <e v="#N/A"/>
    <e v="#N/A"/>
    <e v="#N/A"/>
    <n v="1"/>
    <n v="30.368572059148093"/>
    <n v="1.6317680569771136"/>
    <n v="0.73935410661633016"/>
    <e v="#N/A"/>
    <e v="#N/A"/>
    <e v="#N/A"/>
    <e v="#N/A"/>
    <s v="6a, 8a, 5"/>
    <n v="0.4531"/>
    <s v="Source (6a)"/>
    <n v="3.292877906976744E-2"/>
    <s v="Derived (8a)"/>
    <s v="Y"/>
    <s v="Pos"/>
    <s v="Y"/>
    <s v="Ridership"/>
    <s v="trip"/>
    <s v="Continuous"/>
    <s v="Disaggregate"/>
    <s v="Work"/>
    <s v="USA"/>
    <s v="San Diego"/>
    <n v="2000"/>
    <x v="1"/>
    <x v="1"/>
    <n v="593"/>
    <x v="1"/>
    <n v="0"/>
    <n v="1"/>
    <x v="0"/>
    <s v="Density"/>
    <s v="Population density"/>
    <x v="2"/>
    <s v="OLS"/>
    <m/>
    <n v="0.4531"/>
    <m/>
    <m/>
    <s v=""/>
    <n v="13.76"/>
    <m/>
  </r>
  <r>
    <n v="174"/>
    <s v="Park et al. 2019"/>
    <n v="174.1"/>
    <x v="420"/>
    <s v="Table 3 p. 6"/>
    <x v="0"/>
    <x v="0"/>
    <x v="1"/>
    <n v="0.31248887532820285"/>
    <n v="3.2001139206946601"/>
    <s v="174.1Mix_Land"/>
    <n v="1"/>
    <n v="3.2001139206946601"/>
    <n v="4.3424841985111103E-2"/>
    <n v="1.986922866762798E-2"/>
    <e v="#N/A"/>
    <e v="#N/A"/>
    <e v="#N/A"/>
    <e v="#N/A"/>
    <e v="#N/A"/>
    <e v="#N/A"/>
    <e v="#N/A"/>
    <e v="#N/A"/>
    <n v="1"/>
    <n v="3.2001139206946601"/>
    <n v="3.7070943430638624E-2"/>
    <n v="1.6961974258895524E-2"/>
    <e v="#N/A"/>
    <e v="#N/A"/>
    <e v="#N/A"/>
    <e v="#N/A"/>
    <n v="1"/>
    <n v="3.2001139206946601"/>
    <n v="3.0358667717187104E-2"/>
    <n v="1.3890742794738181E-2"/>
    <s v="7a, 8a, 8b"/>
    <n v="0.45755442643730199"/>
    <s v="derived (7a)"/>
    <n v="0.31248887532820285"/>
    <s v="derived, 8a, 8b"/>
    <s v="Y"/>
    <s v="Pos"/>
    <s v="Y"/>
    <s v="Probability (mode choice)"/>
    <s v="trip"/>
    <s v="Discrete"/>
    <s v="Disaggregate"/>
    <s v="General"/>
    <s v="USA"/>
    <s v="varies"/>
    <n v="2011"/>
    <x v="0"/>
    <x v="0"/>
    <n v="2209"/>
    <x v="0"/>
    <n v="0"/>
    <n v="0"/>
    <x v="1"/>
    <s v="Diversity"/>
    <s v="Land use entropy index (3 land uses: residential, commercial and public land)"/>
    <x v="4"/>
    <s v="multinomial logistic (multilevel)"/>
    <s v="automobile"/>
    <n v="0.88"/>
    <m/>
    <m/>
    <m/>
    <n v="1.4642262895174709"/>
    <s v="derived (8b)"/>
  </r>
  <r>
    <n v="38"/>
    <s v="Choi et al. 2012"/>
    <n v="38.6"/>
    <x v="421"/>
    <s v="Table 2 p. 717 (poisson)"/>
    <x v="0"/>
    <x v="0"/>
    <x v="1"/>
    <n v="5.4009386828965854E-2"/>
    <n v="18.515300000845198"/>
    <s v="38.6Act_Den"/>
    <n v="0.5"/>
    <n v="9.2576500004225988"/>
    <n v="0.51700505842498823"/>
    <n v="0.24144136228446952"/>
    <e v="#N/A"/>
    <e v="#N/A"/>
    <e v="#N/A"/>
    <e v="#N/A"/>
    <e v="#N/A"/>
    <e v="#N/A"/>
    <e v="#N/A"/>
    <e v="#N/A"/>
    <n v="0.5"/>
    <n v="9.2576500004225988"/>
    <n v="0.50951248471077548"/>
    <n v="0.23794233035993217"/>
    <e v="#N/A"/>
    <e v="#N/A"/>
    <e v="#N/A"/>
    <e v="#N/A"/>
    <n v="0.5"/>
    <n v="9.2576500004225988"/>
    <n v="0.52731266401359256"/>
    <n v="0.24625501409434775"/>
    <m/>
    <n v="0.46700000000000003"/>
    <s v="Source"/>
    <m/>
    <m/>
    <s v="Y"/>
    <s v="Pos"/>
    <s v="Y"/>
    <s v="Ridership"/>
    <s v="trip"/>
    <s v="Count"/>
    <s v="Aggregate"/>
    <s v="Off-peak"/>
    <s v="South Korea"/>
    <s v="Seoul"/>
    <n v="2010"/>
    <x v="0"/>
    <x v="2"/>
    <n v="1000"/>
    <x v="0"/>
    <n v="0"/>
    <n v="0"/>
    <x v="1"/>
    <s v="Density"/>
    <s v="commercial density (common catchment area)"/>
    <x v="7"/>
    <s v="Poisson regression"/>
    <m/>
    <n v="1.9999999999999999E-6"/>
    <m/>
    <n v="1.000002000002"/>
    <s v="Derived (4b)"/>
    <s v=""/>
    <m/>
  </r>
  <r>
    <n v="107"/>
    <s v="Brownet al. 2014"/>
    <n v="107.1"/>
    <x v="422"/>
    <s v="Table 1 p. 947 (Regional bus model)"/>
    <x v="0"/>
    <x v="0"/>
    <x v="1"/>
    <n v="7.9336709847607212E-2"/>
    <n v="12.604505555131235"/>
    <s v="107.1Pop_Den"/>
    <n v="0.5"/>
    <n v="6.3022527775656174"/>
    <n v="0.12767181068650649"/>
    <n v="6.0005751022658045E-2"/>
    <e v="#N/A"/>
    <e v="#N/A"/>
    <e v="#N/A"/>
    <e v="#N/A"/>
    <e v="#N/A"/>
    <e v="#N/A"/>
    <e v="#N/A"/>
    <e v="#N/A"/>
    <n v="1"/>
    <n v="12.604505555131235"/>
    <n v="0.19905215537965953"/>
    <n v="9.3554513028439978E-2"/>
    <n v="0.5"/>
    <n v="6.3022527775656174"/>
    <n v="0.3386334645368686"/>
    <n v="0.15915772833232825"/>
    <n v="0.5"/>
    <n v="6.3022527775656174"/>
    <n v="9.6587543112209628E-2"/>
    <n v="4.5396145262738524E-2"/>
    <s v="4b"/>
    <n v="0.47"/>
    <s v="Source"/>
    <m/>
    <m/>
    <s v="Y"/>
    <s v="Pos"/>
    <s v="Y"/>
    <s v="Ridership"/>
    <s v="trip"/>
    <s v="Count"/>
    <s v="Aggregate"/>
    <s v="Work"/>
    <s v="USA"/>
    <s v="Atlanta"/>
    <n v="2000"/>
    <x v="1"/>
    <x v="2"/>
    <n v="40269"/>
    <x v="0"/>
    <n v="0"/>
    <n v="1"/>
    <x v="0"/>
    <s v="Density"/>
    <s v="Population density"/>
    <x v="2"/>
    <s v="Negative binomial regression"/>
    <m/>
    <n v="7.9600000000000004E-2"/>
    <m/>
    <n v="1.0828538394993001"/>
    <s v="Derived (4b)"/>
    <s v=""/>
    <m/>
  </r>
  <r>
    <n v="33"/>
    <s v="Ramos-Santiago and Brown 2016"/>
    <n v="33.1"/>
    <x v="423"/>
    <s v="(Streetcar) Table 3 p. 929"/>
    <x v="0"/>
    <x v="0"/>
    <x v="1"/>
    <n v="7.9336709847607212E-2"/>
    <n v="12.604505555131235"/>
    <s v="33.1Pop_Den"/>
    <n v="1"/>
    <n v="12.604505555131235"/>
    <n v="0.25534362137301297"/>
    <n v="0.1202668456666891"/>
    <e v="#N/A"/>
    <e v="#N/A"/>
    <e v="#N/A"/>
    <e v="#N/A"/>
    <e v="#N/A"/>
    <e v="#N/A"/>
    <e v="#N/A"/>
    <e v="#N/A"/>
    <n v="1"/>
    <n v="12.604505555131235"/>
    <n v="0.19905215537965953"/>
    <n v="9.3753565183819637E-2"/>
    <n v="1"/>
    <n v="12.604505555131235"/>
    <n v="0.6772669290737372"/>
    <n v="0.31899272359373021"/>
    <e v="#N/A"/>
    <e v="#N/A"/>
    <e v="#N/A"/>
    <e v="#N/A"/>
    <s v="4b"/>
    <n v="0.47099999999999997"/>
    <s v="Source"/>
    <m/>
    <m/>
    <s v="Y"/>
    <s v="Pos"/>
    <s v="Y"/>
    <s v="Ridership"/>
    <s v="boarding"/>
    <s v="Count"/>
    <s v="Aggregate"/>
    <s v="General"/>
    <s v="USA"/>
    <s v="varies"/>
    <n v="2012"/>
    <x v="0"/>
    <x v="2"/>
    <n v="475"/>
    <x v="1"/>
    <n v="0"/>
    <n v="1"/>
    <x v="0"/>
    <s v="Density"/>
    <s v="Population density"/>
    <x v="2"/>
    <s v="Negative binomial regression"/>
    <m/>
    <n v="1.9000000000000001E-4"/>
    <m/>
    <n v="1.0001900180511432"/>
    <s v="Derived (4b)"/>
    <s v=""/>
    <m/>
  </r>
  <r>
    <n v="11"/>
    <s v="Concas and DeSalvo 2008"/>
    <n v="11.1"/>
    <x v="424"/>
    <s v="Table 4.8 and 4.9, Model I: Exogenous Residential Location and Population Density"/>
    <x v="0"/>
    <x v="0"/>
    <x v="1"/>
    <n v="7.9336709847607212E-2"/>
    <n v="12.604505555131235"/>
    <s v="11.1Pop_Den"/>
    <n v="1"/>
    <n v="12.604505555131235"/>
    <n v="0.25534362137301297"/>
    <n v="0.12128822015218116"/>
    <e v="#N/A"/>
    <e v="#N/A"/>
    <e v="#N/A"/>
    <e v="#N/A"/>
    <n v="1"/>
    <n v="12.604505555131235"/>
    <n v="0.71038280977910429"/>
    <n v="0.33743183464507454"/>
    <e v="#N/A"/>
    <e v="#N/A"/>
    <e v="#N/A"/>
    <e v="#N/A"/>
    <n v="1"/>
    <n v="12.604505555131235"/>
    <n v="0.6772669290737372"/>
    <n v="0.32170179131002513"/>
    <e v="#N/A"/>
    <e v="#N/A"/>
    <e v="#N/A"/>
    <e v="#N/A"/>
    <m/>
    <n v="0.47499999999999998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1"/>
    <n v="8299"/>
    <x v="1"/>
    <n v="1"/>
    <n v="1"/>
    <x v="0"/>
    <s v="Density"/>
    <s v="Population density (gross)"/>
    <x v="2"/>
    <s v="2SLS"/>
    <m/>
    <n v="0.47499999999999998"/>
    <m/>
    <m/>
    <s v=""/>
    <s v=""/>
    <m/>
  </r>
  <r>
    <n v="115"/>
    <s v="Lund et al. 2004"/>
    <n v="115.4"/>
    <x v="425"/>
    <s v="Figure 5-22 p. 78 (imputed from table 5 - 24 p. 77)"/>
    <x v="1"/>
    <x v="0"/>
    <x v="1"/>
    <n v="0.17435158501440923"/>
    <n v="5.7355371900826446"/>
    <s v="115.4Connectivity"/>
    <n v="1"/>
    <n v="5.7355371900826446"/>
    <n v="0.54189344838012066"/>
    <n v="0.26227642901597836"/>
    <n v="1"/>
    <n v="5.7355371900826446"/>
    <n v="1.151741397673405"/>
    <n v="0.55744283647392801"/>
    <n v="1"/>
    <n v="5.7355371900826446"/>
    <n v="1.4741182872282022"/>
    <n v="0.71347325101844983"/>
    <e v="#N/A"/>
    <e v="#N/A"/>
    <e v="#N/A"/>
    <e v="#N/A"/>
    <n v="1"/>
    <n v="5.7355371900826446"/>
    <n v="0.42821057425798148"/>
    <n v="0.20725391794086304"/>
    <n v="1"/>
    <n v="5.7355371900826446"/>
    <n v="0.43779557319771861"/>
    <n v="0.21189305742769579"/>
    <s v="8a, 4b"/>
    <n v="0.48399999999999999"/>
    <s v="Source"/>
    <n v="0.17435158501440923"/>
    <s v="Derived (8a)"/>
    <s v="Y"/>
    <s v="Pos"/>
    <s v="Y"/>
    <s v="Mode share"/>
    <s v="trip"/>
    <s v="continuous (fraction)"/>
    <s v="Aggregate"/>
    <s v="General"/>
    <s v="USA"/>
    <s v="Sacramento"/>
    <n v="2003"/>
    <x v="1"/>
    <x v="1"/>
    <n v="22"/>
    <x v="0"/>
    <n v="1"/>
    <n v="0"/>
    <x v="0"/>
    <s v="PT-Design"/>
    <s v="Crosswalk density"/>
    <x v="0"/>
    <s v="OLS"/>
    <m/>
    <n v="2.3E-2"/>
    <m/>
    <n v="1.0232665395472176"/>
    <s v="Derived (4b)"/>
    <n v="2.7759999999999998"/>
    <m/>
  </r>
  <r>
    <n v="151"/>
    <s v="Gan et al. 2019"/>
    <n v="151.1"/>
    <x v="426"/>
    <s v="Table 2 p. 6 "/>
    <x v="0"/>
    <x v="0"/>
    <x v="1"/>
    <n v="8.9512996140375403E-2"/>
    <n v="11.171562154302013"/>
    <s v="151.1Pop_Den"/>
    <n v="0.5"/>
    <n v="5.5857810771510064"/>
    <n v="0.1131574389965618"/>
    <n v="5.594903972682317E-2"/>
    <e v="#N/A"/>
    <e v="#N/A"/>
    <e v="#N/A"/>
    <e v="#N/A"/>
    <e v="#N/A"/>
    <e v="#N/A"/>
    <e v="#N/A"/>
    <e v="#N/A"/>
    <n v="0.5"/>
    <n v="5.5857810771510064"/>
    <n v="8.8211454072721671E-2"/>
    <n v="4.3614862549385722E-2"/>
    <e v="#N/A"/>
    <e v="#N/A"/>
    <e v="#N/A"/>
    <e v="#N/A"/>
    <n v="0.5"/>
    <n v="5.5857810771510064"/>
    <n v="8.5606986842106284E-2"/>
    <n v="4.2327121841880512E-2"/>
    <s v="6c, 8a, 8b"/>
    <n v="0.49443536565477714"/>
    <s v="derived 6c)"/>
    <n v="8.9512996140375403E-2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x v="0"/>
    <x v="0"/>
    <n v="112"/>
    <x v="0"/>
    <n v="0"/>
    <n v="0"/>
    <x v="1"/>
    <s v="Density"/>
    <s v="persons per square kilometre"/>
    <x v="2"/>
    <s v="OLS"/>
    <m/>
    <n v="18.700199999999999"/>
    <m/>
    <m/>
    <m/>
    <n v="5.5236154186973856"/>
    <s v="derived (8b)"/>
  </r>
  <r>
    <n v="107"/>
    <s v="Brownet al. 2014"/>
    <n v="107.6"/>
    <x v="427"/>
    <s v="Table 2 p. 952 (Regional rail model)"/>
    <x v="0"/>
    <x v="0"/>
    <x v="1"/>
    <n v="7.9336709847607212E-2"/>
    <n v="12.604505555131235"/>
    <s v="107.6Pop_Den"/>
    <n v="1"/>
    <n v="12.604505555131235"/>
    <n v="0.25534362137301297"/>
    <n v="0.12767181068650649"/>
    <e v="#N/A"/>
    <e v="#N/A"/>
    <e v="#N/A"/>
    <e v="#N/A"/>
    <e v="#N/A"/>
    <e v="#N/A"/>
    <e v="#N/A"/>
    <e v="#N/A"/>
    <n v="1"/>
    <n v="12.604505555131235"/>
    <n v="0.19905215537965953"/>
    <n v="9.9526077689829767E-2"/>
    <n v="1"/>
    <n v="12.604505555131235"/>
    <n v="0.6772669290737372"/>
    <n v="0.3386334645368686"/>
    <n v="1"/>
    <n v="12.604505555131235"/>
    <n v="0.19317508622441926"/>
    <n v="9.6587543112209628E-2"/>
    <s v="4b"/>
    <n v="0.5"/>
    <s v="Source"/>
    <m/>
    <m/>
    <s v="Y"/>
    <s v="Pos"/>
    <s v="Y"/>
    <s v="Ridership"/>
    <s v="trip"/>
    <s v="Count"/>
    <s v="Aggregate"/>
    <s v="Work"/>
    <s v="USA"/>
    <s v="Atlanta"/>
    <n v="2000"/>
    <x v="1"/>
    <x v="2"/>
    <n v="70409"/>
    <x v="0"/>
    <n v="0"/>
    <n v="1"/>
    <x v="0"/>
    <s v="Density"/>
    <s v="Population density"/>
    <x v="2"/>
    <s v="Negative binomial regression"/>
    <m/>
    <n v="0.1013"/>
    <m/>
    <n v="1.10660857454338"/>
    <s v="Derived (4b)"/>
    <s v=""/>
    <m/>
  </r>
  <r>
    <n v="60"/>
    <s v="Imam and Tarawneh 2012"/>
    <n v="60.1"/>
    <x v="428"/>
    <s v="Table 5a p.238 (Model 2)"/>
    <x v="0"/>
    <x v="0"/>
    <x v="1"/>
    <n v="0.11550411280846065"/>
    <n v="8.6577003682829048"/>
    <s v="60.1Pop_Den"/>
    <n v="1"/>
    <n v="8.6577003682829048"/>
    <n v="0.17538875722894692"/>
    <n v="8.8133777945157518E-2"/>
    <e v="#N/A"/>
    <e v="#N/A"/>
    <e v="#N/A"/>
    <e v="#N/A"/>
    <e v="#N/A"/>
    <e v="#N/A"/>
    <e v="#N/A"/>
    <e v="#N/A"/>
    <n v="1"/>
    <n v="8.6577003682829048"/>
    <n v="0.13672364309732268"/>
    <n v="6.8704353636891077E-2"/>
    <e v="#N/A"/>
    <e v="#N/A"/>
    <e v="#N/A"/>
    <e v="#N/A"/>
    <e v="#N/A"/>
    <e v="#N/A"/>
    <e v="#N/A"/>
    <e v="#N/A"/>
    <s v="6c, 8a, 8b"/>
    <n v="0.50250528789659232"/>
    <s v="derived (6c)"/>
    <n v="0.11550411280846065"/>
    <s v="Derived (8a)"/>
    <s v="Y"/>
    <s v="Pos"/>
    <s v="Y"/>
    <s v="Ridership"/>
    <s v="trip"/>
    <s v="Continuous"/>
    <s v="Aggregate"/>
    <s v="General"/>
    <s v="European countries"/>
    <s v="varies"/>
    <s v="prior to 2012"/>
    <x v="2"/>
    <x v="2"/>
    <n v="32"/>
    <x v="1"/>
    <n v="0"/>
    <n v="0"/>
    <x v="1"/>
    <s v="Density"/>
    <s v="Population density"/>
    <x v="2"/>
    <s v="OLS"/>
    <m/>
    <n v="3.6240000000000001"/>
    <m/>
    <m/>
    <s v=""/>
    <n v="4.3505402160864346"/>
    <s v="derived (8b)"/>
  </r>
  <r>
    <n v="164"/>
    <s v="Schneider et al. 2017b"/>
    <n v="164.1"/>
    <x v="429"/>
    <s v="Table 3 (Extended Model) p. 932"/>
    <x v="0"/>
    <x v="0"/>
    <x v="1"/>
    <n v="0.12883537881963511"/>
    <n v="7.7618431300610675"/>
    <s v="164.1Connectivity"/>
    <n v="0.5"/>
    <n v="3.8809215650305338"/>
    <n v="0.3666693981870715"/>
    <n v="0.18452608856462374"/>
    <e v="#N/A"/>
    <e v="#N/A"/>
    <e v="#N/A"/>
    <e v="#N/A"/>
    <e v="#N/A"/>
    <e v="#N/A"/>
    <e v="#N/A"/>
    <e v="#N/A"/>
    <n v="0.5"/>
    <n v="3.8809215650305338"/>
    <n v="0.28758330605594262"/>
    <n v="0.14472607440207497"/>
    <n v="0.5"/>
    <n v="3.8809215650305338"/>
    <n v="0.28974646958709077"/>
    <n v="0.14581468476143952"/>
    <n v="0.5"/>
    <n v="3.8809215650305338"/>
    <n v="0.29623210952860157"/>
    <n v="0.14907857800195179"/>
    <s v="7a"/>
    <n v="0.5032492198066667"/>
    <s v="derived (7a)"/>
    <m/>
    <m/>
    <s v="Y"/>
    <s v="Pos"/>
    <s v="Y"/>
    <s v="Mode share"/>
    <s v="boardings"/>
    <s v="Ratio"/>
    <s v="Aggregate"/>
    <s v="Work"/>
    <s v="USA"/>
    <s v="varies"/>
    <n v="2013"/>
    <x v="0"/>
    <x v="0"/>
    <n v="120"/>
    <x v="0"/>
    <n v="0"/>
    <n v="1"/>
    <x v="0"/>
    <s v="PT-Design"/>
    <s v="Proportion of roadways with sidewalks"/>
    <x v="0"/>
    <s v="fractional multinomial logit model"/>
    <s v="auto, walk, bike"/>
    <n v="0.77600000000000002"/>
    <m/>
    <m/>
    <m/>
    <m/>
    <m/>
  </r>
  <r>
    <n v="86"/>
    <s v="Chen and Zegras 2016"/>
    <n v="86.4"/>
    <x v="430"/>
    <s v="Table 2 (p-values), Table 3 p. 118 (pm peak)"/>
    <x v="0"/>
    <x v="0"/>
    <x v="1"/>
    <n v="4.9702463302186993E-2"/>
    <n v="20.119727143503535"/>
    <s v="86.4Emp_Den"/>
    <n v="1"/>
    <n v="20.119727143503535"/>
    <n v="0.37214243954882059"/>
    <n v="0.18867621685125205"/>
    <e v="#N/A"/>
    <e v="#N/A"/>
    <e v="#N/A"/>
    <e v="#N/A"/>
    <e v="#N/A"/>
    <e v="#N/A"/>
    <e v="#N/A"/>
    <e v="#N/A"/>
    <n v="1"/>
    <n v="20.119727143503535"/>
    <n v="0.31094082451884197"/>
    <n v="0.15764699803105289"/>
    <n v="1"/>
    <n v="20.119727143503535"/>
    <n v="0.89019124619749457"/>
    <n v="0.45132696182212972"/>
    <n v="1"/>
    <n v="20.119727143503535"/>
    <n v="0.30845662594149209"/>
    <n v="0.1563875093523365"/>
    <m/>
    <n v="0.50700000000000001"/>
    <s v="Source"/>
    <m/>
    <m/>
    <s v="Y"/>
    <s v="Pos"/>
    <s v="Y"/>
    <s v="Ridership"/>
    <s v="boarding"/>
    <s v="Continuous"/>
    <s v="Aggregate"/>
    <s v="Peak"/>
    <s v="USA"/>
    <s v="Boston"/>
    <s v="2009 - 2010"/>
    <x v="2"/>
    <x v="2"/>
    <n v="120"/>
    <x v="0"/>
    <n v="0"/>
    <n v="1"/>
    <x v="0"/>
    <s v="Density"/>
    <s v="Employment density"/>
    <x v="1"/>
    <s v="OLS"/>
    <m/>
    <n v="0.09"/>
    <m/>
    <m/>
    <s v=""/>
    <s v=""/>
    <m/>
  </r>
  <r>
    <n v="3"/>
    <s v="Cervero. 2002"/>
    <n v="3.1"/>
    <x v="431"/>
    <s v="Table 2 p. 275, Table 4 p. 281"/>
    <x v="1"/>
    <x v="0"/>
    <x v="1"/>
    <n v="1.1914507772020725E-2"/>
    <n v="83.931289410741471"/>
    <s v="3.1Act_Den"/>
    <n v="0.5"/>
    <n v="41.965644705370735"/>
    <n v="2.3436239857579495"/>
    <n v="1.1975918567223123"/>
    <n v="0.5"/>
    <n v="41.965644705370735"/>
    <n v="2.4767976912790557"/>
    <n v="1.2656436202435974"/>
    <n v="0.5"/>
    <n v="41.965644705370735"/>
    <n v="2.4025069405132888"/>
    <n v="1.2276810466022907"/>
    <e v="#N/A"/>
    <e v="#N/A"/>
    <e v="#N/A"/>
    <e v="#N/A"/>
    <n v="0.5"/>
    <n v="41.965644705370735"/>
    <n v="2.0657262369873814"/>
    <n v="1.0555861071005519"/>
    <e v="#N/A"/>
    <e v="#N/A"/>
    <e v="#N/A"/>
    <e v="#N/A"/>
    <s v="8a, 8b"/>
    <n v="0.51100000000000001"/>
    <s v="Source"/>
    <n v="1.1914507772020725E-2"/>
    <s v="Derived (8a)"/>
    <s v="Y"/>
    <s v="Pos"/>
    <s v="Y"/>
    <s v="mode choice (probability)"/>
    <s v="trip"/>
    <s v="binary"/>
    <s v="Disaggregate"/>
    <s v="General"/>
    <s v="USA"/>
    <s v="Montgomery County"/>
    <n v="1994"/>
    <x v="1"/>
    <x v="1"/>
    <n v="1960"/>
    <x v="1"/>
    <n v="0"/>
    <n v="1"/>
    <x v="0"/>
    <s v="Density"/>
    <s v="Total density (employment and population)"/>
    <x v="7"/>
    <s v="Binary logistic"/>
    <s v="automobile"/>
    <n v="3.8600000000000002E-2"/>
    <n v="1.0393546586272466"/>
    <m/>
    <s v="Derived (4a)"/>
    <n v="42.888888888888893"/>
    <s v="derived (8b)"/>
  </r>
  <r>
    <n v="154"/>
    <s v="Lu et al. 2018"/>
    <n v="154.1"/>
    <x v="432"/>
    <s v="Tables 3 (diagnostics) and 4 (elasticities) pp 8 - 9"/>
    <x v="0"/>
    <x v="0"/>
    <x v="1"/>
    <n v="0.5177272727272727"/>
    <n v="1.9315188762071993"/>
    <s v="154.1Comm_Den"/>
    <n v="1"/>
    <n v="1.9315188762071993"/>
    <n v="2.7704253235903611E-2"/>
    <n v="1.4343247470770096E-2"/>
    <e v="#N/A"/>
    <e v="#N/A"/>
    <e v="#N/A"/>
    <e v="#N/A"/>
    <e v="#N/A"/>
    <e v="#N/A"/>
    <e v="#N/A"/>
    <e v="#N/A"/>
    <n v="1"/>
    <n v="1.9315188762071993"/>
    <n v="2.904781997392868E-2"/>
    <n v="1.5038848613774893E-2"/>
    <n v="1"/>
    <n v="1.9315188762071993"/>
    <n v="0.17072001629122155"/>
    <n v="8.8386408434409702E-2"/>
    <n v="1"/>
    <n v="1.9315188762071993"/>
    <n v="3.0393958559208862E-2"/>
    <n v="1.573578127224495E-2"/>
    <s v="6c, 8a, 8b"/>
    <n v="0.5177272727272727"/>
    <s v="derived 6c)"/>
    <n v="0.5177272727272727"/>
    <s v="derived, 8a, 8b"/>
    <s v="N"/>
    <s v="Pos"/>
    <s v="insignificant"/>
    <s v="Mode share"/>
    <s v="trip"/>
    <s v="Ratio"/>
    <s v="Aggregate"/>
    <s v="Work"/>
    <s v="Hong Kong"/>
    <s v="Hong Kong"/>
    <n v="2011"/>
    <x v="0"/>
    <x v="0"/>
    <n v="4768"/>
    <x v="0"/>
    <n v="0"/>
    <n v="1"/>
    <x v="0"/>
    <s v="Density"/>
    <s v="number of supermarkets and conveinence stores within an 800m radius buffer from centroid of street block"/>
    <x v="8"/>
    <s v="generalized linear mixed models"/>
    <m/>
    <n v="0.01"/>
    <m/>
    <m/>
    <m/>
    <n v="1"/>
    <s v="derived (8b)"/>
  </r>
  <r>
    <n v="36"/>
    <s v="Chan and Miranda-Moreno 2013"/>
    <n v="36.200000000000003"/>
    <x v="433"/>
    <s v="Table 5, p. 261"/>
    <x v="0"/>
    <x v="0"/>
    <x v="1"/>
    <n v="6.021384603925508E-2"/>
    <n v="16.607475950765082"/>
    <s v="36.2Comm_Den"/>
    <n v="1"/>
    <n v="16.607475950765082"/>
    <n v="0.23820513742668648"/>
    <n v="0.12386667146187696"/>
    <e v="#N/A"/>
    <e v="#N/A"/>
    <e v="#N/A"/>
    <e v="#N/A"/>
    <e v="#N/A"/>
    <e v="#N/A"/>
    <e v="#N/A"/>
    <e v="#N/A"/>
    <n v="1"/>
    <n v="16.607475950765082"/>
    <n v="0.24975731668046333"/>
    <n v="0.12987380467384094"/>
    <n v="1"/>
    <n v="16.607475950765082"/>
    <n v="1.4678751524489591"/>
    <n v="0.76329507927345874"/>
    <n v="1"/>
    <n v="16.607475950765082"/>
    <n v="0.26133160904530761"/>
    <n v="0.13589243670355997"/>
    <m/>
    <n v="0.52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x v="2"/>
    <x v="2"/>
    <n v="130"/>
    <x v="0"/>
    <n v="0"/>
    <n v="1"/>
    <x v="0"/>
    <s v="Density"/>
    <s v="Commercial density"/>
    <x v="8"/>
    <s v="OLS"/>
    <m/>
    <n v="3.29"/>
    <m/>
    <n v="26.842863655898565"/>
    <s v="Derived (4b)"/>
    <s v=""/>
    <m/>
  </r>
  <r>
    <n v="33"/>
    <s v="Ramos-Santiago and Brown 2016"/>
    <n v="33.299999999999997"/>
    <x v="434"/>
    <s v="(Modern Streetcar) Table 4, p. 931"/>
    <x v="0"/>
    <x v="0"/>
    <x v="1"/>
    <n v="7.9336709847607212E-2"/>
    <n v="12.604505555131235"/>
    <s v="33.3Pop_Den"/>
    <n v="1"/>
    <n v="12.604505555131235"/>
    <n v="0.25534362137301297"/>
    <n v="0.13405540122083182"/>
    <e v="#N/A"/>
    <e v="#N/A"/>
    <e v="#N/A"/>
    <e v="#N/A"/>
    <e v="#N/A"/>
    <e v="#N/A"/>
    <e v="#N/A"/>
    <e v="#N/A"/>
    <n v="1"/>
    <n v="12.604505555131235"/>
    <n v="0.19905215537965953"/>
    <n v="0.10450238157432126"/>
    <e v="#N/A"/>
    <e v="#N/A"/>
    <e v="#N/A"/>
    <e v="#N/A"/>
    <e v="#N/A"/>
    <e v="#N/A"/>
    <e v="#N/A"/>
    <e v="#N/A"/>
    <s v="4b"/>
    <n v="0.52500000000000002"/>
    <s v="Source"/>
    <m/>
    <m/>
    <s v="Y"/>
    <s v="Pos"/>
    <s v="Y"/>
    <s v="Ridership"/>
    <s v="boarding"/>
    <s v="Count"/>
    <s v="Aggregate"/>
    <s v="General"/>
    <s v="USA"/>
    <s v="varies"/>
    <n v="2012"/>
    <x v="0"/>
    <x v="2"/>
    <n v="125"/>
    <x v="1"/>
    <n v="0"/>
    <n v="0"/>
    <x v="1"/>
    <s v="Density"/>
    <s v="Population density"/>
    <x v="2"/>
    <s v="Negative binomial regression"/>
    <m/>
    <n v="2.9999999999999997E-4"/>
    <m/>
    <n v="1.0003000450045003"/>
    <s v="Derived (4b)"/>
    <s v=""/>
    <m/>
  </r>
  <r>
    <n v="115"/>
    <s v="Lund et al. 2004"/>
    <n v="115.4"/>
    <x v="435"/>
    <s v="Figure 5-22 p. 78 (imputed from table 5 - 24 p. 77)"/>
    <x v="1"/>
    <x v="0"/>
    <x v="1"/>
    <n v="0.19229397074562971"/>
    <n v="5.2003710575139142"/>
    <s v="115.4Amenity"/>
    <n v="0.5"/>
    <n v="2.6001855287569571"/>
    <n v="1.5793586841182893E-2"/>
    <n v="8.5127433073975793E-3"/>
    <n v="0.5"/>
    <n v="2.6001855287569571"/>
    <n v="0.37063558016129805"/>
    <n v="0.19977257770693965"/>
    <n v="0.5"/>
    <n v="2.6001855287569571"/>
    <e v="#N/A"/>
    <e v="#N/A"/>
    <e v="#N/A"/>
    <e v="#N/A"/>
    <e v="#N/A"/>
    <e v="#N/A"/>
    <n v="0.5"/>
    <n v="2.6001855287569571"/>
    <n v="2.1027634557352445E-2"/>
    <n v="1.1333895026412969E-2"/>
    <n v="0.5"/>
    <n v="2.6001855287569571"/>
    <n v="1.0409953123849552E-2"/>
    <n v="5.6109647337549088E-3"/>
    <s v="8a, 4b"/>
    <n v="0.53900000000000003"/>
    <s v="Source"/>
    <n v="0.19229397074562971"/>
    <s v="Derived (8a)"/>
    <s v="Y"/>
    <s v="Pos"/>
    <s v="Y"/>
    <s v="Mode share"/>
    <s v="trip"/>
    <s v="continuous (fraction)"/>
    <s v="Aggregate"/>
    <s v="General"/>
    <s v="USA"/>
    <s v="Sacramento"/>
    <n v="2003"/>
    <x v="1"/>
    <x v="1"/>
    <n v="22"/>
    <x v="0"/>
    <n v="1"/>
    <n v="0"/>
    <x v="0"/>
    <s v="PT-Design"/>
    <s v="Street tree density "/>
    <x v="6"/>
    <s v="OLS"/>
    <m/>
    <n v="1.2E-2"/>
    <m/>
    <n v="1.0120722888660778"/>
    <s v="Derived (4b)"/>
    <n v="2.8029999999999999"/>
    <m/>
  </r>
  <r>
    <n v="47"/>
    <s v="Lee and Lee 2013"/>
    <n v="47.8"/>
    <x v="436"/>
    <s v="A-4 p. 328 random effect model 8"/>
    <x v="0"/>
    <x v="0"/>
    <x v="1"/>
    <n v="5.4425956077995313E-4"/>
    <n v="1837.3586282378694"/>
    <s v="47.8Centrality"/>
    <n v="1"/>
    <n v="1837.3586282378694"/>
    <n v="1.2817515607128986E-4"/>
    <n v="7.0265620558281104E-5"/>
    <e v="#N/A"/>
    <e v="#N/A"/>
    <e v="#N/A"/>
    <e v="#N/A"/>
    <e v="#N/A"/>
    <e v="#N/A"/>
    <e v="#N/A"/>
    <e v="#N/A"/>
    <n v="1"/>
    <n v="1837.3586282378694"/>
    <n v="6.5641422714900957"/>
    <n v="3.5984627932308704"/>
    <n v="1"/>
    <n v="1837.3586282378694"/>
    <n v="6.0966491306667887"/>
    <n v="3.3421830534315338"/>
    <e v="#N/A"/>
    <e v="#N/A"/>
    <e v="#N/A"/>
    <e v="#N/A"/>
    <s v="6a, 8a, 5"/>
    <n v="0.54820000000000002"/>
    <s v="Source (6a)"/>
    <n v="5.4425956077995313E-4"/>
    <s v="Derived (8a)"/>
    <s v="Y"/>
    <s v="Pos"/>
    <s v="Y"/>
    <s v="Ridership"/>
    <s v="unlinked trip"/>
    <s v="Continuous"/>
    <s v="Disaggregate"/>
    <s v="General"/>
    <s v="USA"/>
    <s v="varies"/>
    <s v="2002 - 2010"/>
    <x v="2"/>
    <x v="2"/>
    <n v="6369"/>
    <x v="1"/>
    <n v="0"/>
    <n v="1"/>
    <x v="0"/>
    <s v="PT-Access"/>
    <s v="Compactness index"/>
    <x v="11"/>
    <s v="2SLS"/>
    <m/>
    <n v="0.54820000000000002"/>
    <m/>
    <m/>
    <s v=""/>
    <n v="1007.24"/>
    <m/>
  </r>
  <r>
    <n v="47"/>
    <s v="Lee and Lee 2013"/>
    <n v="47.1"/>
    <x v="437"/>
    <s v="A-3 p. 327, Random effects, Model 4"/>
    <x v="0"/>
    <x v="0"/>
    <x v="1"/>
    <n v="5.3646529837006018E-4"/>
    <n v="1864.0534682080929"/>
    <s v="47.1Centrality"/>
    <n v="0.5"/>
    <n v="932.02673410404645"/>
    <n v="6.501870145022922E-5"/>
    <n v="3.5994353122846896E-5"/>
    <e v="#N/A"/>
    <e v="#N/A"/>
    <e v="#N/A"/>
    <e v="#N/A"/>
    <e v="#N/A"/>
    <e v="#N/A"/>
    <e v="#N/A"/>
    <e v="#N/A"/>
    <n v="0.5"/>
    <n v="932.02673410404645"/>
    <n v="3.3297560908719799"/>
    <n v="1.8433529719067281"/>
    <n v="0.5"/>
    <n v="932.02673410404645"/>
    <n v="3.0926134347997323"/>
    <n v="1.7120707975051317"/>
    <e v="#N/A"/>
    <e v="#N/A"/>
    <e v="#N/A"/>
    <e v="#N/A"/>
    <s v="6a, 8a, 5"/>
    <n v="0.55359999999999998"/>
    <s v="Source (6a)"/>
    <n v="5.3646529837006018E-4"/>
    <s v="Derived (8a)"/>
    <s v="Y"/>
    <s v="Pos"/>
    <s v="Y"/>
    <s v="Ridership"/>
    <s v="unlinked trip"/>
    <s v="Continuous"/>
    <s v="Disaggregate"/>
    <s v="General"/>
    <s v="USA"/>
    <s v="varies"/>
    <s v="2002 - 2010"/>
    <x v="2"/>
    <x v="2"/>
    <n v="6369"/>
    <x v="1"/>
    <n v="0"/>
    <n v="1"/>
    <x v="0"/>
    <s v="PT-Access"/>
    <s v="Compactness index"/>
    <x v="11"/>
    <s v="2SLS"/>
    <m/>
    <n v="0.55359999999999998"/>
    <m/>
    <m/>
    <s v=""/>
    <n v="1031.94"/>
    <m/>
  </r>
  <r>
    <n v="30"/>
    <s v="Brown et al. 2006"/>
    <n v="30.2"/>
    <x v="438"/>
    <s v="Table 5.4 p. 40 (Final model)"/>
    <x v="0"/>
    <x v="0"/>
    <x v="1"/>
    <n v="0.17710000000000001"/>
    <n v="5.6465273856578202"/>
    <s v="30.2Local_Access"/>
    <n v="1"/>
    <n v="5.6465273856578202"/>
    <n v="2.7706351586974289E-4"/>
    <n v="1.5612529119260013E-4"/>
    <e v="#N/A"/>
    <e v="#N/A"/>
    <e v="#N/A"/>
    <e v="#N/A"/>
    <n v="1"/>
    <n v="5.6465273856578202"/>
    <n v="0.27815138356828256"/>
    <n v="0.15673830464072722"/>
    <e v="#N/A"/>
    <e v="#N/A"/>
    <e v="#N/A"/>
    <e v="#N/A"/>
    <e v="#N/A"/>
    <e v="#N/A"/>
    <e v="#N/A"/>
    <e v="#N/A"/>
    <e v="#N/A"/>
    <e v="#N/A"/>
    <e v="#N/A"/>
    <e v="#N/A"/>
    <s v="4b, 6e,  8a, 8b"/>
    <n v="0.5635"/>
    <s v="Derived (6e)"/>
    <n v="0.17710000000000001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PT-Access"/>
    <s v="Destination Index- intensity and diversity of land uses"/>
    <x v="5"/>
    <s v="Negative binomial regression"/>
    <m/>
    <n v="0.35"/>
    <m/>
    <n v="1.4190675485932571"/>
    <s v="Derived (4b)"/>
    <n v="3.1818181818181817"/>
    <s v="derived (8b)"/>
  </r>
  <r>
    <n v="30"/>
    <s v="Brown et al. 2006"/>
    <n v="30.1"/>
    <x v="439"/>
    <s v="Table 5.3 p. 32 (Final model)"/>
    <x v="0"/>
    <x v="0"/>
    <x v="1"/>
    <n v="0.16100000000000003"/>
    <n v="6.2111801242236009"/>
    <s v="30.1Local_Access"/>
    <n v="1"/>
    <n v="6.2111801242236009"/>
    <n v="3.0476986745671712E-4"/>
    <n v="1.7173782031186009E-4"/>
    <e v="#N/A"/>
    <e v="#N/A"/>
    <e v="#N/A"/>
    <e v="#N/A"/>
    <n v="1"/>
    <n v="6.2111801242236009"/>
    <n v="0.30596652192511076"/>
    <n v="0.17241213510479991"/>
    <e v="#N/A"/>
    <e v="#N/A"/>
    <e v="#N/A"/>
    <e v="#N/A"/>
    <e v="#N/A"/>
    <e v="#N/A"/>
    <e v="#N/A"/>
    <e v="#N/A"/>
    <e v="#N/A"/>
    <e v="#N/A"/>
    <e v="#N/A"/>
    <e v="#N/A"/>
    <s v="4b, 6e,  8a, 8b"/>
    <n v="0.5635"/>
    <s v="Derived (6e)"/>
    <n v="0.1610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PT-Access"/>
    <s v="Destination Index- intensity and diversity of land uses"/>
    <x v="5"/>
    <s v="Negative binomial regression"/>
    <m/>
    <n v="0.35"/>
    <m/>
    <n v="1.4190675485932571"/>
    <s v="Derived (4b)"/>
    <n v="3.4999999999999996"/>
    <s v="derived (8b)"/>
  </r>
  <r>
    <n v="33"/>
    <s v="Ramos-Santiago and Brown 2016"/>
    <n v="33.4"/>
    <x v="440"/>
    <s v="(Legacy Streetcar) Table 4, p. 931"/>
    <x v="0"/>
    <x v="0"/>
    <x v="1"/>
    <n v="7.9336709847607212E-2"/>
    <n v="12.604505555131235"/>
    <s v="33.4Pop_Den"/>
    <n v="1"/>
    <n v="12.604505555131235"/>
    <n v="0.25534362137301297"/>
    <n v="0.14452448969712534"/>
    <e v="#N/A"/>
    <e v="#N/A"/>
    <e v="#N/A"/>
    <e v="#N/A"/>
    <e v="#N/A"/>
    <e v="#N/A"/>
    <e v="#N/A"/>
    <e v="#N/A"/>
    <n v="1"/>
    <n v="12.604505555131235"/>
    <n v="0.19905215537965953"/>
    <n v="0.11266351994488728"/>
    <e v="#N/A"/>
    <e v="#N/A"/>
    <e v="#N/A"/>
    <e v="#N/A"/>
    <e v="#N/A"/>
    <e v="#N/A"/>
    <e v="#N/A"/>
    <e v="#N/A"/>
    <s v="4b"/>
    <n v="0.56599999999999995"/>
    <s v="Source"/>
    <m/>
    <m/>
    <s v="Y"/>
    <s v="Pos"/>
    <s v="Y"/>
    <s v="Ridership"/>
    <s v="boarding"/>
    <s v="Count"/>
    <s v="Aggregate"/>
    <s v="General"/>
    <s v="USA"/>
    <s v="varies"/>
    <n v="2012"/>
    <x v="0"/>
    <x v="2"/>
    <n v="350"/>
    <x v="1"/>
    <n v="0"/>
    <n v="0"/>
    <x v="1"/>
    <s v="Density"/>
    <s v="Population density"/>
    <x v="2"/>
    <s v="Negative binomial regression"/>
    <m/>
    <n v="2.0000000000000001E-4"/>
    <m/>
    <n v="1.0002000200013335"/>
    <s v="Derived (4b)"/>
    <s v=""/>
    <m/>
  </r>
  <r>
    <n v="86"/>
    <s v="Chen and Zegras 2016"/>
    <n v="86.2"/>
    <x v="441"/>
    <s v="Table 2 (p-values), Table 3 p. 118 (am peak period)"/>
    <x v="0"/>
    <x v="0"/>
    <x v="1"/>
    <n v="7.9336709847607212E-2"/>
    <n v="12.604505555131235"/>
    <s v="86.2Pop_Den"/>
    <n v="1"/>
    <n v="12.604505555131235"/>
    <n v="0.25534362137301297"/>
    <n v="0.14656723866810945"/>
    <e v="#N/A"/>
    <e v="#N/A"/>
    <e v="#N/A"/>
    <e v="#N/A"/>
    <e v="#N/A"/>
    <e v="#N/A"/>
    <e v="#N/A"/>
    <e v="#N/A"/>
    <n v="1"/>
    <n v="12.604505555131235"/>
    <n v="0.19905215537965953"/>
    <n v="0.11425593718792457"/>
    <n v="1"/>
    <n v="12.604505555131235"/>
    <n v="0.6772669290737372"/>
    <n v="0.38875121728832512"/>
    <n v="1"/>
    <n v="12.604505555131235"/>
    <n v="0.19317508622441926"/>
    <n v="0.11088249949281664"/>
    <m/>
    <n v="0.57399999999999995"/>
    <s v="Source"/>
    <m/>
    <m/>
    <s v="Y"/>
    <s v="Pos"/>
    <s v="Y"/>
    <s v="Ridership"/>
    <s v="boarding"/>
    <s v="Continuous"/>
    <s v="Aggregate"/>
    <s v="Peak"/>
    <s v="USA"/>
    <s v="Boston"/>
    <s v="2009 - 2010"/>
    <x v="2"/>
    <x v="2"/>
    <n v="120"/>
    <x v="0"/>
    <n v="0"/>
    <n v="1"/>
    <x v="0"/>
    <s v="Density"/>
    <s v="Population density"/>
    <x v="2"/>
    <s v="OLS"/>
    <m/>
    <n v="0.45"/>
    <m/>
    <m/>
    <s v=""/>
    <s v=""/>
    <m/>
  </r>
  <r>
    <n v="29"/>
    <s v="Blumenberg and Smart 2009"/>
    <n v="29.1"/>
    <x v="442"/>
    <s v="Table 3 p. 11"/>
    <x v="0"/>
    <x v="0"/>
    <x v="1"/>
    <n v="7.1857402652973898E-2"/>
    <n v="13.916450679818913"/>
    <s v="29.1Pop_Den"/>
    <n v="1"/>
    <n v="13.916450679818913"/>
    <n v="0.28192116681620133"/>
    <n v="0.16611660696252561"/>
    <e v="#N/A"/>
    <e v="#N/A"/>
    <e v="#N/A"/>
    <e v="#N/A"/>
    <n v="1"/>
    <n v="13.916450679818913"/>
    <n v="0.78432329557406077"/>
    <n v="0.46214736585341654"/>
    <e v="#N/A"/>
    <e v="#N/A"/>
    <e v="#N/A"/>
    <e v="#N/A"/>
    <n v="1"/>
    <n v="13.916450679818913"/>
    <n v="0.74776053485812011"/>
    <n v="0.44060346469868511"/>
    <n v="1"/>
    <n v="13.916450679818913"/>
    <n v="0.21328179421663213"/>
    <n v="0.12567218127770069"/>
    <s v="6c, 5, 8a"/>
    <n v="0.58923070175438597"/>
    <s v="derived (6c) (assumed mean in percentage digits; assumed density /1000"/>
    <n v="7.1857402652973898E-2"/>
    <s v="Derived (8a)"/>
    <s v="Y"/>
    <s v="Pos"/>
    <s v="Y"/>
    <s v="Mode share"/>
    <s v="trip"/>
    <s v="continuous (fraction)"/>
    <s v="Aggregate"/>
    <s v="Work"/>
    <s v="USA"/>
    <s v="Los Angeles"/>
    <n v="2000"/>
    <x v="1"/>
    <x v="1"/>
    <n v="3394"/>
    <x v="0"/>
    <n v="1"/>
    <n v="1"/>
    <x v="0"/>
    <s v="Density"/>
    <s v="Residential density"/>
    <x v="2"/>
    <s v="OLS"/>
    <m/>
    <n v="0.317"/>
    <m/>
    <m/>
    <s v=""/>
    <n v="8.1999999999999993"/>
    <m/>
  </r>
  <r>
    <n v="2"/>
    <s v="Cervero 2006"/>
    <n v="2.1"/>
    <x v="443"/>
    <s v="Table 1 p. 290"/>
    <x v="1"/>
    <x v="0"/>
    <x v="1"/>
    <n v="7.9336709847607212E-2"/>
    <n v="12.604505555131235"/>
    <s v="2.1Pop_Den"/>
    <n v="1"/>
    <n v="12.604505555131235"/>
    <n v="0.25534362137301297"/>
    <n v="0.15116342385282366"/>
    <n v="1"/>
    <n v="12.604505555131235"/>
    <n v="5.6277914737140847E-2"/>
    <n v="3.331652552438738E-2"/>
    <n v="1"/>
    <n v="12.604505555131235"/>
    <n v="0.71038280977910429"/>
    <n v="0.42054662338922971"/>
    <e v="#N/A"/>
    <e v="#N/A"/>
    <e v="#N/A"/>
    <e v="#N/A"/>
    <e v="#N/A"/>
    <e v="#N/A"/>
    <e v="#N/A"/>
    <e v="#N/A"/>
    <n v="1"/>
    <n v="12.604505555131235"/>
    <n v="0.19317508622441926"/>
    <n v="0.11435965104485619"/>
    <s v="6a"/>
    <n v="0.59199999999999997"/>
    <s v="Source (6a)"/>
    <m/>
    <m/>
    <s v="Y"/>
    <s v="Pos"/>
    <s v="Y"/>
    <s v="Ridership"/>
    <s v="boarding"/>
    <s v="Continuous"/>
    <s v="Aggregate"/>
    <s v="General"/>
    <s v="USA, Canada"/>
    <s v="varies"/>
    <n v="1996"/>
    <x v="1"/>
    <x v="1"/>
    <n v="261"/>
    <x v="0"/>
    <n v="0"/>
    <n v="0"/>
    <x v="1"/>
    <s v="Density"/>
    <s v="Population Density"/>
    <x v="2"/>
    <s v="OLS"/>
    <m/>
    <n v="0.59199999999999997"/>
    <m/>
    <m/>
    <s v=""/>
    <s v=""/>
    <m/>
  </r>
  <r>
    <n v="30"/>
    <s v="Brown et al. 2006"/>
    <n v="30.1"/>
    <x v="444"/>
    <s v="Table 5.3 p. 32 (Final model)"/>
    <x v="0"/>
    <x v="0"/>
    <x v="1"/>
    <n v="0.1666"/>
    <n v="6.0024009603841542"/>
    <s v="30.1Amenity"/>
    <n v="0.33333333333333331"/>
    <n v="2.0008003201280511"/>
    <n v="1.2152907266934715E-2"/>
    <n v="7.2309798238261551E-3"/>
    <e v="#N/A"/>
    <e v="#N/A"/>
    <e v="#N/A"/>
    <e v="#N/A"/>
    <n v="0.5"/>
    <n v="3.0012004801920771"/>
    <e v="#N/A"/>
    <e v="#N/A"/>
    <e v="#N/A"/>
    <e v="#N/A"/>
    <e v="#N/A"/>
    <e v="#N/A"/>
    <e v="#N/A"/>
    <e v="#N/A"/>
    <e v="#N/A"/>
    <e v="#N/A"/>
    <e v="#N/A"/>
    <e v="#N/A"/>
    <e v="#N/A"/>
    <e v="#N/A"/>
    <s v="4b, 7b,  8a, 8b"/>
    <n v="0.59499999999999997"/>
    <s v="derived (7b)"/>
    <n v="0.1666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PT-Design"/>
    <s v="Pedestrian amenity at bus stop"/>
    <x v="6"/>
    <s v="Negative binomial regression"/>
    <m/>
    <n v="0.25"/>
    <m/>
    <n v="1.2840254166877414"/>
    <s v="Derived (4b)"/>
    <n v="3.5714285714285712"/>
    <s v="derived (8b)"/>
  </r>
  <r>
    <n v="38"/>
    <s v="Choi et al. 2012"/>
    <n v="38.4"/>
    <x v="445"/>
    <s v="Table 2 p. 716 (poisson)"/>
    <x v="0"/>
    <x v="0"/>
    <x v="1"/>
    <n v="5.4009386828965854E-2"/>
    <n v="18.515300000845198"/>
    <s v="38.4Act_Den"/>
    <n v="0.5"/>
    <n v="9.2576500004225988"/>
    <n v="0.51700505842498823"/>
    <n v="0.30865201987971796"/>
    <e v="#N/A"/>
    <e v="#N/A"/>
    <e v="#N/A"/>
    <e v="#N/A"/>
    <e v="#N/A"/>
    <e v="#N/A"/>
    <e v="#N/A"/>
    <e v="#N/A"/>
    <n v="0.5"/>
    <n v="9.2576500004225988"/>
    <n v="0.50951248471077548"/>
    <n v="0.30417895337233297"/>
    <e v="#N/A"/>
    <e v="#N/A"/>
    <e v="#N/A"/>
    <e v="#N/A"/>
    <n v="0.5"/>
    <n v="9.2576500004225988"/>
    <n v="0.52731266401359256"/>
    <n v="0.31480566041611474"/>
    <m/>
    <n v="0.59699999999999998"/>
    <s v="Source"/>
    <m/>
    <m/>
    <s v="Y"/>
    <s v="Pos"/>
    <s v="Y"/>
    <s v="Ridership"/>
    <s v="trip"/>
    <s v="Count"/>
    <s v="Aggregate"/>
    <s v="Peak"/>
    <s v="South Korea"/>
    <s v="Seoul"/>
    <n v="2010"/>
    <x v="0"/>
    <x v="2"/>
    <n v="1000"/>
    <x v="0"/>
    <n v="0"/>
    <n v="0"/>
    <x v="1"/>
    <s v="Density"/>
    <s v="commercial density (common catchment area)"/>
    <x v="7"/>
    <s v="Poisson regression"/>
    <m/>
    <n v="1.9999999999999999E-6"/>
    <m/>
    <n v="1.000002000002"/>
    <s v="Derived (4b)"/>
    <s v=""/>
    <m/>
  </r>
  <r>
    <n v="69"/>
    <s v="Tsai et al. 2014"/>
    <n v="69.099999999999994"/>
    <x v="446"/>
    <s v="Table 6, p. 61 (derived from table 5 and equation 7)"/>
    <x v="0"/>
    <x v="0"/>
    <x v="1"/>
    <n v="0.15267175572519082"/>
    <n v="6.5500000000000007"/>
    <s v="69.1Pop_Den"/>
    <n v="0.5"/>
    <n v="3.2750000000000004"/>
    <n v="6.6345352171008717E-2"/>
    <n v="3.9807211302605228E-2"/>
    <e v="#N/A"/>
    <e v="#N/A"/>
    <e v="#N/A"/>
    <e v="#N/A"/>
    <e v="#N/A"/>
    <e v="#N/A"/>
    <e v="#N/A"/>
    <e v="#N/A"/>
    <n v="1"/>
    <n v="6.5500000000000007"/>
    <n v="0.10343853727812453"/>
    <n v="6.2063122366874716E-2"/>
    <n v="0.5"/>
    <n v="3.2750000000000004"/>
    <n v="0.17597272523026755"/>
    <n v="0.10558363513816053"/>
    <e v="#N/A"/>
    <e v="#N/A"/>
    <e v="#N/A"/>
    <e v="#N/A"/>
    <s v="8a"/>
    <n v="0.6"/>
    <s v="Source"/>
    <n v="0.15267175572519082"/>
    <s v="Derived (8a)"/>
    <s v="Y"/>
    <s v="Pos"/>
    <s v="Y"/>
    <s v="Ridership"/>
    <s v="per capita trip"/>
    <s v="Continuous"/>
    <s v="Aggregate"/>
    <s v="General"/>
    <s v="Australia"/>
    <s v="Sydney"/>
    <n v="2009"/>
    <x v="1"/>
    <x v="2"/>
    <n v="236"/>
    <x v="1"/>
    <n v="0"/>
    <n v="1"/>
    <x v="0"/>
    <s v="Density"/>
    <s v="Population density"/>
    <x v="2"/>
    <s v="OLS"/>
    <m/>
    <n v="0.59599999999999997"/>
    <m/>
    <m/>
    <s v=""/>
    <n v="3.93"/>
    <m/>
  </r>
  <r>
    <n v="55"/>
    <s v="Marshall and Garrick 2010"/>
    <n v="55.1"/>
    <x v="447"/>
    <s v="Table 2 p. 110"/>
    <x v="0"/>
    <x v="0"/>
    <x v="1"/>
    <n v="8.8303341176470582E-2"/>
    <n v="11.324599801966057"/>
    <s v="55.1Connectivity"/>
    <n v="0.33333333333333331"/>
    <n v="3.7748666006553524"/>
    <n v="0.35664932710071007"/>
    <n v="0.21415462503706204"/>
    <e v="#N/A"/>
    <e v="#N/A"/>
    <e v="#N/A"/>
    <e v="#N/A"/>
    <e v="#N/A"/>
    <e v="#N/A"/>
    <e v="#N/A"/>
    <e v="#N/A"/>
    <n v="0.33333333333333331"/>
    <n v="3.7748666006553524"/>
    <n v="0.27972444141062741"/>
    <n v="0.16796409893990594"/>
    <n v="0.33333333333333331"/>
    <n v="3.7748666006553524"/>
    <n v="0.28182849160300039"/>
    <n v="0.16922750264143474"/>
    <n v="0.33333333333333331"/>
    <n v="3.7748666006553524"/>
    <n v="0.28813689675596377"/>
    <n v="0.17301546475844515"/>
    <s v="4a, 8a, 7a"/>
    <n v="0.60046271999999989"/>
    <s v="derived (7a)"/>
    <n v="8.8303341176470582E-2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Intersection density"/>
    <x v="0"/>
    <s v="Multinomial logistic"/>
    <s v="automobile"/>
    <n v="3.5999999999999999E-3"/>
    <n v="1.0036064877830035"/>
    <m/>
    <s v="Derived (4a)"/>
    <n v="6.8"/>
    <m/>
  </r>
  <r>
    <n v="38"/>
    <s v="Choi et al. 2012"/>
    <n v="38.200000000000003"/>
    <x v="448"/>
    <s v="Table 2 p. 715 (poisson model)"/>
    <x v="0"/>
    <x v="0"/>
    <x v="1"/>
    <n v="5.4009386828965854E-2"/>
    <n v="18.515300000845198"/>
    <s v="38.2Act_Den"/>
    <n v="1"/>
    <n v="18.515300000845198"/>
    <n v="1.0340101168499765"/>
    <n v="0.62764414092793575"/>
    <e v="#N/A"/>
    <e v="#N/A"/>
    <e v="#N/A"/>
    <e v="#N/A"/>
    <e v="#N/A"/>
    <e v="#N/A"/>
    <e v="#N/A"/>
    <e v="#N/A"/>
    <n v="1"/>
    <n v="18.515300000845198"/>
    <n v="1.019024969421551"/>
    <n v="0.61854815643888139"/>
    <e v="#N/A"/>
    <e v="#N/A"/>
    <e v="#N/A"/>
    <e v="#N/A"/>
    <n v="1"/>
    <n v="18.515300000845198"/>
    <n v="1.0546253280271851"/>
    <n v="0.6401575741125014"/>
    <m/>
    <n v="0.60699999999999998"/>
    <s v="Source"/>
    <m/>
    <m/>
    <s v="Y"/>
    <s v="Pos"/>
    <s v="Y"/>
    <s v="Ridership"/>
    <s v="trip"/>
    <s v="Count"/>
    <s v="Aggregate"/>
    <s v="Peak"/>
    <s v="South Korea"/>
    <s v="Seoul"/>
    <n v="2010"/>
    <x v="0"/>
    <x v="2"/>
    <n v="1000"/>
    <x v="0"/>
    <n v="0"/>
    <n v="0"/>
    <x v="1"/>
    <s v="Density"/>
    <s v="commercial density (common catchment area)"/>
    <x v="7"/>
    <s v="Poisson regression"/>
    <m/>
    <n v="1.9999999999999999E-6"/>
    <m/>
    <n v="1.000002000002"/>
    <s v="Derived (4b)"/>
    <s v=""/>
    <m/>
  </r>
  <r>
    <n v="160"/>
    <s v="Moshiur et al. 2019"/>
    <n v="160.19999999999999"/>
    <x v="449"/>
    <s v="Table 4 (alighting) p. 599"/>
    <x v="0"/>
    <x v="0"/>
    <x v="1"/>
    <n v="3.6965224234214548E-2"/>
    <n v="27.052453237235135"/>
    <s v="160.2Comm_Den"/>
    <n v="1"/>
    <n v="27.052453237235135"/>
    <n v="0.38802003147309916"/>
    <n v="0.23763892409571899"/>
    <e v="#N/A"/>
    <e v="#N/A"/>
    <e v="#N/A"/>
    <e v="#N/A"/>
    <e v="#N/A"/>
    <e v="#N/A"/>
    <e v="#N/A"/>
    <e v="#N/A"/>
    <n v="1"/>
    <n v="27.052453237235135"/>
    <n v="0.40683774886600377"/>
    <n v="0.24916364383302247"/>
    <e v="#N/A"/>
    <e v="#N/A"/>
    <e v="#N/A"/>
    <e v="#N/A"/>
    <n v="1"/>
    <n v="27.052453237235135"/>
    <n v="0.42569148701876697"/>
    <n v="0.26071042411855438"/>
    <s v="6c, 8a"/>
    <n v="0.61243983511246669"/>
    <s v="derived (6c)"/>
    <n v="3.6965224234214548E-2"/>
    <s v="Derived (8a)"/>
    <s v="Y"/>
    <s v="Pos"/>
    <s v="Y"/>
    <s v="Ridership"/>
    <s v="daily alighting"/>
    <s v="Count"/>
    <s v="Aggregate"/>
    <s v="General"/>
    <s v="USA"/>
    <s v="Orlando"/>
    <n v="2015"/>
    <x v="0"/>
    <x v="0"/>
    <n v="2124"/>
    <x v="0"/>
    <n v="0"/>
    <n v="0"/>
    <x v="1"/>
    <s v="Density"/>
    <s v="number of commercial centers"/>
    <x v="8"/>
    <s v="panel OLS"/>
    <m/>
    <n v="68.540999999999997"/>
    <m/>
    <m/>
    <m/>
    <n v="16.568000000000001"/>
    <s v="source"/>
  </r>
  <r>
    <n v="3"/>
    <s v="Cervero. 2002"/>
    <n v="3.1"/>
    <x v="450"/>
    <s v="Table 2 p. 275, Table 4 p. 281"/>
    <x v="1"/>
    <x v="0"/>
    <x v="1"/>
    <n v="0.23018693887590705"/>
    <n v="4.3442951406512966"/>
    <s v="3.1Balance"/>
    <n v="0.5"/>
    <n v="2.1721475703256483"/>
    <n v="0.24242558871953418"/>
    <n v="0.14909173706251352"/>
    <n v="0.5"/>
    <n v="2.1721475703256483"/>
    <n v="0.61832320405628027"/>
    <n v="0.38026877049461238"/>
    <n v="0.5"/>
    <n v="2.1721475703256483"/>
    <n v="0.39379480215036328"/>
    <n v="0.24218380332247341"/>
    <e v="#N/A"/>
    <e v="#N/A"/>
    <e v="#N/A"/>
    <e v="#N/A"/>
    <n v="0.5"/>
    <n v="2.1721475703256483"/>
    <n v="0.15650934280494205"/>
    <n v="9.6253245825039357E-2"/>
    <e v="#N/A"/>
    <e v="#N/A"/>
    <e v="#N/A"/>
    <e v="#N/A"/>
    <s v="8a, 8b"/>
    <n v="0.61499999999999999"/>
    <s v="Source"/>
    <n v="0.23018693887590705"/>
    <s v="Derived (8a)"/>
    <s v="Y"/>
    <s v="Pos"/>
    <s v="Y"/>
    <s v="mode choice (probability)"/>
    <s v="trip"/>
    <s v="binary"/>
    <s v="Disaggregate"/>
    <s v="General"/>
    <s v="USA"/>
    <s v="Montgomery County"/>
    <n v="1994"/>
    <x v="1"/>
    <x v="1"/>
    <n v="1960"/>
    <x v="1"/>
    <n v="0"/>
    <n v="1"/>
    <x v="0"/>
    <s v="Diversity"/>
    <s v="Population to retail employment continuous (fraction) (relative):Entropy: maximises eveness --&gt; 1"/>
    <x v="3"/>
    <s v="Binary logistic"/>
    <s v="automobile"/>
    <n v="2.4392999999999998"/>
    <n v="11.465012424514097"/>
    <m/>
    <s v="Derived (4a)"/>
    <n v="2.6717415115005472"/>
    <s v="derived (8b)"/>
  </r>
  <r>
    <n v="30"/>
    <s v="Brown et al. 2006"/>
    <n v="30.2"/>
    <x v="451"/>
    <s v="Table 5.4 p. 40 (Final model)"/>
    <x v="0"/>
    <x v="0"/>
    <x v="1"/>
    <n v="0.16660000000000003"/>
    <n v="6.0024009603841524"/>
    <s v="30.2Amenity"/>
    <n v="0.33333333333333331"/>
    <n v="2.0008003201280506"/>
    <n v="1.2152907266934711E-2"/>
    <n v="7.8094582097322464E-3"/>
    <e v="#N/A"/>
    <e v="#N/A"/>
    <e v="#N/A"/>
    <e v="#N/A"/>
    <n v="0.5"/>
    <n v="3.0012004801920762"/>
    <e v="#N/A"/>
    <e v="#N/A"/>
    <e v="#N/A"/>
    <e v="#N/A"/>
    <e v="#N/A"/>
    <e v="#N/A"/>
    <e v="#N/A"/>
    <e v="#N/A"/>
    <e v="#N/A"/>
    <e v="#N/A"/>
    <e v="#N/A"/>
    <e v="#N/A"/>
    <e v="#N/A"/>
    <e v="#N/A"/>
    <s v="4b, 7b,  8a, 8b"/>
    <n v="0.64260000000000006"/>
    <s v="derived (7b)"/>
    <n v="0.1666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PT-Design"/>
    <s v="Pedestrian amenity at bus stop"/>
    <x v="6"/>
    <s v="Negative binomial regression"/>
    <m/>
    <n v="0.27"/>
    <m/>
    <n v="1.3099644507332473"/>
    <s v="Derived (4b)"/>
    <n v="3.8571428571428572"/>
    <s v="derived (8b)"/>
  </r>
  <r>
    <n v="100"/>
    <s v="Spears 2013"/>
    <n v="100.1"/>
    <x v="452"/>
    <s v="Table 4.5 p. 52 (Model 1)"/>
    <x v="0"/>
    <x v="0"/>
    <x v="1"/>
    <n v="0.57804938628158842"/>
    <n v="1.7299559929172978"/>
    <s v="100.1Comm_Den"/>
    <n v="1"/>
    <n v="1.7299559929172978"/>
    <n v="2.4813186919954603E-2"/>
    <n v="1.6136153404616358E-2"/>
    <e v="#N/A"/>
    <e v="#N/A"/>
    <e v="#N/A"/>
    <e v="#N/A"/>
    <e v="#N/A"/>
    <e v="#N/A"/>
    <e v="#N/A"/>
    <e v="#N/A"/>
    <n v="1"/>
    <n v="1.7299559929172978"/>
    <n v="2.6016546285975876E-2"/>
    <n v="1.6918704690496753E-2"/>
    <n v="1"/>
    <n v="1.7299559929172978"/>
    <n v="0.15290459696354305"/>
    <n v="9.9434709488710901E-2"/>
    <e v="#N/A"/>
    <e v="#N/A"/>
    <e v="#N/A"/>
    <e v="#N/A"/>
    <s v="7a, 8a, 8b"/>
    <n v="0.65030555956678693"/>
    <s v="derived (7a)"/>
    <n v="0.57804938628158842"/>
    <s v="Derived (8a)"/>
    <s v="N"/>
    <s v="Pos"/>
    <s v="insignificant"/>
    <s v="Transit use (probability)"/>
    <s v="individual"/>
    <s v="ordered categorical"/>
    <s v="Disaggregate"/>
    <s v="General"/>
    <s v="USA"/>
    <s v="South Los Angeles"/>
    <n v="2011"/>
    <x v="0"/>
    <x v="2"/>
    <n v="284"/>
    <x v="1"/>
    <n v="1"/>
    <n v="1"/>
    <x v="0"/>
    <s v="Density"/>
    <s v="Commercial density"/>
    <x v="8"/>
    <s v="Binary logistic"/>
    <s v="no transit trip"/>
    <n v="1.7999999999999999E-2"/>
    <n v="1.02"/>
    <m/>
    <s v="Source"/>
    <n v="1.125"/>
    <s v="derived (8b)"/>
  </r>
  <r>
    <n v="107"/>
    <s v="Brownet al. 2014"/>
    <n v="107.2"/>
    <x v="453"/>
    <s v="Table 1 p. 947 (Bus to CBD)"/>
    <x v="0"/>
    <x v="0"/>
    <x v="1"/>
    <n v="7.9336709847607212E-2"/>
    <n v="12.604505555131235"/>
    <s v="107.2Pop_Den"/>
    <n v="1"/>
    <n v="12.604505555131235"/>
    <n v="0.25534362137301297"/>
    <n v="0.17286763166952979"/>
    <e v="#N/A"/>
    <e v="#N/A"/>
    <e v="#N/A"/>
    <e v="#N/A"/>
    <e v="#N/A"/>
    <e v="#N/A"/>
    <e v="#N/A"/>
    <e v="#N/A"/>
    <n v="1"/>
    <n v="12.604505555131235"/>
    <n v="0.19905215537965953"/>
    <n v="0.13475830919202952"/>
    <n v="1"/>
    <n v="12.604505555131235"/>
    <n v="0.6772669290737372"/>
    <n v="0.45850971098292009"/>
    <n v="1"/>
    <n v="12.604505555131235"/>
    <n v="0.19317508622441926"/>
    <n v="0.13077953337393183"/>
    <s v="4b"/>
    <n v="0.67700000000000005"/>
    <s v="Source"/>
    <m/>
    <m/>
    <s v="Y"/>
    <s v="Pos"/>
    <s v="Y"/>
    <s v="Ridership"/>
    <s v="trip"/>
    <s v="Count"/>
    <s v="Aggregate"/>
    <s v="Work"/>
    <s v="USA"/>
    <s v="Atlanta"/>
    <n v="2000"/>
    <x v="1"/>
    <x v="2"/>
    <n v="4376"/>
    <x v="0"/>
    <n v="0"/>
    <n v="1"/>
    <x v="0"/>
    <s v="Density"/>
    <s v="Population density"/>
    <x v="2"/>
    <s v="Negative binomial regression"/>
    <m/>
    <n v="0.1129"/>
    <m/>
    <n v="1.1195199753532641"/>
    <s v="Derived (4b)"/>
    <s v=""/>
    <m/>
  </r>
  <r>
    <n v="160"/>
    <s v="Moshiur et al. 2019"/>
    <n v="160.1"/>
    <x v="454"/>
    <s v="Table 4 (Boarding) p. 599"/>
    <x v="0"/>
    <x v="0"/>
    <x v="1"/>
    <n v="3.5907338487459362E-2"/>
    <n v="27.849460364467003"/>
    <s v="160.1Mix_Land"/>
    <n v="1"/>
    <n v="27.849460364467003"/>
    <n v="0.37791105119003843"/>
    <n v="0.27260331108760349"/>
    <e v="#N/A"/>
    <e v="#N/A"/>
    <e v="#N/A"/>
    <e v="#N/A"/>
    <e v="#N/A"/>
    <e v="#N/A"/>
    <e v="#N/A"/>
    <e v="#N/A"/>
    <n v="1"/>
    <n v="27.849460364467003"/>
    <n v="0.32261531786995284"/>
    <n v="0.2327161473102935"/>
    <e v="#N/A"/>
    <e v="#N/A"/>
    <e v="#N/A"/>
    <e v="#N/A"/>
    <n v="1"/>
    <n v="27.849460364467003"/>
    <n v="0.26420075480447158"/>
    <n v="0.1905792390160235"/>
    <s v="6c, 8a"/>
    <n v="0.72134252287457112"/>
    <s v="derived (6c)"/>
    <n v="3.5907338487459362E-2"/>
    <s v="Derived (8a)"/>
    <s v="Y"/>
    <s v="Pos"/>
    <s v="Y"/>
    <s v="Ridership"/>
    <s v="daily boardings"/>
    <s v="Count"/>
    <s v="Aggregate"/>
    <s v="General"/>
    <s v="USA"/>
    <s v="Orlando"/>
    <n v="2015"/>
    <x v="0"/>
    <x v="0"/>
    <n v="2124"/>
    <x v="0"/>
    <n v="0"/>
    <n v="0"/>
    <x v="1"/>
    <s v="Diversity"/>
    <s v="normalised land use land use entropy"/>
    <x v="4"/>
    <s v="panel OLS"/>
    <m/>
    <n v="347.96899999999999"/>
    <m/>
    <m/>
    <m/>
    <n v="20.088999999999999"/>
    <s v="source"/>
  </r>
  <r>
    <n v="111"/>
    <s v="Chatman 2008"/>
    <n v="111.3"/>
    <x v="455"/>
    <s v="Table 5 p. 1020 (col. 4 combined Density)"/>
    <x v="1"/>
    <x v="0"/>
    <x v="1"/>
    <n v="5.4009386828965854E-2"/>
    <n v="18.515300000845198"/>
    <s v="111.3Act_Den"/>
    <n v="1"/>
    <n v="18.515300000845198"/>
    <n v="1.0340101168499765"/>
    <n v="0.75600615683369177"/>
    <n v="1"/>
    <n v="18.515300000845198"/>
    <n v="1.0927665383766527"/>
    <n v="0.79896532686870592"/>
    <n v="1"/>
    <n v="18.515300000845198"/>
    <n v="1.0599893572473431"/>
    <n v="0.77500061865782244"/>
    <e v="#N/A"/>
    <e v="#N/A"/>
    <e v="#N/A"/>
    <e v="#N/A"/>
    <n v="1"/>
    <n v="18.515300000845198"/>
    <n v="0.91140124894932251"/>
    <n v="0.66636190915680771"/>
    <n v="1"/>
    <n v="18.515300000845198"/>
    <n v="1.0546253280271851"/>
    <n v="0.77107876233379613"/>
    <s v="4b, 7b"/>
    <n v="0.73114000000000001"/>
    <s v="derived (7b)"/>
    <m/>
    <m/>
    <s v="Y"/>
    <s v="Pos"/>
    <s v="Y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Building density"/>
    <x v="7"/>
    <s v="Negative binomial regression"/>
    <m/>
    <n v="1.052"/>
    <m/>
    <n v="2.8633721394136336"/>
    <s v="Derived (4b)"/>
    <s v=""/>
    <m/>
  </r>
  <r>
    <n v="36"/>
    <s v="Chan and Miranda-Moreno 2013"/>
    <n v="36.1"/>
    <x v="456"/>
    <s v="Table 5, p. 261"/>
    <x v="0"/>
    <x v="0"/>
    <x v="1"/>
    <n v="7.9336709847607212E-2"/>
    <n v="12.604505555131235"/>
    <s v="36.1Pop_Den"/>
    <n v="1"/>
    <n v="12.604505555131235"/>
    <n v="0.25534362137301297"/>
    <n v="0.18946496705877564"/>
    <e v="#N/A"/>
    <e v="#N/A"/>
    <e v="#N/A"/>
    <e v="#N/A"/>
    <e v="#N/A"/>
    <e v="#N/A"/>
    <e v="#N/A"/>
    <e v="#N/A"/>
    <n v="1"/>
    <n v="12.604505555131235"/>
    <n v="0.19905215537965953"/>
    <n v="0.14769669929170737"/>
    <n v="1"/>
    <n v="12.604505555131235"/>
    <n v="0.6772669290737372"/>
    <n v="0.502532061372713"/>
    <n v="1"/>
    <n v="12.604505555131235"/>
    <n v="0.19317508622441926"/>
    <n v="0.14333591397851908"/>
    <m/>
    <n v="0.74199999999999999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x v="2"/>
    <x v="2"/>
    <n v="130"/>
    <x v="0"/>
    <n v="0"/>
    <n v="1"/>
    <x v="0"/>
    <s v="Density"/>
    <s v="Population density"/>
    <x v="2"/>
    <s v="OLS"/>
    <m/>
    <n v="0.122"/>
    <m/>
    <n v="1.1297541017803188"/>
    <s v="Derived (4b)"/>
    <s v=""/>
    <m/>
  </r>
  <r>
    <n v="131"/>
    <s v="Zhang 2004"/>
    <n v="131.4"/>
    <x v="457"/>
    <s v="Table 4 (Hong Kong - non-work trip, expanded)"/>
    <x v="1"/>
    <x v="0"/>
    <x v="1"/>
    <n v="0.34826484018264836"/>
    <n v="2.8713779992133213"/>
    <s v="131.4Pop_Den"/>
    <n v="1"/>
    <n v="2.8713779992133213"/>
    <n v="5.8168728114166159E-2"/>
    <n v="4.4365288932674524E-2"/>
    <n v="1"/>
    <n v="2.8713779992133213"/>
    <n v="1.2820428814999786E-2"/>
    <n v="9.7781410572003371E-3"/>
    <n v="1"/>
    <n v="2.8713779992133213"/>
    <n v="0.16182924130559631"/>
    <n v="0.12342716234377829"/>
    <e v="#N/A"/>
    <e v="#N/A"/>
    <e v="#N/A"/>
    <e v="#N/A"/>
    <n v="1"/>
    <n v="2.8713779992133213"/>
    <n v="0.15428525547719119"/>
    <n v="0.11767336435245371"/>
    <e v="#N/A"/>
    <e v="#N/A"/>
    <e v="#N/A"/>
    <e v="#N/A"/>
    <s v="4a, 7a, 8a"/>
    <n v="0.76269999999999993"/>
    <s v="derived (7a)"/>
    <n v="0.34826484018264836"/>
    <s v="Derived (8a)"/>
    <s v="Y"/>
    <s v="Pos"/>
    <s v="Y"/>
    <s v="mode choice (probability)"/>
    <s v="trip"/>
    <s v="Discrete"/>
    <s v="Disaggregate"/>
    <s v="Non-work"/>
    <s v="Hong Kong"/>
    <s v="Hong Kong"/>
    <n v="1991"/>
    <x v="1"/>
    <x v="1"/>
    <n v="15281"/>
    <x v="1"/>
    <n v="0"/>
    <n v="1"/>
    <x v="0"/>
    <s v="Density"/>
    <s v="population density (origin)"/>
    <x v="2"/>
    <s v="logistic (nested)"/>
    <s v="drive alone or active modes"/>
    <n v="2.8999999999999998E-3"/>
    <n v="1.002904209067782"/>
    <m/>
    <s v="Derived (4a)"/>
    <n v="2.19"/>
    <m/>
  </r>
  <r>
    <n v="30"/>
    <s v="Brown et al. 2006"/>
    <n v="30.2"/>
    <x v="458"/>
    <s v="Table 5.4 p. 40 (Final model)"/>
    <x v="0"/>
    <x v="0"/>
    <x v="2"/>
    <n v="0.38279999999999997"/>
    <n v="2.6123301985370952"/>
    <s v="30.2Amenity"/>
    <n v="0.33333333333333331"/>
    <n v="0.87077673284569834"/>
    <n v="5.2891179484621824E-3"/>
    <n v="4.0493487013426466E-3"/>
    <e v="#N/A"/>
    <e v="#N/A"/>
    <e v="#N/A"/>
    <e v="#N/A"/>
    <n v="0.5"/>
    <n v="1.3061650992685476"/>
    <e v="#N/A"/>
    <e v="#N/A"/>
    <e v="#N/A"/>
    <e v="#N/A"/>
    <e v="#N/A"/>
    <e v="#N/A"/>
    <e v="#N/A"/>
    <e v="#N/A"/>
    <e v="#N/A"/>
    <e v="#N/A"/>
    <e v="#N/A"/>
    <e v="#N/A"/>
    <e v="#N/A"/>
    <e v="#N/A"/>
    <s v="4b, 7b,  8a, 8b"/>
    <n v="0.76559999999999995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PT-Design"/>
    <s v="Quality of pedestrian and bicycle amenity at stop"/>
    <x v="6"/>
    <s v="Negative binomial regression"/>
    <m/>
    <n v="0.22"/>
    <m/>
    <n v="1.2460767305873808"/>
    <s v="Derived (4b)"/>
    <n v="2"/>
    <s v="derived (8b)"/>
  </r>
  <r>
    <n v="161"/>
    <s v="Kathuria et al. 2018"/>
    <n v="161.1"/>
    <x v="459"/>
    <s v="Table 3 p. 48"/>
    <x v="0"/>
    <x v="0"/>
    <x v="2"/>
    <n v="0.38527999999999996"/>
    <n v="2.5955149501661134"/>
    <s v="161.1Connectivity"/>
    <n v="0.5"/>
    <n v="1.2977574750830567"/>
    <n v="0.12261210241123079"/>
    <n v="9.5218106490513599E-2"/>
    <e v="#N/A"/>
    <e v="#N/A"/>
    <e v="#N/A"/>
    <e v="#N/A"/>
    <e v="#N/A"/>
    <e v="#N/A"/>
    <e v="#N/A"/>
    <e v="#N/A"/>
    <n v="1"/>
    <n v="2.5955149501661134"/>
    <n v="0.1923323514219292"/>
    <n v="0.14936145746724178"/>
    <e v="#N/A"/>
    <e v="#N/A"/>
    <e v="#N/A"/>
    <e v="#N/A"/>
    <e v="#N/A"/>
    <e v="#N/A"/>
    <e v="#N/A"/>
    <e v="#N/A"/>
    <s v="7b, 8a, 8b"/>
    <n v="0.77657999999999994"/>
    <s v="derived (7b)"/>
    <n v="0.38527999999999996"/>
    <s v="derived, 8a, 8b"/>
    <s v="Y"/>
    <s v="Pos"/>
    <s v="Y"/>
    <s v="Ridership"/>
    <s v="ridership"/>
    <s v="Count"/>
    <s v="Aggregate"/>
    <s v="General"/>
    <s v="India"/>
    <s v="Ahmedabad"/>
    <n v="2015"/>
    <x v="0"/>
    <x v="0"/>
    <n v="150"/>
    <x v="1"/>
    <n v="0"/>
    <n v="0"/>
    <x v="1"/>
    <s v="PT-Design"/>
    <s v="Connectivity Index: degree of connecitivity within the buffer area and road network accessibility (4-way intersections *3 + 3-way intersections *2 + cul-de-sacs)/buffer area"/>
    <x v="0"/>
    <s v="Negative binomial regression"/>
    <m/>
    <n v="0.25800000000000001"/>
    <m/>
    <m/>
    <m/>
    <n v="2.015625"/>
    <s v="derived (8b)"/>
  </r>
  <r>
    <n v="69"/>
    <s v="Tsai et al. 2014"/>
    <n v="69.099999999999994"/>
    <x v="460"/>
    <s v="Table 6, p. 61 (derived from table 5 and equation 7)"/>
    <x v="0"/>
    <x v="0"/>
    <x v="2"/>
    <n v="0.2010178117048346"/>
    <n v="4.9746835443037973"/>
    <s v="69.1Pop_Den"/>
    <n v="0.5"/>
    <n v="2.4873417721518987"/>
    <n v="5.0388875066588894E-2"/>
    <n v="3.9807211302605228E-2"/>
    <e v="#N/A"/>
    <e v="#N/A"/>
    <e v="#N/A"/>
    <e v="#N/A"/>
    <e v="#N/A"/>
    <e v="#N/A"/>
    <e v="#N/A"/>
    <e v="#N/A"/>
    <n v="1"/>
    <n v="4.9746835443037973"/>
    <n v="7.8560914388449005E-2"/>
    <n v="6.2063122366874716E-2"/>
    <n v="0.5"/>
    <n v="2.4873417721518987"/>
    <n v="0.13365017106096269"/>
    <n v="0.10558363513816053"/>
    <e v="#N/A"/>
    <e v="#N/A"/>
    <e v="#N/A"/>
    <e v="#N/A"/>
    <s v="8a"/>
    <n v="0.79"/>
    <s v="Source"/>
    <n v="0.2010178117048346"/>
    <s v="Derived (8a)"/>
    <s v="Y"/>
    <s v="Pos"/>
    <s v="Y"/>
    <s v="Ridership"/>
    <s v="per capita trip"/>
    <s v="Continuous"/>
    <s v="Aggregate"/>
    <s v="General"/>
    <s v="Australia"/>
    <s v="Sydney"/>
    <n v="2009"/>
    <x v="1"/>
    <x v="1"/>
    <n v="236"/>
    <x v="1"/>
    <n v="0"/>
    <n v="1"/>
    <x v="0"/>
    <s v="Density"/>
    <s v="Population density"/>
    <x v="2"/>
    <s v="OLS"/>
    <m/>
    <n v="0.59599999999999997"/>
    <m/>
    <m/>
    <s v=""/>
    <n v="3.93"/>
    <m/>
  </r>
  <r>
    <n v="151"/>
    <s v="Gan et al. 2019"/>
    <n v="151.1"/>
    <x v="461"/>
    <s v="Table 2 p. 6 "/>
    <x v="0"/>
    <x v="0"/>
    <x v="2"/>
    <n v="0.11800034066170169"/>
    <n v="8.4745518054640758"/>
    <s v="151.1Connectivity"/>
    <n v="1"/>
    <n v="8.4745518054640758"/>
    <n v="0.80067549893661027"/>
    <n v="0.6402357044278679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n v="1"/>
    <n v="8.4745518054640758"/>
    <n v="0.6468655231949505"/>
    <n v="0.51724625577135164"/>
    <s v="6c, 8a, 8b"/>
    <n v="0.79961945292215764"/>
    <s v="derived 6c)"/>
    <n v="0.11800034066170169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x v="0"/>
    <x v="0"/>
    <n v="112"/>
    <x v="0"/>
    <n v="0"/>
    <n v="0"/>
    <x v="1"/>
    <s v="PT-Design"/>
    <s v="Number of exits"/>
    <x v="0"/>
    <s v="OLS"/>
    <m/>
    <n v="94176.4"/>
    <m/>
    <m/>
    <m/>
    <n v="6.7764164784456673"/>
    <s v="derived (8b)"/>
  </r>
  <r>
    <n v="107"/>
    <s v="Brownet al. 2014"/>
    <n v="107.1"/>
    <x v="462"/>
    <s v="Table 2 p. 952 (rail to all other destinations)"/>
    <x v="0"/>
    <x v="0"/>
    <x v="2"/>
    <n v="7.9336709847607212E-2"/>
    <n v="12.604505555131235"/>
    <s v="107.1Pop_Den"/>
    <n v="0.5"/>
    <n v="6.3022527775656174"/>
    <n v="0.12767181068650649"/>
    <n v="0.10252046398126471"/>
    <e v="#N/A"/>
    <e v="#N/A"/>
    <e v="#N/A"/>
    <e v="#N/A"/>
    <e v="#N/A"/>
    <e v="#N/A"/>
    <e v="#N/A"/>
    <e v="#N/A"/>
    <n v="1"/>
    <n v="12.604505555131235"/>
    <n v="0.19905215537965953"/>
    <n v="0.1598388807698666"/>
    <n v="0.5"/>
    <n v="6.3022527775656174"/>
    <n v="0.3386334645368686"/>
    <n v="0.27192267202310549"/>
    <n v="0.5"/>
    <n v="6.3022527775656174"/>
    <n v="9.6587543112209628E-2"/>
    <n v="7.7559797119104337E-2"/>
    <s v="4b"/>
    <n v="0.80300000000000005"/>
    <s v="Source"/>
    <m/>
    <m/>
    <s v="Y"/>
    <s v="Pos"/>
    <s v="Y"/>
    <s v="Ridership"/>
    <s v="trip"/>
    <s v="Count"/>
    <s v="Aggregate"/>
    <s v="Work"/>
    <s v="USA"/>
    <s v="Atlanta"/>
    <n v="2000"/>
    <x v="1"/>
    <x v="1"/>
    <n v="59101"/>
    <x v="0"/>
    <n v="0"/>
    <n v="1"/>
    <x v="0"/>
    <s v="Density"/>
    <s v="Population density"/>
    <x v="2"/>
    <s v="Negative binomial regression"/>
    <m/>
    <n v="0.1646"/>
    <m/>
    <n v="1.1789214558027765"/>
    <s v="Derived (4b)"/>
    <s v=""/>
    <m/>
  </r>
  <r>
    <n v="8"/>
    <s v="Dill and Wardell 2007"/>
    <n v="8.1"/>
    <x v="463"/>
    <s v="Table 4, p. 55"/>
    <x v="0"/>
    <x v="0"/>
    <x v="2"/>
    <n v="0.12883537881963511"/>
    <n v="7.7618431300610675"/>
    <s v="8.1Connectivity"/>
    <n v="1"/>
    <n v="7.7618431300610675"/>
    <n v="0.73333879637414301"/>
    <n v="0.5940972527587994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n v="1"/>
    <n v="7.7618431300610675"/>
    <n v="0.59246421905720315"/>
    <n v="0.47997101290710126"/>
    <s v="6c"/>
    <n v="0.810126582278481"/>
    <s v="derived (6c)"/>
    <m/>
    <m/>
    <s v="Y"/>
    <s v="Pos"/>
    <s v="Y"/>
    <s v="Mode share"/>
    <s v="trip"/>
    <s v="Continuous"/>
    <s v="Aggregate"/>
    <s v="Work"/>
    <s v="USA"/>
    <s v="Portland"/>
    <s v="Not stated"/>
    <x v="2"/>
    <x v="2"/>
    <n v="592"/>
    <x v="0"/>
    <n v="0"/>
    <n v="0"/>
    <x v="1"/>
    <s v="PT-Design"/>
    <s v="Intersection to cul-de-sac continuous (fraction)"/>
    <x v="0"/>
    <s v="OLS"/>
    <m/>
    <n v="0.08"/>
    <m/>
    <m/>
    <s v=""/>
    <s v=""/>
    <m/>
  </r>
  <r>
    <n v="89"/>
    <s v="Duggal et al. 2016"/>
    <n v="89.2"/>
    <x v="464"/>
    <s v="Table 3 p. 6"/>
    <x v="0"/>
    <x v="0"/>
    <x v="2"/>
    <n v="0.15118196811434853"/>
    <n v="6.6145454545454552"/>
    <s v="89.2Emp_Den"/>
    <n v="1"/>
    <n v="6.6145454545454552"/>
    <n v="0.12234525172255727"/>
    <n v="0.10093483267110974"/>
    <e v="#N/A"/>
    <e v="#N/A"/>
    <e v="#N/A"/>
    <e v="#N/A"/>
    <e v="#N/A"/>
    <e v="#N/A"/>
    <e v="#N/A"/>
    <e v="#N/A"/>
    <e v="#N/A"/>
    <e v="#N/A"/>
    <e v="#N/A"/>
    <e v="#N/A"/>
    <n v="1"/>
    <n v="6.6145454545454552"/>
    <n v="0.29265856436393262"/>
    <n v="0.2414433156002444"/>
    <n v="1"/>
    <n v="6.6145454545454552"/>
    <n v="0.10140795441674354"/>
    <n v="8.3661562393813407E-2"/>
    <s v="6a, 10, 8a"/>
    <n v="0.82499999999999996"/>
    <s v="Source (6a)"/>
    <n v="0.15118196811434853"/>
    <s v="Derived (8a)"/>
    <s v="Y"/>
    <s v="Pos"/>
    <s v="Y"/>
    <s v="Ridership"/>
    <s v="boarding"/>
    <s v="Continuous"/>
    <s v="Aggregate"/>
    <s v="Peak"/>
    <s v="Canada"/>
    <s v="Edmonton"/>
    <s v="2009, 2012"/>
    <x v="2"/>
    <x v="2"/>
    <n v="30"/>
    <x v="0"/>
    <n v="0"/>
    <n v="1"/>
    <x v="0"/>
    <s v="Density"/>
    <s v="Employment density"/>
    <x v="1"/>
    <s v="OLS"/>
    <m/>
    <n v="0.82499999999999996"/>
    <m/>
    <m/>
    <s v=""/>
    <n v="5.4569999999999999"/>
    <m/>
  </r>
  <r>
    <n v="186"/>
    <s v="Pan et al. 2017"/>
    <n v="186.1"/>
    <x v="465"/>
    <s v="Table 2 p. 61"/>
    <x v="0"/>
    <x v="0"/>
    <x v="2"/>
    <n v="-0.2572283622984568"/>
    <n v="-3.8875961852127352"/>
    <s v="186.1Pop_Den"/>
    <n v="1"/>
    <n v="-3.8875961852127352"/>
    <n v="-7.8755400918048529E-2"/>
    <n v="-6.6709998381414268E-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n v="1"/>
    <n v="-3.8875961852127352"/>
    <n v="-5.9580816161286895E-2"/>
    <n v="-5.0468108896032732E-2"/>
    <s v="6c, 8a"/>
    <n v="0.84705299704881831"/>
    <s v="derived (6c)"/>
    <n v="-0.2572283622984568"/>
    <s v="Derived (8a)"/>
    <s v="Y"/>
    <s v="Pos"/>
    <s v="Y"/>
    <s v="Ridership"/>
    <s v="daily station passenger volume"/>
    <s v="Continuous"/>
    <s v="Aggregate"/>
    <s v="General"/>
    <s v="China"/>
    <s v="Shanghai"/>
    <n v="2015"/>
    <x v="0"/>
    <x v="0"/>
    <n v="244"/>
    <x v="0"/>
    <n v="0"/>
    <n v="0"/>
    <x v="1"/>
    <s v="Density"/>
    <s v="residential density"/>
    <x v="2"/>
    <s v="OLS"/>
    <m/>
    <n v="22.148"/>
    <m/>
    <m/>
    <m/>
    <n v="-3.2930000000000001"/>
    <s v="source"/>
  </r>
  <r>
    <n v="30"/>
    <s v="Brown et al. 2006"/>
    <n v="30.1"/>
    <x v="466"/>
    <s v="Table 5.3 p. 32 (Final model)"/>
    <x v="0"/>
    <x v="0"/>
    <x v="2"/>
    <n v="0.38279999999999997"/>
    <n v="2.6123301985370952"/>
    <s v="30.1Amenity"/>
    <n v="0.33333333333333331"/>
    <n v="0.87077673284569834"/>
    <n v="5.2891179484621824E-3"/>
    <n v="4.6015326151620985E-3"/>
    <e v="#N/A"/>
    <e v="#N/A"/>
    <e v="#N/A"/>
    <e v="#N/A"/>
    <n v="0.5"/>
    <n v="1.3061650992685476"/>
    <e v="#N/A"/>
    <e v="#N/A"/>
    <e v="#N/A"/>
    <e v="#N/A"/>
    <e v="#N/A"/>
    <e v="#N/A"/>
    <e v="#N/A"/>
    <e v="#N/A"/>
    <e v="#N/A"/>
    <e v="#N/A"/>
    <e v="#N/A"/>
    <e v="#N/A"/>
    <e v="#N/A"/>
    <e v="#N/A"/>
    <s v="4b, 7b,  8a, 8b"/>
    <n v="0.87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PT-Design"/>
    <s v="Quality of pedestrian and bicycle amenity at stop"/>
    <x v="6"/>
    <s v="Negative binomial regression"/>
    <m/>
    <n v="0.25"/>
    <m/>
    <n v="1.2840254166877414"/>
    <s v="Derived (4b)"/>
    <n v="2.2727272727272729"/>
    <s v="derived (8b)"/>
  </r>
  <r>
    <n v="73"/>
    <s v="Mangan 2013"/>
    <n v="73.150000000000006"/>
    <x v="467"/>
    <s v="Table 7 p. 53"/>
    <x v="0"/>
    <x v="0"/>
    <x v="2"/>
    <n v="0.50958053008281146"/>
    <n v="1.9623983668243583"/>
    <s v="73.15Connectivity"/>
    <n v="0.5"/>
    <n v="0.98119918341217915"/>
    <n v="9.2703680828076507E-2"/>
    <n v="8.3331343801186217E-2"/>
    <e v="#N/A"/>
    <e v="#N/A"/>
    <e v="#N/A"/>
    <e v="#N/A"/>
    <e v="#N/A"/>
    <e v="#N/A"/>
    <e v="#N/A"/>
    <e v="#N/A"/>
    <n v="1"/>
    <n v="1.9623983668243583"/>
    <n v="0.1454172676962337"/>
    <n v="0.13071558993970328"/>
    <n v="0.5"/>
    <n v="0.98119918341217915"/>
    <n v="7.3255538559996253E-2"/>
    <n v="6.5849407645475935E-2"/>
    <e v="#N/A"/>
    <e v="#N/A"/>
    <e v="#N/A"/>
    <e v="#N/A"/>
    <s v="6c, 8a"/>
    <n v="0.8989000550660794"/>
    <s v="derived (6c)"/>
    <n v="0.50958053008281146"/>
    <s v="Derived (8a)"/>
    <s v="Y"/>
    <s v="Pos"/>
    <s v="Y"/>
    <s v="Ridership"/>
    <s v="stop usage"/>
    <s v="Continuous"/>
    <s v="Aggregate"/>
    <s v="Weekday"/>
    <s v="USA"/>
    <s v="San Diego"/>
    <n v="2011"/>
    <x v="0"/>
    <x v="2"/>
    <n v="53"/>
    <x v="1"/>
    <n v="0"/>
    <n v="1"/>
    <x v="0"/>
    <s v="PT-Design"/>
    <s v="Intersections per catchment"/>
    <x v="0"/>
    <s v="OLS"/>
    <m/>
    <n v="47.201999999999998"/>
    <m/>
    <m/>
    <s v=""/>
    <n v="1.764"/>
    <m/>
  </r>
  <r>
    <n v="86"/>
    <s v="Chen and Zegras 2016"/>
    <n v="86.2"/>
    <x v="468"/>
    <s v="Table 2 (p-values), Table 3 p. 118 (am peak period)"/>
    <x v="0"/>
    <x v="0"/>
    <x v="2"/>
    <n v="0.12883537881963511"/>
    <n v="7.7618431300610675"/>
    <s v="86.2Connectivity"/>
    <n v="0.5"/>
    <n v="3.8809215650305338"/>
    <n v="0.3666693981870715"/>
    <n v="0.33403582174842217"/>
    <e v="#N/A"/>
    <e v="#N/A"/>
    <e v="#N/A"/>
    <e v="#N/A"/>
    <e v="#N/A"/>
    <e v="#N/A"/>
    <e v="#N/A"/>
    <e v="#N/A"/>
    <n v="1"/>
    <n v="7.7618431300610675"/>
    <n v="0.57516661211188524"/>
    <n v="0.52397678363392752"/>
    <n v="0.5"/>
    <n v="3.8809215650305338"/>
    <n v="0.28974646958709077"/>
    <n v="0.26395903379383973"/>
    <n v="0.5"/>
    <n v="3.8809215650305338"/>
    <n v="0.29623210952860157"/>
    <n v="0.26986745178055604"/>
    <m/>
    <n v="0.91100000000000003"/>
    <s v="Source"/>
    <m/>
    <m/>
    <s v="Y"/>
    <s v="Pos"/>
    <s v="Y"/>
    <s v="Ridership"/>
    <s v="boarding"/>
    <s v="Continuous"/>
    <s v="Aggregate"/>
    <s v="Peak"/>
    <s v="USA"/>
    <s v="Boston"/>
    <s v="2009 - 2010"/>
    <x v="2"/>
    <x v="2"/>
    <n v="120"/>
    <x v="0"/>
    <n v="0"/>
    <n v="1"/>
    <x v="0"/>
    <s v="PT-Design"/>
    <s v="Sidewalk density"/>
    <x v="0"/>
    <s v="OLS"/>
    <m/>
    <n v="0.03"/>
    <m/>
    <m/>
    <s v=""/>
    <s v=""/>
    <m/>
  </r>
  <r>
    <n v="32"/>
    <s v="Chakraborty and Mishra 2012"/>
    <n v="32.1"/>
    <x v="469"/>
    <s v="Table 4 - Model I p. 10"/>
    <x v="0"/>
    <x v="0"/>
    <x v="2"/>
    <n v="0.11214358002166598"/>
    <n v="8.9171399718717854"/>
    <s v="32.1Pop_Den"/>
    <n v="0.5"/>
    <n v="4.4585699859358927"/>
    <n v="9.0322258288856844E-2"/>
    <n v="8.2450559797253575E-2"/>
    <e v="#N/A"/>
    <e v="#N/A"/>
    <e v="#N/A"/>
    <e v="#N/A"/>
    <e v="#N/A"/>
    <e v="#N/A"/>
    <e v="#N/A"/>
    <e v="#N/A"/>
    <n v="1"/>
    <n v="8.9171399718717854"/>
    <n v="0.14082075044194106"/>
    <n v="0.12854804480060056"/>
    <n v="0.5"/>
    <n v="4.4585699859358927"/>
    <n v="0.23956846139084415"/>
    <n v="0.21868976845410346"/>
    <e v="#N/A"/>
    <e v="#N/A"/>
    <e v="#N/A"/>
    <e v="#N/A"/>
    <s v="6c, 8a, 5"/>
    <n v="0.91284874137636118"/>
    <s v="derived (6c)"/>
    <n v="0.11214358002166598"/>
    <s v="Derived (8a)"/>
    <s v="Y"/>
    <s v="Pos"/>
    <s v="Y"/>
    <s v="Ridership"/>
    <s v="boarding + alighting"/>
    <s v="Continuous"/>
    <s v="Aggregate"/>
    <s v="General"/>
    <s v="USA"/>
    <s v="Maryland"/>
    <n v="2000"/>
    <x v="1"/>
    <x v="1"/>
    <s v="not stated"/>
    <x v="1"/>
    <n v="0"/>
    <n v="1"/>
    <x v="0"/>
    <s v="Density"/>
    <s v="residential density (household workers))"/>
    <x v="2"/>
    <s v="OLS"/>
    <m/>
    <n v="3.4188000000000001"/>
    <m/>
    <m/>
    <s v=""/>
    <n v="8.14"/>
    <m/>
  </r>
  <r>
    <n v="37"/>
    <s v="Moniruzzaman and Paez 2012"/>
    <n v="37.1"/>
    <x v="470"/>
    <s v="Table 2 (1), p. 203"/>
    <x v="0"/>
    <x v="0"/>
    <x v="2"/>
    <n v="7.9336709847607212E-2"/>
    <n v="12.604505555131235"/>
    <s v="37.1Pop_Den"/>
    <n v="0.5"/>
    <n v="6.3022527775656174"/>
    <n v="0.12767181068650649"/>
    <n v="0.12551285949212884"/>
    <e v="#N/A"/>
    <e v="#N/A"/>
    <e v="#N/A"/>
    <e v="#N/A"/>
    <e v="#N/A"/>
    <e v="#N/A"/>
    <e v="#N/A"/>
    <e v="#N/A"/>
    <n v="1"/>
    <n v="12.604505555131235"/>
    <n v="0.19905215537965953"/>
    <n v="0.19568615088509195"/>
    <n v="0.5"/>
    <n v="6.3022527775656174"/>
    <n v="0.3386334645368686"/>
    <n v="0.33290711728145694"/>
    <n v="0.5"/>
    <n v="6.3022527775656174"/>
    <n v="9.6587543112209628E-2"/>
    <n v="9.495423196511435E-2"/>
    <s v="4a, 7a"/>
    <n v="0.9830898364896000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1"/>
    <n v="761"/>
    <x v="0"/>
    <n v="0"/>
    <n v="1"/>
    <x v="0"/>
    <s v="Density"/>
    <s v="Population density"/>
    <x v="2"/>
    <s v="Binary logistic"/>
    <s v="Not choosing transit"/>
    <n v="0.22681000000000001"/>
    <n v="1.2545914729136154"/>
    <m/>
    <s v="Derived (4a)"/>
    <s v=""/>
    <m/>
  </r>
  <r>
    <n v="108"/>
    <s v="Thompson et al. 2011"/>
    <n v="108.1"/>
    <x v="471"/>
    <s v="Table 3 p. 3340"/>
    <x v="0"/>
    <x v="0"/>
    <x v="2"/>
    <n v="0.10300154641287317"/>
    <n v="9.7085921020212922"/>
    <s v="108.1Mix_Land"/>
    <n v="0.5"/>
    <n v="4.8542960510106461"/>
    <n v="6.5871729628402625E-2"/>
    <n v="6.5469912077669376E-2"/>
    <e v="#N/A"/>
    <e v="#N/A"/>
    <e v="#N/A"/>
    <e v="#N/A"/>
    <e v="#N/A"/>
    <e v="#N/A"/>
    <e v="#N/A"/>
    <e v="#N/A"/>
    <e v="#N/A"/>
    <e v="#N/A"/>
    <e v="#N/A"/>
    <e v="#N/A"/>
    <n v="0.5"/>
    <n v="4.8542960510106461"/>
    <n v="3.5962744312136169E-2"/>
    <n v="3.574337157183214E-2"/>
    <n v="0.5"/>
    <n v="4.8542960510106461"/>
    <n v="4.6051473311767482E-2"/>
    <n v="4.5770559324565703E-2"/>
    <s v="4b, 7b"/>
    <n v="0.99390000000000001"/>
    <s v="derived (7b)"/>
    <m/>
    <m/>
    <s v="N"/>
    <s v="Pos"/>
    <s v="insignificant"/>
    <s v="Ridership"/>
    <s v="trip"/>
    <s v="Count"/>
    <s v="Aggregate"/>
    <s v="Work"/>
    <s v="USA"/>
    <s v="Florida"/>
    <n v="2000"/>
    <x v="1"/>
    <x v="1"/>
    <n v="40436"/>
    <x v="0"/>
    <n v="0"/>
    <n v="1"/>
    <x v="0"/>
    <s v="Diversity"/>
    <s v="Entropy:Perfect balancing when index = 1"/>
    <x v="4"/>
    <s v="Negative binomial regression"/>
    <m/>
    <n v="1.3251999999999999"/>
    <m/>
    <n v="3.7629378673196339"/>
    <s v="Derived (4b)"/>
    <s v=""/>
    <m/>
  </r>
  <r>
    <n v="34"/>
    <s v="Hamidi and Ewing 2014"/>
    <n v="34.1"/>
    <x v="472"/>
    <s v="Table 6 p. 79"/>
    <x v="0"/>
    <x v="0"/>
    <x v="2"/>
    <n v="0.19117647058823528"/>
    <n v="5.2307692307692308"/>
    <s v="34.1Centrality"/>
    <n v="1"/>
    <n v="5.2307692307692308"/>
    <n v="3.6490136014967898E-7"/>
    <n v="3.7949741455566618E-7"/>
    <e v="#N/A"/>
    <e v="#N/A"/>
    <e v="#N/A"/>
    <e v="#N/A"/>
    <e v="#N/A"/>
    <e v="#N/A"/>
    <e v="#N/A"/>
    <e v="#N/A"/>
    <e v="#N/A"/>
    <e v="#N/A"/>
    <e v="#N/A"/>
    <e v="#N/A"/>
    <n v="1"/>
    <n v="5.2307692307692308"/>
    <n v="1.7356527023835455E-2"/>
    <n v="1.8050788104788874E-2"/>
    <e v="#N/A"/>
    <e v="#N/A"/>
    <e v="#N/A"/>
    <e v="#N/A"/>
    <s v="6a, 8a"/>
    <n v="1.04"/>
    <s v="Source (6a)"/>
    <n v="0.19117647058823528"/>
    <s v="Derived (8a)"/>
    <s v="Y"/>
    <s v="Pos"/>
    <s v="Y"/>
    <s v="Mode share"/>
    <s v="activity"/>
    <s v="continuous (fraction)"/>
    <s v="Aggregate"/>
    <s v="Work"/>
    <s v="USA"/>
    <s v="varies"/>
    <s v="2007 - 2011"/>
    <x v="2"/>
    <x v="1"/>
    <n v="451"/>
    <x v="1"/>
    <n v="0"/>
    <n v="1"/>
    <x v="0"/>
    <s v="PT-Access"/>
    <s v="Compactness index"/>
    <x v="11"/>
    <s v="OLS"/>
    <m/>
    <n v="1.04"/>
    <m/>
    <m/>
    <s v=""/>
    <n v="5.44"/>
    <m/>
  </r>
  <r>
    <n v="34"/>
    <s v="Hamidi and Ewing 2014"/>
    <n v="34.200000000000003"/>
    <x v="473"/>
    <s v="Tabe 7 p. 80"/>
    <x v="0"/>
    <x v="0"/>
    <x v="2"/>
    <n v="0.21501014198782964"/>
    <n v="4.6509433962264142"/>
    <s v="34.2Centrality"/>
    <n v="0.5"/>
    <n v="2.3254716981132071"/>
    <n v="1.6222619431182661E-7"/>
    <n v="1.7195976597053621E-7"/>
    <e v="#N/A"/>
    <e v="#N/A"/>
    <e v="#N/A"/>
    <e v="#N/A"/>
    <e v="#N/A"/>
    <e v="#N/A"/>
    <e v="#N/A"/>
    <e v="#N/A"/>
    <e v="#N/A"/>
    <e v="#N/A"/>
    <e v="#N/A"/>
    <e v="#N/A"/>
    <n v="0.5"/>
    <n v="2.3254716981132071"/>
    <n v="7.7162861886626941E-3"/>
    <n v="8.1792633599824562E-3"/>
    <e v="#N/A"/>
    <e v="#N/A"/>
    <e v="#N/A"/>
    <e v="#N/A"/>
    <s v="6a, 8a"/>
    <n v="1.06"/>
    <s v="Source (6a)"/>
    <n v="0.21501014198782964"/>
    <s v="Derived (8a)"/>
    <s v="Y"/>
    <s v="Pos"/>
    <s v="Y"/>
    <s v="Mode share"/>
    <s v="activity"/>
    <s v="continuous (fraction)"/>
    <s v="Aggregate"/>
    <s v="Work"/>
    <s v="USA"/>
    <s v="varies"/>
    <s v="2007 - 2011"/>
    <x v="2"/>
    <x v="1"/>
    <n v="451"/>
    <x v="1"/>
    <n v="0"/>
    <n v="1"/>
    <x v="0"/>
    <s v="PT-Access"/>
    <s v="Centering factor"/>
    <x v="11"/>
    <s v="OLS"/>
    <m/>
    <n v="1.06"/>
    <m/>
    <m/>
    <s v=""/>
    <n v="4.93"/>
    <m/>
  </r>
  <r>
    <n v="107"/>
    <s v="Brownet al. 2014"/>
    <n v="107.9"/>
    <x v="474"/>
    <s v="Table 2 p. 952 (rail to regional centres)"/>
    <x v="0"/>
    <x v="0"/>
    <x v="2"/>
    <n v="7.9336709847607212E-2"/>
    <n v="12.604505555131235"/>
    <s v="107.9Pop_Den"/>
    <n v="1"/>
    <n v="12.604505555131235"/>
    <n v="0.25534362137301297"/>
    <n v="0.27602645470422704"/>
    <e v="#N/A"/>
    <e v="#N/A"/>
    <e v="#N/A"/>
    <e v="#N/A"/>
    <e v="#N/A"/>
    <e v="#N/A"/>
    <e v="#N/A"/>
    <e v="#N/A"/>
    <e v="#N/A"/>
    <e v="#N/A"/>
    <e v="#N/A"/>
    <e v="#N/A"/>
    <n v="1"/>
    <n v="12.604505555131235"/>
    <n v="0.6772669290737372"/>
    <n v="0.73212555032870985"/>
    <n v="1"/>
    <n v="12.604505555131235"/>
    <n v="0.19317508622441926"/>
    <n v="0.2088222682085972"/>
    <s v="4b"/>
    <n v="1.081"/>
    <s v="Source"/>
    <m/>
    <m/>
    <s v="Y"/>
    <s v="Pos"/>
    <s v="Y"/>
    <s v="Ridership"/>
    <s v="trip"/>
    <s v="Count"/>
    <s v="Aggregate"/>
    <s v="Work"/>
    <s v="USA"/>
    <s v="Atlanta"/>
    <n v="2000"/>
    <x v="1"/>
    <x v="1"/>
    <n v="25269"/>
    <x v="0"/>
    <n v="0"/>
    <n v="1"/>
    <x v="0"/>
    <s v="Density"/>
    <s v="Population density"/>
    <x v="2"/>
    <s v="Negative binomial regression"/>
    <m/>
    <n v="0.22270000000000001"/>
    <m/>
    <n v="1.2494456838001653"/>
    <s v="Derived (4b)"/>
    <s v=""/>
    <m/>
  </r>
  <r>
    <n v="160"/>
    <s v="Moshiur et al. 2019"/>
    <n v="160.19999999999999"/>
    <x v="475"/>
    <s v="Table 4 (alighting) p. 599"/>
    <x v="0"/>
    <x v="0"/>
    <x v="2"/>
    <n v="3.7352885434314108E-2"/>
    <n v="26.771693494965003"/>
    <s v="160.2Mix_Land"/>
    <n v="1"/>
    <n v="26.771693494965003"/>
    <n v="0.3632859918437909"/>
    <n v="0.4051664922322497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n v="1"/>
    <n v="26.771693494965003"/>
    <n v="0.25397625434021887"/>
    <n v="0.28325526001993279"/>
    <s v="6c, 8a"/>
    <n v="1.1152824532977506"/>
    <s v="derived (6c)"/>
    <n v="3.7352885434314108E-2"/>
    <s v="Derived (8a)"/>
    <s v="Y"/>
    <s v="Pos"/>
    <s v="Y"/>
    <s v="Ridership"/>
    <s v="daily alighting"/>
    <s v="Count"/>
    <s v="Aggregate"/>
    <s v="General"/>
    <s v="USA"/>
    <s v="Orlando"/>
    <n v="2015"/>
    <x v="0"/>
    <x v="0"/>
    <n v="2124"/>
    <x v="0"/>
    <n v="0"/>
    <n v="0"/>
    <x v="1"/>
    <s v="Diversity"/>
    <s v="normalised land use land use entropy"/>
    <x v="4"/>
    <s v="panel OLS"/>
    <m/>
    <n v="538.00199999999995"/>
    <m/>
    <m/>
    <m/>
    <n v="29.858000000000001"/>
    <s v="source"/>
  </r>
  <r>
    <n v="127"/>
    <s v="Bordoloi et al. 2013"/>
    <n v="127.4"/>
    <x v="476"/>
    <s v="Table 4 p. 571"/>
    <x v="0"/>
    <x v="0"/>
    <x v="2"/>
    <n v="0.50128095644748072"/>
    <n v="1.9948892674616698"/>
    <s v="127.4Mix_Land"/>
    <n v="1"/>
    <n v="1.9948892674616698"/>
    <n v="2.7070208550110761E-2"/>
    <n v="3.1780424837830029E-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s v="8a, SS calculated as: population/average household size *1% (stated sample size)"/>
    <n v="1.1739999999999999"/>
    <s v="Source"/>
    <n v="0.50128095644748072"/>
    <s v="Derived (8a)"/>
    <s v="Y"/>
    <s v="Pos"/>
    <s v="Y"/>
    <s v="Ridership"/>
    <m/>
    <s v="Count"/>
    <s v="Disaggregate"/>
    <s v="General"/>
    <s v="India"/>
    <s v="Agartala"/>
    <n v="2012"/>
    <x v="0"/>
    <x v="2"/>
    <n v="816"/>
    <x v="1"/>
    <n v="0"/>
    <n v="0"/>
    <x v="1"/>
    <s v="Diversity"/>
    <s v="Mix Type Index: alternative to dissimilarity index"/>
    <x v="4"/>
    <s v="OLS"/>
    <m/>
    <n v="0.28799999999999998"/>
    <m/>
    <m/>
    <m/>
    <n v="2.3420000000000001"/>
    <m/>
  </r>
  <r>
    <n v="51"/>
    <s v="Cervero et al. 2010"/>
    <n v="51.1"/>
    <x v="477"/>
    <s v="Table 3 p. 7"/>
    <x v="0"/>
    <x v="0"/>
    <x v="2"/>
    <n v="2.0737327188940089E-2"/>
    <n v="48.222222222222229"/>
    <s v="51.1Act_Den"/>
    <n v="1"/>
    <n v="48.222222222222229"/>
    <n v="2.6930303928367021"/>
    <n v="3.225111511086729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s v="6c, 8a"/>
    <n v="1.1975770936953891"/>
    <s v="derived (6c)"/>
    <n v="2.0737327188940089E-2"/>
    <s v="Derived (8a)"/>
    <s v="Y"/>
    <s v="Pos"/>
    <s v="Y"/>
    <s v="Ridership"/>
    <s v="average daily boarding"/>
    <s v="Continuous"/>
    <s v="Aggregate"/>
    <s v="General"/>
    <s v="USA"/>
    <s v="Los Angeles"/>
    <n v="2008"/>
    <x v="1"/>
    <x v="1"/>
    <n v="69"/>
    <x v="1"/>
    <n v="0"/>
    <n v="0"/>
    <x v="1"/>
    <s v="Density"/>
    <s v="Total density (employment and population)"/>
    <x v="7"/>
    <s v="OLS"/>
    <m/>
    <n v="3.5999999999999997E-2"/>
    <m/>
    <m/>
    <s v=""/>
    <n v="1.736"/>
    <m/>
  </r>
  <r>
    <n v="34"/>
    <s v="Hamidi and Ewing 2014"/>
    <n v="34.200000000000003"/>
    <x v="478"/>
    <s v="Tabe 7 p. 80"/>
    <x v="0"/>
    <x v="0"/>
    <x v="2"/>
    <n v="0.43606557377049188"/>
    <n v="2.2932330827067666"/>
    <s v="34.2Centrality"/>
    <n v="0.5"/>
    <n v="1.1466165413533833"/>
    <n v="7.9988605318082549E-8"/>
    <n v="1.0638484507304979E-7"/>
    <e v="#N/A"/>
    <e v="#N/A"/>
    <e v="#N/A"/>
    <e v="#N/A"/>
    <e v="#N/A"/>
    <e v="#N/A"/>
    <e v="#N/A"/>
    <e v="#N/A"/>
    <e v="#N/A"/>
    <e v="#N/A"/>
    <e v="#N/A"/>
    <e v="#N/A"/>
    <n v="0.5"/>
    <n v="1.1466165413533833"/>
    <n v="3.8046566590837884E-3"/>
    <n v="5.060193356581439E-3"/>
    <e v="#N/A"/>
    <e v="#N/A"/>
    <e v="#N/A"/>
    <e v="#N/A"/>
    <s v="6a, 8a"/>
    <n v="1.33"/>
    <s v="Source (6a)"/>
    <n v="0.43606557377049188"/>
    <s v="Derived (8a)"/>
    <s v="Y"/>
    <s v="Pos"/>
    <s v="Y"/>
    <s v="Mode share"/>
    <s v="activity"/>
    <s v="continuous (fraction)"/>
    <s v="Aggregate"/>
    <s v="Work"/>
    <s v="USA"/>
    <s v="varies"/>
    <s v="2007 - 2011"/>
    <x v="2"/>
    <x v="1"/>
    <n v="451"/>
    <x v="1"/>
    <n v="0"/>
    <n v="1"/>
    <x v="0"/>
    <s v="PT-Access"/>
    <s v="Density factor"/>
    <x v="11"/>
    <s v="OLS"/>
    <m/>
    <n v="1.33"/>
    <m/>
    <m/>
    <s v=""/>
    <n v="3.05"/>
    <m/>
  </r>
  <r>
    <n v="33"/>
    <s v="Ramos-Santiago and Brown 2016"/>
    <n v="33.299999999999997"/>
    <x v="479"/>
    <s v="(Modern Streetcar) Table 4, p. 931"/>
    <x v="0"/>
    <x v="0"/>
    <x v="2"/>
    <n v="4.9702463302186993E-2"/>
    <n v="20.119727143503535"/>
    <s v="33.3Emp_Den"/>
    <n v="1"/>
    <n v="20.119727143503535"/>
    <n v="0.37214243954882059"/>
    <n v="0.522860127566092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s v="4b"/>
    <n v="1.405"/>
    <s v="Source"/>
    <m/>
    <m/>
    <s v="Y"/>
    <s v="Pos"/>
    <s v="Y"/>
    <s v="Ridership"/>
    <s v="boarding"/>
    <s v="Count"/>
    <s v="Aggregate"/>
    <s v="General"/>
    <s v="USA"/>
    <s v="varies"/>
    <n v="2012"/>
    <x v="0"/>
    <x v="2"/>
    <n v="125"/>
    <x v="1"/>
    <n v="0"/>
    <n v="0"/>
    <x v="1"/>
    <s v="Density"/>
    <s v="Employment density"/>
    <x v="1"/>
    <s v="Negative binomial regression"/>
    <m/>
    <n v="2E-3"/>
    <m/>
    <n v="1.0020020013340003"/>
    <s v="Derived (4b)"/>
    <s v=""/>
    <m/>
  </r>
  <r>
    <n v="160"/>
    <s v="Moshiur et al. 2019"/>
    <n v="160.1"/>
    <x v="480"/>
    <s v="Table 4 (Boarding) p. 599"/>
    <x v="0"/>
    <x v="0"/>
    <x v="2"/>
    <n v="7.6819515443840788E-2"/>
    <n v="13.017525484537245"/>
    <s v="160.1Centrality"/>
    <n v="1"/>
    <n v="13.017525484537245"/>
    <n v="9.081097914144081E-7"/>
    <n v="1.5747049887435757E-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n v="1"/>
    <n v="13.017525484537245"/>
    <n v="4.5406161529295483E-7"/>
    <n v="7.8736414644877694E-7"/>
    <s v="6c, 8a"/>
    <n v="1.7340469221138182"/>
    <s v="derived (6c)"/>
    <n v="7.6819515443840788E-2"/>
    <s v="Derived (8a)"/>
    <s v="Y"/>
    <s v="Pos"/>
    <s v="Y"/>
    <s v="Ridership"/>
    <s v="daily boardings"/>
    <s v="Count"/>
    <s v="Aggregate"/>
    <s v="General"/>
    <s v="USA"/>
    <s v="Orlando"/>
    <n v="2015"/>
    <x v="0"/>
    <x v="0"/>
    <n v="2124"/>
    <x v="0"/>
    <n v="0"/>
    <n v="0"/>
    <x v="1"/>
    <s v="PT-Access"/>
    <s v="number of bus stops"/>
    <x v="11"/>
    <s v="panel OLS"/>
    <m/>
    <n v="9.5869999999999997"/>
    <m/>
    <m/>
    <m/>
    <n v="22.573"/>
    <s v="source"/>
  </r>
  <r>
    <n v="160"/>
    <s v="Moshiur et al. 2019"/>
    <n v="160.19999999999999"/>
    <x v="481"/>
    <s v="Table 4 (alighting) p. 599"/>
    <x v="0"/>
    <x v="0"/>
    <x v="2"/>
    <n v="7.8895368819793588E-2"/>
    <n v="12.675015212668807"/>
    <s v="160.2Centrality"/>
    <n v="1"/>
    <n v="12.675015212668807"/>
    <n v="8.8421608504807891E-7"/>
    <n v="1.6146777862693841E-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n v="1"/>
    <n v="12.675015212668807"/>
    <n v="4.4211458530759037E-7"/>
    <n v="8.0735084099160015E-7"/>
    <s v="6c, 8a"/>
    <n v="1.8261122067029425"/>
    <s v="derived (6c)"/>
    <n v="7.8895368819793588E-2"/>
    <s v="Derived (8a)"/>
    <s v="Y"/>
    <s v="Pos"/>
    <s v="Y"/>
    <s v="Ridership"/>
    <s v="daily alighting"/>
    <s v="Count"/>
    <s v="Aggregate"/>
    <s v="General"/>
    <s v="USA"/>
    <s v="Orlando"/>
    <n v="2015"/>
    <x v="0"/>
    <x v="0"/>
    <n v="2124"/>
    <x v="0"/>
    <n v="0"/>
    <n v="0"/>
    <x v="1"/>
    <s v="PT-Access"/>
    <s v="number of bus stops"/>
    <x v="11"/>
    <s v="panel OLS"/>
    <m/>
    <n v="10.096"/>
    <m/>
    <m/>
    <m/>
    <n v="23.146000000000001"/>
    <s v="source"/>
  </r>
  <r>
    <n v="25"/>
    <s v="Sung 2005"/>
    <n v="25.3"/>
    <x v="482"/>
    <s v="Table V-5, Model A, p. 116"/>
    <x v="0"/>
    <x v="0"/>
    <x v="2"/>
    <n v="1.21818"/>
    <n v="0.82089674760708597"/>
    <s v="25.3Balance"/>
    <n v="1"/>
    <n v="0.82089674760708597"/>
    <n v="9.1617337622583186E-2"/>
    <n v="0.18633638021037893"/>
    <e v="#N/A"/>
    <e v="#N/A"/>
    <e v="#N/A"/>
    <e v="#N/A"/>
    <e v="#N/A"/>
    <e v="#N/A"/>
    <e v="#N/A"/>
    <e v="#N/A"/>
    <e v="#N/A"/>
    <e v="#N/A"/>
    <e v="#N/A"/>
    <e v="#N/A"/>
    <n v="1"/>
    <n v="0.82089674760708597"/>
    <n v="5.914791988991705E-2"/>
    <n v="0.12029829260770723"/>
    <n v="1"/>
    <n v="0.82089674760708597"/>
    <n v="8.6220247056885968E-2"/>
    <n v="0.17535948057788281"/>
    <s v="3, 7b,5, 8a, 8b"/>
    <n v="2.033855"/>
    <s v="derived (7b)"/>
    <n v="1.21818"/>
    <s v="Derived (8a)"/>
    <s v="Y"/>
    <s v="Pos"/>
    <s v="Y"/>
    <s v="Ridership"/>
    <s v="trip"/>
    <s v="Count"/>
    <s v="Aggregate"/>
    <s v="Work"/>
    <s v="USA"/>
    <s v="Santa Clara"/>
    <n v="2000"/>
    <x v="1"/>
    <x v="1"/>
    <n v="587"/>
    <x v="0"/>
    <n v="1"/>
    <n v="1"/>
    <x v="0"/>
    <s v="Diversity"/>
    <s v="jobs-housing balance:Appears to be an absolute value - ratio of the two land uses"/>
    <x v="3"/>
    <s v="Negative binomial regression"/>
    <m/>
    <n v="5.149"/>
    <m/>
    <n v="172.2591450135512"/>
    <s v="Derived (4b)"/>
    <n v="1.6695849546044099"/>
    <s v="derived (8b)"/>
  </r>
  <r>
    <n v="100"/>
    <s v="Spears 2013"/>
    <n v="100.1"/>
    <x v="483"/>
    <s v="Table 4.5 p. 52 (Model 1)"/>
    <x v="0"/>
    <x v="0"/>
    <x v="2"/>
    <n v="1.2060667870036101"/>
    <n v="0.82914147937398319"/>
    <s v="100.1Connectivity"/>
    <n v="1"/>
    <n v="0.82914147937398319"/>
    <n v="7.8337271743239845E-2"/>
    <n v="0.16715689058322719"/>
    <e v="#N/A"/>
    <e v="#N/A"/>
    <e v="#N/A"/>
    <e v="#N/A"/>
    <e v="#N/A"/>
    <e v="#N/A"/>
    <e v="#N/A"/>
    <e v="#N/A"/>
    <e v="#N/A"/>
    <e v="#N/A"/>
    <e v="#N/A"/>
    <e v="#N/A"/>
    <n v="1"/>
    <n v="0.82914147937398319"/>
    <n v="6.1903033187154649E-2"/>
    <n v="0.1320893402970475"/>
    <e v="#N/A"/>
    <e v="#N/A"/>
    <e v="#N/A"/>
    <e v="#N/A"/>
    <s v="5, 7a, 8a, 8b"/>
    <n v="2.1338104693140796"/>
    <s v="derived (7a)"/>
    <n v="1.2060667870036101"/>
    <s v="Derived (8a)"/>
    <s v="Y"/>
    <s v="Pos"/>
    <s v="Y"/>
    <s v="Transit use (probability)"/>
    <s v="individual"/>
    <s v="ordered categorical"/>
    <s v="Disaggregate"/>
    <s v="General"/>
    <s v="USA"/>
    <s v="South Los Angeles"/>
    <n v="2011"/>
    <x v="0"/>
    <x v="2"/>
    <n v="284"/>
    <x v="1"/>
    <n v="1"/>
    <n v="1"/>
    <x v="0"/>
    <s v="PT-Design"/>
    <s v="Intersection density"/>
    <x v="0"/>
    <s v="Binary logistic"/>
    <s v="no transit trip"/>
    <n v="2.3E-2"/>
    <n v="1.02"/>
    <m/>
    <s v="Source"/>
    <n v="1.7692307692307694"/>
    <s v="derived (8b)"/>
  </r>
  <r>
    <n v="178"/>
    <s v="Park et al. 2018"/>
    <n v="178.1"/>
    <x v="484"/>
    <s v="Table 6 p. 281"/>
    <x v="0"/>
    <x v="0"/>
    <x v="2"/>
    <n v="1.0698000000000001"/>
    <n v="0.93475415965601039"/>
    <s v="178.1Centrality"/>
    <n v="1"/>
    <n v="0.93475415965601039"/>
    <n v="6.5208968168126896E-8"/>
    <n v="1.3952110829252433E-7"/>
    <e v="#N/A"/>
    <e v="#N/A"/>
    <e v="#N/A"/>
    <e v="#N/A"/>
    <e v="#N/A"/>
    <e v="#N/A"/>
    <e v="#N/A"/>
    <e v="#N/A"/>
    <e v="#N/A"/>
    <e v="#N/A"/>
    <e v="#N/A"/>
    <e v="#N/A"/>
    <n v="1"/>
    <n v="0.93475415965601039"/>
    <n v="3.1016634680184983E-3"/>
    <n v="6.6363191561723796E-3"/>
    <n v="1"/>
    <n v="0.93475415965601039"/>
    <n v="3.2604966599787281E-8"/>
    <n v="6.9761586536904877E-8"/>
    <s v="7b, 8a, 8b"/>
    <n v="2.1396000000000002"/>
    <s v="derived (7b)"/>
    <n v="1.0698000000000001"/>
    <s v="derived, 8a, 8b"/>
    <s v="Y"/>
    <s v="Pos"/>
    <s v="Y"/>
    <s v="Transit users"/>
    <s v="Any transit trip"/>
    <s v="Count"/>
    <s v="Disaggregate"/>
    <s v="General"/>
    <s v="USA"/>
    <s v="varies"/>
    <n v="2012"/>
    <x v="0"/>
    <x v="0"/>
    <n v="2431"/>
    <x v="0"/>
    <n v="0"/>
    <n v="1"/>
    <x v="0"/>
    <s v="PT-Access"/>
    <s v="Compactness index"/>
    <x v="11"/>
    <s v="Negative binomial regression (multilevel)"/>
    <m/>
    <n v="0.02"/>
    <m/>
    <m/>
    <m/>
    <n v="2"/>
    <s v="derived (8b)"/>
  </r>
  <r>
    <n v="55"/>
    <s v="Marshall and Garrick 2010"/>
    <n v="55.1"/>
    <x v="485"/>
    <s v="Table 2 p. 110"/>
    <x v="0"/>
    <x v="0"/>
    <x v="2"/>
    <n v="8.0327039057698876E-2"/>
    <n v="12.449108192344802"/>
    <s v="55.1Mix_Land"/>
    <n v="1"/>
    <n v="12.449108192344802"/>
    <n v="0.16893165978002905"/>
    <n v="0.79491771434674763"/>
    <e v="#N/A"/>
    <e v="#N/A"/>
    <e v="#N/A"/>
    <e v="#N/A"/>
    <e v="#N/A"/>
    <e v="#N/A"/>
    <e v="#N/A"/>
    <e v="#N/A"/>
    <e v="#N/A"/>
    <e v="#N/A"/>
    <e v="#N/A"/>
    <e v="#N/A"/>
    <n v="1"/>
    <n v="12.449108192344802"/>
    <n v="9.2228428206846902E-2"/>
    <n v="0.43398621338027582"/>
    <n v="1"/>
    <n v="12.449108192344802"/>
    <n v="0.11810152649336535"/>
    <n v="0.55573357666178791"/>
    <s v="4a, 7a, 8a"/>
    <n v="4.705557948"/>
    <s v="derived (7a)"/>
    <n v="8.0327039057698876E-2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Diversity"/>
    <s v="Mixed Use:ratio of the two land uses"/>
    <x v="4"/>
    <s v="Multinomial logistic"/>
    <s v="automobile"/>
    <n v="12.4131"/>
    <n v="246003.24355241624"/>
    <m/>
    <s v="Derived (4a)"/>
    <n v="58.58"/>
    <m/>
  </r>
  <r>
    <n v="179"/>
    <s v="Liu et al. 2018a"/>
    <n v="179.1"/>
    <x v="486"/>
    <s v="Table 2 p. 8"/>
    <x v="0"/>
    <x v="0"/>
    <x v="2"/>
    <n v="0.5583999999999999"/>
    <n v="1.7908309455587397"/>
    <s v="179.1Connectivity"/>
    <n v="1"/>
    <n v="1.7908309455587397"/>
    <n v="0.16919767484598497"/>
    <n v="2.161229579877704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n v="1"/>
    <n v="1.7908309455587397"/>
    <n v="0.13669475662484612"/>
    <n v="1.7460568042718092"/>
    <s v="7b, 8a, 8b"/>
    <n v="12.773399999999999"/>
    <s v="derived (7b)"/>
    <n v="0.5583999999999999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x v="0"/>
    <x v="0"/>
    <n v="113"/>
    <x v="0"/>
    <n v="0"/>
    <n v="0"/>
    <x v="1"/>
    <s v="PT-Design"/>
    <s v="density of bikeshare docks"/>
    <x v="0"/>
    <s v="Poisson regression"/>
    <m/>
    <n v="0.183"/>
    <m/>
    <m/>
    <m/>
    <n v="22.875"/>
    <s v="derived (8b)"/>
  </r>
  <r>
    <n v="179"/>
    <s v="Liu et al. 2018a"/>
    <n v="179.2"/>
    <x v="487"/>
    <s v="Table 2 p. 8"/>
    <x v="0"/>
    <x v="0"/>
    <x v="2"/>
    <n v="0.48859999999999998"/>
    <n v="2.0466639377814162"/>
    <s v="179.2Connectivity"/>
    <n v="1"/>
    <n v="2.0466639377814162"/>
    <n v="0.19336877125255419"/>
    <n v="2.469976662717375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n v="1"/>
    <n v="2.0466639377814162"/>
    <n v="0.15622257899982409"/>
    <n v="1.9954934905963528"/>
    <s v="7b, 8a, 8b"/>
    <n v="12.773399999999999"/>
    <s v="derived (7b)"/>
    <n v="0.48859999999999998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x v="0"/>
    <x v="0"/>
    <n v="113"/>
    <x v="0"/>
    <n v="0"/>
    <n v="0"/>
    <x v="1"/>
    <s v="PT-Design"/>
    <s v="density of bikeshare docks"/>
    <x v="0"/>
    <s v="Poisson regression"/>
    <m/>
    <n v="0.183"/>
    <m/>
    <m/>
    <m/>
    <n v="26.142857142857142"/>
    <s v="derived (8b)"/>
  </r>
  <r>
    <n v="176"/>
    <s v="Lee et al. 2017"/>
    <n v="176.1"/>
    <x v="488"/>
    <s v="Table 5 p. 20 (TMS)"/>
    <x v="0"/>
    <x v="2"/>
    <x v="2"/>
    <n v="7.9336709847607212E-2"/>
    <n v="12.604505555131235"/>
    <s v="176.1Pop_Den"/>
    <n v="0.5"/>
    <n v="6.3022527775656174"/>
    <n v="0.12767181068650649"/>
    <n v="6.0311642166913808"/>
    <e v="#N/A"/>
    <e v="#N/A"/>
    <e v="#N/A"/>
    <e v="#N/A"/>
    <e v="#N/A"/>
    <e v="#N/A"/>
    <e v="#N/A"/>
    <e v="#N/A"/>
    <n v="1"/>
    <n v="12.604505555131235"/>
    <n v="0.19905215537965953"/>
    <n v="9.403142560019921"/>
    <n v="0.5"/>
    <n v="6.3022527775656174"/>
    <n v="0.3386334645368686"/>
    <n v="15.99690662258968"/>
    <n v="0.5"/>
    <n v="6.3022527775656174"/>
    <n v="9.6587543112209628E-2"/>
    <n v="4.562756106176713"/>
    <s v="6c"/>
    <n v="47.239591764705885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x v="0"/>
    <x v="0"/>
    <n v="78"/>
    <x v="0"/>
    <n v="0"/>
    <n v="1"/>
    <x v="0"/>
    <s v="Density"/>
    <s v="Population density"/>
    <x v="2"/>
    <s v="OLS"/>
    <m/>
    <n v="0.27900000000000003"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9">
  <r>
    <n v="184"/>
    <s v="Etminani-Ghasrodashti et al. 2018"/>
    <n v="184.2"/>
    <x v="0"/>
    <s v="Table 8 p. 503"/>
    <x v="0"/>
    <x v="0"/>
    <x v="0"/>
    <n v="1.9105899964971147"/>
    <n v="0.52339853230332256"/>
    <s v="184.2Connectivity"/>
    <n v="1"/>
    <n v="0.52339853230332256"/>
    <n v="4.9450683719279416E-2"/>
    <n v="-0.93176157887448818"/>
    <e v="#N/A"/>
    <e v="#N/A"/>
    <e v="#N/A"/>
    <e v="#N/A"/>
    <e v="#N/A"/>
    <e v="#N/A"/>
    <e v="#N/A"/>
    <e v="#N/A"/>
    <e v="#N/A"/>
    <e v="#N/A"/>
    <e v="#N/A"/>
    <e v="#N/A"/>
    <n v="1"/>
    <n v="0.52339853230332256"/>
    <n v="3.907651169465453E-2"/>
    <n v="-0.73628895487492485"/>
    <n v="1"/>
    <n v="0.52339853230332256"/>
    <n v="3.9951194258976815E-2"/>
    <n v="-0.75276993240343526"/>
    <s v="7a, 8a"/>
    <n v="-18.842238545454546"/>
    <s v="derived (7a)"/>
    <n v="1.9105899964971147"/>
    <s v="Derived (8a)"/>
    <s v="Y"/>
    <s v="neg"/>
    <s v="N"/>
    <s v="Probability (mode choice)"/>
    <s v="trip"/>
    <s v="Discrete"/>
    <s v="Disaggregate"/>
    <s v="Education"/>
    <s v="Iran"/>
    <s v="Shiraz"/>
    <n v="2016"/>
    <x v="0"/>
    <x v="0"/>
    <n v="770"/>
    <x v="0"/>
    <n v="1"/>
    <n v="0"/>
    <x v="0"/>
    <s v="PT-Design"/>
    <s v="intersection density"/>
    <x v="0"/>
    <s v="Multinomial logistic; SEM"/>
    <s v="auto"/>
    <n v="-0.17799999999999999"/>
    <m/>
    <m/>
    <m/>
    <n v="-9.8620000000000001"/>
    <s v="source"/>
  </r>
  <r>
    <n v="176"/>
    <s v="Lee et al. 2017"/>
    <n v="176.1"/>
    <x v="1"/>
    <s v="Table 5 p. 20 (TMS)"/>
    <x v="0"/>
    <x v="1"/>
    <x v="0"/>
    <n v="4.9702463302186993E-2"/>
    <n v="20.119727143503535"/>
    <s v="176.1Emp_Den"/>
    <n v="1"/>
    <n v="20.119727143503535"/>
    <n v="0.37214243954882059"/>
    <n v="-4.2626432205341436"/>
    <e v="#N/A"/>
    <e v="#N/A"/>
    <e v="#N/A"/>
    <e v="#N/A"/>
    <e v="#N/A"/>
    <e v="#N/A"/>
    <e v="#N/A"/>
    <e v="#N/A"/>
    <e v="#N/A"/>
    <e v="#N/A"/>
    <e v="#N/A"/>
    <e v="#N/A"/>
    <n v="1"/>
    <n v="20.119727143503535"/>
    <n v="0.89019124619749457"/>
    <n v="-10.196546476083359"/>
    <n v="1"/>
    <n v="20.119727143503535"/>
    <n v="0.30845662594149209"/>
    <n v="-3.5331647392660419"/>
    <s v="6c"/>
    <n v="-11.454332447817837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x v="0"/>
    <x v="0"/>
    <n v="78"/>
    <x v="0"/>
    <n v="0"/>
    <n v="1"/>
    <x v="0"/>
    <s v="Density"/>
    <s v="job density"/>
    <x v="1"/>
    <s v="OLS"/>
    <m/>
    <n v="-0.16800000000000001"/>
    <m/>
    <m/>
    <m/>
    <m/>
    <m/>
  </r>
  <r>
    <n v="184"/>
    <s v="Etminani-Ghasrodashti et al. 2018"/>
    <n v="184.1"/>
    <x v="2"/>
    <s v="Table 7 p. 502"/>
    <x v="0"/>
    <x v="0"/>
    <x v="0"/>
    <n v="1.0906115596986781"/>
    <n v="0.91691674373622734"/>
    <s v="184.1Connectivity"/>
    <n v="1"/>
    <n v="0.91691674373622734"/>
    <n v="8.663027710810399E-2"/>
    <n v="-0.25377323066891855"/>
    <e v="#N/A"/>
    <e v="#N/A"/>
    <e v="#N/A"/>
    <e v="#N/A"/>
    <e v="#N/A"/>
    <e v="#N/A"/>
    <e v="#N/A"/>
    <e v="#N/A"/>
    <e v="#N/A"/>
    <e v="#N/A"/>
    <e v="#N/A"/>
    <e v="#N/A"/>
    <n v="1"/>
    <n v="0.91691674373622734"/>
    <n v="6.8456263532028605E-2"/>
    <n v="-0.20053459063010018"/>
    <n v="1"/>
    <n v="0.91691674373622734"/>
    <n v="6.9988577895142748E-2"/>
    <n v="-0.20502332573875753"/>
    <s v="7a, 8a"/>
    <n v="-2.9293826493506492"/>
    <s v="derived (7a)"/>
    <n v="1.0906115596986781"/>
    <s v="Derived (8a)"/>
    <s v="Y"/>
    <s v="neg"/>
    <s v="N"/>
    <s v="Probability (mode choice)"/>
    <s v="trip"/>
    <s v="Discrete"/>
    <s v="Disaggregate"/>
    <s v="Education"/>
    <s v="Iran"/>
    <s v="Shiraz"/>
    <n v="2016"/>
    <x v="0"/>
    <x v="0"/>
    <n v="770"/>
    <x v="0"/>
    <n v="1"/>
    <n v="0"/>
    <x v="0"/>
    <s v="PT-Design"/>
    <s v="intersection density"/>
    <x v="0"/>
    <s v="Multinomial logistic; SEM"/>
    <s v="auto"/>
    <n v="-4.8000000000000001E-2"/>
    <m/>
    <m/>
    <m/>
    <n v="-2.6859999999999999"/>
    <s v="source"/>
  </r>
  <r>
    <n v="108"/>
    <s v="Thompson et al. 2011"/>
    <n v="108.1"/>
    <x v="3"/>
    <s v="Table 3 p. 3340"/>
    <x v="0"/>
    <x v="0"/>
    <x v="0"/>
    <n v="7.9336709847607212E-2"/>
    <n v="12.604505555131235"/>
    <s v="108.1Pop_Den"/>
    <n v="1"/>
    <n v="12.604505555131235"/>
    <n v="0.25534362137301297"/>
    <n v="-0.33378722460777355"/>
    <e v="#N/A"/>
    <e v="#N/A"/>
    <e v="#N/A"/>
    <e v="#N/A"/>
    <e v="#N/A"/>
    <e v="#N/A"/>
    <e v="#N/A"/>
    <e v="#N/A"/>
    <e v="#N/A"/>
    <e v="#N/A"/>
    <e v="#N/A"/>
    <e v="#N/A"/>
    <n v="1"/>
    <n v="12.604505555131235"/>
    <n v="0.6772669290737372"/>
    <n v="-0.88532874782062176"/>
    <n v="1"/>
    <n v="12.604505555131235"/>
    <n v="0.19317508622441926"/>
    <n v="-0.25252001811325064"/>
    <s v="4b, 7b"/>
    <n v="-1.3072079999999999"/>
    <s v="derived (7b)"/>
    <m/>
    <m/>
    <s v="Y"/>
    <s v="neg"/>
    <s v="N"/>
    <s v="Ridership"/>
    <s v="trip"/>
    <s v="Count"/>
    <s v="Aggregate"/>
    <s v="Work"/>
    <s v="USA"/>
    <s v="Florida"/>
    <n v="2000"/>
    <x v="1"/>
    <x v="1"/>
    <n v="40436"/>
    <x v="0"/>
    <n v="0"/>
    <n v="1"/>
    <x v="0"/>
    <s v="Density"/>
    <s v="Population density"/>
    <x v="2"/>
    <s v="Negative binomial regression"/>
    <m/>
    <n v="-0.13020000000000001"/>
    <m/>
    <n v="0.87791982939511504"/>
    <s v="Derived (4b)"/>
    <s v=""/>
    <m/>
  </r>
  <r>
    <n v="25"/>
    <s v="Sung 2005"/>
    <n v="25.4"/>
    <x v="4"/>
    <s v="Table V-6 Model A, p. 118"/>
    <x v="0"/>
    <x v="0"/>
    <x v="0"/>
    <n v="0.45731699999999997"/>
    <n v="2.1866670165333892"/>
    <s v="25.4Balance"/>
    <n v="1"/>
    <n v="2.1866670165333892"/>
    <n v="0.24404605196193971"/>
    <n v="-0.21825550923665388"/>
    <e v="#N/A"/>
    <e v="#N/A"/>
    <e v="#N/A"/>
    <e v="#N/A"/>
    <e v="#N/A"/>
    <e v="#N/A"/>
    <e v="#N/A"/>
    <e v="#N/A"/>
    <e v="#N/A"/>
    <e v="#N/A"/>
    <e v="#N/A"/>
    <e v="#N/A"/>
    <n v="1"/>
    <n v="2.1866670165333892"/>
    <n v="0.15755550974815971"/>
    <n v="-0.14090520103348395"/>
    <n v="1"/>
    <n v="2.1866670165333892"/>
    <n v="0.22966953023779424"/>
    <n v="-0.20539828395179438"/>
    <s v="3, 7b,5, 8a, 8b"/>
    <n v="-0.89432100000000003"/>
    <s v="derived (7b)"/>
    <n v="0.45731699999999997"/>
    <s v="Derived (8a)"/>
    <s v="Y"/>
    <s v="neg"/>
    <s v="N"/>
    <s v="Ridership"/>
    <s v="trip"/>
    <s v="Count"/>
    <s v="Aggregate"/>
    <s v="Work"/>
    <s v="USA"/>
    <s v="San Diego"/>
    <n v="2000"/>
    <x v="1"/>
    <x v="1"/>
    <n v="865"/>
    <x v="0"/>
    <n v="1"/>
    <n v="1"/>
    <x v="0"/>
    <s v="Diversity"/>
    <s v="jobs-housing balance:Appears to be an absolute value - ratio of the two land uses"/>
    <x v="3"/>
    <s v="Negative binomial regression"/>
    <m/>
    <n v="-1.629"/>
    <m/>
    <n v="0.19612560169848642"/>
    <s v="Derived (4b)"/>
    <n v="-1.9555822328931574"/>
    <s v="derived (8b)"/>
  </r>
  <r>
    <n v="25"/>
    <s v="Sung 2005"/>
    <n v="25.2"/>
    <x v="5"/>
    <s v="Table V-4, Model A, p. 114"/>
    <x v="0"/>
    <x v="0"/>
    <x v="0"/>
    <n v="0.71242499999999997"/>
    <n v="1.4036565252482718"/>
    <s v="25.2Balance"/>
    <n v="1"/>
    <n v="1.4036565252482718"/>
    <n v="0.15665706333309246"/>
    <n v="-0.12939873431313437"/>
    <e v="#N/A"/>
    <e v="#N/A"/>
    <e v="#N/A"/>
    <e v="#N/A"/>
    <e v="#N/A"/>
    <e v="#N/A"/>
    <e v="#N/A"/>
    <e v="#N/A"/>
    <e v="#N/A"/>
    <e v="#N/A"/>
    <e v="#N/A"/>
    <e v="#N/A"/>
    <n v="1"/>
    <n v="1.4036565252482718"/>
    <n v="0.10113740120223062"/>
    <n v="-8.3539493393042494E-2"/>
    <n v="1"/>
    <n v="1.4036565252482718"/>
    <n v="0.14742854414114798"/>
    <n v="-0.12177597746058823"/>
    <s v="3, 7b, 8a, 8b"/>
    <n v="-0.82599999999999996"/>
    <s v="derived (7b)"/>
    <n v="0.71242499999999997"/>
    <s v="Derived (8a)"/>
    <s v="N"/>
    <s v="neg"/>
    <s v="insignificant"/>
    <s v="Ridership"/>
    <s v="trip"/>
    <s v="Count"/>
    <s v="Aggregate"/>
    <s v="Work"/>
    <s v="USA"/>
    <s v="Sacramento"/>
    <n v="2000"/>
    <x v="1"/>
    <x v="1"/>
    <n v="447"/>
    <x v="0"/>
    <n v="1"/>
    <n v="1"/>
    <x v="0"/>
    <s v="Diversity"/>
    <s v="jobs-housing balance:Appears to be an absolute value - ratio of the two land uses"/>
    <x v="3"/>
    <s v="Negative binomial regression"/>
    <m/>
    <n v="-2"/>
    <m/>
    <n v="0.1353352832366127"/>
    <s v="Derived (4b)"/>
    <n v="-1.1594202898550725"/>
    <s v="derived (8b)"/>
  </r>
  <r>
    <n v="108"/>
    <s v="Thompson et al. 2011"/>
    <n v="108.1"/>
    <x v="6"/>
    <s v="Table 3 p. 3340"/>
    <x v="0"/>
    <x v="0"/>
    <x v="0"/>
    <n v="0.10300154641287317"/>
    <n v="9.7085921020212922"/>
    <s v="108.1Mix_Land"/>
    <n v="0.5"/>
    <n v="4.8542960510106461"/>
    <n v="6.5871729628402625E-2"/>
    <n v="-5.1466833921533908E-2"/>
    <e v="#N/A"/>
    <e v="#N/A"/>
    <e v="#N/A"/>
    <e v="#N/A"/>
    <e v="#N/A"/>
    <e v="#N/A"/>
    <e v="#N/A"/>
    <e v="#N/A"/>
    <e v="#N/A"/>
    <e v="#N/A"/>
    <e v="#N/A"/>
    <e v="#N/A"/>
    <n v="0.5"/>
    <n v="4.8542960510106461"/>
    <n v="3.5962744312136169E-2"/>
    <n v="-2.8098375423213921E-2"/>
    <n v="0.5"/>
    <n v="4.8542960510106461"/>
    <n v="4.6051473311767482E-2"/>
    <n v="-3.5980891076476854E-2"/>
    <s v="4b, 7b"/>
    <n v="-0.781318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x v="1"/>
    <x v="1"/>
    <n v="40436"/>
    <x v="0"/>
    <n v="0"/>
    <n v="1"/>
    <x v="0"/>
    <s v="Diversity"/>
    <s v="Entropy:Perfect balancing when index = 1"/>
    <x v="4"/>
    <s v="Negative binomial regression"/>
    <m/>
    <n v="-1.0703"/>
    <m/>
    <n v="0.34290563029732091"/>
    <s v="Derived (4b)"/>
    <s v=""/>
    <m/>
  </r>
  <r>
    <n v="108"/>
    <s v="Thompson et al. 2011"/>
    <n v="108.1"/>
    <x v="7"/>
    <s v="Table 3 p. 3340"/>
    <x v="0"/>
    <x v="0"/>
    <x v="0"/>
    <n v="4.0945860762741065E-2"/>
    <n v="24.422493052336954"/>
    <s v="108.1Local_Access"/>
    <n v="0.5"/>
    <n v="12.211246526168477"/>
    <n v="5.9918081762712805E-4"/>
    <n v="-3.9252335362753159E-4"/>
    <e v="#N/A"/>
    <e v="#N/A"/>
    <e v="#N/A"/>
    <e v="#N/A"/>
    <e v="#N/A"/>
    <e v="#N/A"/>
    <e v="#N/A"/>
    <e v="#N/A"/>
    <n v="1"/>
    <n v="24.422493052336954"/>
    <n v="6.5937470328730427E-4"/>
    <n v="-4.3195636812351306E-4"/>
    <n v="0.5"/>
    <n v="12.211246526168477"/>
    <n v="4.3486688029259035E-2"/>
    <n v="-2.8488129327967595E-2"/>
    <n v="0.5"/>
    <n v="12.211246526168477"/>
    <n v="3.6331981630628539E-4"/>
    <n v="-2.3801081166224756E-4"/>
    <s v="4b"/>
    <n v="-0.65510000000000002"/>
    <s v="Source"/>
    <m/>
    <m/>
    <s v="Y"/>
    <s v="neg"/>
    <s v="N"/>
    <s v="Ridership"/>
    <s v="trip"/>
    <s v="Count"/>
    <s v="Aggregate"/>
    <s v="Work"/>
    <s v="USA"/>
    <s v="Florida"/>
    <n v="2000"/>
    <x v="1"/>
    <x v="1"/>
    <n v="40436"/>
    <x v="0"/>
    <n v="0"/>
    <n v="1"/>
    <x v="0"/>
    <s v="PT-Access"/>
    <s v="Walkability index"/>
    <x v="5"/>
    <s v="Negative binomial regression"/>
    <m/>
    <n v="-0.45269999999999999"/>
    <m/>
    <n v="0.63590887767667914"/>
    <s v="Derived (4b)"/>
    <s v=""/>
    <m/>
  </r>
  <r>
    <n v="160"/>
    <s v="Moshiur et al. 2019"/>
    <n v="160.1"/>
    <x v="8"/>
    <s v="Table 4 (Boarding) p. 599"/>
    <x v="0"/>
    <x v="0"/>
    <x v="0"/>
    <n v="6.3428288987787754E-2"/>
    <n v="15.765835969381678"/>
    <s v="160.1Local_Access"/>
    <n v="1"/>
    <n v="15.765835969381678"/>
    <n v="7.7359722993598052E-4"/>
    <n v="-4.923477968597728E-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n v="1"/>
    <n v="15.765835969381678"/>
    <n v="4.6907910802027395E-4"/>
    <n v="-2.9854045031397233E-4"/>
    <s v="6c, 8a"/>
    <n v="-0.63643945170346239"/>
    <s v="derived (6c)"/>
    <n v="6.3428288987787754E-2"/>
    <s v="Derived (8a)"/>
    <s v="Y"/>
    <s v="neg"/>
    <s v="N"/>
    <s v="Ridership"/>
    <s v="daily boardings"/>
    <s v="Count"/>
    <s v="Aggregate"/>
    <s v="General"/>
    <s v="USA"/>
    <s v="Orlando"/>
    <n v="2015"/>
    <x v="0"/>
    <x v="0"/>
    <n v="2124"/>
    <x v="0"/>
    <n v="0"/>
    <n v="0"/>
    <x v="1"/>
    <s v="PT-Access"/>
    <s v="number of educational centers"/>
    <x v="5"/>
    <s v="panel OLS"/>
    <m/>
    <n v="-46.088000000000001"/>
    <m/>
    <m/>
    <m/>
    <n v="-10.034000000000001"/>
    <s v="source"/>
  </r>
  <r>
    <n v="160"/>
    <s v="Moshiur et al. 2019"/>
    <n v="160.19999999999999"/>
    <x v="9"/>
    <s v="Table 4 (alighting) p. 599"/>
    <x v="0"/>
    <x v="0"/>
    <x v="0"/>
    <n v="3.5497378021226746E-2"/>
    <n v="28.171094760915"/>
    <s v="160.2Local_Access"/>
    <n v="1"/>
    <n v="28.171094760915"/>
    <n v="1.3822978314395442E-3"/>
    <n v="-7.3091616324727677E-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n v="1"/>
    <n v="28.171094760915"/>
    <n v="8.3817134898955066E-4"/>
    <n v="-4.4319897826160378E-4"/>
    <s v="6c, 8a"/>
    <n v="-0.52876894300419364"/>
    <s v="derived (6c)"/>
    <n v="3.5497378021226746E-2"/>
    <s v="Derived (8a)"/>
    <s v="Y"/>
    <s v="neg"/>
    <s v="N"/>
    <s v="Ridership"/>
    <s v="daily alighting"/>
    <s v="Count"/>
    <s v="Aggregate"/>
    <s v="General"/>
    <s v="USA"/>
    <s v="Orlando"/>
    <n v="2015"/>
    <x v="0"/>
    <x v="0"/>
    <n v="2124"/>
    <x v="0"/>
    <n v="0"/>
    <n v="0"/>
    <x v="1"/>
    <s v="PT-Access"/>
    <s v="number of educational centers"/>
    <x v="5"/>
    <s v="panel OLS"/>
    <m/>
    <n v="-38.290999999999997"/>
    <m/>
    <m/>
    <m/>
    <n v="-14.896000000000001"/>
    <s v="source"/>
  </r>
  <r>
    <n v="25"/>
    <s v="Sung 2005"/>
    <n v="25.1"/>
    <x v="10"/>
    <s v="Table V-3, Model A, p. 112"/>
    <x v="0"/>
    <x v="0"/>
    <x v="1"/>
    <n v="0.29144500000000001"/>
    <n v="3.4311791247062051"/>
    <s v="25.1Balance"/>
    <n v="1"/>
    <n v="3.4311791247062051"/>
    <n v="0.38294157849706939"/>
    <n v="-0.16954738387957746"/>
    <e v="#N/A"/>
    <e v="#N/A"/>
    <e v="#N/A"/>
    <e v="#N/A"/>
    <n v="1"/>
    <n v="3.4311791247062051"/>
    <n v="0.62204820842516129"/>
    <n v="-0.27541184428024013"/>
    <e v="#N/A"/>
    <e v="#N/A"/>
    <e v="#N/A"/>
    <e v="#N/A"/>
    <n v="1"/>
    <n v="3.4311791247062051"/>
    <n v="0.24722610801866271"/>
    <n v="-0.10945935932526291"/>
    <n v="1"/>
    <n v="3.4311791247062051"/>
    <n v="0.36038285288736244"/>
    <n v="-0.15955950811587971"/>
    <s v="3, 7b 8a, 8b"/>
    <n v="-0.44274999999999998"/>
    <s v="derived (7b)"/>
    <n v="0.29144500000000001"/>
    <s v="Derived (8a)"/>
    <s v="N"/>
    <s v="neg"/>
    <s v="insignificant"/>
    <s v="Ridership"/>
    <s v="trip"/>
    <s v="Count"/>
    <s v="Aggregate"/>
    <s v="Work"/>
    <s v="USA"/>
    <s v="Los Angeles"/>
    <n v="2000"/>
    <x v="1"/>
    <x v="1"/>
    <n v="2576"/>
    <x v="0"/>
    <n v="1"/>
    <n v="1"/>
    <x v="0"/>
    <s v="Diversity"/>
    <s v="jobs-housing balance:Appears to be an absolute value - ratio of the two land uses"/>
    <x v="3"/>
    <s v="Negative binomial regression"/>
    <m/>
    <n v="-1.1499999999999999"/>
    <m/>
    <n v="0.31663676937905327"/>
    <s v="Derived (4b)"/>
    <n v="-1.5191545574636722"/>
    <s v="derived (8b)"/>
  </r>
  <r>
    <n v="167"/>
    <s v="Alam et al. 2018"/>
    <n v="167.1"/>
    <x v="11"/>
    <s v="Table 2 p. 824"/>
    <x v="0"/>
    <x v="0"/>
    <x v="1"/>
    <n v="7.9336709847607212E-2"/>
    <n v="12.604505555131235"/>
    <s v="167.1Pop_Den"/>
    <n v="1"/>
    <n v="12.604505555131235"/>
    <n v="0.25534362137301297"/>
    <n v="-0.10979775719039558"/>
    <e v="#N/A"/>
    <e v="#N/A"/>
    <e v="#N/A"/>
    <e v="#N/A"/>
    <e v="#N/A"/>
    <e v="#N/A"/>
    <e v="#N/A"/>
    <e v="#N/A"/>
    <n v="1"/>
    <n v="12.604505555131235"/>
    <n v="0.19905215537965953"/>
    <n v="-8.5592426813253603E-2"/>
    <n v="1"/>
    <n v="12.604505555131235"/>
    <n v="0.6772669290737372"/>
    <n v="-0.291224779501707"/>
    <n v="1"/>
    <n v="12.604505555131235"/>
    <n v="0.19317508622441926"/>
    <n v="-8.306528707650028E-2"/>
    <s v="6a"/>
    <n v="-0.4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x v="0"/>
    <x v="0"/>
    <n v="358"/>
    <x v="0"/>
    <n v="0"/>
    <n v="1"/>
    <x v="0"/>
    <s v="Density"/>
    <s v="Populaiton density"/>
    <x v="2"/>
    <s v="OLS"/>
    <m/>
    <n v="-0.43"/>
    <m/>
    <m/>
    <m/>
    <m/>
    <m/>
  </r>
  <r>
    <n v="169"/>
    <s v="Ingvardson and Nielsen 2018"/>
    <n v="169.4"/>
    <x v="12"/>
    <s v="Table 7 (Model II-A) p. 59"/>
    <x v="0"/>
    <x v="0"/>
    <x v="1"/>
    <n v="0.18692518582980089"/>
    <n v="5.3497338818243572"/>
    <s v="169.4Pop_Den"/>
    <n v="1"/>
    <n v="5.3497338818243572"/>
    <n v="0.10837556592696625"/>
    <n v="-4.5783357528696084E-2"/>
    <e v="#N/A"/>
    <e v="#N/A"/>
    <e v="#N/A"/>
    <e v="#N/A"/>
    <e v="#N/A"/>
    <e v="#N/A"/>
    <e v="#N/A"/>
    <e v="#N/A"/>
    <n v="1"/>
    <n v="5.3497338818243572"/>
    <n v="8.4483762986738098E-2"/>
    <n v="-3.5690243396726926E-2"/>
    <n v="1"/>
    <n v="5.3497338818243572"/>
    <n v="0.28745259555460462"/>
    <n v="-0.12143461344134492"/>
    <n v="1"/>
    <n v="5.3497338818243572"/>
    <n v="8.1989356851718057E-2"/>
    <n v="-3.4636479230195555E-2"/>
    <s v="6c, 8a"/>
    <n v="-0.42245091997534995"/>
    <s v="derived (6c)"/>
    <n v="0.18692518582980089"/>
    <s v="Derived (8a)"/>
    <s v="Y"/>
    <s v="neg"/>
    <s v="N"/>
    <s v="Ridership"/>
    <s v="Yearly boardings per capita"/>
    <s v="Continuous"/>
    <s v="Aggregate"/>
    <s v="General"/>
    <s v="Europe"/>
    <s v="varies"/>
    <n v="2012"/>
    <x v="0"/>
    <x v="0"/>
    <n v="48"/>
    <x v="0"/>
    <n v="0"/>
    <n v="1"/>
    <x v="0"/>
    <s v="Density"/>
    <s v="persons per km^2"/>
    <x v="2"/>
    <s v="OLS"/>
    <m/>
    <n v="-0.06"/>
    <m/>
    <m/>
    <m/>
    <n v="-2.2599999999999998"/>
    <s v="source"/>
  </r>
  <r>
    <n v="59"/>
    <s v="Chakour and Eluru 2016"/>
    <n v="59.2"/>
    <x v="13"/>
    <s v="Table 3 p. 212 (boarding, PM peak)"/>
    <x v="0"/>
    <x v="0"/>
    <x v="1"/>
    <n v="0.16"/>
    <n v="6.25"/>
    <s v="59.2Emp_Den"/>
    <n v="1"/>
    <n v="6.25"/>
    <n v="0.11560247465538498"/>
    <n v="-4.6240989862153997E-2"/>
    <e v="#N/A"/>
    <e v="#N/A"/>
    <e v="#N/A"/>
    <e v="#N/A"/>
    <e v="#N/A"/>
    <e v="#N/A"/>
    <e v="#N/A"/>
    <e v="#N/A"/>
    <n v="1"/>
    <n v="6.25"/>
    <n v="9.6590780748746941E-2"/>
    <n v="-3.8636312299498779E-2"/>
    <e v="#N/A"/>
    <e v="#N/A"/>
    <e v="#N/A"/>
    <e v="#N/A"/>
    <n v="1"/>
    <n v="6.25"/>
    <n v="9.5819088319833948E-2"/>
    <n v="-3.8327635327933582E-2"/>
    <s v="8a"/>
    <n v="-0.4"/>
    <s v="Source"/>
    <n v="0.1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x v="2"/>
    <x v="2"/>
    <n v="1813"/>
    <x v="0"/>
    <n v="0"/>
    <n v="0"/>
    <x v="1"/>
    <s v="Density"/>
    <s v="job density"/>
    <x v="1"/>
    <s v="Ordered probit "/>
    <m/>
    <n v="-3.0000000000000001E-3"/>
    <m/>
    <m/>
    <s v=""/>
    <n v="-2.5"/>
    <m/>
  </r>
  <r>
    <n v="107"/>
    <s v="Brownet al. 2014"/>
    <n v="107.2"/>
    <x v="14"/>
    <s v="Table 1 p. 947 (Bus to CBD)"/>
    <x v="0"/>
    <x v="0"/>
    <x v="1"/>
    <n v="4.9702463302186993E-2"/>
    <n v="20.119727143503535"/>
    <s v="107.2Emp_Den"/>
    <n v="1"/>
    <n v="20.119727143503535"/>
    <n v="0.37214243954882059"/>
    <n v="-0.14141412702855183"/>
    <e v="#N/A"/>
    <e v="#N/A"/>
    <e v="#N/A"/>
    <e v="#N/A"/>
    <e v="#N/A"/>
    <e v="#N/A"/>
    <e v="#N/A"/>
    <e v="#N/A"/>
    <n v="1"/>
    <n v="20.119727143503535"/>
    <n v="0.31094082451884197"/>
    <n v="-0.11815751331715996"/>
    <n v="1"/>
    <n v="20.119727143503535"/>
    <n v="0.89019124619749457"/>
    <n v="-0.33827267355504792"/>
    <n v="1"/>
    <n v="20.119727143503535"/>
    <n v="0.30845662594149209"/>
    <n v="-0.117213517857767"/>
    <s v="4b"/>
    <n v="-0.38"/>
    <s v="Source"/>
    <m/>
    <m/>
    <s v="Y"/>
    <s v="neg"/>
    <s v="N"/>
    <s v="Ridership"/>
    <s v="trip"/>
    <s v="Count"/>
    <s v="Aggregate"/>
    <s v="Work"/>
    <s v="USA"/>
    <s v="Atlanta"/>
    <n v="2000"/>
    <x v="1"/>
    <x v="2"/>
    <n v="4376"/>
    <x v="0"/>
    <n v="0"/>
    <n v="1"/>
    <x v="0"/>
    <s v="Density"/>
    <s v="Employment density"/>
    <x v="1"/>
    <s v="Negative binomial regression"/>
    <m/>
    <n v="-2.5899999999999999E-2"/>
    <m/>
    <n v="0.97443252798954805"/>
    <s v="Derived (4b)"/>
    <s v=""/>
    <m/>
  </r>
  <r>
    <n v="30"/>
    <s v="Brown et al. 2006"/>
    <n v="30.1"/>
    <x v="15"/>
    <s v="Table 5.3 p. 32 (Final model)"/>
    <x v="0"/>
    <x v="0"/>
    <x v="1"/>
    <n v="0.15749999999999997"/>
    <n v="6.3492063492063506"/>
    <s v="30.1Amenity"/>
    <n v="0.33333333333333331"/>
    <n v="2.1164021164021167"/>
    <n v="1.2855075242357612E-2"/>
    <n v="-4.7242401515664219E-3"/>
    <e v="#N/A"/>
    <e v="#N/A"/>
    <e v="#N/A"/>
    <e v="#N/A"/>
    <n v="0.5"/>
    <n v="3.1746031746031753"/>
    <e v="#N/A"/>
    <e v="#N/A"/>
    <e v="#N/A"/>
    <e v="#N/A"/>
    <e v="#N/A"/>
    <e v="#N/A"/>
    <e v="#N/A"/>
    <e v="#N/A"/>
    <e v="#N/A"/>
    <e v="#N/A"/>
    <e v="#N/A"/>
    <e v="#N/A"/>
    <e v="#N/A"/>
    <e v="#N/A"/>
    <s v="4b, 7b,  8a, 8b"/>
    <n v="-0.36749999999999999"/>
    <s v="derived (7b)"/>
    <n v="0.15749999999999997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PT-Design"/>
    <s v="Pedestrian friendly amenities of neighbourhood"/>
    <x v="6"/>
    <s v="Negative binomial regression"/>
    <m/>
    <n v="-0.21"/>
    <m/>
    <n v="0.81058424597018708"/>
    <s v="Derived (4b)"/>
    <n v="-2.3333333333333335"/>
    <s v="derived (8b)"/>
  </r>
  <r>
    <n v="30"/>
    <s v="Brown et al. 2006"/>
    <n v="30.2"/>
    <x v="16"/>
    <s v="Table 5.4 p. 40 (Final model)"/>
    <x v="0"/>
    <x v="0"/>
    <x v="1"/>
    <n v="0.17500000000000002"/>
    <n v="5.7142857142857135"/>
    <s v="30.2Amenity"/>
    <n v="0.33333333333333331"/>
    <n v="1.9047619047619044"/>
    <n v="1.1569567718121848E-2"/>
    <n v="-4.2518161364097787E-3"/>
    <e v="#N/A"/>
    <e v="#N/A"/>
    <e v="#N/A"/>
    <e v="#N/A"/>
    <n v="0.5"/>
    <n v="2.8571428571428568"/>
    <e v="#N/A"/>
    <e v="#N/A"/>
    <e v="#N/A"/>
    <e v="#N/A"/>
    <e v="#N/A"/>
    <e v="#N/A"/>
    <e v="#N/A"/>
    <e v="#N/A"/>
    <e v="#N/A"/>
    <e v="#N/A"/>
    <e v="#N/A"/>
    <e v="#N/A"/>
    <e v="#N/A"/>
    <e v="#N/A"/>
    <s v="4b, 7b,  8a, 8b"/>
    <n v="-0.36749999999999999"/>
    <s v="derived (7b)"/>
    <n v="0.17500000000000002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PT-Design"/>
    <s v="Pedestrian friendly amenities of neighbourhood"/>
    <x v="6"/>
    <s v="Negative binomial regression"/>
    <m/>
    <n v="-0.21"/>
    <m/>
    <n v="0.81058424597018708"/>
    <s v="Derived (4b)"/>
    <n v="-2.0999999999999996"/>
    <s v="derived (8b)"/>
  </r>
  <r>
    <n v="11"/>
    <s v="Concas and DeSalvo 2008"/>
    <n v="11.3"/>
    <x v="17"/>
    <s v="Table 4.12 and 4.13, Model III"/>
    <x v="0"/>
    <x v="0"/>
    <x v="1"/>
    <n v="5.4009386828965854E-2"/>
    <n v="18.515300000845198"/>
    <s v="11.3Act_Den"/>
    <n v="1"/>
    <n v="18.515300000845198"/>
    <n v="1.0340101168499765"/>
    <n v="-0.37844770276709139"/>
    <e v="#N/A"/>
    <e v="#N/A"/>
    <e v="#N/A"/>
    <e v="#N/A"/>
    <n v="1"/>
    <n v="18.515300000845198"/>
    <n v="1.0599893572473431"/>
    <n v="-0.38795610475252756"/>
    <e v="#N/A"/>
    <e v="#N/A"/>
    <e v="#N/A"/>
    <e v="#N/A"/>
    <n v="1"/>
    <n v="18.515300000845198"/>
    <n v="0.91140124894932251"/>
    <n v="-0.33357285711545204"/>
    <e v="#N/A"/>
    <e v="#N/A"/>
    <e v="#N/A"/>
    <e v="#N/A"/>
    <m/>
    <n v="-0.36599999999999999"/>
    <s v="Source"/>
    <m/>
    <m/>
    <s v="unspecified"/>
    <s v="neg"/>
    <s v="N"/>
    <s v="Ridership"/>
    <s v="trip"/>
    <s v="Continuous"/>
    <s v="Disaggregate"/>
    <s v="General"/>
    <s v="USA"/>
    <s v="San Francisco"/>
    <n v="2000"/>
    <x v="1"/>
    <x v="1"/>
    <n v="8212"/>
    <x v="1"/>
    <n v="1"/>
    <n v="1"/>
    <x v="0"/>
    <s v="Density"/>
    <s v="Retail density (common catchment area)"/>
    <x v="7"/>
    <s v="2SLS"/>
    <m/>
    <n v="-0.36599999999999999"/>
    <m/>
    <m/>
    <s v=""/>
    <s v=""/>
    <m/>
  </r>
  <r>
    <n v="19"/>
    <s v="Chen et al. 2007"/>
    <n v="19.100000000000001"/>
    <x v="18"/>
    <s v="Table 8 p. 36"/>
    <x v="0"/>
    <x v="0"/>
    <x v="1"/>
    <n v="7.9336709847607212E-2"/>
    <n v="12.604505555131235"/>
    <s v="19.1Pop_Den"/>
    <n v="0.5"/>
    <n v="6.3022527775656174"/>
    <n v="0.12767181068650649"/>
    <n v="-4.2757289398911019E-2"/>
    <e v="#N/A"/>
    <e v="#N/A"/>
    <e v="#N/A"/>
    <e v="#N/A"/>
    <n v="0.5"/>
    <n v="6.3022527775656174"/>
    <n v="0.35519140488955214"/>
    <n v="-0.11895360149751101"/>
    <e v="#N/A"/>
    <e v="#N/A"/>
    <e v="#N/A"/>
    <e v="#N/A"/>
    <n v="0.5"/>
    <n v="6.3022527775656174"/>
    <n v="0.3386334645368686"/>
    <n v="-0.11340834727339728"/>
    <n v="0.5"/>
    <n v="6.3022527775656174"/>
    <n v="9.6587543112209628E-2"/>
    <n v="-3.2347168188278999E-2"/>
    <s v="4c, 5, 7a"/>
    <n v="-0.33489999999999998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x v="2"/>
    <x v="1"/>
    <n v="4762"/>
    <x v="0"/>
    <n v="0"/>
    <n v="1"/>
    <x v="0"/>
    <s v="Density"/>
    <s v="Maximum population density at any stop along tour"/>
    <x v="2"/>
    <s v="Multinomial logistic"/>
    <s v="Not choosing transit"/>
    <n v="-0.33489999999999998"/>
    <n v="0.99667318036586428"/>
    <m/>
    <s v="Derived (4c)"/>
    <s v=""/>
    <m/>
  </r>
  <r>
    <n v="111"/>
    <s v="Chatman 2008"/>
    <n v="111.1"/>
    <x v="19"/>
    <s v="Table 5 p. 1020 (col. 1 Activity Density)"/>
    <x v="1"/>
    <x v="0"/>
    <x v="1"/>
    <n v="6.021384603925508E-2"/>
    <n v="16.607475950765082"/>
    <s v="111.1Comm_Den"/>
    <n v="0.33333333333333331"/>
    <n v="5.5358253169216933"/>
    <n v="7.9401712475562145E-2"/>
    <n v="-2.6409962389921677E-2"/>
    <n v="0.33333333333333331"/>
    <n v="5.5358253169216933"/>
    <n v="6.8680307356675796E-2"/>
    <n v="-2.2843894390518652E-2"/>
    <n v="0.33333333333333331"/>
    <n v="5.5358253169216933"/>
    <n v="6.8680307356675796E-2"/>
    <n v="-2.2843894390518652E-2"/>
    <e v="#N/A"/>
    <e v="#N/A"/>
    <e v="#N/A"/>
    <e v="#N/A"/>
    <n v="0.33333333333333331"/>
    <n v="5.5358253169216933"/>
    <n v="0.48929171748298628"/>
    <n v="-0.16274429673545104"/>
    <n v="0.33333333333333331"/>
    <n v="5.5358253169216933"/>
    <n v="8.7110536348435866E-2"/>
    <n v="-2.8974009715925952E-2"/>
    <s v="4b, 7b"/>
    <n v="-0.33261200000000002"/>
    <s v="derived (7b)"/>
    <m/>
    <m/>
    <s v="Y"/>
    <s v="neg"/>
    <s v="N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Retail employment density"/>
    <x v="8"/>
    <s v="Negative binomial regression"/>
    <m/>
    <n v="-0.19600000000000001"/>
    <m/>
    <n v="0.82201223467818652"/>
    <s v="Derived (4b)"/>
    <s v=""/>
    <m/>
  </r>
  <r>
    <n v="19"/>
    <s v="Chen et al. 2007"/>
    <n v="19.100000000000001"/>
    <x v="20"/>
    <s v="Table 8 p. 36"/>
    <x v="0"/>
    <x v="0"/>
    <x v="1"/>
    <n v="7.9336709847607212E-2"/>
    <n v="12.604505555131235"/>
    <s v="19.1Pop_Den"/>
    <n v="0.5"/>
    <n v="6.3022527775656174"/>
    <n v="0.12767181068650649"/>
    <n v="-4.1786983637693571E-2"/>
    <e v="#N/A"/>
    <e v="#N/A"/>
    <e v="#N/A"/>
    <e v="#N/A"/>
    <n v="0.5"/>
    <n v="6.3022527775656174"/>
    <n v="0.35519140488955214"/>
    <n v="-0.11625414682035042"/>
    <e v="#N/A"/>
    <e v="#N/A"/>
    <e v="#N/A"/>
    <e v="#N/A"/>
    <n v="0.5"/>
    <n v="6.3022527775656174"/>
    <n v="0.3386334645368686"/>
    <n v="-0.11083473294291708"/>
    <n v="0.5"/>
    <n v="6.3022527775656174"/>
    <n v="9.6587543112209628E-2"/>
    <n v="-3.1613102860626206E-2"/>
    <s v="4c, 5, 7a"/>
    <n v="-0.32729999999999998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x v="2"/>
    <x v="1"/>
    <n v="4762"/>
    <x v="0"/>
    <n v="0"/>
    <n v="1"/>
    <x v="0"/>
    <s v="Density"/>
    <s v="Population density (at home)"/>
    <x v="2"/>
    <s v="Multinomial logistic"/>
    <s v="Not choosing transit"/>
    <n v="-0.32729999999999998"/>
    <n v="0.99674855414782393"/>
    <m/>
    <s v="Derived (4c)"/>
    <s v=""/>
    <m/>
  </r>
  <r>
    <n v="30"/>
    <s v="Brown et al. 2006"/>
    <n v="30.2"/>
    <x v="21"/>
    <s v="Table 5.4 p. 40 (Final model)"/>
    <x v="0"/>
    <x v="0"/>
    <x v="1"/>
    <n v="0.32299999999999995"/>
    <n v="3.0959752321981431"/>
    <s v="30.2Connectivity"/>
    <n v="0.5"/>
    <n v="1.5479876160990715"/>
    <n v="0.14625384153869658"/>
    <n v="-4.7239990816998992E-2"/>
    <e v="#N/A"/>
    <e v="#N/A"/>
    <e v="#N/A"/>
    <e v="#N/A"/>
    <n v="0.5"/>
    <n v="1.5479876160990715"/>
    <n v="0.39785582024297717"/>
    <n v="-0.1285074299384816"/>
    <e v="#N/A"/>
    <e v="#N/A"/>
    <e v="#N/A"/>
    <e v="#N/A"/>
    <e v="#N/A"/>
    <e v="#N/A"/>
    <e v="#N/A"/>
    <e v="#N/A"/>
    <e v="#N/A"/>
    <e v="#N/A"/>
    <e v="#N/A"/>
    <e v="#N/A"/>
    <s v="4b, 7b,  8a, 8b"/>
    <n v="-0.32299999999999995"/>
    <s v="derived (7b)"/>
    <n v="0.32299999999999995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PT-Design"/>
    <s v="intersection density"/>
    <x v="0"/>
    <s v="Negative binomial regression"/>
    <m/>
    <n v="-0.01"/>
    <m/>
    <n v="0.99004983374916811"/>
    <s v="Derived (4b)"/>
    <n v="-1"/>
    <s v="derived (8b)"/>
  </r>
  <r>
    <n v="30"/>
    <s v="Brown et al. 2006"/>
    <n v="30.1"/>
    <x v="22"/>
    <s v="Table 5.3 p. 32 (Final model)"/>
    <x v="0"/>
    <x v="0"/>
    <x v="1"/>
    <n v="0.12883537881963511"/>
    <n v="7.7618431300610675"/>
    <s v="30.1Connectivity"/>
    <n v="0.5"/>
    <n v="3.8809215650305338"/>
    <n v="0.3666693981870715"/>
    <n v="-0.11843421561442408"/>
    <e v="#N/A"/>
    <e v="#N/A"/>
    <e v="#N/A"/>
    <e v="#N/A"/>
    <n v="0.5"/>
    <n v="3.8809215650305338"/>
    <n v="0.9974545122298073"/>
    <n v="-0.32217780745022773"/>
    <e v="#N/A"/>
    <e v="#N/A"/>
    <e v="#N/A"/>
    <e v="#N/A"/>
    <e v="#N/A"/>
    <e v="#N/A"/>
    <e v="#N/A"/>
    <e v="#N/A"/>
    <e v="#N/A"/>
    <e v="#N/A"/>
    <e v="#N/A"/>
    <e v="#N/A"/>
    <s v="4b, 7b, "/>
    <n v="-0.32299999999999995"/>
    <s v="derived (7b)"/>
    <m/>
    <m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PT-Design"/>
    <s v="intersection density"/>
    <x v="0"/>
    <s v="Negative binomial regression"/>
    <m/>
    <n v="-0.01"/>
    <m/>
    <n v="0.99004983374916811"/>
    <s v="Derived (4b)"/>
    <m/>
    <m/>
  </r>
  <r>
    <n v="186"/>
    <s v="Pan et al. 2017"/>
    <n v="186.1"/>
    <x v="23"/>
    <s v="Table 2 p. 61"/>
    <x v="0"/>
    <x v="0"/>
    <x v="1"/>
    <n v="-5.7272377706570711E-2"/>
    <n v="-17.460424030645274"/>
    <s v="186.1Emp_Den"/>
    <n v="1"/>
    <n v="-17.460424030645274"/>
    <n v="-0.32295491623599121"/>
    <n v="0.10213709840752573"/>
    <e v="#N/A"/>
    <e v="#N/A"/>
    <e v="#N/A"/>
    <e v="#N/A"/>
    <e v="#N/A"/>
    <e v="#N/A"/>
    <e v="#N/A"/>
    <e v="#N/A"/>
    <n v="1"/>
    <n v="-17.460424030645274"/>
    <n v="-0.26984255829187359"/>
    <n v="8.5339886607132889E-2"/>
    <e v="#N/A"/>
    <e v="#N/A"/>
    <e v="#N/A"/>
    <e v="#N/A"/>
    <n v="1"/>
    <n v="-17.460424030645274"/>
    <n v="-0.26768670596706406"/>
    <n v="8.4658080912339673E-2"/>
    <s v="6c, 8a"/>
    <n v="-0.31625806969568349"/>
    <s v="derived (6c)"/>
    <n v="-5.7272377706570711E-2"/>
    <s v="Derived (8a)"/>
    <s v="Y"/>
    <s v="neg"/>
    <s v="N"/>
    <s v="Ridership"/>
    <s v="daily station passenger volume"/>
    <s v="Continuous"/>
    <s v="Aggregate"/>
    <s v="General"/>
    <s v="China"/>
    <s v="Shanghai"/>
    <n v="2015"/>
    <x v="0"/>
    <x v="2"/>
    <n v="244"/>
    <x v="0"/>
    <n v="0"/>
    <n v="0"/>
    <x v="1"/>
    <s v="Density"/>
    <s v="Employment density"/>
    <x v="1"/>
    <s v="OLS"/>
    <m/>
    <n v="-15.509"/>
    <m/>
    <m/>
    <m/>
    <n v="5.5220000000000002"/>
    <s v="source"/>
  </r>
  <r>
    <n v="108"/>
    <s v="Thompson et al. 2011"/>
    <n v="108.1"/>
    <x v="24"/>
    <s v="Table 3 p. 3340"/>
    <x v="0"/>
    <x v="0"/>
    <x v="1"/>
    <n v="4.9702463302186993E-2"/>
    <n v="20.119727143503535"/>
    <s v="108.1Emp_Den"/>
    <n v="1"/>
    <n v="20.119727143503535"/>
    <n v="0.37214243954882059"/>
    <n v="-0.11490642105948932"/>
    <e v="#N/A"/>
    <e v="#N/A"/>
    <e v="#N/A"/>
    <e v="#N/A"/>
    <e v="#N/A"/>
    <e v="#N/A"/>
    <e v="#N/A"/>
    <e v="#N/A"/>
    <n v="1"/>
    <n v="20.119727143503535"/>
    <n v="0.31094082451884197"/>
    <n v="-9.6009198386682829E-2"/>
    <n v="1"/>
    <n v="20.119727143503535"/>
    <n v="0.89019124619749457"/>
    <n v="-0.2748643510884004"/>
    <n v="1"/>
    <n v="20.119727143503535"/>
    <n v="0.30845662594149209"/>
    <n v="-9.5242152391954507E-2"/>
    <s v="4b, 7b"/>
    <n v="-0.30876999999999999"/>
    <s v="derived (7b)"/>
    <m/>
    <m/>
    <s v="Y"/>
    <s v="neg"/>
    <s v="N"/>
    <s v="Ridership"/>
    <s v="trip"/>
    <s v="Count"/>
    <s v="Aggregate"/>
    <s v="Work"/>
    <s v="USA"/>
    <s v="Florida"/>
    <n v="2000"/>
    <x v="1"/>
    <x v="2"/>
    <n v="40436"/>
    <x v="0"/>
    <n v="0"/>
    <n v="1"/>
    <x v="0"/>
    <s v="Density"/>
    <s v="Employment density"/>
    <x v="1"/>
    <s v="Negative binomial regression"/>
    <m/>
    <n v="-4.0099999999999997E-2"/>
    <m/>
    <n v="0.96069336501219504"/>
    <s v="Derived (4b)"/>
    <s v=""/>
    <m/>
  </r>
  <r>
    <n v="59"/>
    <s v="Chakour and Eluru 2016"/>
    <n v="59.1"/>
    <x v="25"/>
    <s v="Table 3 p. 212 (boarding, AM peak)"/>
    <x v="0"/>
    <x v="0"/>
    <x v="1"/>
    <n v="0.14492753623188406"/>
    <n v="6.8999999999999995"/>
    <s v="59.1Emp_Den"/>
    <n v="1"/>
    <n v="6.8999999999999995"/>
    <n v="0.12762513201954501"/>
    <n v="-3.8287539605863501E-2"/>
    <e v="#N/A"/>
    <e v="#N/A"/>
    <e v="#N/A"/>
    <e v="#N/A"/>
    <e v="#N/A"/>
    <e v="#N/A"/>
    <e v="#N/A"/>
    <e v="#N/A"/>
    <n v="1"/>
    <n v="6.8999999999999995"/>
    <n v="0.10663622194661661"/>
    <n v="-3.1990866583984978E-2"/>
    <e v="#N/A"/>
    <e v="#N/A"/>
    <e v="#N/A"/>
    <e v="#N/A"/>
    <n v="1"/>
    <n v="6.8999999999999995"/>
    <n v="0.10578427350509667"/>
    <n v="-3.1735282051529E-2"/>
    <s v="8a"/>
    <n v="-0.3"/>
    <s v="Source"/>
    <n v="0.1449275362318840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x v="2"/>
    <x v="2"/>
    <n v="1813"/>
    <x v="0"/>
    <n v="0"/>
    <n v="0"/>
    <x v="1"/>
    <s v="Density"/>
    <s v="job density"/>
    <x v="1"/>
    <s v="Ordered probit "/>
    <m/>
    <n v="-3.0000000000000001E-3"/>
    <m/>
    <m/>
    <s v=""/>
    <n v="-2.0699999999999998"/>
    <m/>
  </r>
  <r>
    <n v="108"/>
    <s v="Thompson et al. 2011"/>
    <n v="108.1"/>
    <x v="26"/>
    <s v="Table 3 p. 3340"/>
    <x v="0"/>
    <x v="0"/>
    <x v="1"/>
    <n v="4.0945860762741065E-2"/>
    <n v="24.422493052336954"/>
    <s v="108.1Local_Access"/>
    <n v="0.5"/>
    <n v="12.211246526168477"/>
    <n v="5.9918081762712805E-4"/>
    <n v="-1.7579965189179936E-4"/>
    <e v="#N/A"/>
    <e v="#N/A"/>
    <e v="#N/A"/>
    <e v="#N/A"/>
    <e v="#N/A"/>
    <e v="#N/A"/>
    <e v="#N/A"/>
    <e v="#N/A"/>
    <n v="1"/>
    <n v="24.422493052336954"/>
    <n v="6.5937470328730427E-4"/>
    <n v="-1.9346053794449506E-4"/>
    <n v="0.5"/>
    <n v="12.211246526168477"/>
    <n v="4.3486688029259035E-2"/>
    <n v="-1.2758994267784601E-2"/>
    <n v="0.5"/>
    <n v="12.211246526168477"/>
    <n v="3.6331981630628539E-4"/>
    <n v="-1.0659803410426413E-4"/>
    <s v="4b, 7b"/>
    <n v="-0.293399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x v="1"/>
    <x v="2"/>
    <n v="40436"/>
    <x v="0"/>
    <n v="0"/>
    <n v="1"/>
    <x v="0"/>
    <s v="PT-Access"/>
    <s v="Walkability index"/>
    <x v="5"/>
    <s v="Negative binomial regression"/>
    <m/>
    <n v="-0.1956"/>
    <m/>
    <n v="0.8223411053418056"/>
    <s v="Derived (4b)"/>
    <s v=""/>
    <m/>
  </r>
  <r>
    <n v="65"/>
    <s v="Sung et al. 2014"/>
    <n v="65.099999999999994"/>
    <x v="27"/>
    <s v="Table 2 p. 138 (250m buffer)"/>
    <x v="0"/>
    <x v="0"/>
    <x v="1"/>
    <n v="9.9003174603174593E-2"/>
    <n v="10.100686205348556"/>
    <s v="65.1Balance"/>
    <n v="0.16666666666666666"/>
    <n v="1.6834477008914259"/>
    <n v="0.18788355153327185"/>
    <n v="-4.6874691504932925E-2"/>
    <e v="#N/A"/>
    <e v="#N/A"/>
    <e v="#N/A"/>
    <e v="#N/A"/>
    <e v="#N/A"/>
    <e v="#N/A"/>
    <e v="#N/A"/>
    <e v="#N/A"/>
    <n v="0.16666666666666666"/>
    <n v="1.6834477008914259"/>
    <n v="0.1714115053113037"/>
    <n v="-4.2765113637106535E-2"/>
    <e v="#N/A"/>
    <e v="#N/A"/>
    <e v="#N/A"/>
    <e v="#N/A"/>
    <n v="0.16666666666666666"/>
    <n v="1.6834477008914259"/>
    <n v="0.17681550950385627"/>
    <n v="-4.4113347835098092E-2"/>
    <s v="6e, 8a"/>
    <n v="-0.24948799999999999"/>
    <s v="Derived (6e)"/>
    <n v="9.9003174603174593E-2"/>
    <s v="Derived (8a)"/>
    <s v="Y"/>
    <s v="neg"/>
    <s v="N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idential to non-residential balancing index:perfect balance between two land uses = 1"/>
    <x v="3"/>
    <s v="OLS"/>
    <m/>
    <n v="-0.496"/>
    <m/>
    <m/>
    <s v=""/>
    <n v="-2.52"/>
    <m/>
  </r>
  <r>
    <n v="111"/>
    <s v="Chatman 2008"/>
    <n v="111.3"/>
    <x v="28"/>
    <s v="Table 5 p. 1020 (col. 4 combined Density)"/>
    <x v="1"/>
    <x v="0"/>
    <x v="1"/>
    <n v="6.021384603925508E-2"/>
    <n v="16.607475950765082"/>
    <s v="111.3Comm_Den"/>
    <n v="1"/>
    <n v="16.607475950765082"/>
    <n v="0.23820513742668648"/>
    <n v="-5.9267820243133859E-2"/>
    <n v="1"/>
    <n v="16.607475950765082"/>
    <n v="0.20604092207002742"/>
    <n v="-5.1265041820243516E-2"/>
    <n v="1"/>
    <n v="16.607475950765082"/>
    <n v="0.20604092207002742"/>
    <n v="-5.1265041820243516E-2"/>
    <e v="#N/A"/>
    <e v="#N/A"/>
    <e v="#N/A"/>
    <e v="#N/A"/>
    <n v="1"/>
    <n v="16.607475950765082"/>
    <n v="1.4678751524489591"/>
    <n v="-0.36522201668082549"/>
    <n v="1"/>
    <n v="16.607475950765082"/>
    <n v="0.26133160904530761"/>
    <n v="-6.5021917646562982E-2"/>
    <s v="4b, 7b"/>
    <n v="-0.24880999999999998"/>
    <s v="derived (7b)"/>
    <m/>
    <m/>
    <s v="Y"/>
    <s v="neg"/>
    <s v="N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Retail employment density"/>
    <x v="8"/>
    <s v="Negative binomial regression"/>
    <m/>
    <n v="-0.35799999999999998"/>
    <m/>
    <n v="0.69907307500652571"/>
    <s v="Derived (4b)"/>
    <s v=""/>
    <m/>
  </r>
  <r>
    <n v="151"/>
    <s v="Gan et al. 2019"/>
    <n v="151.1"/>
    <x v="29"/>
    <s v="Table 2 p. 6 "/>
    <x v="0"/>
    <x v="0"/>
    <x v="1"/>
    <n v="0.10614764940837212"/>
    <n v="9.4208397979006744"/>
    <s v="151.1Pop_Den"/>
    <n v="0.5"/>
    <n v="4.7104198989503372"/>
    <n v="9.5424264753950341E-2"/>
    <n v="-2.3121546835873509E-2"/>
    <e v="#N/A"/>
    <e v="#N/A"/>
    <e v="#N/A"/>
    <e v="#N/A"/>
    <e v="#N/A"/>
    <e v="#N/A"/>
    <e v="#N/A"/>
    <e v="#N/A"/>
    <n v="0.5"/>
    <n v="4.7104198989503372"/>
    <n v="7.4387625085983816E-2"/>
    <n v="-1.8024314485103454E-2"/>
    <e v="#N/A"/>
    <e v="#N/A"/>
    <e v="#N/A"/>
    <e v="#N/A"/>
    <n v="0.5"/>
    <n v="4.7104198989503372"/>
    <n v="7.2191310174996998E-2"/>
    <n v="-1.7492141685955878E-2"/>
    <s v="6c, 8a, 8b"/>
    <n v="-0.24230259353312264"/>
    <s v="derived 6c)"/>
    <n v="0.10614764940837212"/>
    <s v="derived, 8a, 8b"/>
    <s v="Y"/>
    <s v="neg"/>
    <s v="N"/>
    <s v="Ridership"/>
    <s v="Monthly boardings and alightings"/>
    <s v="Continuous"/>
    <s v="Aggregate"/>
    <s v="General"/>
    <s v="China"/>
    <s v="Nanjing"/>
    <n v="2015"/>
    <x v="0"/>
    <x v="0"/>
    <n v="112"/>
    <x v="0"/>
    <n v="0"/>
    <n v="0"/>
    <x v="1"/>
    <s v="Density"/>
    <s v="Proportion residential"/>
    <x v="2"/>
    <s v="OLS"/>
    <m/>
    <n v="-334297.09999999998"/>
    <m/>
    <m/>
    <m/>
    <n v="-2.2826939162913922"/>
    <s v="derived (8b)"/>
  </r>
  <r>
    <n v="73"/>
    <s v="Mangan 2013"/>
    <n v="73.150000000000006"/>
    <x v="30"/>
    <s v="Table 7 p. 53"/>
    <x v="0"/>
    <x v="0"/>
    <x v="1"/>
    <n v="7.4985997398378593E-2"/>
    <n v="13.335823149584762"/>
    <s v="73.15Amenity"/>
    <n v="1"/>
    <n v="13.335823149584762"/>
    <n v="8.1002097228159403E-2"/>
    <n v="-1.8890211691763449E-2"/>
    <e v="#N/A"/>
    <e v="#N/A"/>
    <e v="#N/A"/>
    <e v="#N/A"/>
    <e v="#N/A"/>
    <e v="#N/A"/>
    <e v="#N/A"/>
    <e v="#N/A"/>
    <n v="1"/>
    <n v="13.335823149584762"/>
    <n v="4.2736214074441461E-2"/>
    <n v="-9.9663608523221422E-3"/>
    <n v="1"/>
    <n v="13.335823149584762"/>
    <n v="0.10784646426557379"/>
    <n v="-2.5150491282300628E-2"/>
    <e v="#N/A"/>
    <e v="#N/A"/>
    <e v="#N/A"/>
    <e v="#N/A"/>
    <s v="6c, 8a"/>
    <n v="-0.23320645190895742"/>
    <s v="derived (6c)"/>
    <n v="7.4985997398378593E-2"/>
    <s v="Derived (8a)"/>
    <s v="Y"/>
    <s v="neg"/>
    <s v="N"/>
    <s v="Ridership"/>
    <s v="stop usage"/>
    <s v="Continuous"/>
    <s v="Aggregate"/>
    <s v="Weekday"/>
    <s v="USA"/>
    <s v="San Diego"/>
    <n v="2011"/>
    <x v="0"/>
    <x v="2"/>
    <n v="53"/>
    <x v="1"/>
    <n v="0"/>
    <n v="1"/>
    <x v="0"/>
    <s v="PT-Design"/>
    <s v="Bicycle facilities"/>
    <x v="6"/>
    <s v="OLS"/>
    <m/>
    <n v="-145.20099999999999"/>
    <m/>
    <m/>
    <s v=""/>
    <n v="-3.11"/>
    <m/>
  </r>
  <r>
    <n v="65"/>
    <s v="Sung et al. 2014"/>
    <n v="65.400000000000006"/>
    <x v="31"/>
    <s v="Table 2 p. 138 (1000m buffer)"/>
    <x v="0"/>
    <x v="0"/>
    <x v="1"/>
    <n v="0.11705454545454545"/>
    <n v="8.5430257844050956"/>
    <s v="65.4Mix_Land"/>
    <n v="1"/>
    <n v="8.5430257844050956"/>
    <n v="0.1159269807126089"/>
    <n v="-2.3882812858488835E-2"/>
    <e v="#N/A"/>
    <e v="#N/A"/>
    <e v="#N/A"/>
    <e v="#N/A"/>
    <e v="#N/A"/>
    <e v="#N/A"/>
    <e v="#N/A"/>
    <e v="#N/A"/>
    <n v="1"/>
    <n v="8.5430257844050956"/>
    <n v="9.8964609832209269E-2"/>
    <n v="-2.0388293059192424E-2"/>
    <e v="#N/A"/>
    <e v="#N/A"/>
    <e v="#N/A"/>
    <e v="#N/A"/>
    <n v="1"/>
    <n v="8.5430257844050956"/>
    <n v="8.1045515102105156E-2"/>
    <n v="-1.6696672839275298E-2"/>
    <s v="6e, 8a"/>
    <n v="-0.206016"/>
    <s v="Derived (6e)"/>
    <n v="0.11705454545454545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-0.46400000000000002"/>
    <m/>
    <m/>
    <s v=""/>
    <n v="-1.76"/>
    <m/>
  </r>
  <r>
    <n v="107"/>
    <s v="Brownet al. 2014"/>
    <n v="107.1"/>
    <x v="32"/>
    <s v="Table 1 p. 947 (Regional bus model)"/>
    <x v="0"/>
    <x v="0"/>
    <x v="1"/>
    <n v="4.9702463302186993E-2"/>
    <n v="20.119727143503535"/>
    <s v="107.1Emp_Den"/>
    <n v="1"/>
    <n v="20.119727143503535"/>
    <n v="0.37214243954882059"/>
    <n v="-7.2567775712020013E-2"/>
    <e v="#N/A"/>
    <e v="#N/A"/>
    <e v="#N/A"/>
    <e v="#N/A"/>
    <e v="#N/A"/>
    <e v="#N/A"/>
    <e v="#N/A"/>
    <e v="#N/A"/>
    <n v="1"/>
    <n v="20.119727143503535"/>
    <n v="0.31094082451884197"/>
    <n v="-6.0633460781174188E-2"/>
    <n v="1"/>
    <n v="20.119727143503535"/>
    <n v="0.89019124619749457"/>
    <n v="-0.17358729300851145"/>
    <n v="1"/>
    <n v="20.119727143503535"/>
    <n v="0.30845662594149209"/>
    <n v="-6.0149042058590958E-2"/>
    <s v="4b"/>
    <n v="-0.19500000000000001"/>
    <s v="Source"/>
    <m/>
    <m/>
    <s v="Y"/>
    <s v="neg"/>
    <s v="N"/>
    <s v="Ridership"/>
    <s v="trip"/>
    <s v="Count"/>
    <s v="Aggregate"/>
    <s v="Work"/>
    <s v="USA"/>
    <s v="Atlanta"/>
    <n v="2000"/>
    <x v="1"/>
    <x v="2"/>
    <n v="40269"/>
    <x v="0"/>
    <n v="0"/>
    <n v="1"/>
    <x v="0"/>
    <s v="Density"/>
    <s v="Employment density"/>
    <x v="1"/>
    <s v="Negative binomial regression"/>
    <m/>
    <n v="-1.9800000000000002E-2"/>
    <m/>
    <n v="0.98039473264669708"/>
    <s v="Derived (4b)"/>
    <s v=""/>
    <m/>
  </r>
  <r>
    <n v="65"/>
    <s v="Sung et al. 2014"/>
    <n v="65.5"/>
    <x v="33"/>
    <s v="Table 2 p. 138 (1500m buffer)"/>
    <x v="0"/>
    <x v="0"/>
    <x v="1"/>
    <n v="0.16082644628099174"/>
    <n v="6.2178828365878722"/>
    <s v="65.5Balance"/>
    <n v="0.33333333333333331"/>
    <n v="2.0726276121959573"/>
    <n v="0.23131852363402677"/>
    <n v="-4.5014584699181612E-2"/>
    <e v="#N/A"/>
    <e v="#N/A"/>
    <e v="#N/A"/>
    <e v="#N/A"/>
    <e v="#N/A"/>
    <e v="#N/A"/>
    <e v="#N/A"/>
    <e v="#N/A"/>
    <n v="0.33333333333333331"/>
    <n v="2.0726276121959573"/>
    <n v="0.21103846514991637"/>
    <n v="-4.1068085318173721E-2"/>
    <e v="#N/A"/>
    <e v="#N/A"/>
    <e v="#N/A"/>
    <e v="#N/A"/>
    <n v="0.33333333333333331"/>
    <n v="2.0726276121959573"/>
    <n v="0.21769176854625963"/>
    <n v="-4.2362818159102124E-2"/>
    <s v="6e, 8a"/>
    <n v="-0.1946"/>
    <s v="Derived (6e)"/>
    <n v="0.16082644628099174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-0.28000000000000003"/>
    <m/>
    <m/>
    <s v=""/>
    <n v="-1.21"/>
    <m/>
  </r>
  <r>
    <n v="65"/>
    <s v="Sung et al. 2014"/>
    <n v="65.3"/>
    <x v="34"/>
    <s v="Table 2 p. 138 (750m buffer)"/>
    <x v="0"/>
    <x v="0"/>
    <x v="1"/>
    <n v="0.11308263473053892"/>
    <n v="8.8430907396424629"/>
    <s v="65.3Balance"/>
    <n v="0.33333333333333331"/>
    <n v="2.9476969132141542"/>
    <n v="0.328981865373706"/>
    <n v="-6.2127567312093623E-2"/>
    <e v="#N/A"/>
    <e v="#N/A"/>
    <e v="#N/A"/>
    <e v="#N/A"/>
    <e v="#N/A"/>
    <e v="#N/A"/>
    <e v="#N/A"/>
    <e v="#N/A"/>
    <n v="0.33333333333333331"/>
    <n v="2.9476969132141542"/>
    <n v="0.30013950824131297"/>
    <n v="-5.6680745852355469E-2"/>
    <e v="#N/A"/>
    <e v="#N/A"/>
    <e v="#N/A"/>
    <e v="#N/A"/>
    <n v="0.33333333333333331"/>
    <n v="2.9476969132141542"/>
    <n v="0.30960185534538315"/>
    <n v="-5.8467691178264912E-2"/>
    <s v="6e, 8a, 5"/>
    <n v="-0.18884799999999999"/>
    <s v="Derived (6e)"/>
    <n v="0.11308263473053892"/>
    <s v="Derived (8a)"/>
    <s v="Y"/>
    <s v="neg"/>
    <s v="N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idential to non-residential balancing index:perfect balance between two land uses = 1"/>
    <x v="3"/>
    <s v="OLS"/>
    <m/>
    <n v="-0.40699999999999997"/>
    <m/>
    <m/>
    <s v=""/>
    <n v="-1.67"/>
    <m/>
  </r>
  <r>
    <n v="110"/>
    <s v="Chapman and Frank 2004"/>
    <n v="110.1"/>
    <x v="35"/>
    <s v="Table 105 p. 237"/>
    <x v="1"/>
    <x v="0"/>
    <x v="1"/>
    <n v="4.6614541754089703E-2"/>
    <n v="21.452533101696009"/>
    <s v="110.1Local_Access"/>
    <n v="0.5"/>
    <n v="10.726266550848004"/>
    <n v="5.2631589643618577E-4"/>
    <n v="-9.4210461428220416E-5"/>
    <n v="0.5"/>
    <n v="10.726266550848004"/>
    <n v="0.33878236908589243"/>
    <n v="-6.0641989974926445E-2"/>
    <n v="0.5"/>
    <n v="10.726266550848004"/>
    <n v="0.52838243363854365"/>
    <n v="-9.4580371257490276E-2"/>
    <e v="#N/A"/>
    <e v="#N/A"/>
    <e v="#N/A"/>
    <e v="#N/A"/>
    <n v="0.5"/>
    <n v="10.726266550848004"/>
    <n v="3.8198377718098656E-2"/>
    <n v="-6.8375035126225902E-3"/>
    <n v="0.5"/>
    <n v="10.726266550848004"/>
    <n v="3.1913737754413614E-4"/>
    <n v="-5.7125539625555801E-5"/>
    <s v="4a, 7a, 8a"/>
    <n v="-0.17899984033570446"/>
    <s v="Derived (7a); (used average mode shares p. 14 for elasticity calc as model-specific means only given for relative trip time)"/>
    <n v="4.6614541754089703E-2"/>
    <s v="Derived (8a)"/>
    <s v="Y"/>
    <s v="neg"/>
    <s v="N"/>
    <s v="mode choice (probability)"/>
    <s v="trip"/>
    <s v="categorical"/>
    <s v="Aggregate"/>
    <s v="Work"/>
    <s v="USA"/>
    <s v="Atlanta"/>
    <s v="2001/2001"/>
    <x v="2"/>
    <x v="1"/>
    <n v="4140"/>
    <x v="0"/>
    <n v="0"/>
    <n v="1"/>
    <x v="0"/>
    <s v="PT-Access"/>
    <s v="Walkability index"/>
    <x v="5"/>
    <s v="Multinomial logistic"/>
    <s v="automobile"/>
    <n v="-0.33100000000000002"/>
    <n v="0.7182051690405703"/>
    <m/>
    <s v="Derived (4a)"/>
    <n v="-3.84"/>
    <m/>
  </r>
  <r>
    <n v="107"/>
    <s v="Brownet al. 2014"/>
    <n v="107.5"/>
    <x v="36"/>
    <s v="Table 1 p. 947 (Bus to all other destinations)"/>
    <x v="0"/>
    <x v="0"/>
    <x v="1"/>
    <n v="4.9702463302186993E-2"/>
    <n v="20.119727143503535"/>
    <s v="107.5Emp_Den"/>
    <n v="1"/>
    <n v="20.119727143503535"/>
    <n v="0.37214243954882059"/>
    <n v="-6.6241354239690062E-2"/>
    <e v="#N/A"/>
    <e v="#N/A"/>
    <e v="#N/A"/>
    <e v="#N/A"/>
    <e v="#N/A"/>
    <e v="#N/A"/>
    <e v="#N/A"/>
    <e v="#N/A"/>
    <n v="1"/>
    <n v="20.119727143503535"/>
    <n v="0.31094082451884197"/>
    <n v="-5.534746676435387E-2"/>
    <n v="1"/>
    <n v="20.119727143503535"/>
    <n v="0.89019124619749457"/>
    <n v="-0.15845404182315403"/>
    <n v="1"/>
    <n v="20.119727143503535"/>
    <n v="0.30845662594149209"/>
    <n v="-5.4905279417585592E-2"/>
    <s v="4b"/>
    <n v="-0.17799999999999999"/>
    <s v="Source"/>
    <m/>
    <m/>
    <s v="Y"/>
    <s v="neg"/>
    <s v="N"/>
    <s v="Ridership"/>
    <s v="trip"/>
    <s v="Count"/>
    <s v="Aggregate"/>
    <s v="Work"/>
    <s v="USA"/>
    <s v="Atlanta"/>
    <n v="2000"/>
    <x v="1"/>
    <x v="2"/>
    <n v="33032"/>
    <x v="0"/>
    <n v="0"/>
    <n v="1"/>
    <x v="0"/>
    <s v="Density"/>
    <s v="Employment density"/>
    <x v="1"/>
    <s v="Negative binomial regression"/>
    <m/>
    <n v="-2.0400000000000001E-2"/>
    <m/>
    <n v="0.9798066722428721"/>
    <s v="Derived (4b)"/>
    <s v=""/>
    <m/>
  </r>
  <r>
    <n v="38"/>
    <s v="Choi et al. 2012"/>
    <n v="38.6"/>
    <x v="37"/>
    <s v="Table 2 p. 717 (poisson)"/>
    <x v="0"/>
    <x v="0"/>
    <x v="1"/>
    <n v="0.12883537881963511"/>
    <n v="7.7618431300610675"/>
    <s v="38.6Connectivity"/>
    <n v="1"/>
    <n v="7.7618431300610675"/>
    <n v="0.73333879637414301"/>
    <n v="-0.1298009669582233"/>
    <e v="#N/A"/>
    <e v="#N/A"/>
    <e v="#N/A"/>
    <e v="#N/A"/>
    <e v="#N/A"/>
    <e v="#N/A"/>
    <e v="#N/A"/>
    <e v="#N/A"/>
    <n v="1"/>
    <n v="7.7618431300610675"/>
    <n v="0.57516661211188524"/>
    <n v="-0.10180449034380368"/>
    <e v="#N/A"/>
    <e v="#N/A"/>
    <e v="#N/A"/>
    <e v="#N/A"/>
    <n v="1"/>
    <n v="7.7618431300610675"/>
    <n v="0.59246421905720315"/>
    <n v="-0.10486616677312495"/>
    <m/>
    <n v="-0.17699999999999999"/>
    <s v="Source"/>
    <m/>
    <m/>
    <s v="Y"/>
    <s v="neg"/>
    <s v="N"/>
    <s v="Ridership"/>
    <s v="trip"/>
    <s v="Count"/>
    <s v="Aggregate"/>
    <s v="Off-peak"/>
    <s v="South Korea"/>
    <s v="Seoul"/>
    <n v="2010"/>
    <x v="0"/>
    <x v="2"/>
    <n v="1000"/>
    <x v="0"/>
    <n v="0"/>
    <n v="0"/>
    <x v="1"/>
    <s v="PT-Design"/>
    <s v="pedestrian friendly intersections"/>
    <x v="0"/>
    <s v="Poisson regression"/>
    <m/>
    <n v="-6.6000000000000005E-5"/>
    <m/>
    <n v="0.99993400217795203"/>
    <s v="Derived (4b)"/>
    <s v=""/>
    <m/>
  </r>
  <r>
    <n v="65"/>
    <s v="Sung et al. 2014"/>
    <n v="65.099999999999994"/>
    <x v="38"/>
    <s v="Table 3 p. 139 (1500m buffer)"/>
    <x v="0"/>
    <x v="0"/>
    <x v="1"/>
    <n v="0.10297405063291139"/>
    <n v="9.7111844571878141"/>
    <s v="65.1Mix_House"/>
    <n v="0.5"/>
    <n v="4.855592228593907"/>
    <n v="0.57184285852753702"/>
    <n v="-9.3038261239571748E-2"/>
    <e v="#N/A"/>
    <e v="#N/A"/>
    <e v="#N/A"/>
    <e v="#N/A"/>
    <e v="#N/A"/>
    <e v="#N/A"/>
    <e v="#N/A"/>
    <e v="#N/A"/>
    <n v="0.5"/>
    <n v="4.855592228593907"/>
    <n v="0.57184285852753713"/>
    <n v="-9.3038261239571776E-2"/>
    <e v="#N/A"/>
    <e v="#N/A"/>
    <e v="#N/A"/>
    <e v="#N/A"/>
    <n v="0.5"/>
    <n v="4.855592228593907"/>
    <n v="0.58316110478346361"/>
    <n v="-9.4879728587164758E-2"/>
    <s v="6e, 8a"/>
    <n v="-0.16269900000000001"/>
    <s v="Derived (6e)"/>
    <n v="0.10297405063291139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small-scale neighborhood living balancing index:perfect balance between two land uses = 1"/>
    <x v="9"/>
    <s v="OLS"/>
    <m/>
    <n v="-0.28100000000000003"/>
    <m/>
    <m/>
    <s v=""/>
    <n v="-1.58"/>
    <m/>
  </r>
  <r>
    <n v="143"/>
    <s v="Bindong et al. 2017"/>
    <n v="143.1"/>
    <x v="39"/>
    <s v="Table 3 p. 449, elasticity table 4"/>
    <x v="0"/>
    <x v="0"/>
    <x v="1"/>
    <n v="5.7971014492753631E-2"/>
    <n v="17.249999999999996"/>
    <s v="143.1emp_den"/>
    <n v="1"/>
    <n v="17.249999999999996"/>
    <n v="0.31906283004886249"/>
    <n v="-5.1050052807817999E-2"/>
    <e v="#N/A"/>
    <e v="#N/A"/>
    <e v="#N/A"/>
    <e v="#N/A"/>
    <e v="#N/A"/>
    <e v="#N/A"/>
    <e v="#N/A"/>
    <e v="#N/A"/>
    <n v="1"/>
    <n v="17.249999999999996"/>
    <n v="0.26659055486654148"/>
    <n v="-4.2654488778646638E-2"/>
    <n v="1"/>
    <n v="17.249999999999996"/>
    <n v="0.76322103611951897"/>
    <n v="-0.12211536577912303"/>
    <n v="1"/>
    <n v="17.249999999999996"/>
    <n v="0.26446068376274162"/>
    <n v="-4.2313709402038657E-2"/>
    <s v="4a"/>
    <n v="-0.16"/>
    <s v="Source"/>
    <n v="5.7971014492753631E-2"/>
    <s v="Derived (8a)"/>
    <s v="Y"/>
    <s v="neg"/>
    <s v="N"/>
    <s v="mode choice (probability)"/>
    <m/>
    <s v="Discrete"/>
    <s v="Disaggregate"/>
    <s v="Work"/>
    <s v="China"/>
    <s v="Shanghai"/>
    <n v="2009"/>
    <x v="1"/>
    <x v="2"/>
    <n v="857"/>
    <x v="0"/>
    <n v="0"/>
    <n v="1"/>
    <x v="0"/>
    <s v="Density"/>
    <s v="Employment density"/>
    <x v="1"/>
    <s v="Multinomial logistic"/>
    <s v="Not choosing transit"/>
    <n v="-0.22"/>
    <n v="0.80251879796247849"/>
    <m/>
    <s v="Derived (4a)"/>
    <n v="-2.76"/>
    <m/>
  </r>
  <r>
    <n v="8"/>
    <s v="Dill and Wardell 2007"/>
    <n v="8.1"/>
    <x v="40"/>
    <s v="Table 4, p. 55"/>
    <x v="0"/>
    <x v="0"/>
    <x v="1"/>
    <n v="0.10877555683935247"/>
    <n v="9.1932418371975935"/>
    <s v="8.1Amenity"/>
    <n v="1"/>
    <n v="9.1932418371975935"/>
    <n v="5.583996284187745E-2"/>
    <n v="-7.8246631475896635E-3"/>
    <e v="#N/A"/>
    <e v="#N/A"/>
    <e v="#N/A"/>
    <e v="#N/A"/>
    <n v="1"/>
    <n v="9.1932418371975935"/>
    <e v="#N/A"/>
    <e v="#N/A"/>
    <e v="#N/A"/>
    <e v="#N/A"/>
    <e v="#N/A"/>
    <e v="#N/A"/>
    <e v="#N/A"/>
    <e v="#N/A"/>
    <e v="#N/A"/>
    <e v="#N/A"/>
    <n v="1"/>
    <n v="9.1932418371975935"/>
    <n v="3.680553388326499E-2"/>
    <n v="-5.1574336719967528E-3"/>
    <s v="6c"/>
    <n v="-0.14012658227848102"/>
    <s v="derived (6c)"/>
    <m/>
    <m/>
    <s v="Y"/>
    <s v="neg"/>
    <s v="N"/>
    <s v="Mode share"/>
    <s v="trip"/>
    <s v="Continuous"/>
    <s v="Aggregate"/>
    <s v="Work"/>
    <s v="USA"/>
    <s v="Portland"/>
    <s v="Not stated"/>
    <x v="2"/>
    <x v="1"/>
    <n v="592"/>
    <x v="0"/>
    <n v="0"/>
    <n v="0"/>
    <x v="1"/>
    <s v="PT-Design"/>
    <s v="Bicycle facilities"/>
    <x v="6"/>
    <s v="OLS"/>
    <m/>
    <n v="-2.7E-2"/>
    <m/>
    <m/>
    <s v=""/>
    <s v=""/>
    <m/>
  </r>
  <r>
    <n v="86"/>
    <s v="Chen and Zegras 2016"/>
    <n v="86.2"/>
    <x v="41"/>
    <s v="Table 2 (p-values), Table 3 p. 118 (am peak period)"/>
    <x v="0"/>
    <x v="0"/>
    <x v="1"/>
    <n v="4.9702463302186993E-2"/>
    <n v="20.119727143503535"/>
    <s v="86.2Emp_Den"/>
    <n v="1"/>
    <n v="20.119727143503535"/>
    <n v="0.37214243954882059"/>
    <n v="-5.0983514218188426E-2"/>
    <e v="#N/A"/>
    <e v="#N/A"/>
    <e v="#N/A"/>
    <e v="#N/A"/>
    <e v="#N/A"/>
    <e v="#N/A"/>
    <e v="#N/A"/>
    <e v="#N/A"/>
    <n v="1"/>
    <n v="20.119727143503535"/>
    <n v="0.31094082451884197"/>
    <n v="-4.2598892959081355E-2"/>
    <n v="1"/>
    <n v="20.119727143503535"/>
    <n v="0.89019124619749457"/>
    <n v="-0.12195620072905676"/>
    <n v="1"/>
    <n v="20.119727143503535"/>
    <n v="0.30845662594149209"/>
    <n v="-4.2258557753984419E-2"/>
    <m/>
    <n v="-0.13700000000000001"/>
    <s v="Source"/>
    <m/>
    <m/>
    <s v="N"/>
    <s v="neg"/>
    <s v="insignificant"/>
    <s v="Ridership"/>
    <s v="boarding"/>
    <s v="Continuous"/>
    <s v="Aggregate"/>
    <s v="Peak"/>
    <s v="USA"/>
    <s v="Boston"/>
    <s v="2009 - 2010"/>
    <x v="2"/>
    <x v="2"/>
    <n v="120"/>
    <x v="0"/>
    <n v="0"/>
    <n v="1"/>
    <x v="0"/>
    <s v="Density"/>
    <s v="Employment density"/>
    <x v="1"/>
    <s v="OLS"/>
    <m/>
    <n v="-0.06"/>
    <m/>
    <m/>
    <s v=""/>
    <s v=""/>
    <m/>
  </r>
  <r>
    <n v="54"/>
    <s v="Zhu et al. 2013"/>
    <n v="54.2"/>
    <x v="42"/>
    <s v="Table 4 p. 68"/>
    <x v="0"/>
    <x v="0"/>
    <x v="1"/>
    <n v="0.12883537881963511"/>
    <n v="7.7618431300610675"/>
    <s v="54.2Connectivity"/>
    <n v="1"/>
    <n v="7.7618431300610675"/>
    <n v="0.73333879637414301"/>
    <n v="-9.8560734232684813E-2"/>
    <e v="#N/A"/>
    <e v="#N/A"/>
    <e v="#N/A"/>
    <e v="#N/A"/>
    <e v="#N/A"/>
    <e v="#N/A"/>
    <e v="#N/A"/>
    <e v="#N/A"/>
    <n v="1"/>
    <n v="7.7618431300610675"/>
    <n v="0.57516661211188524"/>
    <n v="-7.7302392667837366E-2"/>
    <n v="1"/>
    <n v="7.7618431300610675"/>
    <n v="0.57949293917418154"/>
    <n v="-7.7883851025009998E-2"/>
    <n v="1"/>
    <n v="7.7618431300610675"/>
    <n v="0.59246421905720315"/>
    <n v="-7.9627191041288098E-2"/>
    <s v="4a, 7a, 5"/>
    <n v="-0.13439999999999999"/>
    <s v="derived (7a)"/>
    <m/>
    <m/>
    <s v="Y"/>
    <s v="Pos"/>
    <s v="Y"/>
    <s v="Transit use (probability)"/>
    <s v="individual"/>
    <s v="binary"/>
    <s v="Disaggregate"/>
    <s v="Work"/>
    <s v="USA"/>
    <s v="Los Angeles"/>
    <n v="2009"/>
    <x v="1"/>
    <x v="2"/>
    <n v="3334"/>
    <x v="0"/>
    <n v="0"/>
    <n v="1"/>
    <x v="0"/>
    <s v="PT-Design"/>
    <s v="Quality and diversity of non auto transportation infratructure (entropy measure)"/>
    <x v="0"/>
    <s v="Binary logistic"/>
    <s v="no transit trip"/>
    <n v="0.4"/>
    <n v="1.4918246976412703"/>
    <m/>
    <s v="Derived (4a)"/>
    <s v=""/>
    <m/>
  </r>
  <r>
    <n v="139"/>
    <s v="Vergel-Tovar 2016"/>
    <n v="139.19999999999999"/>
    <x v="43"/>
    <s v="Table 40, p. 352 (land use model)"/>
    <x v="0"/>
    <x v="0"/>
    <x v="1"/>
    <n v="0.1188"/>
    <n v="8.4175084175084169"/>
    <s v="139.2Pop_den"/>
    <n v="1"/>
    <n v="8.4175084175084169"/>
    <n v="0.17052291919451179"/>
    <n v="-2.2918280339742383E-2"/>
    <e v="#N/A"/>
    <e v="#N/A"/>
    <e v="#N/A"/>
    <e v="#N/A"/>
    <e v="#N/A"/>
    <e v="#N/A"/>
    <e v="#N/A"/>
    <e v="#N/A"/>
    <n v="1"/>
    <n v="8.4175084175084169"/>
    <n v="0.13293049744020938"/>
    <n v="-1.7865858855964138E-2"/>
    <n v="1"/>
    <n v="8.4175084175084169"/>
    <n v="0.45229065522982376"/>
    <n v="-6.078786406288831E-2"/>
    <n v="1"/>
    <n v="8.4175084175084169"/>
    <n v="0.12900568826240114"/>
    <n v="-1.7338364502466713E-2"/>
    <s v="6a, 8b, 8a"/>
    <n v="-0.13439999999999999"/>
    <s v="Source (6a)"/>
    <n v="0.1188"/>
    <s v="Derived (8a)"/>
    <s v="N"/>
    <s v="neg"/>
    <s v="insignificant"/>
    <s v="Ridership"/>
    <m/>
    <s v="Continuous"/>
    <s v="Aggregate"/>
    <s v="General"/>
    <s v="Latin America"/>
    <s v="varies"/>
    <s v="2013, 2014"/>
    <x v="2"/>
    <x v="2"/>
    <n v="120"/>
    <x v="0"/>
    <n v="1"/>
    <n v="0"/>
    <x v="0"/>
    <s v="Density"/>
    <s v="Population density"/>
    <x v="2"/>
    <s v="OLS"/>
    <m/>
    <n v="-0.13439999999999999"/>
    <m/>
    <m/>
    <m/>
    <n v="-1.1313131313131313"/>
    <s v="derived (8b)"/>
  </r>
  <r>
    <n v="65"/>
    <s v="Sung et al. 2014"/>
    <n v="65.599999999999994"/>
    <x v="44"/>
    <s v="Table 3 p. 139 (250m buffer)"/>
    <x v="0"/>
    <x v="0"/>
    <x v="1"/>
    <n v="7.5879310344827589E-2"/>
    <n v="13.178822994773915"/>
    <s v="65.6Balance"/>
    <n v="0.33333333333333331"/>
    <n v="4.3929409982579717"/>
    <n v="0.4902803668874155"/>
    <n v="-6.4731716840145476E-2"/>
    <e v="#N/A"/>
    <e v="#N/A"/>
    <e v="#N/A"/>
    <e v="#N/A"/>
    <e v="#N/A"/>
    <e v="#N/A"/>
    <e v="#N/A"/>
    <e v="#N/A"/>
    <n v="0.33333333333333331"/>
    <n v="4.3929409982579717"/>
    <n v="0.4472967166466818"/>
    <n v="-5.9056585498861405E-2"/>
    <e v="#N/A"/>
    <e v="#N/A"/>
    <e v="#N/A"/>
    <e v="#N/A"/>
    <n v="0.33333333333333331"/>
    <n v="4.3929409982579717"/>
    <n v="0.46139841494099265"/>
    <n v="-6.0918432724659265E-2"/>
    <s v="6e, 8a, 5"/>
    <n v="-0.13203000000000001"/>
    <s v="Derived (6e)"/>
    <n v="7.5879310344827589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idential to non-residential balancing index:perfect balance between two land uses = 1"/>
    <x v="3"/>
    <s v="OLS"/>
    <m/>
    <n v="-0.27"/>
    <m/>
    <m/>
    <s v=""/>
    <n v="-1.74"/>
    <m/>
  </r>
  <r>
    <n v="54"/>
    <s v="Zhu et al. 2013"/>
    <n v="54.1"/>
    <x v="45"/>
    <s v="Table 3 p. 68"/>
    <x v="0"/>
    <x v="0"/>
    <x v="1"/>
    <n v="0.12883537881963511"/>
    <n v="7.7618431300610675"/>
    <s v="54.1Connectivity"/>
    <n v="1"/>
    <n v="7.7618431300610675"/>
    <n v="0.73333879637414301"/>
    <n v="-9.3632697521050565E-2"/>
    <e v="#N/A"/>
    <e v="#N/A"/>
    <e v="#N/A"/>
    <e v="#N/A"/>
    <e v="#N/A"/>
    <e v="#N/A"/>
    <e v="#N/A"/>
    <e v="#N/A"/>
    <n v="1"/>
    <n v="7.7618431300610675"/>
    <n v="0.57516661211188524"/>
    <n v="-7.3437273034445499E-2"/>
    <n v="1"/>
    <n v="7.7618431300610675"/>
    <n v="0.57949293917418154"/>
    <n v="-7.398965847375949E-2"/>
    <n v="1"/>
    <n v="7.7618431300610675"/>
    <n v="0.59246421905720315"/>
    <n v="-7.5645831489223686E-2"/>
    <s v="4b, 7a, 5"/>
    <n v="-0.12767999999999999"/>
    <s v="derived (7a)"/>
    <m/>
    <m/>
    <s v="Y"/>
    <s v="Pos"/>
    <s v="Y"/>
    <s v="mode choice (probability)"/>
    <s v="trip"/>
    <s v="categorical"/>
    <s v="Disaggregate"/>
    <s v="Work"/>
    <s v="USA"/>
    <s v="Los Angeles"/>
    <n v="2009"/>
    <x v="1"/>
    <x v="2"/>
    <n v="4934"/>
    <x v="0"/>
    <n v="0"/>
    <n v="1"/>
    <x v="0"/>
    <s v="PT-Design"/>
    <s v="Quality and diversity of non auto transportation infratructure (entropy measure)"/>
    <x v="0"/>
    <s v="Multinomial logistic"/>
    <s v="automobile"/>
    <n v="0.38"/>
    <m/>
    <n v="1.4622845894342245"/>
    <s v="Derived (4b)"/>
    <s v=""/>
    <m/>
  </r>
  <r>
    <n v="19"/>
    <s v="Chen et al. 2007"/>
    <n v="19.100000000000001"/>
    <x v="46"/>
    <s v="Table 8 p. 36"/>
    <x v="0"/>
    <x v="0"/>
    <x v="1"/>
    <n v="4.9702463302186993E-2"/>
    <n v="20.119727143503535"/>
    <s v="19.1Emp_Den"/>
    <n v="1"/>
    <n v="20.119727143503535"/>
    <n v="0.37214243954882059"/>
    <n v="-4.6480590699647689E-2"/>
    <e v="#N/A"/>
    <e v="#N/A"/>
    <e v="#N/A"/>
    <e v="#N/A"/>
    <n v="1"/>
    <n v="20.119727143503535"/>
    <n v="1.2397725943624267"/>
    <n v="-0.15484759703586709"/>
    <e v="#N/A"/>
    <e v="#N/A"/>
    <e v="#N/A"/>
    <e v="#N/A"/>
    <n v="1"/>
    <n v="20.119727143503535"/>
    <n v="0.89019124619749457"/>
    <n v="-0.11118488665006707"/>
    <n v="1"/>
    <n v="20.119727143503535"/>
    <n v="0.30845662594149209"/>
    <n v="-3.8526232580092364E-2"/>
    <s v="4c, 7a"/>
    <n v="-0.1249"/>
    <s v="derived (7a)"/>
    <m/>
    <m/>
    <s v="N"/>
    <s v="neg"/>
    <s v="insignificant"/>
    <s v="mode choice (probability)"/>
    <s v="tour"/>
    <s v="categorical"/>
    <s v="Disaggregate"/>
    <s v="Work"/>
    <s v="USA"/>
    <s v="New York"/>
    <s v="1997/98"/>
    <x v="2"/>
    <x v="1"/>
    <n v="4762"/>
    <x v="0"/>
    <n v="0"/>
    <n v="1"/>
    <x v="0"/>
    <s v="Density"/>
    <s v="Employment density (at home)"/>
    <x v="1"/>
    <s v="Multinomial logistic"/>
    <s v="Not choosing transit"/>
    <n v="-0.1249"/>
    <n v="0.99875797562796431"/>
    <m/>
    <s v="Derived (4c)"/>
    <s v=""/>
    <m/>
  </r>
  <r>
    <n v="65"/>
    <s v="Sung et al. 2014"/>
    <n v="65.900000000000006"/>
    <x v="47"/>
    <s v="Table 3 p. 139 (1000m buffer)"/>
    <x v="0"/>
    <x v="0"/>
    <x v="1"/>
    <n v="6.0101449275362324E-2"/>
    <n v="16.63853387991319"/>
    <s v="65.9Balance"/>
    <n v="0.33333333333333331"/>
    <n v="5.5461779599710628"/>
    <n v="0.6189890021550043"/>
    <n v="-7.7008421758104087E-2"/>
    <e v="#N/A"/>
    <e v="#N/A"/>
    <e v="#N/A"/>
    <e v="#N/A"/>
    <e v="#N/A"/>
    <e v="#N/A"/>
    <e v="#N/A"/>
    <e v="#N/A"/>
    <n v="0.33333333333333331"/>
    <n v="5.5461779599710628"/>
    <n v="0.56472126359470987"/>
    <n v="-7.0256972403817855E-2"/>
    <e v="#N/A"/>
    <e v="#N/A"/>
    <e v="#N/A"/>
    <e v="#N/A"/>
    <n v="0.33333333333333331"/>
    <n v="5.5461779599710628"/>
    <n v="0.58252494643704333"/>
    <n v="-7.2471928586232567E-2"/>
    <s v="6e, 8a"/>
    <n v="-0.12441000000000001"/>
    <s v="Derived (6e)"/>
    <n v="6.0101449275362324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office balancing index:perfect balance between two land uses = 1"/>
    <x v="3"/>
    <s v="OLS"/>
    <m/>
    <n v="-0.39"/>
    <m/>
    <m/>
    <s v=""/>
    <n v="-2.0699999999999998"/>
    <m/>
  </r>
  <r>
    <n v="65"/>
    <s v="Sung et al. 2014"/>
    <n v="65.8"/>
    <x v="48"/>
    <s v="Table 3 p. 139 (750m buffer)"/>
    <x v="0"/>
    <x v="0"/>
    <x v="1"/>
    <n v="8.6099999999999996E-2"/>
    <n v="11.614401858304298"/>
    <s v="65.8Balance"/>
    <n v="0.33333333333333331"/>
    <n v="3.8714672861014323"/>
    <n v="0.43208055882724888"/>
    <n v="-5.2082990561036581E-2"/>
    <e v="#N/A"/>
    <e v="#N/A"/>
    <e v="#N/A"/>
    <e v="#N/A"/>
    <e v="#N/A"/>
    <e v="#N/A"/>
    <e v="#N/A"/>
    <e v="#N/A"/>
    <n v="0.33333333333333331"/>
    <n v="3.8714672861014323"/>
    <n v="0.39419937722016229"/>
    <n v="-4.7516792930118359E-2"/>
    <e v="#N/A"/>
    <e v="#N/A"/>
    <e v="#N/A"/>
    <e v="#N/A"/>
    <n v="0.33333333333333331"/>
    <n v="3.8714672861014323"/>
    <n v="0.40662710243808498"/>
    <n v="-4.9014830927886763E-2"/>
    <s v="6e, 8a"/>
    <n v="-0.12053999999999999"/>
    <s v="Derived (6e)"/>
    <n v="8.6099999999999996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idential to non-residential balancing index:perfect balance between two land uses = 1"/>
    <x v="3"/>
    <s v="OLS"/>
    <m/>
    <n v="-0.246"/>
    <m/>
    <m/>
    <s v=""/>
    <n v="-1.4"/>
    <m/>
  </r>
  <r>
    <n v="76"/>
    <s v="Woldeamanuel and Kent 2016"/>
    <n v="76.099999999999994"/>
    <x v="49"/>
    <s v="Table 3"/>
    <x v="0"/>
    <x v="0"/>
    <x v="1"/>
    <n v="5.4050156871044787E-2"/>
    <n v="18.5013339070568"/>
    <s v="76.1Connectivity"/>
    <n v="0.5"/>
    <n v="9.2506669535284001"/>
    <n v="0.87400284387159533"/>
    <n v="-9.4479981633997984E-2"/>
    <e v="#N/A"/>
    <e v="#N/A"/>
    <e v="#N/A"/>
    <e v="#N/A"/>
    <e v="#N/A"/>
    <e v="#N/A"/>
    <e v="#N/A"/>
    <e v="#N/A"/>
    <n v="0.5"/>
    <n v="9.2506669535284001"/>
    <n v="0.68549114975407177"/>
    <n v="-7.4101808355840862E-2"/>
    <n v="0.5"/>
    <n v="9.2506669535284001"/>
    <n v="0.69064732337349732"/>
    <n v="-7.4659192341809455E-2"/>
    <e v="#N/A"/>
    <e v="#N/A"/>
    <e v="#N/A"/>
    <e v="#N/A"/>
    <s v="6c, 8a, 8b"/>
    <n v="-0.10810031374208957"/>
    <s v="derived (6c)"/>
    <n v="5.4050156871044787E-2"/>
    <s v="Derived (8a)"/>
    <s v="Y"/>
    <s v="neg"/>
    <s v="N"/>
    <s v="Ridership"/>
    <s v="boarding"/>
    <s v="Continuous"/>
    <s v="Aggregate"/>
    <s v="General"/>
    <s v="USA"/>
    <s v="San Fernando"/>
    <n v="2012"/>
    <x v="0"/>
    <x v="2"/>
    <n v="18"/>
    <x v="1"/>
    <n v="0"/>
    <n v="1"/>
    <x v="0"/>
    <s v="PT-Design"/>
    <s v="Sidewalk availability and quality index"/>
    <x v="0"/>
    <s v="OLS"/>
    <m/>
    <n v="-0.06"/>
    <m/>
    <m/>
    <s v=""/>
    <n v="-2"/>
    <s v="derived (8b)"/>
  </r>
  <r>
    <n v="65"/>
    <s v="Sung et al. 2014"/>
    <n v="65.900000000000006"/>
    <x v="50"/>
    <s v="Table 3 p. 139 (1000m buffer)"/>
    <x v="0"/>
    <x v="0"/>
    <x v="1"/>
    <n v="9.889908256880732E-2"/>
    <n v="10.111317254174399"/>
    <s v="65.9Mix_Land"/>
    <n v="1"/>
    <n v="10.111317254174399"/>
    <n v="0.1372083509853729"/>
    <n v="-1.4791060236223197E-2"/>
    <e v="#N/A"/>
    <e v="#N/A"/>
    <e v="#N/A"/>
    <e v="#N/A"/>
    <e v="#N/A"/>
    <e v="#N/A"/>
    <e v="#N/A"/>
    <e v="#N/A"/>
    <n v="1"/>
    <n v="10.111317254174399"/>
    <n v="0.11713210192760026"/>
    <n v="-1.2626840587795308E-2"/>
    <e v="#N/A"/>
    <e v="#N/A"/>
    <e v="#N/A"/>
    <e v="#N/A"/>
    <n v="1"/>
    <n v="10.111317254174399"/>
    <n v="9.5923497822198472E-2"/>
    <n v="-1.0340553065232995E-2"/>
    <s v="6e, 8a"/>
    <n v="-0.10779999999999999"/>
    <s v="Derived (6e)"/>
    <n v="9.889908256880732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-0.22"/>
    <m/>
    <m/>
    <s v=""/>
    <n v="-1.0900000000000001"/>
    <m/>
  </r>
  <r>
    <n v="54"/>
    <s v="Zhu et al. 2013"/>
    <n v="54.3"/>
    <x v="51"/>
    <s v="Table 5 p. 69"/>
    <x v="0"/>
    <x v="0"/>
    <x v="1"/>
    <n v="0.12883537881963511"/>
    <n v="7.7618431300610675"/>
    <s v="54.3Connectivity"/>
    <n v="1"/>
    <n v="7.7618431300610675"/>
    <n v="0.73333879637414301"/>
    <n v="-7.8848587386147848E-2"/>
    <e v="#N/A"/>
    <e v="#N/A"/>
    <e v="#N/A"/>
    <e v="#N/A"/>
    <e v="#N/A"/>
    <e v="#N/A"/>
    <e v="#N/A"/>
    <e v="#N/A"/>
    <n v="1"/>
    <n v="7.7618431300610675"/>
    <n v="0.57516661211188524"/>
    <n v="-6.1841914134269899E-2"/>
    <n v="1"/>
    <n v="7.7618431300610675"/>
    <n v="0.57949293917418154"/>
    <n v="-6.2307080820007993E-2"/>
    <n v="1"/>
    <n v="7.7618431300610675"/>
    <n v="0.59246421905720315"/>
    <n v="-6.3701752833030478E-2"/>
    <s v="4a, 7a, 5"/>
    <n v="-0.10751999999999999"/>
    <s v="derived (7a)"/>
    <m/>
    <m/>
    <s v="Y"/>
    <s v="Pos"/>
    <s v="Y"/>
    <s v="Transit use (probability)"/>
    <s v="individual"/>
    <s v="binary"/>
    <s v="Disaggregate"/>
    <s v="Non-work"/>
    <s v="USA"/>
    <s v="Los Angeles"/>
    <n v="2009"/>
    <x v="1"/>
    <x v="2"/>
    <n v="8181"/>
    <x v="0"/>
    <n v="0"/>
    <n v="1"/>
    <x v="0"/>
    <s v="PT-Design"/>
    <s v="Quality and diversity of non auto transportation infratructure (entropy measure)"/>
    <x v="0"/>
    <s v="Binary logistic"/>
    <s v="no transit trip"/>
    <n v="0.32"/>
    <n v="1.3771277643359572"/>
    <m/>
    <s v="Derived (4a)"/>
    <s v=""/>
    <m/>
  </r>
  <r>
    <n v="73"/>
    <s v="Mangan 2013"/>
    <n v="73.150000000000006"/>
    <x v="52"/>
    <s v="Table 7 p. 53"/>
    <x v="0"/>
    <x v="0"/>
    <x v="1"/>
    <n v="7.3891791163889428E-2"/>
    <n v="13.533303013078067"/>
    <s v="73.15Connectivity"/>
    <n v="0.5"/>
    <n v="6.7666515065390334"/>
    <n v="0.63931311006147262"/>
    <n v="-6.5191187327458613E-2"/>
    <e v="#N/A"/>
    <e v="#N/A"/>
    <e v="#N/A"/>
    <e v="#N/A"/>
    <e v="#N/A"/>
    <e v="#N/A"/>
    <e v="#N/A"/>
    <e v="#N/A"/>
    <n v="1"/>
    <n v="13.533303013078067"/>
    <n v="1.0028422262966348"/>
    <n v="-0.10226049553106041"/>
    <n v="0.5"/>
    <n v="6.7666515065390334"/>
    <n v="0.50519273633669237"/>
    <n v="-5.1514842715848524E-2"/>
    <e v="#N/A"/>
    <e v="#N/A"/>
    <e v="#N/A"/>
    <e v="#N/A"/>
    <s v="6c, 8a"/>
    <n v="-0.10197067180616741"/>
    <s v="derived (6c)"/>
    <n v="7.3891791163889428E-2"/>
    <s v="Derived (8a)"/>
    <s v="N"/>
    <s v="neg"/>
    <s v="insignificant"/>
    <s v="Ridership"/>
    <s v="stop usage"/>
    <s v="Continuous"/>
    <s v="Aggregate"/>
    <s v="Weekday"/>
    <s v="USA"/>
    <s v="San Diego"/>
    <n v="2011"/>
    <x v="0"/>
    <x v="2"/>
    <n v="53"/>
    <x v="1"/>
    <n v="0"/>
    <n v="1"/>
    <x v="0"/>
    <s v="PT-Design"/>
    <s v="Class III bike lanes as a proportion of total road miles"/>
    <x v="0"/>
    <s v="OLS"/>
    <m/>
    <n v="-4993.5839999999998"/>
    <m/>
    <m/>
    <s v=""/>
    <n v="-1.38"/>
    <m/>
  </r>
  <r>
    <n v="30"/>
    <s v="Brown et al. 2006"/>
    <n v="30.2"/>
    <x v="53"/>
    <s v="Table 5.4 p. 40 (Final model)"/>
    <x v="0"/>
    <x v="0"/>
    <x v="1"/>
    <n v="0.37399999999999994"/>
    <n v="2.6737967914438507"/>
    <s v="30.2Mix_Land"/>
    <n v="1"/>
    <n v="2.6737967914438507"/>
    <n v="3.6282834313455331E-2"/>
    <n v="-3.6718228325216796E-3"/>
    <e v="#N/A"/>
    <e v="#N/A"/>
    <e v="#N/A"/>
    <e v="#N/A"/>
    <n v="1"/>
    <n v="2.6737967914438507"/>
    <n v="0.30612543581362589"/>
    <n v="-3.0979894104338941E-2"/>
    <e v="#N/A"/>
    <e v="#N/A"/>
    <e v="#N/A"/>
    <e v="#N/A"/>
    <e v="#N/A"/>
    <e v="#N/A"/>
    <e v="#N/A"/>
    <e v="#N/A"/>
    <e v="#N/A"/>
    <e v="#N/A"/>
    <e v="#N/A"/>
    <e v="#N/A"/>
    <s v="4b, 7b,  8a, 8b"/>
    <n v="-0.1012"/>
    <s v="derived (7b)"/>
    <n v="0.3739999999999999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Diversity"/>
    <s v="Land use diversity:highest score achieved for pefect balancing"/>
    <x v="4"/>
    <s v="Negative binomial regression"/>
    <m/>
    <n v="-0.23"/>
    <m/>
    <n v="0.79453360250333405"/>
    <s v="Derived (4b)"/>
    <n v="-0.27058823529411768"/>
    <s v="derived (8b)"/>
  </r>
  <r>
    <n v="131"/>
    <s v="Zhang 2004"/>
    <n v="131.19999999999999"/>
    <x v="54"/>
    <s v="Table 3 (Boston - non-work trip, expanded)"/>
    <x v="1"/>
    <x v="0"/>
    <x v="1"/>
    <n v="0.10999999999999999"/>
    <n v="9.0909090909090917"/>
    <s v="131.2Pop_Den"/>
    <n v="0.5"/>
    <n v="4.5454545454545459"/>
    <n v="9.2082376365036384E-2"/>
    <n v="-9.3187364881416827E-3"/>
    <n v="0.5"/>
    <n v="4.5454545454545459"/>
    <n v="2.0295020874222372E-2"/>
    <n v="-2.0538561124713041E-3"/>
    <n v="0.5"/>
    <n v="4.5454545454545459"/>
    <n v="0.2561792493644216"/>
    <n v="-2.5925340035679464E-2"/>
    <e v="#N/A"/>
    <e v="#N/A"/>
    <e v="#N/A"/>
    <e v="#N/A"/>
    <n v="0.5"/>
    <n v="4.5454545454545459"/>
    <n v="0.24423695382410485"/>
    <n v="-2.471677972699941E-2"/>
    <e v="#N/A"/>
    <e v="#N/A"/>
    <e v="#N/A"/>
    <e v="#N/A"/>
    <s v="4a, 7a, 8a"/>
    <n v="-0.1012"/>
    <s v="derived (7a)"/>
    <n v="0.10999999999999999"/>
    <s v="Derived (8a)"/>
    <s v="N"/>
    <s v="neg"/>
    <s v="insignificant"/>
    <s v="mode choice (probability)"/>
    <s v="trip"/>
    <s v="Discrete"/>
    <s v="Disaggregate"/>
    <s v="Non-work"/>
    <s v="USA"/>
    <s v="Boston"/>
    <n v="1991"/>
    <x v="1"/>
    <x v="1"/>
    <n v="1036"/>
    <x v="1"/>
    <n v="0"/>
    <n v="1"/>
    <x v="0"/>
    <s v="Density"/>
    <s v="Pop density (origin)"/>
    <x v="2"/>
    <s v="Multinomial logistic"/>
    <s v="drive alone or active modes"/>
    <n v="-4.5999999999999999E-3"/>
    <n v="0.99541056379597226"/>
    <m/>
    <s v="Derived (4a)"/>
    <n v="-0.92"/>
    <m/>
  </r>
  <r>
    <n v="177"/>
    <s v="Tu et al. 2018"/>
    <n v="177.1"/>
    <x v="55"/>
    <s v="Table 4 Model 1 p. 51"/>
    <x v="0"/>
    <x v="0"/>
    <x v="1"/>
    <n v="2.8279183381088823E-2"/>
    <n v="35.361700036526919"/>
    <s v="177.1Mix_Land"/>
    <n v="1"/>
    <n v="35.361700036526919"/>
    <n v="0.4798504910968126"/>
    <n v="-4.7358532315980709E-2"/>
    <e v="#N/A"/>
    <e v="#N/A"/>
    <e v="#N/A"/>
    <e v="#N/A"/>
    <e v="#N/A"/>
    <e v="#N/A"/>
    <e v="#N/A"/>
    <e v="#N/A"/>
    <n v="1"/>
    <n v="35.361700036526919"/>
    <n v="0.40963903603179896"/>
    <n v="-4.0429058395784978E-2"/>
    <n v="1"/>
    <n v="35.361700036526919"/>
    <n v="0.26197491119053395"/>
    <n v="-2.5855443576257475E-2"/>
    <n v="1"/>
    <n v="35.361700036526919"/>
    <n v="0.3354674639491359"/>
    <n v="-3.3108743300608402E-2"/>
    <s v="6e, 8a"/>
    <n v="-9.869435E-2"/>
    <s v="Derived (6e)"/>
    <n v="2.8279183381088823E-2"/>
    <s v="Derived (8a)"/>
    <s v="Y"/>
    <s v="neg"/>
    <s v="N"/>
    <s v="Ridership"/>
    <s v="daily ridership"/>
    <s v="Count"/>
    <s v="Aggregate"/>
    <s v="General"/>
    <s v="China"/>
    <s v="Shenzhen"/>
    <n v="2014"/>
    <x v="0"/>
    <x v="0"/>
    <n v="491"/>
    <x v="0"/>
    <n v="0"/>
    <n v="1"/>
    <x v="0"/>
    <s v="Diversity"/>
    <s v="land use mix (entropy)"/>
    <x v="4"/>
    <s v="OLS"/>
    <m/>
    <n v="-0.17330000000000001"/>
    <m/>
    <m/>
    <m/>
    <n v="-3.49"/>
    <s v="source"/>
  </r>
  <r>
    <n v="186"/>
    <s v="Pan et al. 2017"/>
    <n v="186.2"/>
    <x v="56"/>
    <s v="Table 3 p. 62 (low accessibility)"/>
    <x v="0"/>
    <x v="0"/>
    <x v="1"/>
    <n v="0.56377811583155513"/>
    <n v="1.7737474582975452"/>
    <s v="186.2Pop_Den"/>
    <n v="1"/>
    <n v="1.7737474582975452"/>
    <n v="3.5932793826925873E-2"/>
    <n v="-3.4438808760523612E-3"/>
    <e v="#N/A"/>
    <e v="#N/A"/>
    <e v="#N/A"/>
    <e v="#N/A"/>
    <e v="#N/A"/>
    <e v="#N/A"/>
    <e v="#N/A"/>
    <e v="#N/A"/>
    <n v="1"/>
    <n v="1.7737474582975452"/>
    <n v="2.8011273677418208E-2"/>
    <n v="-2.6846643263024688E-3"/>
    <e v="#N/A"/>
    <e v="#N/A"/>
    <e v="#N/A"/>
    <e v="#N/A"/>
    <n v="1"/>
    <n v="1.7737474582975452"/>
    <n v="2.7184233185369507E-2"/>
    <n v="-2.6053988801474537E-3"/>
    <s v="6c, 8a"/>
    <n v="-9.5842279691364385E-2"/>
    <s v="derived (6c)"/>
    <n v="0.56377811583155513"/>
    <s v="Derived (8a)"/>
    <s v="N"/>
    <s v="neg"/>
    <s v="insignificant"/>
    <s v="Ridership"/>
    <s v="daily station passenger volume"/>
    <s v="Continuous"/>
    <s v="Aggregate"/>
    <s v="General"/>
    <s v="China"/>
    <s v="Shanghai"/>
    <n v="2015"/>
    <x v="0"/>
    <x v="2"/>
    <n v="244"/>
    <x v="0"/>
    <n v="0"/>
    <n v="0"/>
    <x v="1"/>
    <s v="Density"/>
    <s v="residential density"/>
    <x v="2"/>
    <s v="OLS"/>
    <m/>
    <n v="-2.5059999999999998"/>
    <m/>
    <m/>
    <m/>
    <n v="-0.17"/>
    <s v="source"/>
  </r>
  <r>
    <n v="34"/>
    <s v="Hamidi and Ewing 2014"/>
    <n v="34.200000000000003"/>
    <x v="57"/>
    <s v="Tabe 7 p. 80"/>
    <x v="0"/>
    <x v="0"/>
    <x v="1"/>
    <n v="0.22162162162162163"/>
    <n v="4.5121951219512191"/>
    <s v="34.2Connectivity"/>
    <n v="1"/>
    <n v="4.5121951219512191"/>
    <n v="0.42631211225096644"/>
    <n v="-3.4957593204579251E-2"/>
    <e v="#N/A"/>
    <e v="#N/A"/>
    <e v="#N/A"/>
    <e v="#N/A"/>
    <e v="#N/A"/>
    <e v="#N/A"/>
    <e v="#N/A"/>
    <e v="#N/A"/>
    <n v="1"/>
    <n v="4.5121951219512191"/>
    <n v="0.33436181819098926"/>
    <n v="-2.7417669091661122E-2"/>
    <n v="1"/>
    <n v="4.5121951219512191"/>
    <n v="0.33687684349353042"/>
    <n v="-2.7623901166469497E-2"/>
    <e v="#N/A"/>
    <e v="#N/A"/>
    <e v="#N/A"/>
    <e v="#N/A"/>
    <s v="6a, 8a"/>
    <n v="-8.2000000000000003E-2"/>
    <s v="Source (6a)"/>
    <n v="0.22162162162162163"/>
    <s v="Derived (8a)"/>
    <s v="N"/>
    <s v="neg"/>
    <s v="insignificant"/>
    <s v="Mode share"/>
    <s v="activity"/>
    <s v="continuous (fraction)"/>
    <s v="Aggregate"/>
    <s v="Work"/>
    <s v="USA"/>
    <s v="varies"/>
    <s v="2007 - 2011"/>
    <x v="2"/>
    <x v="2"/>
    <n v="451"/>
    <x v="1"/>
    <n v="0"/>
    <n v="1"/>
    <x v="0"/>
    <s v="PT-Design"/>
    <s v="Street factor"/>
    <x v="0"/>
    <s v="OLS"/>
    <m/>
    <n v="-8.2000000000000003E-2"/>
    <m/>
    <m/>
    <s v=""/>
    <n v="-0.37"/>
    <m/>
  </r>
  <r>
    <n v="72"/>
    <s v="Bhattacharya 2013"/>
    <n v="72.400000000000006"/>
    <x v="58"/>
    <s v="Table 3.5 p. 67"/>
    <x v="0"/>
    <x v="0"/>
    <x v="1"/>
    <n v="6.9014893026915811E-2"/>
    <n v="14.489626168224298"/>
    <s v="72.4Pop_Den"/>
    <n v="1"/>
    <n v="14.489626168224298"/>
    <n v="0.29353262624644416"/>
    <n v="-2.3482610099715532E-2"/>
    <e v="#N/A"/>
    <e v="#N/A"/>
    <e v="#N/A"/>
    <e v="#N/A"/>
    <e v="#N/A"/>
    <e v="#N/A"/>
    <e v="#N/A"/>
    <e v="#N/A"/>
    <n v="1"/>
    <n v="14.489626168224298"/>
    <n v="0.22882224985465002"/>
    <n v="-1.8305779988372003E-2"/>
    <n v="1"/>
    <n v="14.489626168224298"/>
    <n v="0.77855847462297056"/>
    <n v="-6.2284677969837644E-2"/>
    <e v="#N/A"/>
    <e v="#N/A"/>
    <e v="#N/A"/>
    <e v="#N/A"/>
    <s v="4b, 8a, 8b"/>
    <n v="-0.08"/>
    <s v="Source"/>
    <n v="6.9014893026915811E-2"/>
    <s v="Derived (8a)"/>
    <s v="N"/>
    <s v="neg"/>
    <s v="insignificant"/>
    <s v="Transit users"/>
    <s v="individual"/>
    <s v="Count"/>
    <s v="Aggregate"/>
    <s v="General"/>
    <s v="USA"/>
    <s v="Atlanta"/>
    <n v="2009"/>
    <x v="1"/>
    <x v="2"/>
    <n v="1605"/>
    <x v="1"/>
    <n v="0"/>
    <n v="1"/>
    <x v="0"/>
    <s v="Density"/>
    <s v="Population density"/>
    <x v="2"/>
    <s v="Negative binomial regression"/>
    <m/>
    <n v="-1.5503899999999999E-2"/>
    <m/>
    <n v="0.98461566674314471"/>
    <s v="Derived (4b)"/>
    <n v="-1.1591700934579439"/>
    <s v="derived (8b)"/>
  </r>
  <r>
    <n v="154"/>
    <s v="Lu et al. 2018"/>
    <n v="154.1"/>
    <x v="59"/>
    <s v="Tables 3 (diagnostics) and 4 (elasticities) pp 8 - 9"/>
    <x v="0"/>
    <x v="0"/>
    <x v="1"/>
    <n v="0.02"/>
    <n v="50"/>
    <s v="154.1Connectivity"/>
    <n v="1"/>
    <n v="50"/>
    <n v="4.7239990816998993"/>
    <n v="-0.37791992653599193"/>
    <e v="#N/A"/>
    <e v="#N/A"/>
    <e v="#N/A"/>
    <e v="#N/A"/>
    <e v="#N/A"/>
    <e v="#N/A"/>
    <e v="#N/A"/>
    <e v="#N/A"/>
    <n v="1"/>
    <n v="50"/>
    <n v="3.7050904177920434"/>
    <n v="-0.2964072334233635"/>
    <n v="1"/>
    <n v="50"/>
    <n v="3.7329596170904726"/>
    <n v="-0.29863676936723782"/>
    <n v="1"/>
    <n v="50"/>
    <n v="3.8165176049657026"/>
    <n v="-0.30532140839725619"/>
    <s v="Source, 8a, 8b"/>
    <n v="-0.08"/>
    <s v="Source"/>
    <n v="0.02"/>
    <s v="derived, 8a, 8b"/>
    <s v="Y"/>
    <s v="neg"/>
    <s v="N"/>
    <s v="Mode share"/>
    <s v="trip"/>
    <s v="Ratio"/>
    <s v="Aggregate"/>
    <s v="Work"/>
    <s v="Hong Kong"/>
    <s v="Hong Kong"/>
    <n v="2011"/>
    <x v="0"/>
    <x v="0"/>
    <n v="4768"/>
    <x v="0"/>
    <n v="0"/>
    <n v="1"/>
    <x v="0"/>
    <s v="PT-Design"/>
    <s v="three or more way intersections within 800m buffer from centroid of street block"/>
    <x v="0"/>
    <s v="generalized linear mixed models"/>
    <m/>
    <n v="-0.04"/>
    <m/>
    <m/>
    <m/>
    <n v="-4"/>
    <s v="derived (8b)"/>
  </r>
  <r>
    <n v="177"/>
    <s v="Tu et al. 2018"/>
    <n v="177.1"/>
    <x v="60"/>
    <s v="Table 4 Model 1 p. 51"/>
    <x v="0"/>
    <x v="0"/>
    <x v="1"/>
    <n v="1.7102396514161219E-2"/>
    <n v="58.471337579617838"/>
    <s v="177.1Emp_Den"/>
    <n v="1"/>
    <n v="58.471337579617838"/>
    <n v="1.0815090112982768"/>
    <n v="-8.4898457386914733E-2"/>
    <e v="#N/A"/>
    <e v="#N/A"/>
    <e v="#N/A"/>
    <e v="#N/A"/>
    <e v="#N/A"/>
    <e v="#N/A"/>
    <e v="#N/A"/>
    <e v="#N/A"/>
    <n v="1"/>
    <n v="58.471337579617838"/>
    <n v="0.90364674371821341"/>
    <n v="-7.0936269381879746E-2"/>
    <n v="1"/>
    <n v="58.471337579617838"/>
    <n v="2.587046658017977"/>
    <n v="-0.2030831626544112"/>
    <n v="1"/>
    <n v="58.471337579617838"/>
    <n v="0.89642724155523634"/>
    <n v="-7.0369538462086059E-2"/>
    <s v="6e, 8a"/>
    <n v="-7.85E-2"/>
    <s v="Derived (6e)"/>
    <n v="1.7102396514161219E-2"/>
    <s v="Derived (8a)"/>
    <s v="Y"/>
    <s v="neg"/>
    <s v="N"/>
    <s v="Ridership"/>
    <s v="daily ridership"/>
    <s v="Count"/>
    <s v="Aggregate"/>
    <s v="General"/>
    <s v="China"/>
    <s v="Shenzhen"/>
    <n v="2014"/>
    <x v="0"/>
    <x v="0"/>
    <n v="491"/>
    <x v="0"/>
    <n v="0"/>
    <n v="1"/>
    <x v="0"/>
    <s v="Density"/>
    <s v="Employment density(logarithm): number of employed peole in TAZ"/>
    <x v="1"/>
    <s v="OLS"/>
    <m/>
    <n v="-7.85E-2"/>
    <m/>
    <m/>
    <m/>
    <n v="-4.59"/>
    <s v="source"/>
  </r>
  <r>
    <n v="107"/>
    <s v="Brownet al. 2014"/>
    <n v="107.6"/>
    <x v="61"/>
    <s v="Table 2 p. 952 (Regional rail model)"/>
    <x v="0"/>
    <x v="0"/>
    <x v="1"/>
    <n v="4.9702463302186993E-2"/>
    <n v="20.119727143503535"/>
    <s v="107.6Emp_Den"/>
    <n v="1"/>
    <n v="20.119727143503535"/>
    <n v="0.37214243954882059"/>
    <n v="-2.8654967845259185E-2"/>
    <e v="#N/A"/>
    <e v="#N/A"/>
    <e v="#N/A"/>
    <e v="#N/A"/>
    <e v="#N/A"/>
    <e v="#N/A"/>
    <e v="#N/A"/>
    <e v="#N/A"/>
    <n v="1"/>
    <n v="20.119727143503535"/>
    <n v="0.31094082451884197"/>
    <n v="-2.3942443487950833E-2"/>
    <n v="1"/>
    <n v="20.119727143503535"/>
    <n v="0.89019124619749457"/>
    <n v="-6.8544725957207078E-2"/>
    <n v="1"/>
    <n v="20.119727143503535"/>
    <n v="0.30845662594149209"/>
    <n v="-2.3751160197494892E-2"/>
    <s v="4b"/>
    <n v="-7.6999999999999999E-2"/>
    <s v="Source"/>
    <m/>
    <m/>
    <s v="Y"/>
    <s v="neg"/>
    <s v="N"/>
    <s v="Ridership"/>
    <s v="trip"/>
    <s v="Count"/>
    <s v="Aggregate"/>
    <s v="Work"/>
    <s v="USA"/>
    <s v="Atlanta"/>
    <n v="2000"/>
    <x v="1"/>
    <x v="2"/>
    <n v="70409"/>
    <x v="0"/>
    <n v="0"/>
    <n v="1"/>
    <x v="0"/>
    <s v="Density"/>
    <s v="Employment density"/>
    <x v="1"/>
    <s v="Negative binomial regression"/>
    <m/>
    <n v="-9.4999999999999998E-3"/>
    <m/>
    <n v="0.99054498244290046"/>
    <s v="Derived (4b)"/>
    <s v=""/>
    <m/>
  </r>
  <r>
    <n v="88"/>
    <s v="Lee et al. 2017"/>
    <n v="88.1"/>
    <x v="62"/>
    <s v="Table 5 p. 20"/>
    <x v="0"/>
    <x v="0"/>
    <x v="1"/>
    <n v="0.10300154641287317"/>
    <n v="9.7085921020212922"/>
    <s v="88.1Mix_Land"/>
    <n v="1"/>
    <n v="9.7085921020212922"/>
    <n v="0.13174345925680525"/>
    <n v="-8.6611913678571999E-3"/>
    <e v="#N/A"/>
    <e v="#N/A"/>
    <e v="#N/A"/>
    <e v="#N/A"/>
    <e v="#N/A"/>
    <e v="#N/A"/>
    <e v="#N/A"/>
    <e v="#N/A"/>
    <n v="1"/>
    <n v="9.7085921020212922"/>
    <n v="0.11246683009555175"/>
    <n v="-7.3938906985512292E-3"/>
    <n v="1"/>
    <n v="9.7085921020212922"/>
    <n v="7.1925488624272338E-2"/>
    <n v="-4.7285870943098041E-3"/>
    <n v="1"/>
    <n v="9.7085921020212922"/>
    <n v="9.2102946623534965E-2"/>
    <n v="-6.0551108248568849E-3"/>
    <s v="1, 6c"/>
    <n v="-6.5742856736242888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x v="0"/>
    <x v="2"/>
    <n v="78"/>
    <x v="0"/>
    <n v="0"/>
    <n v="1"/>
    <x v="0"/>
    <s v="Diversity"/>
    <s v="Land use diversity:1 -HHI (where HHI is maximised for a single use)"/>
    <x v="4"/>
    <s v="OLS"/>
    <m/>
    <n v="-5.8327416666666672"/>
    <m/>
    <m/>
    <s v=""/>
    <s v=""/>
    <m/>
  </r>
  <r>
    <n v="131"/>
    <s v="Zhang 2004"/>
    <n v="131.1"/>
    <x v="63"/>
    <s v="Table 3 (Boston - work trip, expanded)"/>
    <x v="1"/>
    <x v="0"/>
    <x v="1"/>
    <n v="9.1068055555555541E-2"/>
    <n v="10.980798853116566"/>
    <s v="131.1Balance"/>
    <n v="0.5"/>
    <n v="5.4903994265582829"/>
    <n v="0.61276376037804792"/>
    <n v="-4.0178307004228218E-2"/>
    <n v="0.5"/>
    <n v="5.4903994265582829"/>
    <n v="1.562896283547313"/>
    <n v="-0.10247754641591375"/>
    <n v="0.5"/>
    <n v="5.4903994265582829"/>
    <n v="0.99537010534871095"/>
    <n v="-6.5265422437609619E-2"/>
    <e v="#N/A"/>
    <e v="#N/A"/>
    <e v="#N/A"/>
    <e v="#N/A"/>
    <n v="0.5"/>
    <n v="5.4903994265582829"/>
    <n v="0.39559872345986213"/>
    <n v="-2.5939012698539696E-2"/>
    <e v="#N/A"/>
    <e v="#N/A"/>
    <e v="#N/A"/>
    <e v="#N/A"/>
    <s v="4a, 7a, 8a"/>
    <n v="-6.5568999999999988E-2"/>
    <s v="derived (7a)"/>
    <n v="9.1068055555555541E-2"/>
    <s v="Derived (8a)"/>
    <s v="N"/>
    <s v="neg"/>
    <s v="insignificant"/>
    <s v="mode choice (probability)"/>
    <s v="trip"/>
    <s v="Discrete"/>
    <s v="Disaggregate"/>
    <s v="Work"/>
    <s v="USA"/>
    <s v="Boston"/>
    <n v="1991"/>
    <x v="1"/>
    <x v="1"/>
    <n v="1619"/>
    <x v="1"/>
    <n v="0"/>
    <n v="1"/>
    <x v="0"/>
    <s v="Diversity"/>
    <s v="Land use balance (origin)"/>
    <x v="3"/>
    <s v="Multinomial logistic"/>
    <s v="drive alone or active modes"/>
    <n v="-0.2261"/>
    <n v="0.79763833384396532"/>
    <m/>
    <s v="Derived (4a)"/>
    <n v="-0.72"/>
    <m/>
  </r>
  <r>
    <n v="72"/>
    <s v="Bhattacharya 2013"/>
    <n v="72.3"/>
    <x v="64"/>
    <s v="Table 3.4 p. 66"/>
    <x v="0"/>
    <x v="0"/>
    <x v="1"/>
    <n v="3.8144732508351757E-2"/>
    <n v="26.215939508320076"/>
    <s v="72.3Emp_Den"/>
    <n v="1"/>
    <n v="26.215939508320076"/>
    <n v="0.48490039721242839"/>
    <n v="-2.9094023832745702E-2"/>
    <e v="#N/A"/>
    <e v="#N/A"/>
    <e v="#N/A"/>
    <e v="#N/A"/>
    <e v="#N/A"/>
    <e v="#N/A"/>
    <e v="#N/A"/>
    <e v="#N/A"/>
    <n v="1"/>
    <n v="26.215939508320076"/>
    <n v="0.40515489042728914"/>
    <n v="-2.4309293425637347E-2"/>
    <n v="1"/>
    <n v="26.215939508320076"/>
    <n v="1.1599163196745905"/>
    <n v="-6.9594979180475428E-2"/>
    <e v="#N/A"/>
    <e v="#N/A"/>
    <e v="#N/A"/>
    <e v="#N/A"/>
    <s v="4b, 8a, 8b"/>
    <n v="-0.06"/>
    <s v="Source"/>
    <n v="3.8144732508351757E-2"/>
    <s v="Derived (8a)"/>
    <s v="N"/>
    <s v="neg"/>
    <s v="insignificant"/>
    <s v="Transit users"/>
    <s v="individual"/>
    <s v="Count"/>
    <s v="Aggregate"/>
    <s v="General"/>
    <s v="USA"/>
    <s v="Atlanta"/>
    <n v="2009"/>
    <x v="1"/>
    <x v="2"/>
    <n v="1298"/>
    <x v="1"/>
    <n v="0"/>
    <n v="1"/>
    <x v="0"/>
    <s v="Density"/>
    <s v="Employment density"/>
    <x v="1"/>
    <s v="Negative binomial regression"/>
    <m/>
    <n v="-4.2506000000000002E-3"/>
    <m/>
    <n v="0.99575842101407974"/>
    <s v="Derived (4b)"/>
    <n v="-1.5729563704992044"/>
    <s v="derived (8b)"/>
  </r>
  <r>
    <n v="65"/>
    <s v="Sung et al. 2014"/>
    <n v="65.3"/>
    <x v="65"/>
    <s v="Table 2 p. 138 (750m buffer)"/>
    <x v="0"/>
    <x v="0"/>
    <x v="1"/>
    <n v="3.4643452380952379E-2"/>
    <n v="28.865483410937959"/>
    <s v="65.3Balance"/>
    <n v="0.33333333333333331"/>
    <n v="9.621827803645985"/>
    <n v="1.0738576428797426"/>
    <n v="-6.2499588673243893E-2"/>
    <e v="#N/A"/>
    <e v="#N/A"/>
    <e v="#N/A"/>
    <e v="#N/A"/>
    <e v="#N/A"/>
    <e v="#N/A"/>
    <e v="#N/A"/>
    <e v="#N/A"/>
    <n v="0.33333333333333331"/>
    <n v="9.621827803645985"/>
    <n v="0.97971085576093253"/>
    <n v="-5.702015151614203E-2"/>
    <e v="#N/A"/>
    <e v="#N/A"/>
    <e v="#N/A"/>
    <e v="#N/A"/>
    <n v="0.33333333333333331"/>
    <n v="9.621827803645985"/>
    <n v="1.0105977064563172"/>
    <n v="-5.8817797113464111E-2"/>
    <s v="6e, 8a, 5"/>
    <n v="-5.8200999999999996E-2"/>
    <s v="Derived (6e)"/>
    <n v="3.4643452380952379E-2"/>
    <s v="Derived (8a)"/>
    <s v="Y"/>
    <s v="neg"/>
    <s v="N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large-scale commercial balancing index:perfect balance between two land uses = 1"/>
    <x v="3"/>
    <s v="OLS"/>
    <m/>
    <n v="-0.48099999999999998"/>
    <m/>
    <m/>
    <s v=""/>
    <n v="-1.68"/>
    <m/>
  </r>
  <r>
    <n v="172"/>
    <s v="Sun et al. 2017"/>
    <n v="172.2"/>
    <x v="66"/>
    <s v="Table 2 Model 2 P. "/>
    <x v="0"/>
    <x v="0"/>
    <x v="1"/>
    <n v="-6.2118000000000007E-2"/>
    <n v="-16.098393380340639"/>
    <s v="172.2Comm_Den"/>
    <n v="1"/>
    <n v="-16.098393380340639"/>
    <n v="-0.23090324013603294"/>
    <n v="1.3432565091673579E-2"/>
    <e v="#N/A"/>
    <e v="#N/A"/>
    <e v="#N/A"/>
    <e v="#N/A"/>
    <e v="#N/A"/>
    <e v="#N/A"/>
    <e v="#N/A"/>
    <e v="#N/A"/>
    <n v="1"/>
    <n v="-16.098393380340639"/>
    <n v="-0.24210130097193874"/>
    <n v="1.4084001082741564E-2"/>
    <e v="#N/A"/>
    <e v="#N/A"/>
    <e v="#N/A"/>
    <e v="#N/A"/>
    <e v="#N/A"/>
    <e v="#N/A"/>
    <e v="#N/A"/>
    <e v="#N/A"/>
    <s v="6e, 8a, 8b"/>
    <n v="-5.8173999999999997E-2"/>
    <s v="Derived (6e)"/>
    <n v="-6.2118000000000007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x v="0"/>
    <x v="2"/>
    <n v="2300"/>
    <x v="1"/>
    <n v="0"/>
    <n v="0"/>
    <x v="1"/>
    <s v="Density"/>
    <s v="natural log of 'firm' (business) count"/>
    <x v="8"/>
    <s v="Spatial Error Model"/>
    <m/>
    <n v="5.8999999999999997E-2"/>
    <m/>
    <m/>
    <m/>
    <n v="0.9365079365079364"/>
    <s v="derived (8b)"/>
  </r>
  <r>
    <n v="65"/>
    <s v="Sung et al. 2014"/>
    <n v="65.099999999999994"/>
    <x v="67"/>
    <s v="Table 3 p. 139 (1500m buffer)"/>
    <x v="0"/>
    <x v="0"/>
    <x v="1"/>
    <n v="0.10960384615384615"/>
    <n v="9.1237674141137663"/>
    <s v="65.1Balance"/>
    <n v="0.16666666666666666"/>
    <n v="1.5206279023522944"/>
    <n v="0.16971181861085016"/>
    <n v="-9.6725553899067954E-3"/>
    <e v="#N/A"/>
    <e v="#N/A"/>
    <e v="#N/A"/>
    <e v="#N/A"/>
    <e v="#N/A"/>
    <e v="#N/A"/>
    <e v="#N/A"/>
    <e v="#N/A"/>
    <n v="0.16666666666666666"/>
    <n v="1.5206279023522944"/>
    <n v="0.15483291677107333"/>
    <n v="-8.8245472584505547E-3"/>
    <e v="#N/A"/>
    <e v="#N/A"/>
    <e v="#N/A"/>
    <e v="#N/A"/>
    <n v="0.16666666666666666"/>
    <n v="1.5206279023522944"/>
    <n v="0.15971425615291029"/>
    <n v="-9.1027543151789691E-3"/>
    <s v="6e, 8a"/>
    <n v="-5.6994000000000003E-2"/>
    <s v="Derived (6e)"/>
    <n v="0.10960384615384615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large-scale commercial balancing index:perfect balance between two land uses = 1"/>
    <x v="3"/>
    <s v="OLS"/>
    <m/>
    <n v="-0.13800000000000001"/>
    <m/>
    <m/>
    <s v=""/>
    <n v="-0.52"/>
    <m/>
  </r>
  <r>
    <n v="55"/>
    <s v="Marshall and Garrick 2010"/>
    <n v="55.1"/>
    <x v="68"/>
    <s v="Table 2 p. 110"/>
    <x v="0"/>
    <x v="0"/>
    <x v="1"/>
    <n v="5.1934054744559336E-3"/>
    <n v="192.55188236669716"/>
    <s v="55.1Safety"/>
    <n v="0.25"/>
    <n v="48.137970591674289"/>
    <n v="1.2162858617144077"/>
    <n v="-6.8238307379887259E-2"/>
    <e v="#N/A"/>
    <e v="#N/A"/>
    <e v="#N/A"/>
    <e v="#N/A"/>
    <e v="#N/A"/>
    <e v="#N/A"/>
    <e v="#N/A"/>
    <e v="#N/A"/>
    <n v="0.25"/>
    <n v="48.137970591674289"/>
    <n v="1.2162858617144077"/>
    <n v="-6.8238307379887259E-2"/>
    <n v="0.25"/>
    <n v="48.137970591674289"/>
    <n v="1.2162858617144074"/>
    <n v="-6.8238307379887245E-2"/>
    <n v="0.25"/>
    <n v="48.137970591674289"/>
    <n v="1.2162858617144077"/>
    <n v="-6.8238307379887259E-2"/>
    <s v="4a, 8a, 7a"/>
    <n v="-5.6103840000000002E-2"/>
    <s v="derived (7a)"/>
    <n v="5.1934054744559336E-3"/>
    <s v="Derived (8a)"/>
    <s v="Y"/>
    <s v="neg"/>
    <s v="N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% painted median"/>
    <x v="10"/>
    <s v="Multinomial logistic"/>
    <s v="automobile"/>
    <n v="-0.14799999999999999"/>
    <n v="0.8624311149420455"/>
    <m/>
    <s v="Derived (4a)"/>
    <n v="-10.802899999999999"/>
    <m/>
  </r>
  <r>
    <n v="65"/>
    <s v="Sung et al. 2014"/>
    <n v="65.400000000000006"/>
    <x v="69"/>
    <s v="Table 2 p. 138 (1000m buffer)"/>
    <x v="0"/>
    <x v="0"/>
    <x v="1"/>
    <n v="0.10783469387755101"/>
    <n v="9.2734533204640517"/>
    <s v="65.4Mix_House"/>
    <n v="1"/>
    <n v="9.2734533204640517"/>
    <n v="1.0921341425598841"/>
    <n v="-5.7707275958721709E-2"/>
    <e v="#N/A"/>
    <e v="#N/A"/>
    <e v="#N/A"/>
    <e v="#N/A"/>
    <e v="#N/A"/>
    <e v="#N/A"/>
    <e v="#N/A"/>
    <e v="#N/A"/>
    <n v="1"/>
    <n v="9.2734533204640517"/>
    <n v="1.0921341425598843"/>
    <n v="-5.7707275958721722E-2"/>
    <e v="#N/A"/>
    <e v="#N/A"/>
    <e v="#N/A"/>
    <e v="#N/A"/>
    <n v="1"/>
    <n v="9.2734533204640517"/>
    <n v="1.1137502963435075"/>
    <n v="-5.8849451908494589E-2"/>
    <s v="6e, 8a, 5"/>
    <n v="-5.2838999999999997E-2"/>
    <s v="Derived (6e)"/>
    <n v="0.10783469387755101"/>
    <s v="Derived (8a)"/>
    <s v="Y"/>
    <s v="neg"/>
    <s v="N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small-scale neighborhood living balancing index:perfect balance between two land uses = 1"/>
    <x v="9"/>
    <s v="OLS"/>
    <m/>
    <n v="-0.10299999999999999"/>
    <m/>
    <m/>
    <s v=""/>
    <n v="-0.49"/>
    <m/>
  </r>
  <r>
    <n v="145"/>
    <s v="Wu et al. 2017"/>
    <n v="145.1"/>
    <x v="70"/>
    <s v="Table 4"/>
    <x v="0"/>
    <x v="0"/>
    <x v="1"/>
    <n v="7.9336709847607212E-2"/>
    <n v="12.604505555131235"/>
    <s v="145.1Pop_Den"/>
    <n v="1"/>
    <n v="12.604505555131235"/>
    <n v="0.25534362137301297"/>
    <n v="-1.2736989238859502E-2"/>
    <e v="#N/A"/>
    <e v="#N/A"/>
    <e v="#N/A"/>
    <e v="#N/A"/>
    <e v="#N/A"/>
    <e v="#N/A"/>
    <e v="#N/A"/>
    <e v="#N/A"/>
    <n v="1"/>
    <n v="12.604505555131235"/>
    <n v="0.19905215537965953"/>
    <n v="-9.9290718421308852E-3"/>
    <n v="1"/>
    <n v="12.604505555131235"/>
    <n v="0.6772669290737372"/>
    <n v="-3.3783266411993182E-2"/>
    <e v="#N/A"/>
    <e v="#N/A"/>
    <e v="#N/A"/>
    <e v="#N/A"/>
    <s v="4a, 7a"/>
    <n v="-4.9881759999999997E-2"/>
    <s v="derived (7a)"/>
    <m/>
    <m/>
    <s v="N"/>
    <s v="neg"/>
    <s v="insignificant"/>
    <s v="mode choice (probability)"/>
    <m/>
    <s v="Discrete"/>
    <s v="Aggregate"/>
    <s v="Work"/>
    <s v="China"/>
    <s v="Beijing"/>
    <n v="2009"/>
    <x v="1"/>
    <x v="2"/>
    <n v="9462"/>
    <x v="1"/>
    <n v="0"/>
    <n v="1"/>
    <x v="0"/>
    <s v="Density"/>
    <s v="population density"/>
    <x v="2"/>
    <s v="Multinomial logistic"/>
    <s v="Not choosing transit"/>
    <n v="-0.02"/>
    <n v="0.98019867330675525"/>
    <m/>
    <s v="Derived (4a)"/>
    <m/>
    <m/>
  </r>
  <r>
    <n v="65"/>
    <s v="Sung et al. 2014"/>
    <n v="65.5"/>
    <x v="71"/>
    <s v="Table 2 p. 138 (1500m buffer)"/>
    <x v="0"/>
    <x v="0"/>
    <x v="1"/>
    <n v="0.13747499999999999"/>
    <n v="7.274049827241317"/>
    <s v="65.5Balance"/>
    <n v="0.33333333333333331"/>
    <n v="2.4246832757471055"/>
    <n v="0.27061019178051376"/>
    <n v="-1.1904683556808361E-2"/>
    <e v="#N/A"/>
    <e v="#N/A"/>
    <e v="#N/A"/>
    <e v="#N/A"/>
    <e v="#N/A"/>
    <e v="#N/A"/>
    <e v="#N/A"/>
    <e v="#N/A"/>
    <n v="0.33333333333333331"/>
    <n v="2.4246832757471055"/>
    <n v="0.24688537100313493"/>
    <n v="-1.0860981241169911E-2"/>
    <e v="#N/A"/>
    <e v="#N/A"/>
    <e v="#N/A"/>
    <e v="#N/A"/>
    <n v="0.33333333333333331"/>
    <n v="2.4246832757471055"/>
    <n v="0.25466880174518358"/>
    <n v="-1.1203389926374116E-2"/>
    <s v="6e, 8a"/>
    <n v="-4.3991999999999996E-2"/>
    <s v="Derived (6e)"/>
    <n v="0.13747499999999999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office balancing index:perfect balance between two land uses = 1"/>
    <x v="3"/>
    <s v="OLS"/>
    <m/>
    <n v="-7.1999999999999995E-2"/>
    <m/>
    <m/>
    <s v=""/>
    <n v="-0.32"/>
    <m/>
  </r>
  <r>
    <n v="65"/>
    <s v="Sung et al. 2014"/>
    <n v="65.8"/>
    <x v="72"/>
    <s v="Table 3 p. 139 (750m buffer)"/>
    <x v="0"/>
    <x v="0"/>
    <x v="1"/>
    <n v="3.7514285714285708E-2"/>
    <n v="26.656511805026661"/>
    <s v="65.8Balance"/>
    <n v="0.33333333333333331"/>
    <n v="8.8855039350088862"/>
    <n v="0.99167918052240267"/>
    <n v="-4.1666392448829269E-2"/>
    <e v="#N/A"/>
    <e v="#N/A"/>
    <e v="#N/A"/>
    <e v="#N/A"/>
    <e v="#N/A"/>
    <e v="#N/A"/>
    <e v="#N/A"/>
    <e v="#N/A"/>
    <n v="0.33333333333333331"/>
    <n v="8.8855039350088862"/>
    <n v="0.90473710834193388"/>
    <n v="-3.8013434344094689E-2"/>
    <e v="#N/A"/>
    <e v="#N/A"/>
    <e v="#N/A"/>
    <e v="#N/A"/>
    <n v="0.33333333333333331"/>
    <n v="8.8855039350088862"/>
    <n v="0.93326029946471378"/>
    <n v="-3.9211864742309414E-2"/>
    <s v="6e, 8a"/>
    <n v="-4.2015999999999998E-2"/>
    <s v="Derived (6e)"/>
    <n v="3.75142857142857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office balancing index:perfect balance between two land uses = 1"/>
    <x v="3"/>
    <s v="OLS"/>
    <m/>
    <n v="-0.20200000000000001"/>
    <m/>
    <m/>
    <s v=""/>
    <n v="-1.1200000000000001"/>
    <m/>
  </r>
  <r>
    <n v="88"/>
    <s v="Lee et al. 2017"/>
    <n v="88.1"/>
    <x v="73"/>
    <s v="Table 5 p. 20"/>
    <x v="0"/>
    <x v="0"/>
    <x v="1"/>
    <n v="4.9702463302186993E-2"/>
    <n v="20.119727143503535"/>
    <s v="88.1Emp_Den"/>
    <n v="1"/>
    <n v="20.119727143503535"/>
    <n v="0.37214243954882059"/>
    <n v="-1.5533919696020297E-2"/>
    <e v="#N/A"/>
    <e v="#N/A"/>
    <e v="#N/A"/>
    <e v="#N/A"/>
    <e v="#N/A"/>
    <e v="#N/A"/>
    <e v="#N/A"/>
    <e v="#N/A"/>
    <n v="1"/>
    <n v="20.119727143503535"/>
    <n v="0.31094082451884197"/>
    <n v="-1.2979250106883807E-2"/>
    <n v="1"/>
    <n v="20.119727143503535"/>
    <n v="0.89019124619749457"/>
    <n v="-3.7158243357831341E-2"/>
    <n v="1"/>
    <n v="20.119727143503535"/>
    <n v="0.30845662594149209"/>
    <n v="-1.2875555023742239E-2"/>
    <s v="1, 6c"/>
    <n v="-4.1741865600852641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x v="0"/>
    <x v="2"/>
    <n v="78"/>
    <x v="0"/>
    <n v="0"/>
    <n v="1"/>
    <x v="0"/>
    <s v="Density"/>
    <s v="Job density"/>
    <x v="1"/>
    <s v="OLS"/>
    <m/>
    <n v="-6.1222541364941961E-4"/>
    <m/>
    <m/>
    <s v=""/>
    <s v=""/>
    <m/>
  </r>
  <r>
    <n v="65"/>
    <s v="Sung et al. 2014"/>
    <n v="65.5"/>
    <x v="74"/>
    <s v="Table 2 p. 138 (1500m buffer)"/>
    <x v="0"/>
    <x v="0"/>
    <x v="1"/>
    <n v="0.13869655172413795"/>
    <n v="7.2099845855501954"/>
    <s v="65.5Mix_Land"/>
    <n v="1"/>
    <n v="7.2099845855501954"/>
    <n v="9.783790486891164E-2"/>
    <n v="-3.9352362096373638E-3"/>
    <e v="#N/A"/>
    <e v="#N/A"/>
    <e v="#N/A"/>
    <e v="#N/A"/>
    <e v="#N/A"/>
    <e v="#N/A"/>
    <e v="#N/A"/>
    <e v="#N/A"/>
    <n v="1"/>
    <n v="7.2099845855501954"/>
    <n v="8.3522317433214435E-2"/>
    <n v="-3.3594346517987509E-3"/>
    <e v="#N/A"/>
    <e v="#N/A"/>
    <e v="#N/A"/>
    <e v="#N/A"/>
    <n v="1"/>
    <n v="7.2099845855501954"/>
    <n v="6.8399291932471296E-2"/>
    <n v="-2.7511563201078606E-3"/>
    <s v="6e, 8a"/>
    <n v="-4.0222000000000001E-2"/>
    <s v="Derived (6e)"/>
    <n v="0.13869655172413795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-9.0999999999999998E-2"/>
    <m/>
    <m/>
    <s v=""/>
    <n v="-0.28999999999999998"/>
    <m/>
  </r>
  <r>
    <n v="65"/>
    <s v="Sung et al. 2014"/>
    <n v="65.099999999999994"/>
    <x v="75"/>
    <s v="Table 3 p. 139 (1500m buffer)"/>
    <x v="0"/>
    <x v="0"/>
    <x v="1"/>
    <n v="0.11149411764705881"/>
    <n v="8.9690830431571182"/>
    <s v="65.1Mix_Land"/>
    <n v="0.5"/>
    <n v="4.4845415215785591"/>
    <n v="6.0854241997717891E-2"/>
    <n v="-2.3068626056494896E-3"/>
    <e v="#N/A"/>
    <e v="#N/A"/>
    <e v="#N/A"/>
    <e v="#N/A"/>
    <e v="#N/A"/>
    <e v="#N/A"/>
    <e v="#N/A"/>
    <e v="#N/A"/>
    <n v="0.5"/>
    <n v="4.4845415215785591"/>
    <n v="5.1950083396625206E-2"/>
    <n v="-1.9693237613992681E-3"/>
    <e v="#N/A"/>
    <e v="#N/A"/>
    <e v="#N/A"/>
    <e v="#N/A"/>
    <n v="0.5"/>
    <n v="4.4845415215785591"/>
    <n v="4.2543706034058541E-2"/>
    <n v="-1.6127468083390912E-3"/>
    <s v="6e, 8a"/>
    <n v="-3.7907999999999997E-2"/>
    <s v="Derived (6e)"/>
    <n v="0.11149411764705881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-7.8E-2"/>
    <m/>
    <m/>
    <s v=""/>
    <n v="-0.34"/>
    <m/>
  </r>
  <r>
    <n v="117"/>
    <s v="Rajamani et al. 2003"/>
    <n v="117.1"/>
    <x v="76"/>
    <s v="Table 2 p. 163"/>
    <x v="1"/>
    <x v="0"/>
    <x v="1"/>
    <n v="0.10300154641287317"/>
    <n v="9.7085921020212922"/>
    <s v="117.1Mix_Land"/>
    <n v="1"/>
    <n v="9.7085921020212922"/>
    <n v="0.13174345925680525"/>
    <n v="-4.8745079925017944E-3"/>
    <n v="1"/>
    <n v="9.7085921020212922"/>
    <n v="0.87267431673762774"/>
    <n v="-3.2288949719292227E-2"/>
    <n v="1"/>
    <n v="9.7085921020212922"/>
    <n v="1.1115455736496298"/>
    <n v="-4.1127186225036298E-2"/>
    <e v="#N/A"/>
    <e v="#N/A"/>
    <e v="#N/A"/>
    <e v="#N/A"/>
    <n v="1"/>
    <n v="9.7085921020212922"/>
    <n v="7.1925488624272338E-2"/>
    <n v="-2.6612430790980764E-3"/>
    <e v="#N/A"/>
    <e v="#N/A"/>
    <e v="#N/A"/>
    <e v="#N/A"/>
    <m/>
    <n v="-3.6999999999999998E-2"/>
    <s v="Source"/>
    <m/>
    <m/>
    <s v="Y"/>
    <s v="neg"/>
    <s v="N"/>
    <s v="mode choice (probability)"/>
    <s v="trip"/>
    <s v="categorical"/>
    <s v="Aggregate"/>
    <s v="Non-work"/>
    <s v="USA"/>
    <s v="Portland"/>
    <n v="1995"/>
    <x v="1"/>
    <x v="1"/>
    <n v="131"/>
    <x v="1"/>
    <n v="0"/>
    <n v="1"/>
    <x v="0"/>
    <s v="Diversity"/>
    <s v="Land use entropy:Entropy: maximises eveness --&gt; 1"/>
    <x v="4"/>
    <s v="Multinomial logistic"/>
    <s v="shared ride"/>
    <m/>
    <m/>
    <m/>
    <s v=""/>
    <s v=""/>
    <m/>
  </r>
  <r>
    <n v="65"/>
    <s v="Sung et al. 2014"/>
    <n v="65.8"/>
    <x v="77"/>
    <s v="Table 3 p. 139 (750m buffer)"/>
    <x v="0"/>
    <x v="0"/>
    <x v="1"/>
    <n v="2.3108E-2"/>
    <n v="43.275056257573134"/>
    <s v="65.8Balance"/>
    <n v="0.33333333333333331"/>
    <n v="14.425018752524377"/>
    <n v="1.6099245332796488"/>
    <n v="-5.5803204172539186E-2"/>
    <e v="#N/A"/>
    <e v="#N/A"/>
    <e v="#N/A"/>
    <e v="#N/A"/>
    <e v="#N/A"/>
    <e v="#N/A"/>
    <e v="#N/A"/>
    <e v="#N/A"/>
    <n v="0.33333333333333331"/>
    <n v="14.425018752524377"/>
    <n v="1.4687799194502325"/>
    <n v="-5.0910849567983953E-2"/>
    <e v="#N/A"/>
    <e v="#N/A"/>
    <e v="#N/A"/>
    <e v="#N/A"/>
    <n v="0.33333333333333331"/>
    <n v="14.425018752524377"/>
    <n v="1.5150854041855251"/>
    <n v="-5.2515890279878664E-2"/>
    <s v="6e, 8a"/>
    <n v="-3.4661999999999998E-2"/>
    <s v="Derived (6e)"/>
    <n v="2.31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large-scale commercial balancing index:perfect balance between two land uses = 1"/>
    <x v="3"/>
    <s v="OLS"/>
    <m/>
    <n v="-0.318"/>
    <m/>
    <m/>
    <s v=""/>
    <n v="-1.5"/>
    <m/>
  </r>
  <r>
    <n v="65"/>
    <s v="Sung et al. 2014"/>
    <n v="65.7"/>
    <x v="78"/>
    <s v="Table 3 p. 139 (500m buffer)"/>
    <x v="0"/>
    <x v="0"/>
    <x v="1"/>
    <n v="7.2499999999999995E-2"/>
    <n v="13.793103448275863"/>
    <s v="65.7Mix_House"/>
    <n v="1"/>
    <n v="13.793103448275863"/>
    <n v="1.6244131163609208"/>
    <n v="-5.2996477921275043E-2"/>
    <e v="#N/A"/>
    <e v="#N/A"/>
    <e v="#N/A"/>
    <e v="#N/A"/>
    <e v="#N/A"/>
    <e v="#N/A"/>
    <e v="#N/A"/>
    <e v="#N/A"/>
    <n v="1"/>
    <n v="13.793103448275863"/>
    <n v="1.6244131163609212"/>
    <n v="-5.2996477921275056E-2"/>
    <e v="#N/A"/>
    <e v="#N/A"/>
    <e v="#N/A"/>
    <e v="#N/A"/>
    <n v="1"/>
    <n v="13.793103448275863"/>
    <n v="1.656564444996329"/>
    <n v="-5.4045415018005236E-2"/>
    <s v="6e, 8a"/>
    <n v="-3.2625000000000001E-2"/>
    <s v="Derived (6e)"/>
    <n v="7.249999999999999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small-scale neighborhood living balancing index:perfect balance between two land uses = 1"/>
    <x v="9"/>
    <s v="OLS"/>
    <m/>
    <n v="-7.4999999999999997E-2"/>
    <m/>
    <m/>
    <s v=""/>
    <n v="-0.45"/>
    <m/>
  </r>
  <r>
    <n v="44"/>
    <s v="Brown and Neog 2012"/>
    <n v="44.1"/>
    <x v="79"/>
    <s v="Table 3 p. 11"/>
    <x v="0"/>
    <x v="0"/>
    <x v="1"/>
    <n v="7.2139303482587069E-2"/>
    <n v="13.86206896551724"/>
    <s v="44.1Centrality"/>
    <n v="1"/>
    <n v="13.86206896551724"/>
    <n v="9.6702561264818578E-7"/>
    <n v="-2.8043742766797391E-8"/>
    <e v="#N/A"/>
    <e v="#N/A"/>
    <e v="#N/A"/>
    <e v="#N/A"/>
    <e v="#N/A"/>
    <e v="#N/A"/>
    <e v="#N/A"/>
    <e v="#N/A"/>
    <n v="1"/>
    <n v="13.86206896551724"/>
    <n v="4.9523588627947791E-2"/>
    <n v="-1.4361840702104859E-3"/>
    <n v="1"/>
    <n v="13.86206896551724"/>
    <n v="4.599655691002235E-2"/>
    <n v="-1.3339001503906481E-3"/>
    <e v="#N/A"/>
    <e v="#N/A"/>
    <e v="#N/A"/>
    <e v="#N/A"/>
    <s v="6a, 8a"/>
    <n v="-2.9000000000000001E-2"/>
    <s v="Source (6a)"/>
    <n v="7.2139303482587069E-2"/>
    <s v="Derived (8a)"/>
    <s v="N"/>
    <s v="neg"/>
    <s v="insignificant"/>
    <s v="Mode share"/>
    <s v="trip"/>
    <s v="continuous (fraction)"/>
    <s v="Aggregate"/>
    <s v="Work"/>
    <s v="USA"/>
    <s v="varies"/>
    <n v="2000"/>
    <x v="1"/>
    <x v="2"/>
    <n v="82"/>
    <x v="1"/>
    <n v="0"/>
    <n v="1"/>
    <x v="0"/>
    <s v="PT-Access"/>
    <s v="% of MSA employment in CBD"/>
    <x v="11"/>
    <s v="OLS"/>
    <m/>
    <n v="-2.9000000000000001E-2"/>
    <m/>
    <n v="0.97141646446660479"/>
    <s v="Derived (4b)"/>
    <n v="-0.40200000000000002"/>
    <m/>
  </r>
  <r>
    <n v="69"/>
    <s v="Tsai et al. 2014"/>
    <n v="69.099999999999994"/>
    <x v="80"/>
    <s v="Table 5, p. 61"/>
    <x v="0"/>
    <x v="0"/>
    <x v="1"/>
    <n v="0.11666666666666667"/>
    <n v="8.5714285714285712"/>
    <s v="69.1Mix_Land"/>
    <n v="1"/>
    <n v="8.5714285714285712"/>
    <n v="0.11631240028484821"/>
    <n v="-3.2567472079757498E-3"/>
    <e v="#N/A"/>
    <e v="#N/A"/>
    <e v="#N/A"/>
    <e v="#N/A"/>
    <e v="#N/A"/>
    <e v="#N/A"/>
    <e v="#N/A"/>
    <e v="#N/A"/>
    <n v="1"/>
    <n v="8.5714285714285712"/>
    <n v="9.9293635028534513E-2"/>
    <n v="-2.7802217807989665E-3"/>
    <n v="1"/>
    <n v="8.5714285714285712"/>
    <n v="6.3500884755442008E-2"/>
    <n v="-1.7780247731523763E-3"/>
    <e v="#N/A"/>
    <e v="#N/A"/>
    <e v="#N/A"/>
    <e v="#N/A"/>
    <s v="6a, 8a"/>
    <n v="-2.8000000000000001E-2"/>
    <s v="Source (6a)"/>
    <n v="0.11666666666666667"/>
    <s v="Derived (8a)"/>
    <s v="N"/>
    <s v="neg"/>
    <s v="insignificant"/>
    <s v="Ridership"/>
    <s v="per capita trip"/>
    <s v="Continuous"/>
    <s v="Aggregate"/>
    <s v="General"/>
    <s v="Australia"/>
    <s v="Sydney"/>
    <n v="2009"/>
    <x v="1"/>
    <x v="2"/>
    <n v="236"/>
    <x v="1"/>
    <n v="0"/>
    <n v="1"/>
    <x v="0"/>
    <s v="Diversity"/>
    <s v="Land use entropy"/>
    <x v="4"/>
    <s v="OLS (partial adjustment)"/>
    <m/>
    <n v="-2.8000000000000001E-2"/>
    <m/>
    <m/>
    <s v=""/>
    <n v="-0.24"/>
    <m/>
  </r>
  <r>
    <n v="65"/>
    <s v="Sung et al. 2014"/>
    <n v="65.2"/>
    <x v="81"/>
    <s v="Table 2 p. 138 (500m buffer)"/>
    <x v="0"/>
    <x v="0"/>
    <x v="1"/>
    <n v="0.106488"/>
    <n v="9.3907294718653738"/>
    <s v="65.2Balance"/>
    <n v="0.33333333333333331"/>
    <n v="3.1302431572884579"/>
    <n v="0.3493551960317231"/>
    <n v="-9.3005340287565328E-3"/>
    <e v="#N/A"/>
    <e v="#N/A"/>
    <e v="#N/A"/>
    <e v="#N/A"/>
    <e v="#N/A"/>
    <e v="#N/A"/>
    <e v="#N/A"/>
    <e v="#N/A"/>
    <n v="0.33333333333333331"/>
    <n v="3.1302431572884579"/>
    <n v="0.31872667698384766"/>
    <n v="-8.4851415946639915E-3"/>
    <e v="#N/A"/>
    <e v="#N/A"/>
    <e v="#N/A"/>
    <e v="#N/A"/>
    <n v="0.33333333333333331"/>
    <n v="3.1302431572884579"/>
    <n v="0.32877501239500329"/>
    <n v="-8.7526483799797768E-3"/>
    <s v="6e, 8a"/>
    <n v="-2.6622E-2"/>
    <s v="Derived (6e)"/>
    <n v="0.106488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idential to non-residential balancing index:perfect balance between two land uses = 1"/>
    <x v="3"/>
    <s v="OLS"/>
    <m/>
    <n v="-5.0999999999999997E-2"/>
    <m/>
    <m/>
    <s v=""/>
    <n v="-0.25"/>
    <m/>
  </r>
  <r>
    <n v="65"/>
    <s v="Sung et al. 2014"/>
    <n v="65.400000000000006"/>
    <x v="82"/>
    <s v="Table 2 p. 138 (1000m buffer)"/>
    <x v="0"/>
    <x v="0"/>
    <x v="1"/>
    <n v="7.5843333333333332E-2"/>
    <n v="13.1850744956709"/>
    <s v="65.4Balance"/>
    <n v="0.5"/>
    <n v="6.59253724783545"/>
    <n v="0.73576940411206249"/>
    <n v="-1.6740961251761756E-2"/>
    <e v="#N/A"/>
    <e v="#N/A"/>
    <e v="#N/A"/>
    <e v="#N/A"/>
    <e v="#N/A"/>
    <e v="#N/A"/>
    <e v="#N/A"/>
    <e v="#N/A"/>
    <n v="0.5"/>
    <n v="6.59253724783545"/>
    <n v="0.67126334419176314"/>
    <n v="-1.5273254870395186E-2"/>
    <e v="#N/A"/>
    <e v="#N/A"/>
    <e v="#N/A"/>
    <e v="#N/A"/>
    <n v="0.5"/>
    <n v="6.59253724783545"/>
    <n v="0.69242592554667959"/>
    <n v="-1.5754767083963599E-2"/>
    <s v="6e, 8a"/>
    <n v="-2.2752999999999999E-2"/>
    <s v="Derived (6e)"/>
    <n v="7.5843333333333332E-2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office balancing index:perfect balance between two land uses = 1"/>
    <x v="3"/>
    <s v="OLS"/>
    <m/>
    <n v="-6.0999999999999999E-2"/>
    <m/>
    <m/>
    <s v=""/>
    <n v="-0.3"/>
    <m/>
  </r>
  <r>
    <n v="30"/>
    <s v="Brown et al. 2006"/>
    <n v="30.1"/>
    <x v="83"/>
    <s v="Table 5.3 p. 32 (Final model)"/>
    <x v="0"/>
    <x v="0"/>
    <x v="1"/>
    <n v="0.35200000000000004"/>
    <n v="2.8409090909090908"/>
    <s v="30.1Mix_Land"/>
    <n v="1"/>
    <n v="2.8409090909090908"/>
    <n v="3.8550511458046284E-2"/>
    <n v="-8.4811125207701836E-4"/>
    <e v="#N/A"/>
    <e v="#N/A"/>
    <e v="#N/A"/>
    <e v="#N/A"/>
    <n v="1"/>
    <n v="2.8409090909090908"/>
    <n v="0.32525827555197745"/>
    <n v="-7.1556820621435048E-3"/>
    <e v="#N/A"/>
    <e v="#N/A"/>
    <e v="#N/A"/>
    <e v="#N/A"/>
    <e v="#N/A"/>
    <e v="#N/A"/>
    <e v="#N/A"/>
    <e v="#N/A"/>
    <e v="#N/A"/>
    <e v="#N/A"/>
    <e v="#N/A"/>
    <e v="#N/A"/>
    <s v="4b, 7b, 8a, 8b"/>
    <n v="-2.2000000000000002E-2"/>
    <s v="derived (7b)"/>
    <n v="0.3520000000000000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Diversity"/>
    <s v="Land use diversity:highest score achieved for pefect balancing"/>
    <x v="4"/>
    <s v="Negative binomial regression"/>
    <m/>
    <n v="-0.05"/>
    <m/>
    <n v="0.95122942450071402"/>
    <s v="Derived (4b)"/>
    <n v="-6.25E-2"/>
    <s v="derived (8b)"/>
  </r>
  <r>
    <n v="131"/>
    <s v="Zhang 2004"/>
    <n v="131.19999999999999"/>
    <x v="84"/>
    <s v="Table 3 (Boston - non-work trip, expanded)"/>
    <x v="1"/>
    <x v="0"/>
    <x v="1"/>
    <n v="6.9259259259259257E-2"/>
    <n v="14.438502673796792"/>
    <s v="131.2Emp_Den"/>
    <n v="0.5"/>
    <n v="7.2192513368983962"/>
    <n v="0.13353013115274415"/>
    <n v="-2.4970134525563155E-3"/>
    <n v="0.5"/>
    <n v="7.2192513368983962"/>
    <n v="2.6757189985115452E-2"/>
    <n v="-5.0035945272165901E-4"/>
    <n v="0.5"/>
    <n v="7.2192513368983962"/>
    <n v="0.44484847609828965"/>
    <n v="-8.3186665030380164E-3"/>
    <e v="#N/A"/>
    <e v="#N/A"/>
    <e v="#N/A"/>
    <e v="#N/A"/>
    <n v="0.5"/>
    <n v="7.2192513368983962"/>
    <n v="0.31941359335390246"/>
    <n v="-5.973034195717976E-3"/>
    <e v="#N/A"/>
    <e v="#N/A"/>
    <e v="#N/A"/>
    <e v="#N/A"/>
    <s v="4a, 7a, 8a"/>
    <n v="-1.8700000000000001E-2"/>
    <s v="derived (7a)"/>
    <n v="6.9259259259259257E-2"/>
    <s v="Derived (8a)"/>
    <s v="N"/>
    <s v="neg"/>
    <s v="insignificant"/>
    <s v="mode choice (probability)"/>
    <s v="trip"/>
    <s v="Discrete"/>
    <s v="Disaggregate"/>
    <s v="Non-work"/>
    <s v="USA"/>
    <s v="Boston"/>
    <n v="1991"/>
    <x v="1"/>
    <x v="1"/>
    <n v="1036"/>
    <x v="1"/>
    <n v="0"/>
    <n v="1"/>
    <x v="0"/>
    <s v="Density"/>
    <s v="Job density (origin)"/>
    <x v="1"/>
    <s v="Multinomial logistic"/>
    <s v="drive alone or active modes"/>
    <n v="-1.1000000000000001E-3"/>
    <n v="0.99890060477822762"/>
    <m/>
    <s v="Derived (4a)"/>
    <n v="-0.27"/>
    <m/>
  </r>
  <r>
    <n v="111"/>
    <s v="Chatman 2008"/>
    <n v="111.2"/>
    <x v="85"/>
    <s v="Table 5 p. 1020 (col. 3 Built form)"/>
    <x v="1"/>
    <x v="0"/>
    <x v="1"/>
    <n v="5.4009386828965854E-2"/>
    <n v="18.515300000845198"/>
    <s v="111.2Act_Den"/>
    <n v="0.5"/>
    <n v="9.2576500004225988"/>
    <n v="0.51700505842498823"/>
    <n v="-8.5616037675178037E-3"/>
    <n v="0.5"/>
    <n v="9.2576500004225988"/>
    <n v="0.54638326918832636"/>
    <n v="-9.0481069377586834E-3"/>
    <n v="0.5"/>
    <n v="9.2576500004225988"/>
    <n v="0.52999467862367156"/>
    <n v="-8.7767118780080009E-3"/>
    <e v="#N/A"/>
    <e v="#N/A"/>
    <e v="#N/A"/>
    <e v="#N/A"/>
    <n v="0.5"/>
    <n v="9.2576500004225988"/>
    <n v="0.45570062447466125"/>
    <n v="-7.5464023413003897E-3"/>
    <n v="0.5"/>
    <n v="9.2576500004225988"/>
    <n v="0.52731266401359256"/>
    <n v="-8.7322977160650926E-3"/>
    <s v="4b, 7b"/>
    <n v="-1.6559999999999998E-2"/>
    <s v="derived (7b)"/>
    <m/>
    <m/>
    <s v="N"/>
    <s v="neg"/>
    <s v="insignificant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Building density"/>
    <x v="7"/>
    <s v="Negative binomial regression"/>
    <m/>
    <n v="-0.34499999999999997"/>
    <m/>
    <n v="0.70822035346779999"/>
    <s v="Derived (4b)"/>
    <s v=""/>
    <m/>
  </r>
  <r>
    <n v="106"/>
    <s v="Noland and DiPetrillo 2015"/>
    <n v="106.1"/>
    <x v="86"/>
    <s v="Table 13 p. 40"/>
    <x v="0"/>
    <x v="0"/>
    <x v="1"/>
    <n v="4.0945860762741065E-2"/>
    <n v="24.422493052336954"/>
    <s v="106.1Local_Access"/>
    <n v="1"/>
    <n v="24.422493052336954"/>
    <n v="1.1983616352542561E-3"/>
    <n v="-1.9689794573582681E-5"/>
    <e v="#N/A"/>
    <e v="#N/A"/>
    <e v="#N/A"/>
    <e v="#N/A"/>
    <e v="#N/A"/>
    <e v="#N/A"/>
    <e v="#N/A"/>
    <e v="#N/A"/>
    <n v="1"/>
    <n v="24.422493052336954"/>
    <n v="6.5937470328730427E-4"/>
    <n v="-1.0833918637581771E-5"/>
    <n v="1"/>
    <n v="24.422493052336954"/>
    <n v="8.697337605851807E-2"/>
    <n v="-1.4290243091767843E-3"/>
    <e v="#N/A"/>
    <e v="#N/A"/>
    <e v="#N/A"/>
    <e v="#N/A"/>
    <s v="6d"/>
    <n v="-1.643059490084986E-2"/>
    <s v="derived (6d)"/>
    <m/>
    <m/>
    <s v="N"/>
    <s v="neg"/>
    <s v="insignificant"/>
    <s v="Ridership"/>
    <s v="trip frequency"/>
    <s v="Continuous"/>
    <s v="Disaggregate"/>
    <s v="General"/>
    <s v="United Kingdom"/>
    <s v="varies"/>
    <n v="2012"/>
    <x v="0"/>
    <x v="2"/>
    <n v="779"/>
    <x v="1"/>
    <n v="1"/>
    <n v="1"/>
    <x v="0"/>
    <s v="PT-Access"/>
    <s v="Walkability index"/>
    <x v="5"/>
    <s v="SEM"/>
    <m/>
    <n v="-5.8000000000000003E-2"/>
    <m/>
    <m/>
    <s v=""/>
    <s v=""/>
    <m/>
  </r>
  <r>
    <n v="65"/>
    <s v="Sung et al. 2014"/>
    <n v="65.599999999999994"/>
    <x v="87"/>
    <s v="Table 3 p. 139 (250m buffer)"/>
    <x v="0"/>
    <x v="0"/>
    <x v="1"/>
    <n v="4.7418181818181825E-2"/>
    <n v="21.088957055214721"/>
    <s v="65.6Balance"/>
    <n v="0.33333333333333331"/>
    <n v="7.0296523517382399"/>
    <n v="0.78455425089203867"/>
    <n v="-1.2276704917958623E-2"/>
    <e v="#N/A"/>
    <e v="#N/A"/>
    <e v="#N/A"/>
    <e v="#N/A"/>
    <e v="#N/A"/>
    <e v="#N/A"/>
    <e v="#N/A"/>
    <e v="#N/A"/>
    <n v="0.33333333333333331"/>
    <n v="7.0296523517382399"/>
    <n v="0.71577114678914044"/>
    <n v="-1.1200386904956471E-2"/>
    <e v="#N/A"/>
    <e v="#N/A"/>
    <e v="#N/A"/>
    <e v="#N/A"/>
    <n v="0.33333333333333331"/>
    <n v="7.0296523517382399"/>
    <n v="0.73833690321915302"/>
    <n v="-1.1553495861573308E-2"/>
    <s v="6e, 8a"/>
    <n v="-1.5648000000000002E-2"/>
    <s v="Derived (6e)"/>
    <n v="4.741818181818182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large-scale commercial balancing index:perfect balance between two land uses = 1"/>
    <x v="3"/>
    <s v="OLS"/>
    <m/>
    <n v="-4.8000000000000001E-2"/>
    <m/>
    <m/>
    <s v=""/>
    <n v="-0.33"/>
    <m/>
  </r>
  <r>
    <n v="65"/>
    <s v="Sung et al. 2014"/>
    <n v="65.099999999999994"/>
    <x v="88"/>
    <s v="Table 2 p. 138 (250m buffer)"/>
    <x v="0"/>
    <x v="0"/>
    <x v="1"/>
    <n v="2.2195588235294116E-2"/>
    <n v="45.053998542370636"/>
    <s v="65.1Balance"/>
    <n v="0.16666666666666666"/>
    <n v="7.5089997570617726"/>
    <n v="0.83805249314973063"/>
    <n v="-1.2648726279108884E-2"/>
    <e v="#N/A"/>
    <e v="#N/A"/>
    <e v="#N/A"/>
    <e v="#N/A"/>
    <e v="#N/A"/>
    <e v="#N/A"/>
    <e v="#N/A"/>
    <e v="#N/A"/>
    <n v="0.16666666666666666"/>
    <n v="7.5089997570617726"/>
    <n v="0.76457911407560009"/>
    <n v="-1.1539792568743032E-2"/>
    <e v="#N/A"/>
    <e v="#N/A"/>
    <e v="#N/A"/>
    <e v="#N/A"/>
    <n v="0.16666666666666666"/>
    <n v="7.5089997570617726"/>
    <n v="0.78868361470698334"/>
    <n v="-1.19036017967725E-2"/>
    <s v="6e, 8a"/>
    <n v="-1.5093000000000001E-2"/>
    <s v="Derived (6e)"/>
    <n v="2.2195588235294116E-2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large-scale commercial balancing index:perfect balance between two land uses = 1"/>
    <x v="3"/>
    <s v="OLS"/>
    <m/>
    <n v="-0.129"/>
    <m/>
    <m/>
    <s v=""/>
    <n v="-0.68"/>
    <m/>
  </r>
  <r>
    <n v="106"/>
    <s v="Noland and DiPetrillo 2015"/>
    <n v="106.1"/>
    <x v="89"/>
    <s v="Table 13 p. 40"/>
    <x v="0"/>
    <x v="0"/>
    <x v="1"/>
    <n v="4.9702463302186993E-2"/>
    <n v="20.119727143503535"/>
    <s v="106.1Emp_Den"/>
    <n v="1"/>
    <n v="20.119727143503535"/>
    <n v="0.37214243954882059"/>
    <n v="-5.3765621577874928E-3"/>
    <e v="#N/A"/>
    <e v="#N/A"/>
    <e v="#N/A"/>
    <e v="#N/A"/>
    <e v="#N/A"/>
    <e v="#N/A"/>
    <e v="#N/A"/>
    <e v="#N/A"/>
    <n v="1"/>
    <n v="20.119727143503535"/>
    <n v="0.31094082451884197"/>
    <n v="-4.4923461899322777E-3"/>
    <n v="1"/>
    <n v="20.119727143503535"/>
    <n v="0.89019124619749457"/>
    <n v="-1.2861119987555871E-2"/>
    <e v="#N/A"/>
    <e v="#N/A"/>
    <e v="#N/A"/>
    <e v="#N/A"/>
    <s v="6d"/>
    <n v="-1.4447592067988669E-2"/>
    <s v="derived (6d)"/>
    <m/>
    <m/>
    <s v="Y"/>
    <s v="neg"/>
    <s v="N"/>
    <s v="Ridership"/>
    <s v="trip frequency"/>
    <s v="Continuous"/>
    <s v="Disaggregate"/>
    <s v="General"/>
    <s v="United Kingdom"/>
    <s v="varies"/>
    <n v="2012"/>
    <x v="0"/>
    <x v="2"/>
    <n v="779"/>
    <x v="1"/>
    <n v="1"/>
    <n v="1"/>
    <x v="0"/>
    <s v="Density"/>
    <s v="Employment density"/>
    <x v="1"/>
    <s v="SEM"/>
    <m/>
    <n v="-5.0999999999999997E-2"/>
    <m/>
    <m/>
    <s v=""/>
    <s v=""/>
    <m/>
  </r>
  <r>
    <n v="54"/>
    <s v="Zhu et al. 2013"/>
    <n v="54.2"/>
    <x v="90"/>
    <s v="Table 4 p. 68"/>
    <x v="0"/>
    <x v="0"/>
    <x v="1"/>
    <n v="9.1214876538965012E-2"/>
    <n v="10.963123976523958"/>
    <s v="54.2Mix_House"/>
    <n v="0.5"/>
    <n v="5.481561988261979"/>
    <n v="0.64556328641117"/>
    <n v="-8.3665001918887625E-3"/>
    <e v="#N/A"/>
    <e v="#N/A"/>
    <e v="#N/A"/>
    <e v="#N/A"/>
    <e v="#N/A"/>
    <e v="#N/A"/>
    <e v="#N/A"/>
    <e v="#N/A"/>
    <n v="0.5"/>
    <n v="5.481561988261979"/>
    <n v="0.64556328641117011"/>
    <n v="-8.3665001918887642E-3"/>
    <n v="0.5"/>
    <n v="5.481561988261979"/>
    <n v="0.875"/>
    <n v="-1.1339999999999999E-2"/>
    <n v="0.5"/>
    <n v="5.481561988261979"/>
    <n v="0.65834065022786803"/>
    <n v="-8.5320948269531696E-3"/>
    <s v="4a, 7a"/>
    <n v="-1.2959999999999999E-2"/>
    <s v="derived (7a)"/>
    <m/>
    <m/>
    <s v="N"/>
    <s v="Pos"/>
    <s v="insignificant"/>
    <s v="Transit use (probability)"/>
    <s v="individual"/>
    <s v="binary"/>
    <s v="Disaggregate"/>
    <s v="Work"/>
    <s v="USA"/>
    <s v="Los Angeles"/>
    <n v="2009"/>
    <x v="1"/>
    <x v="2"/>
    <n v="3334"/>
    <x v="0"/>
    <n v="0"/>
    <n v="1"/>
    <x v="0"/>
    <s v="Diversity"/>
    <s v="Housing diversity:Entropy: maximises eveness --&gt; 1"/>
    <x v="9"/>
    <s v="Binary logistic"/>
    <s v="no transit trip"/>
    <n v="0.09"/>
    <n v="1.0941742837052104"/>
    <m/>
    <s v="Derived (4a)"/>
    <s v=""/>
    <m/>
  </r>
  <r>
    <n v="31"/>
    <s v="Frank et al. 2008"/>
    <n v="31.2"/>
    <x v="91"/>
    <s v="Table 4 p. 48 (significance from table 3 p. 46)"/>
    <x v="1"/>
    <x v="0"/>
    <x v="1"/>
    <n v="2.3809523809523807E-3"/>
    <n v="420.00000000000006"/>
    <s v="31.2Comm_Den"/>
    <n v="0.5"/>
    <n v="210.00000000000003"/>
    <n v="3.0120819688617209"/>
    <n v="-3.0120819688617208E-2"/>
    <n v="0.5"/>
    <n v="210.00000000000003"/>
    <n v="2.6053684354552651"/>
    <n v="-2.6053684354552652E-2"/>
    <n v="0.5"/>
    <n v="210.00000000000003"/>
    <n v="2.6053684354552651"/>
    <n v="-2.6053684354552652E-2"/>
    <e v="#N/A"/>
    <e v="#N/A"/>
    <e v="#N/A"/>
    <e v="#N/A"/>
    <e v="#N/A"/>
    <e v="#N/A"/>
    <e v="#N/A"/>
    <e v="#N/A"/>
    <e v="#N/A"/>
    <e v="#N/A"/>
    <e v="#N/A"/>
    <e v="#N/A"/>
    <s v="4a, 8a"/>
    <n v="-0.01"/>
    <s v="Source"/>
    <n v="2.3809523809523807E-3"/>
    <s v="Derived (8a)"/>
    <s v="Y"/>
    <s v="Pos"/>
    <s v="Y"/>
    <s v="mode choice (probability)"/>
    <s v="tour"/>
    <s v="binary"/>
    <s v="Disaggregate"/>
    <s v="Non-work"/>
    <s v="USA"/>
    <s v="Puget Sound"/>
    <n v="1999"/>
    <x v="1"/>
    <x v="1"/>
    <n v="10475"/>
    <x v="1"/>
    <n v="0"/>
    <n v="0"/>
    <x v="1"/>
    <s v="Density"/>
    <s v="Retail floor area continuous (fraction)"/>
    <x v="8"/>
    <s v="Multinomial logistic (nested)"/>
    <s v="Not choosing transit"/>
    <n v="0.28349999999999997"/>
    <n v="1.3277688803138623"/>
    <m/>
    <s v="Derived (4a)"/>
    <n v="4.2"/>
    <m/>
  </r>
  <r>
    <n v="31"/>
    <s v="Frank et al. 2008"/>
    <n v="31.1"/>
    <x v="92"/>
    <s v="Table 4 p. 48 (significance from table 3 p. 46)"/>
    <x v="1"/>
    <x v="0"/>
    <x v="1"/>
    <n v="1.2987012987012987E-3"/>
    <n v="770"/>
    <s v="31.1Comm_Den"/>
    <n v="0.5"/>
    <n v="385"/>
    <n v="5.5221502762464869"/>
    <n v="-5.5221502762464868E-2"/>
    <n v="0.5"/>
    <n v="385"/>
    <n v="4.7765087983346524"/>
    <n v="-4.7765087983346527E-2"/>
    <n v="0.5"/>
    <n v="385"/>
    <n v="4.7765087983346524"/>
    <n v="-4.7765087983346527E-2"/>
    <e v="#N/A"/>
    <e v="#N/A"/>
    <e v="#N/A"/>
    <e v="#N/A"/>
    <e v="#N/A"/>
    <e v="#N/A"/>
    <e v="#N/A"/>
    <e v="#N/A"/>
    <e v="#N/A"/>
    <e v="#N/A"/>
    <e v="#N/A"/>
    <e v="#N/A"/>
    <s v="4a, 8a"/>
    <n v="-0.01"/>
    <s v="Source"/>
    <n v="1.2987012987012987E-3"/>
    <s v="Derived (8a)"/>
    <s v="Y"/>
    <s v="Pos"/>
    <s v="Y"/>
    <s v="mode choice (probability)"/>
    <s v="tour"/>
    <s v="binary"/>
    <s v="Disaggregate"/>
    <s v="Work"/>
    <s v="USA"/>
    <s v="Puget Sound"/>
    <n v="1999"/>
    <x v="1"/>
    <x v="1"/>
    <n v="8707"/>
    <x v="1"/>
    <n v="0"/>
    <n v="0"/>
    <x v="1"/>
    <s v="Density"/>
    <s v="Retail floor area continuous (fraction)"/>
    <x v="8"/>
    <s v="Multinomial logistic (nested)"/>
    <s v="Not choosing transit"/>
    <n v="0.309"/>
    <n v="1.362062370503422"/>
    <m/>
    <s v="Derived (4a)"/>
    <n v="7.7"/>
    <m/>
  </r>
  <r>
    <n v="154"/>
    <s v="Lu et al. 2018"/>
    <n v="154.1"/>
    <x v="93"/>
    <s v="Tables 3 (diagnostics) and 4 (elasticities) pp 8 - 9"/>
    <x v="0"/>
    <x v="0"/>
    <x v="1"/>
    <n v="5.0000000000000001E-3"/>
    <n v="200"/>
    <s v="154.1Pop_Den"/>
    <n v="1"/>
    <n v="200"/>
    <n v="4.051624560061601"/>
    <n v="-4.0516245600616008E-2"/>
    <e v="#N/A"/>
    <e v="#N/A"/>
    <e v="#N/A"/>
    <e v="#N/A"/>
    <e v="#N/A"/>
    <e v="#N/A"/>
    <e v="#N/A"/>
    <e v="#N/A"/>
    <n v="1"/>
    <n v="200"/>
    <n v="3.1584286191793747"/>
    <n v="-3.1584286191793751E-2"/>
    <n v="1"/>
    <n v="200"/>
    <n v="10.746425968260613"/>
    <n v="-0.10746425968260613"/>
    <n v="1"/>
    <n v="200"/>
    <n v="3.0651751531146512"/>
    <n v="-3.0651751531146514E-2"/>
    <s v="Source, 8a, 8b"/>
    <n v="-0.01"/>
    <s v="Source"/>
    <n v="5.0000000000000001E-3"/>
    <s v="derived, 8a, 8b"/>
    <s v="Y"/>
    <s v="neg"/>
    <s v="N"/>
    <s v="Mode share"/>
    <s v="trip"/>
    <s v="Ratio"/>
    <s v="Aggregate"/>
    <s v="Work"/>
    <s v="Hong Kong"/>
    <s v="Hong Kong"/>
    <n v="2011"/>
    <x v="0"/>
    <x v="0"/>
    <n v="4768"/>
    <x v="0"/>
    <n v="0"/>
    <n v="1"/>
    <x v="0"/>
    <s v="Density"/>
    <s v="residents per km^2 in a street block"/>
    <x v="2"/>
    <s v="generalized linear mixed models"/>
    <m/>
    <n v="-0.02"/>
    <m/>
    <m/>
    <m/>
    <n v="-2"/>
    <s v="derived (8b)"/>
  </r>
  <r>
    <n v="154"/>
    <s v="Lu et al. 2018"/>
    <n v="154.1"/>
    <x v="94"/>
    <s v="Tables 3 (diagnostics) and 4 (elasticities) pp 8 - 9"/>
    <x v="0"/>
    <x v="0"/>
    <x v="1"/>
    <n v="4.1333333333333335E-3"/>
    <n v="241.93548387096774"/>
    <s v="154.1Mix_Land"/>
    <n v="1"/>
    <n v="241.93548387096774"/>
    <n v="3.2830112983626512"/>
    <n v="-3.2830112983626515E-2"/>
    <e v="#N/A"/>
    <e v="#N/A"/>
    <e v="#N/A"/>
    <e v="#N/A"/>
    <e v="#N/A"/>
    <e v="#N/A"/>
    <e v="#N/A"/>
    <e v="#N/A"/>
    <n v="1"/>
    <n v="241.93548387096774"/>
    <n v="2.8026429241925066"/>
    <n v="-2.8026429241925065E-2"/>
    <n v="1"/>
    <n v="241.93548387096774"/>
    <n v="1.7923636826132827"/>
    <n v="-1.7923636826132829E-2"/>
    <n v="1"/>
    <n v="241.93548387096774"/>
    <n v="2.2951804672757459"/>
    <n v="-2.295180467275746E-2"/>
    <s v="Source, 8a, 8b"/>
    <n v="-0.01"/>
    <s v="Source"/>
    <n v="4.1333333333333335E-3"/>
    <s v="derived, 8a, 8b"/>
    <s v="Y"/>
    <s v="neg"/>
    <s v="N"/>
    <s v="Mode share"/>
    <s v="trip"/>
    <s v="Ratio"/>
    <s v="Aggregate"/>
    <s v="Work"/>
    <s v="Hong Kong"/>
    <s v="Hong Kong"/>
    <n v="2011"/>
    <x v="0"/>
    <x v="0"/>
    <n v="4768"/>
    <x v="0"/>
    <n v="0"/>
    <n v="1"/>
    <x v="0"/>
    <s v="Diversity"/>
    <s v="Entropy score of number of residents and jobs in different industries in a TPU"/>
    <x v="4"/>
    <s v="generalized linear mixed models"/>
    <m/>
    <n v="-1.5"/>
    <m/>
    <m/>
    <m/>
    <n v="-2.4193548387096775"/>
    <s v="derived (8b)"/>
  </r>
  <r>
    <n v="65"/>
    <s v="Sung et al. 2014"/>
    <n v="65.400000000000006"/>
    <x v="95"/>
    <s v="Table 2 p. 138 (1000m buffer)"/>
    <x v="0"/>
    <x v="0"/>
    <x v="1"/>
    <n v="6.9800000000000001E-3"/>
    <n v="143.26647564469914"/>
    <s v="65.4Comm_Den"/>
    <n v="1"/>
    <n v="143.26647564469914"/>
    <n v="2.0549065144369765"/>
    <n v="-1.7211896964924114E-2"/>
    <e v="#N/A"/>
    <e v="#N/A"/>
    <e v="#N/A"/>
    <e v="#N/A"/>
    <e v="#N/A"/>
    <e v="#N/A"/>
    <e v="#N/A"/>
    <e v="#N/A"/>
    <n v="1"/>
    <n v="143.26647564469914"/>
    <n v="2.1545628386496984"/>
    <n v="-1.8046618336529874E-2"/>
    <e v="#N/A"/>
    <e v="#N/A"/>
    <e v="#N/A"/>
    <e v="#N/A"/>
    <n v="1"/>
    <n v="143.26647564469914"/>
    <n v="2.2544099243903943"/>
    <n v="-1.8882937526693941E-2"/>
    <s v="6e, 8a"/>
    <n v="-8.3759999999999998E-3"/>
    <s v="Derived (6e)"/>
    <n v="6.9800000000000001E-3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Commercial density"/>
    <x v="8"/>
    <s v="OLS"/>
    <m/>
    <n v="-4.1879999999999997"/>
    <m/>
    <m/>
    <s v=""/>
    <n v="-1.2"/>
    <m/>
  </r>
  <r>
    <n v="65"/>
    <s v="Sung et al. 2014"/>
    <n v="65.2"/>
    <x v="96"/>
    <s v="Table 2 p. 138 (500m buffer)"/>
    <x v="0"/>
    <x v="0"/>
    <x v="1"/>
    <n v="1.7634042553191492E-2"/>
    <n v="56.708494208494201"/>
    <s v="65.2Balance"/>
    <n v="0.33333333333333331"/>
    <n v="18.902831402831399"/>
    <n v="2.1096771204225719"/>
    <n v="-1.7485003974062278E-2"/>
    <e v="#N/A"/>
    <e v="#N/A"/>
    <e v="#N/A"/>
    <e v="#N/A"/>
    <e v="#N/A"/>
    <e v="#N/A"/>
    <e v="#N/A"/>
    <e v="#N/A"/>
    <n v="0.33333333333333331"/>
    <n v="18.902831402831399"/>
    <n v="1.9247184119170253"/>
    <n v="-1.5952066197968306E-2"/>
    <e v="#N/A"/>
    <e v="#N/A"/>
    <e v="#N/A"/>
    <e v="#N/A"/>
    <n v="0.33333333333333331"/>
    <n v="18.902831402831399"/>
    <n v="1.9853980398602777"/>
    <n v="-1.6454978954361984E-2"/>
    <s v="6e, 8a"/>
    <n v="-8.2880000000000002E-3"/>
    <s v="Derived (6e)"/>
    <n v="1.7634042553191492E-2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large-scale commercial balancing index:perfect balance between two land uses = 1"/>
    <x v="3"/>
    <s v="OLS"/>
    <m/>
    <n v="-0.112"/>
    <m/>
    <m/>
    <s v=""/>
    <n v="-0.47"/>
    <m/>
  </r>
  <r>
    <n v="65"/>
    <s v="Sung et al. 2014"/>
    <n v="65.099999999999994"/>
    <x v="97"/>
    <s v="Table 3 p. 139 (1500m buffer)"/>
    <x v="0"/>
    <x v="0"/>
    <x v="1"/>
    <n v="8.355555555555555E-2"/>
    <n v="11.968085106382979"/>
    <s v="65.1Balance"/>
    <n v="0.16666666666666666"/>
    <n v="1.9946808510638299"/>
    <n v="0.22261916558193828"/>
    <n v="-1.6740961251761758E-3"/>
    <e v="#N/A"/>
    <e v="#N/A"/>
    <e v="#N/A"/>
    <e v="#N/A"/>
    <e v="#N/A"/>
    <e v="#N/A"/>
    <e v="#N/A"/>
    <e v="#N/A"/>
    <n v="0.16666666666666666"/>
    <n v="1.9946808510638299"/>
    <n v="0.20310179348929772"/>
    <n v="-1.5273254870395187E-3"/>
    <e v="#N/A"/>
    <e v="#N/A"/>
    <e v="#N/A"/>
    <e v="#N/A"/>
    <n v="0.16666666666666666"/>
    <n v="1.9946808510638299"/>
    <n v="0.20950488143568621"/>
    <n v="-1.5754767083963604E-3"/>
    <s v="6e, 8a"/>
    <n v="-7.5199999999999998E-3"/>
    <s v="Derived (6e)"/>
    <n v="8.35555555555555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idential to non-residential balancing index:perfect balance between two land uses = 1"/>
    <x v="3"/>
    <s v="OLS"/>
    <m/>
    <n v="-0.02"/>
    <m/>
    <m/>
    <s v=""/>
    <n v="-0.09"/>
    <m/>
  </r>
  <r>
    <n v="17"/>
    <s v="Ryan and Frank 2009"/>
    <n v="17.100000000000001"/>
    <x v="98"/>
    <s v="Table 5 p. 51"/>
    <x v="0"/>
    <x v="0"/>
    <x v="1"/>
    <n v="1.4364089775561098E-3"/>
    <n v="696.18055555555554"/>
    <s v="17.1Amenity"/>
    <n v="1"/>
    <n v="696.18055555555554"/>
    <n v="4.2286167428083372"/>
    <n v="-2.4356832438576021E-2"/>
    <e v="#N/A"/>
    <e v="#N/A"/>
    <e v="#N/A"/>
    <e v="#N/A"/>
    <n v="1"/>
    <n v="696.18055555555554"/>
    <e v="#N/A"/>
    <e v="#N/A"/>
    <e v="#N/A"/>
    <e v="#N/A"/>
    <e v="#N/A"/>
    <e v="#N/A"/>
    <n v="1"/>
    <n v="696.18055555555554"/>
    <n v="5.6299945316421898"/>
    <n v="-3.2428768502259009E-2"/>
    <e v="#N/A"/>
    <e v="#N/A"/>
    <e v="#N/A"/>
    <e v="#N/A"/>
    <s v="6e, 8a"/>
    <n v="-5.7599999999999995E-3"/>
    <s v="Derived (6e)"/>
    <n v="1.4364089775561098E-3"/>
    <s v="Derived (8a)"/>
    <s v="Y"/>
    <s v="Pos"/>
    <s v="Y"/>
    <s v="Ridership"/>
    <s v="boarding + alighting"/>
    <s v="Continuous"/>
    <s v="Aggregate"/>
    <s v="General"/>
    <s v="USA"/>
    <s v="San Diego"/>
    <n v="2002"/>
    <x v="1"/>
    <x v="1"/>
    <n v="3582"/>
    <x v="1"/>
    <n v="0"/>
    <n v="1"/>
    <x v="0"/>
    <s v="PT-Design"/>
    <s v="Walkability Index"/>
    <x v="6"/>
    <s v="OLS"/>
    <m/>
    <n v="7.1999999999999995E-2"/>
    <m/>
    <m/>
    <s v=""/>
    <n v="4.01"/>
    <m/>
  </r>
  <r>
    <n v="54"/>
    <s v="Zhu et al. 2013"/>
    <n v="54.1"/>
    <x v="99"/>
    <s v="Table 3 p. 68"/>
    <x v="0"/>
    <x v="0"/>
    <x v="1"/>
    <n v="9.1214876538965012E-2"/>
    <n v="10.963123976523958"/>
    <s v="54.1Mix_House"/>
    <n v="0.5"/>
    <n v="5.481561988261979"/>
    <n v="0.64556328641117"/>
    <n v="-3.7184445297283389E-3"/>
    <e v="#N/A"/>
    <e v="#N/A"/>
    <e v="#N/A"/>
    <e v="#N/A"/>
    <e v="#N/A"/>
    <e v="#N/A"/>
    <e v="#N/A"/>
    <e v="#N/A"/>
    <n v="0.5"/>
    <n v="5.481561988261979"/>
    <n v="0.64556328641117011"/>
    <n v="-3.7184445297283393E-3"/>
    <n v="0.5"/>
    <n v="5.481561988261979"/>
    <n v="0.875"/>
    <n v="-5.0399999999999993E-3"/>
    <n v="0.5"/>
    <n v="5.481561988261979"/>
    <n v="0.65834065022786803"/>
    <n v="-3.7920421453125196E-3"/>
    <s v="4a, 7a"/>
    <n v="-5.7599999999999995E-3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x v="1"/>
    <x v="2"/>
    <n v="4934"/>
    <x v="0"/>
    <n v="0"/>
    <n v="1"/>
    <x v="0"/>
    <s v="Diversity"/>
    <s v="Housing diversity:Entropy: maximises eveness --&gt; 1"/>
    <x v="9"/>
    <s v="Multinomial logistic"/>
    <s v="automobile"/>
    <n v="0.04"/>
    <n v="1.0408107741923882"/>
    <m/>
    <s v="Derived (4a)"/>
    <s v=""/>
    <m/>
  </r>
  <r>
    <n v="65"/>
    <s v="Sung et al. 2014"/>
    <n v="65.5"/>
    <x v="100"/>
    <s v="Table 2 p. 138 (1500m buffer)"/>
    <x v="0"/>
    <x v="0"/>
    <x v="1"/>
    <n v="8.2242424242424238E-3"/>
    <n v="121.59174649963154"/>
    <s v="65.5Emp_Den"/>
    <n v="1"/>
    <n v="121.59174649963154"/>
    <n v="2.2490090868844241"/>
    <n v="-1.2207621323608654E-2"/>
    <e v="#N/A"/>
    <e v="#N/A"/>
    <e v="#N/A"/>
    <e v="#N/A"/>
    <e v="#N/A"/>
    <e v="#N/A"/>
    <e v="#N/A"/>
    <e v="#N/A"/>
    <n v="1"/>
    <n v="121.59174649963154"/>
    <n v="1.8791426763205004"/>
    <n v="-1.0199986447067676E-2"/>
    <e v="#N/A"/>
    <e v="#N/A"/>
    <e v="#N/A"/>
    <e v="#N/A"/>
    <n v="1"/>
    <n v="121.59174649963154"/>
    <n v="1.8641296474897686"/>
    <n v="-1.0118495726574464E-2"/>
    <s v="6e, 8a"/>
    <n v="-5.4279999999999997E-3"/>
    <s v="Derived (6e)"/>
    <n v="8.2242424242424238E-3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Office density"/>
    <x v="1"/>
    <s v="OLS"/>
    <m/>
    <n v="-1.357"/>
    <m/>
    <m/>
    <s v=""/>
    <n v="-0.66"/>
    <m/>
  </r>
  <r>
    <n v="47"/>
    <s v="Lee and Lee 2013"/>
    <n v="47.7"/>
    <x v="101"/>
    <s v="A-4 p. 328 pooled model 6"/>
    <x v="0"/>
    <x v="0"/>
    <x v="1"/>
    <n v="8.6956521739130436E-3"/>
    <n v="115"/>
    <s v="47.7Centrality"/>
    <n v="1"/>
    <n v="115"/>
    <n v="8.0224637268201479E-6"/>
    <n v="-3.2089854907280592E-8"/>
    <e v="#N/A"/>
    <e v="#N/A"/>
    <e v="#N/A"/>
    <e v="#N/A"/>
    <e v="#N/A"/>
    <e v="#N/A"/>
    <e v="#N/A"/>
    <e v="#N/A"/>
    <n v="1"/>
    <n v="115"/>
    <n v="0.41084867680150722"/>
    <n v="-1.6433947072060288E-3"/>
    <n v="1"/>
    <n v="115"/>
    <n v="0.38158835147991182"/>
    <n v="-1.5263534059196473E-3"/>
    <e v="#N/A"/>
    <e v="#N/A"/>
    <e v="#N/A"/>
    <e v="#N/A"/>
    <s v="6a, 8a, 5"/>
    <n v="-4.0000000000000001E-3"/>
    <s v="Source (6a)"/>
    <n v="8.6956521739130436E-3"/>
    <s v="Derived (8a)"/>
    <s v="N"/>
    <s v="neg"/>
    <s v="insignificant"/>
    <s v="Ridership"/>
    <s v="unlinked trip"/>
    <s v="Continuous"/>
    <s v="Disaggregate"/>
    <s v="General"/>
    <s v="USA"/>
    <s v="varies"/>
    <s v="2002 - 2010"/>
    <x v="2"/>
    <x v="2"/>
    <n v="6369"/>
    <x v="1"/>
    <n v="0"/>
    <n v="1"/>
    <x v="0"/>
    <s v="PT-Access"/>
    <s v="Compactness index"/>
    <x v="11"/>
    <s v="2SLS"/>
    <m/>
    <n v="-4.0000000000000001E-3"/>
    <m/>
    <m/>
    <s v=""/>
    <n v="-0.46"/>
    <m/>
  </r>
  <r>
    <n v="131"/>
    <s v="Zhang 2004"/>
    <n v="131.19999999999999"/>
    <x v="102"/>
    <s v="Table 3 (Boston - non-work trip, expanded)"/>
    <x v="1"/>
    <x v="0"/>
    <x v="1"/>
    <n v="0.12663333333333332"/>
    <n v="7.8968149513029751"/>
    <s v="131.2Balance"/>
    <n v="0.5"/>
    <n v="3.9484074756514875"/>
    <n v="0.44066757704032006"/>
    <n v="-1.6740961251761758E-3"/>
    <n v="0.5"/>
    <n v="3.9484074756514875"/>
    <n v="1.1239530843194894"/>
    <n v="-4.2698977673297396E-3"/>
    <n v="0.5"/>
    <n v="3.9484074756514875"/>
    <n v="0.71581800515058369"/>
    <n v="-2.7193926015670672E-3"/>
    <e v="#N/A"/>
    <e v="#N/A"/>
    <e v="#N/A"/>
    <e v="#N/A"/>
    <n v="0.5"/>
    <n v="3.9484074756514875"/>
    <n v="0.28449386569425833"/>
    <n v="-1.0807921957724873E-3"/>
    <e v="#N/A"/>
    <e v="#N/A"/>
    <e v="#N/A"/>
    <e v="#N/A"/>
    <s v="4a, 7a, 8a"/>
    <n v="-3.7989999999999999E-3"/>
    <s v="derived (7a)"/>
    <n v="0.12663333333333332"/>
    <s v="Derived (8a)"/>
    <s v="N"/>
    <s v="neg"/>
    <s v="insignificant"/>
    <s v="mode choice (probability)"/>
    <s v="trip"/>
    <s v="Discrete"/>
    <s v="Disaggregate"/>
    <s v="Non-work"/>
    <s v="USA"/>
    <s v="Boston"/>
    <n v="1991"/>
    <x v="1"/>
    <x v="1"/>
    <n v="1036"/>
    <x v="1"/>
    <n v="0"/>
    <n v="1"/>
    <x v="0"/>
    <s v="Diversity"/>
    <s v="Land use balance (origin)"/>
    <x v="3"/>
    <s v="Multinomial logistic"/>
    <s v="drive alone or active modes"/>
    <n v="-1.3100000000000001E-2"/>
    <n v="0.98698543154204177"/>
    <m/>
    <s v="Derived (4a)"/>
    <n v="-0.03"/>
    <m/>
  </r>
  <r>
    <n v="104"/>
    <s v="Peterson 2011"/>
    <n v="104.2"/>
    <x v="103"/>
    <s v="Table 5.8 p. 27"/>
    <x v="0"/>
    <x v="0"/>
    <x v="1"/>
    <n v="2.4229339090800045E-4"/>
    <n v="4127.227722772278"/>
    <s v="104.2Local_Access"/>
    <n v="1"/>
    <n v="4127.227722772278"/>
    <n v="0.20251459801131233"/>
    <n v="-4.0907948798285081E-4"/>
    <e v="#N/A"/>
    <e v="#N/A"/>
    <e v="#N/A"/>
    <e v="#N/A"/>
    <e v="#N/A"/>
    <e v="#N/A"/>
    <e v="#N/A"/>
    <e v="#N/A"/>
    <n v="1"/>
    <n v="4127.227722772278"/>
    <n v="0.11142963780438875"/>
    <n v="-2.2508786836486524E-4"/>
    <n v="1"/>
    <n v="4127.227722772278"/>
    <n v="14.69788231867124"/>
    <n v="-2.96897222837159E-2"/>
    <e v="#N/A"/>
    <e v="#N/A"/>
    <e v="#N/A"/>
    <e v="#N/A"/>
    <s v="6e, 4b, 8a"/>
    <n v="-2.0199999999999997E-3"/>
    <s v="Derived (6e)"/>
    <n v="2.4229339090800045E-4"/>
    <s v="Derived (8a)"/>
    <s v="Y"/>
    <s v="Pos"/>
    <s v="Y"/>
    <s v="Ridership"/>
    <s v="boarding"/>
    <s v="Continuous"/>
    <s v="Aggregate"/>
    <s v="General"/>
    <s v="USA"/>
    <s v="Fargo- Moorhead"/>
    <n v="2010"/>
    <x v="0"/>
    <x v="2"/>
    <n v="15"/>
    <x v="1"/>
    <n v="0"/>
    <n v="1"/>
    <x v="0"/>
    <s v="PT-Access"/>
    <s v="Walkability index"/>
    <x v="5"/>
    <s v="OLS"/>
    <m/>
    <n v="1.4999999999999999E-2"/>
    <m/>
    <n v="1.0151130646157189"/>
    <s v="Derived (4b)"/>
    <n v="8.3369999999999997"/>
    <m/>
  </r>
  <r>
    <n v="167"/>
    <s v="Alam et al. 2018"/>
    <n v="167.1"/>
    <x v="104"/>
    <s v="Table 2 p. 824"/>
    <x v="0"/>
    <x v="0"/>
    <x v="1"/>
    <n v="5.1063218618673668E-2"/>
    <n v="19.583567723525814"/>
    <s v="167.1Centrality"/>
    <n v="1"/>
    <n v="19.583567723525814"/>
    <n v="1.3661605365540145E-6"/>
    <n v="-2.7323210731080289E-9"/>
    <e v="#N/A"/>
    <e v="#N/A"/>
    <e v="#N/A"/>
    <e v="#N/A"/>
    <e v="#N/A"/>
    <e v="#N/A"/>
    <e v="#N/A"/>
    <e v="#N/A"/>
    <n v="1"/>
    <n v="19.583567723525814"/>
    <n v="6.9964199010985093E-2"/>
    <n v="-1.3992839802197019E-4"/>
    <n v="1"/>
    <n v="19.583567723525814"/>
    <n v="6.4981402814916739E-2"/>
    <n v="-1.2996280562983347E-4"/>
    <n v="1"/>
    <n v="19.583567723525814"/>
    <n v="6.8309037722304167E-7"/>
    <n v="-1.3661807544460833E-9"/>
    <s v="6a"/>
    <n v="-2E-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x v="0"/>
    <x v="0"/>
    <n v="358"/>
    <x v="0"/>
    <n v="0"/>
    <n v="1"/>
    <x v="0"/>
    <s v="PT-Access"/>
    <s v="Metropolitan Sprawl Indicator"/>
    <x v="11"/>
    <s v="OLS"/>
    <m/>
    <n v="-2E-3"/>
    <m/>
    <m/>
    <m/>
    <m/>
    <m/>
  </r>
  <r>
    <n v="129"/>
    <s v="Zhao et al. 2014"/>
    <n v="129.1"/>
    <x v="105"/>
    <s v="Table 2 p. 143"/>
    <x v="0"/>
    <x v="0"/>
    <x v="1"/>
    <n v="-5.9291718277595397E-4"/>
    <n v="-1686.5761847517088"/>
    <s v="129.1Emp_Den"/>
    <n v="0.5"/>
    <n v="-843.28809237585438"/>
    <n v="-15.597790452170825"/>
    <n v="2.2750567012179767E-2"/>
    <e v="#N/A"/>
    <e v="#N/A"/>
    <e v="#N/A"/>
    <e v="#N/A"/>
    <e v="#N/A"/>
    <e v="#N/A"/>
    <e v="#N/A"/>
    <e v="#N/A"/>
    <n v="0.5"/>
    <n v="-843.28809237585438"/>
    <n v="-13.032616838192833"/>
    <n v="1.90090656513534E-2"/>
    <e v="#N/A"/>
    <e v="#N/A"/>
    <e v="#N/A"/>
    <e v="#N/A"/>
    <n v="0.5"/>
    <n v="-843.28809237585438"/>
    <n v="-12.928495392388204"/>
    <n v="1.885719658134332E-2"/>
    <s v="6c, 8a"/>
    <n v="-1.4585762696288469E-3"/>
    <s v="derived (6c)"/>
    <n v="-5.9291718277595397E-4"/>
    <s v="Derived (8a)"/>
    <s v="Y"/>
    <s v="neg"/>
    <s v="N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Business/office building floor area (common catchment area)"/>
    <x v="1"/>
    <s v="OLS"/>
    <m/>
    <n v="-4.3200000000000002E-2"/>
    <m/>
    <m/>
    <m/>
    <n v="2.46"/>
    <m/>
  </r>
  <r>
    <n v="54"/>
    <s v="Zhu et al. 2013"/>
    <n v="54.3"/>
    <x v="106"/>
    <s v="Table 5 p. 69"/>
    <x v="0"/>
    <x v="0"/>
    <x v="1"/>
    <n v="9.1214876538965012E-2"/>
    <n v="10.963123976523958"/>
    <s v="54.3Mix_House"/>
    <n v="0.5"/>
    <n v="5.481561988261979"/>
    <n v="0.64556328641117"/>
    <n v="-7.4368890594566771E-4"/>
    <e v="#N/A"/>
    <e v="#N/A"/>
    <e v="#N/A"/>
    <e v="#N/A"/>
    <e v="#N/A"/>
    <e v="#N/A"/>
    <e v="#N/A"/>
    <e v="#N/A"/>
    <n v="0.5"/>
    <n v="5.481561988261979"/>
    <n v="0.64556328641117011"/>
    <n v="-7.4368890594566782E-4"/>
    <n v="0.5"/>
    <n v="5.481561988261979"/>
    <n v="0.875"/>
    <n v="-1.0079999999999998E-3"/>
    <n v="0.5"/>
    <n v="5.481561988261979"/>
    <n v="0.65834065022786803"/>
    <n v="-7.5840842906250386E-4"/>
    <s v="4a, 7a"/>
    <n v="-1.1519999999999998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x v="1"/>
    <x v="2"/>
    <n v="8181"/>
    <x v="0"/>
    <n v="0"/>
    <n v="1"/>
    <x v="0"/>
    <s v="Diversity"/>
    <s v="Residential density Index:Entropy: maximises eveness --&gt; 1"/>
    <x v="9"/>
    <s v="Binary logistic"/>
    <s v="no transit trip"/>
    <n v="0.02"/>
    <n v="1.0202013400267558"/>
    <m/>
    <s v="Derived (4a)"/>
    <s v=""/>
    <m/>
  </r>
  <r>
    <n v="54"/>
    <s v="Zhu et al. 2013"/>
    <n v="54.1"/>
    <x v="107"/>
    <s v="Table 3 p. 68"/>
    <x v="0"/>
    <x v="0"/>
    <x v="1"/>
    <n v="0.10300154641287317"/>
    <n v="9.7085921020212922"/>
    <s v="54.1Mix_Land"/>
    <n v="1"/>
    <n v="9.7085921020212922"/>
    <n v="0.13174345925680525"/>
    <n v="-8.8531604620573141E-5"/>
    <e v="#N/A"/>
    <e v="#N/A"/>
    <e v="#N/A"/>
    <e v="#N/A"/>
    <e v="#N/A"/>
    <e v="#N/A"/>
    <e v="#N/A"/>
    <e v="#N/A"/>
    <n v="1"/>
    <n v="9.7085921020212922"/>
    <n v="0.11246683009555175"/>
    <n v="-7.5577709824210787E-5"/>
    <n v="1"/>
    <n v="9.7085921020212922"/>
    <n v="7.1925488624272338E-2"/>
    <n v="-4.8333928355511015E-5"/>
    <n v="1"/>
    <n v="9.7085921020212922"/>
    <n v="9.2102946623534965E-2"/>
    <n v="-6.1893180131015503E-5"/>
    <s v="4a, 7a"/>
    <n v="-6.7200000000000007E-4"/>
    <s v="derived (7a)"/>
    <m/>
    <m/>
    <s v="N"/>
    <s v="neg"/>
    <s v="insignificant"/>
    <s v="mode choice (probability)"/>
    <s v="trip"/>
    <s v="categorical"/>
    <s v="Disaggregate"/>
    <s v="Work"/>
    <s v="USA"/>
    <s v="Los Angeles"/>
    <n v="2009"/>
    <x v="1"/>
    <x v="2"/>
    <n v="4934"/>
    <x v="0"/>
    <n v="0"/>
    <n v="1"/>
    <x v="0"/>
    <s v="Diversity"/>
    <s v="Land use mix:Entropy: maximises eveness --&gt; 1"/>
    <x v="4"/>
    <s v="Multinomial logistic"/>
    <s v="automobile"/>
    <n v="-7.0000000000000007E-2"/>
    <n v="0.93239381990594827"/>
    <m/>
    <s v="Derived (4a)"/>
    <s v=""/>
    <m/>
  </r>
  <r>
    <n v="54"/>
    <s v="Zhu et al. 2013"/>
    <n v="54.1"/>
    <x v="108"/>
    <s v="Table 3 p. 68"/>
    <x v="0"/>
    <x v="0"/>
    <x v="1"/>
    <n v="9.1214876538965012E-2"/>
    <n v="10.963123976523958"/>
    <s v="54.1Mix_House"/>
    <n v="0.5"/>
    <n v="5.481561988261979"/>
    <n v="0.64556328641117"/>
    <n v="-3.7184445297283386E-4"/>
    <e v="#N/A"/>
    <e v="#N/A"/>
    <e v="#N/A"/>
    <e v="#N/A"/>
    <e v="#N/A"/>
    <e v="#N/A"/>
    <e v="#N/A"/>
    <e v="#N/A"/>
    <n v="0.5"/>
    <n v="5.481561988261979"/>
    <n v="0.64556328641117011"/>
    <n v="-3.7184445297283391E-4"/>
    <n v="0.5"/>
    <n v="5.481561988261979"/>
    <n v="0.875"/>
    <n v="-5.0399999999999989E-4"/>
    <n v="0.5"/>
    <n v="5.481561988261979"/>
    <n v="0.65834065022786803"/>
    <n v="-3.7920421453125193E-4"/>
    <s v="4a, 7a"/>
    <n v="-5.7599999999999991E-4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x v="1"/>
    <x v="2"/>
    <n v="4934"/>
    <x v="0"/>
    <n v="0"/>
    <n v="1"/>
    <x v="0"/>
    <s v="Diversity"/>
    <s v="Residential density Index:Entropy: maximises eveness --&gt; 1"/>
    <x v="9"/>
    <s v="Multinomial logistic"/>
    <s v="automobile"/>
    <n v="0.01"/>
    <n v="1.0100501670841679"/>
    <m/>
    <s v="Derived (4a)"/>
    <s v=""/>
    <m/>
  </r>
  <r>
    <n v="176"/>
    <s v="Lee et al. 2017"/>
    <n v="176.1"/>
    <x v="109"/>
    <s v="Table 5 p. 20 (TMS)"/>
    <x v="0"/>
    <x v="0"/>
    <x v="1"/>
    <n v="0.10300154641287317"/>
    <n v="9.7085921020212922"/>
    <s v="176.1Mix_Land"/>
    <n v="1"/>
    <n v="9.7085921020212922"/>
    <n v="0.13174345925680525"/>
    <n v="-5.4017318171177367E-5"/>
    <e v="#N/A"/>
    <e v="#N/A"/>
    <e v="#N/A"/>
    <e v="#N/A"/>
    <e v="#N/A"/>
    <e v="#N/A"/>
    <e v="#N/A"/>
    <e v="#N/A"/>
    <n v="1"/>
    <n v="9.7085921020212922"/>
    <n v="0.11246683009555175"/>
    <n v="-4.611353443462394E-5"/>
    <n v="1"/>
    <n v="9.7085921020212922"/>
    <n v="7.1925488624272338E-2"/>
    <n v="-2.9490815145982473E-5"/>
    <n v="1"/>
    <n v="9.7085921020212922"/>
    <n v="9.2102946623534965E-2"/>
    <n v="-3.7763955799645977E-5"/>
    <s v="6c"/>
    <n v="-4.1001897533206821E-4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x v="0"/>
    <x v="2"/>
    <n v="78"/>
    <x v="0"/>
    <n v="0"/>
    <n v="1"/>
    <x v="0"/>
    <s v="Diversity"/>
    <s v="Diversity: 1 - Herschman-Herfindal Index"/>
    <x v="4"/>
    <s v="OLS"/>
    <m/>
    <n v="-3.6999999999999998E-2"/>
    <m/>
    <m/>
    <m/>
    <m/>
    <m/>
  </r>
  <r>
    <n v="128"/>
    <s v="Zhao et al. 2013"/>
    <n v="128.1"/>
    <x v="110"/>
    <s v="Table  2  p. 120"/>
    <x v="1"/>
    <x v="0"/>
    <x v="1"/>
    <n v="1.6617760984839614E-4"/>
    <n v="6017.6578596376503"/>
    <s v="128.1Pop_den"/>
    <n v="0.5"/>
    <n v="3008.8289298188251"/>
    <n v="60.953225945389072"/>
    <n v="-1.0230352014155541E-2"/>
    <n v="0.5"/>
    <n v="3008.8289298188251"/>
    <n v="13.434134106280185"/>
    <n v="-2.2547768191261051E-3"/>
    <e v="#N/A"/>
    <e v="#N/A"/>
    <e v="#N/A"/>
    <e v="#N/A"/>
    <n v="0.5"/>
    <n v="3008.8289298188251"/>
    <n v="47.515857010773139"/>
    <n v="-7.9750322634279218E-3"/>
    <e v="#N/A"/>
    <e v="#N/A"/>
    <e v="#N/A"/>
    <e v="#N/A"/>
    <n v="0.5"/>
    <n v="3008.8289298188251"/>
    <n v="46.112938378266044"/>
    <n v="-7.7395672616144932E-3"/>
    <s v="6c, 8a"/>
    <n v="-1.6783938594688009E-4"/>
    <s v="derived (6c)"/>
    <n v="1.6617760984839614E-4"/>
    <s v="Derived (8a)"/>
    <s v="N"/>
    <s v="neg"/>
    <s v="insignificant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Residential floor area (common catchment area)"/>
    <x v="2"/>
    <s v="OLS"/>
    <m/>
    <n v="-3.3E-3"/>
    <m/>
    <m/>
    <m/>
    <n v="-1.01"/>
    <m/>
  </r>
  <r>
    <n v="54"/>
    <s v="Zhu et al. 2013"/>
    <n v="54.2"/>
    <x v="111"/>
    <s v="Table 4 p. 68"/>
    <x v="0"/>
    <x v="0"/>
    <x v="1"/>
    <n v="0.10300154641287317"/>
    <n v="9.7085921020212922"/>
    <s v="54.2Mix_Land"/>
    <n v="1"/>
    <n v="9.7085921020212922"/>
    <n v="0.13174345925680525"/>
    <n v="-1.2647372088653304E-5"/>
    <e v="#N/A"/>
    <e v="#N/A"/>
    <e v="#N/A"/>
    <e v="#N/A"/>
    <e v="#N/A"/>
    <e v="#N/A"/>
    <e v="#N/A"/>
    <e v="#N/A"/>
    <n v="1"/>
    <n v="9.7085921020212922"/>
    <n v="0.11246683009555175"/>
    <n v="-1.0796815689172968E-5"/>
    <n v="1"/>
    <n v="9.7085921020212922"/>
    <n v="7.1925488624272338E-2"/>
    <n v="-6.9048469079301442E-6"/>
    <n v="1"/>
    <n v="9.7085921020212922"/>
    <n v="9.2102946623534965E-2"/>
    <n v="-8.8418828758593571E-6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x v="1"/>
    <x v="2"/>
    <n v="3334"/>
    <x v="0"/>
    <n v="0"/>
    <n v="1"/>
    <x v="0"/>
    <s v="Diversity"/>
    <s v="Land use mix:Entropy: maximises eveness --&gt; 1"/>
    <x v="4"/>
    <s v="Binary logistic"/>
    <s v="no transit trip"/>
    <n v="-0.01"/>
    <n v="0.99004983374916811"/>
    <m/>
    <s v="Derived (4a)"/>
    <s v=""/>
    <m/>
  </r>
  <r>
    <n v="54"/>
    <s v="Zhu et al. 2013"/>
    <n v="54.3"/>
    <x v="112"/>
    <s v="Table 5 p. 69"/>
    <x v="0"/>
    <x v="0"/>
    <x v="1"/>
    <n v="0.10300154641287317"/>
    <n v="9.7085921020212922"/>
    <s v="54.3Mix_Land"/>
    <n v="1"/>
    <n v="9.7085921020212922"/>
    <n v="0.13174345925680525"/>
    <n v="-1.2647372088653304E-5"/>
    <e v="#N/A"/>
    <e v="#N/A"/>
    <e v="#N/A"/>
    <e v="#N/A"/>
    <e v="#N/A"/>
    <e v="#N/A"/>
    <e v="#N/A"/>
    <e v="#N/A"/>
    <n v="1"/>
    <n v="9.7085921020212922"/>
    <n v="0.11246683009555175"/>
    <n v="-1.0796815689172968E-5"/>
    <n v="1"/>
    <n v="9.7085921020212922"/>
    <n v="7.1925488624272338E-2"/>
    <n v="-6.9048469079301442E-6"/>
    <n v="1"/>
    <n v="9.7085921020212922"/>
    <n v="9.2102946623534965E-2"/>
    <n v="-8.8418828758593571E-6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Non-work"/>
    <s v="USA"/>
    <s v="Los Angeles"/>
    <n v="2009"/>
    <x v="1"/>
    <x v="2"/>
    <n v="8181"/>
    <x v="0"/>
    <n v="0"/>
    <n v="1"/>
    <x v="0"/>
    <s v="Diversity"/>
    <s v="Land use mix:Entropy: maximises eveness --&gt; 1"/>
    <x v="4"/>
    <s v="Binary logistic"/>
    <s v="no transit trip"/>
    <n v="-0.01"/>
    <n v="0.99004983374916811"/>
    <m/>
    <s v="Derived (4a)"/>
    <s v=""/>
    <m/>
  </r>
  <r>
    <n v="37"/>
    <s v="Moniruzzaman and Paez 2012"/>
    <n v="37.1"/>
    <x v="113"/>
    <s v="Table 2 (1), p. 203"/>
    <x v="0"/>
    <x v="0"/>
    <x v="1"/>
    <n v="0.12883537881963511"/>
    <n v="7.7618431300610675"/>
    <s v="37.1Connectivity"/>
    <n v="0.5"/>
    <n v="3.8809215650305338"/>
    <n v="0.3666693981870715"/>
    <n v="0"/>
    <e v="#N/A"/>
    <e v="#N/A"/>
    <e v="#N/A"/>
    <e v="#N/A"/>
    <e v="#N/A"/>
    <e v="#N/A"/>
    <e v="#N/A"/>
    <e v="#N/A"/>
    <n v="0.5"/>
    <n v="3.8809215650305338"/>
    <n v="0.28758330605594262"/>
    <n v="0"/>
    <n v="0.5"/>
    <n v="3.8809215650305338"/>
    <n v="0.28974646958709077"/>
    <n v="0"/>
    <n v="0.5"/>
    <n v="3.8809215650305338"/>
    <n v="0.29623210952860157"/>
    <n v="0"/>
    <s v="4a, 7a"/>
    <n v="0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2"/>
    <n v="761"/>
    <x v="0"/>
    <n v="0"/>
    <n v="1"/>
    <x v="0"/>
    <s v="PT-Design"/>
    <s v="Sidewalk density"/>
    <x v="0"/>
    <s v="Binary logistic"/>
    <s v="Not choosing transit"/>
    <n v="2.1299999999999999E-3"/>
    <n v="1.0021322700614574"/>
    <m/>
    <s v="Derived (4a)"/>
    <s v=""/>
    <m/>
  </r>
  <r>
    <n v="54"/>
    <s v="Zhu et al. 2013"/>
    <n v="54.2"/>
    <x v="114"/>
    <s v="Table 4 p. 68"/>
    <x v="0"/>
    <x v="0"/>
    <x v="1"/>
    <n v="9.1214876538965012E-2"/>
    <n v="10.963123976523958"/>
    <s v="54.2Mix_House"/>
    <n v="0.5"/>
    <n v="5.481561988261979"/>
    <n v="0.64556328641117"/>
    <n v="0"/>
    <e v="#N/A"/>
    <e v="#N/A"/>
    <e v="#N/A"/>
    <e v="#N/A"/>
    <e v="#N/A"/>
    <e v="#N/A"/>
    <e v="#N/A"/>
    <e v="#N/A"/>
    <n v="0.5"/>
    <n v="5.481561988261979"/>
    <n v="0.64556328641117011"/>
    <n v="0"/>
    <n v="0.5"/>
    <n v="5.481561988261979"/>
    <n v="0.875"/>
    <n v="0"/>
    <n v="0.5"/>
    <n v="5.481561988261979"/>
    <n v="0.65834065022786803"/>
    <n v="0"/>
    <s v="4a, 7a"/>
    <n v="0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x v="1"/>
    <x v="2"/>
    <n v="3334"/>
    <x v="0"/>
    <n v="0"/>
    <n v="1"/>
    <x v="0"/>
    <s v="Diversity"/>
    <s v="Residential density Index:Entropy: maximises eveness --&gt; 1"/>
    <x v="9"/>
    <s v="Binary logistic"/>
    <s v="no transit trip"/>
    <n v="0"/>
    <n v="1"/>
    <m/>
    <s v="Derived (4a)"/>
    <s v=""/>
    <m/>
  </r>
  <r>
    <n v="72"/>
    <s v="Bhattacharya 2013"/>
    <n v="72.099999999999994"/>
    <x v="115"/>
    <s v="Table 3.2 p. 61"/>
    <x v="0"/>
    <x v="0"/>
    <x v="1"/>
    <n v="4.9702463302186993E-2"/>
    <n v="20.119727143503535"/>
    <s v="72.1Emp_Den"/>
    <n v="1"/>
    <n v="20.119727143503535"/>
    <n v="0.37214243954882059"/>
    <n v="0"/>
    <e v="#N/A"/>
    <e v="#N/A"/>
    <e v="#N/A"/>
    <e v="#N/A"/>
    <e v="#N/A"/>
    <e v="#N/A"/>
    <e v="#N/A"/>
    <e v="#N/A"/>
    <n v="1"/>
    <n v="20.119727143503535"/>
    <n v="0.31094082451884197"/>
    <n v="0"/>
    <n v="1"/>
    <n v="20.119727143503535"/>
    <n v="0.89019124619749457"/>
    <n v="0"/>
    <e v="#N/A"/>
    <e v="#N/A"/>
    <e v="#N/A"/>
    <e v="#N/A"/>
    <s v="4b, 8b"/>
    <n v="0"/>
    <s v="Source"/>
    <m/>
    <m/>
    <s v="N"/>
    <s v="Pos"/>
    <s v="insignificant"/>
    <s v="Transit users"/>
    <s v="individual"/>
    <s v="Count"/>
    <s v="Aggregate"/>
    <s v="General"/>
    <s v="USA"/>
    <s v="Atlanta"/>
    <n v="2009"/>
    <x v="1"/>
    <x v="2"/>
    <n v="12851"/>
    <x v="1"/>
    <n v="0"/>
    <n v="1"/>
    <x v="0"/>
    <s v="Density"/>
    <s v="Employment density"/>
    <x v="1"/>
    <s v="Negative binomial regression"/>
    <m/>
    <n v="6.0900000000000003E-5"/>
    <m/>
    <n v="1.0000609018544426"/>
    <s v="Derived (4b)"/>
    <n v="0.42058011049723759"/>
    <s v="derived (8b)"/>
  </r>
  <r>
    <n v="178"/>
    <s v="Park et al. 2018"/>
    <n v="178.1"/>
    <x v="116"/>
    <s v="Table 6 p. 281"/>
    <x v="0"/>
    <x v="0"/>
    <x v="1"/>
    <n v="5.4009386828965854E-2"/>
    <n v="18.515300000845198"/>
    <s v="178.1Act_Den"/>
    <n v="1"/>
    <n v="18.515300000845198"/>
    <n v="1.0340101168499765"/>
    <n v="0"/>
    <e v="#N/A"/>
    <e v="#N/A"/>
    <e v="#N/A"/>
    <e v="#N/A"/>
    <e v="#N/A"/>
    <e v="#N/A"/>
    <e v="#N/A"/>
    <e v="#N/A"/>
    <n v="1"/>
    <n v="18.515300000845198"/>
    <n v="1.019024969421551"/>
    <n v="0"/>
    <n v="1"/>
    <n v="18.515300000845198"/>
    <n v="0.91140124894932251"/>
    <n v="0"/>
    <n v="1"/>
    <n v="18.515300000845198"/>
    <n v="1.0546253280271851"/>
    <n v="0"/>
    <s v="7b"/>
    <n v="0"/>
    <s v="derived (7b)"/>
    <m/>
    <m/>
    <s v="Y"/>
    <s v="neg"/>
    <s v="N"/>
    <s v="Transit users"/>
    <s v="Any transit trip"/>
    <s v="Count"/>
    <s v="Disaggregate"/>
    <s v="General"/>
    <s v="USA"/>
    <s v="varies"/>
    <n v="2012"/>
    <x v="0"/>
    <x v="0"/>
    <n v="2431"/>
    <x v="0"/>
    <n v="0"/>
    <n v="1"/>
    <x v="0"/>
    <s v="Density"/>
    <s v="Activity density (populatoin + employment per square mile)"/>
    <x v="7"/>
    <s v="Negative binomial regression (multilevel)"/>
    <m/>
    <n v="0"/>
    <m/>
    <m/>
    <m/>
    <m/>
    <m/>
  </r>
  <r>
    <n v="178"/>
    <s v="Park et al. 2018"/>
    <n v="178.1"/>
    <x v="117"/>
    <s v="Table 6 p. 281"/>
    <x v="0"/>
    <x v="0"/>
    <x v="1"/>
    <n v="0.12883537881963511"/>
    <n v="7.7618431300610675"/>
    <s v="178.1Connectivity"/>
    <n v="1"/>
    <n v="7.7618431300610675"/>
    <n v="0.73333879637414301"/>
    <n v="0"/>
    <e v="#N/A"/>
    <e v="#N/A"/>
    <e v="#N/A"/>
    <e v="#N/A"/>
    <e v="#N/A"/>
    <e v="#N/A"/>
    <e v="#N/A"/>
    <e v="#N/A"/>
    <n v="1"/>
    <n v="7.7618431300610675"/>
    <n v="0.57516661211188524"/>
    <n v="0"/>
    <n v="1"/>
    <n v="7.7618431300610675"/>
    <n v="0.57949293917418154"/>
    <n v="0"/>
    <n v="1"/>
    <n v="7.7618431300610675"/>
    <n v="0.59246421905720315"/>
    <n v="0"/>
    <s v="7b"/>
    <n v="0"/>
    <s v="derived (7b)"/>
    <m/>
    <m/>
    <s v="N"/>
    <s v="Pos"/>
    <s v="insignificant"/>
    <s v="Transit users"/>
    <s v="Any transit trip"/>
    <s v="Count"/>
    <s v="Disaggregate"/>
    <s v="General"/>
    <s v="USA"/>
    <s v="varies"/>
    <n v="2012"/>
    <x v="0"/>
    <x v="0"/>
    <n v="2431"/>
    <x v="0"/>
    <n v="0"/>
    <n v="1"/>
    <x v="0"/>
    <s v="PT-Design"/>
    <s v="number of intersections per square mile"/>
    <x v="0"/>
    <s v="Negative binomial regression (multilevel)"/>
    <m/>
    <n v="0"/>
    <m/>
    <m/>
    <m/>
    <m/>
    <m/>
  </r>
  <r>
    <n v="178"/>
    <s v="Park et al. 2018"/>
    <n v="178.2"/>
    <x v="118"/>
    <s v="Table 6 p. 281"/>
    <x v="0"/>
    <x v="0"/>
    <x v="1"/>
    <n v="5.4009386828965854E-2"/>
    <n v="18.515300000845198"/>
    <s v="178.2Act_Den"/>
    <n v="1"/>
    <n v="18.515300000845198"/>
    <n v="1.0340101168499765"/>
    <n v="0"/>
    <e v="#N/A"/>
    <e v="#N/A"/>
    <e v="#N/A"/>
    <e v="#N/A"/>
    <e v="#N/A"/>
    <e v="#N/A"/>
    <e v="#N/A"/>
    <e v="#N/A"/>
    <n v="1"/>
    <n v="18.515300000845198"/>
    <n v="1.019024969421551"/>
    <n v="0"/>
    <n v="1"/>
    <n v="18.515300000845198"/>
    <n v="0.91140124894932251"/>
    <n v="0"/>
    <n v="1"/>
    <n v="18.515300000845198"/>
    <n v="1.0546253280271851"/>
    <n v="0"/>
    <s v="7b"/>
    <n v="0"/>
    <s v="derived (7b)"/>
    <m/>
    <m/>
    <s v="Y"/>
    <s v="neg"/>
    <s v="N"/>
    <s v="Ridership"/>
    <s v="Transit trip"/>
    <s v="Count"/>
    <s v="Disaggregate"/>
    <s v="General"/>
    <s v="USA"/>
    <s v="varies"/>
    <n v="2012"/>
    <x v="0"/>
    <x v="0"/>
    <n v="977"/>
    <x v="0"/>
    <n v="0"/>
    <n v="1"/>
    <x v="0"/>
    <s v="Density"/>
    <s v="Activity density (populatoin + employment per square mile)"/>
    <x v="7"/>
    <s v="Negative binomial regression (multilevel)"/>
    <m/>
    <n v="0"/>
    <m/>
    <m/>
    <m/>
    <m/>
    <m/>
  </r>
  <r>
    <n v="178"/>
    <s v="Park et al. 2018"/>
    <n v="178.2"/>
    <x v="119"/>
    <s v="Table 6 p. 281"/>
    <x v="0"/>
    <x v="0"/>
    <x v="1"/>
    <n v="5.1063218618673668E-2"/>
    <n v="19.583567723525814"/>
    <s v="178.2Centrality"/>
    <n v="1"/>
    <n v="19.583567723525814"/>
    <n v="1.3661605365540145E-6"/>
    <n v="0"/>
    <e v="#N/A"/>
    <e v="#N/A"/>
    <e v="#N/A"/>
    <e v="#N/A"/>
    <e v="#N/A"/>
    <e v="#N/A"/>
    <e v="#N/A"/>
    <e v="#N/A"/>
    <n v="1"/>
    <n v="19.583567723525814"/>
    <n v="6.9964199010985093E-2"/>
    <n v="0"/>
    <n v="1"/>
    <n v="19.583567723525814"/>
    <n v="6.4981402814916739E-2"/>
    <n v="0"/>
    <n v="1"/>
    <n v="19.583567723525814"/>
    <n v="6.8309037722304167E-7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x v="0"/>
    <x v="0"/>
    <n v="977"/>
    <x v="0"/>
    <n v="0"/>
    <n v="1"/>
    <x v="0"/>
    <s v="PT-Access"/>
    <s v="Compactness index"/>
    <x v="11"/>
    <s v="Negative binomial regression (multilevel)"/>
    <m/>
    <n v="0"/>
    <m/>
    <m/>
    <m/>
    <m/>
    <m/>
  </r>
  <r>
    <n v="178"/>
    <s v="Park et al. 2018"/>
    <n v="178.2"/>
    <x v="120"/>
    <s v="Table 6 p. 281"/>
    <x v="0"/>
    <x v="0"/>
    <x v="1"/>
    <n v="0.12883537881963511"/>
    <n v="7.7618431300610675"/>
    <s v="178.2Connectivity"/>
    <n v="1"/>
    <n v="7.7618431300610675"/>
    <n v="0.73333879637414301"/>
    <n v="0"/>
    <e v="#N/A"/>
    <e v="#N/A"/>
    <e v="#N/A"/>
    <e v="#N/A"/>
    <e v="#N/A"/>
    <e v="#N/A"/>
    <e v="#N/A"/>
    <e v="#N/A"/>
    <n v="1"/>
    <n v="7.7618431300610675"/>
    <n v="0.57516661211188524"/>
    <n v="0"/>
    <n v="1"/>
    <n v="7.7618431300610675"/>
    <n v="0.57949293917418154"/>
    <n v="0"/>
    <n v="1"/>
    <n v="7.7618431300610675"/>
    <n v="0.59246421905720315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x v="0"/>
    <x v="0"/>
    <n v="977"/>
    <x v="0"/>
    <n v="0"/>
    <n v="1"/>
    <x v="0"/>
    <s v="PT-Design"/>
    <s v="number of intersections per square mile"/>
    <x v="0"/>
    <s v="Negative binomial regression (multilevel)"/>
    <m/>
    <n v="0"/>
    <m/>
    <m/>
    <m/>
    <m/>
    <m/>
  </r>
  <r>
    <n v="21"/>
    <s v="Lane et al. 2006"/>
    <n v="21.1"/>
    <x v="121"/>
    <s v="Table 5 p. 207"/>
    <x v="0"/>
    <x v="0"/>
    <x v="1"/>
    <n v="4.9829870753134364E-9"/>
    <n v="200682840.40995604"/>
    <s v="21.1Centrality"/>
    <n v="1"/>
    <n v="200682840.40995604"/>
    <n v="13.999746154644427"/>
    <n v="4.15912423820015E-7"/>
    <e v="#N/A"/>
    <e v="#N/A"/>
    <e v="#N/A"/>
    <e v="#N/A"/>
    <n v="1"/>
    <n v="200682840.40995604"/>
    <n v="1"/>
    <n v="2.9708568943018707E-8"/>
    <e v="#N/A"/>
    <e v="#N/A"/>
    <e v="#N/A"/>
    <e v="#N/A"/>
    <e v="#N/A"/>
    <e v="#N/A"/>
    <e v="#N/A"/>
    <e v="#N/A"/>
    <n v="1"/>
    <n v="200682840.40995604"/>
    <n v="6.9999766688655098"/>
    <n v="2.0795928946651343E-7"/>
    <s v="6e, 8a, 5"/>
    <n v="2.9708568943018707E-8"/>
    <s v="Derived (6e)"/>
    <n v="4.9829870753134364E-9"/>
    <s v="Derived (8a)"/>
    <s v="Y"/>
    <s v="Pos"/>
    <s v="Y"/>
    <s v="Ridership"/>
    <s v="boarding"/>
    <s v="Continuous"/>
    <s v="Aggregate"/>
    <s v="General"/>
    <s v="USA"/>
    <s v="11 US cities"/>
    <s v="2001 - 2004"/>
    <x v="2"/>
    <x v="1"/>
    <n v="348"/>
    <x v="0"/>
    <n v="0"/>
    <n v="0"/>
    <x v="1"/>
    <s v="PT-Access"/>
    <s v="Employment (Common catchment area)"/>
    <x v="11"/>
    <s v="OLS"/>
    <m/>
    <n v="6.8300000000000007E-5"/>
    <m/>
    <m/>
    <s v=""/>
    <n v="5.9619999999999997"/>
    <m/>
  </r>
  <r>
    <n v="129"/>
    <s v="Zhao et al. 2014"/>
    <n v="129.1"/>
    <x v="122"/>
    <s v="Table 2 p. 143"/>
    <x v="0"/>
    <x v="0"/>
    <x v="1"/>
    <n v="2.4813226212152498E-6"/>
    <n v="403010.8747044917"/>
    <s v="129.1Local_Access"/>
    <n v="1"/>
    <n v="403010.8747044917"/>
    <n v="19.774916909635877"/>
    <n v="1.1383764089243297E-4"/>
    <e v="#N/A"/>
    <e v="#N/A"/>
    <e v="#N/A"/>
    <e v="#N/A"/>
    <e v="#N/A"/>
    <e v="#N/A"/>
    <e v="#N/A"/>
    <e v="#N/A"/>
    <n v="1"/>
    <n v="403010.8747044917"/>
    <n v="10.880755513385369"/>
    <n v="6.2636902315759533E-5"/>
    <e v="#N/A"/>
    <e v="#N/A"/>
    <e v="#N/A"/>
    <e v="#N/A"/>
    <n v="1"/>
    <n v="403010.8747044917"/>
    <n v="11.99073629815695"/>
    <n v="6.9026693714213243E-5"/>
    <s v="6c, 8a"/>
    <n v="5.7566684812193788E-6"/>
    <s v="derived (6c)"/>
    <n v="2.4813226212152498E-6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PT-Access"/>
    <s v="Number of shopping centres"/>
    <x v="5"/>
    <s v="OLS"/>
    <m/>
    <n v="1.41E-2"/>
    <m/>
    <m/>
    <m/>
    <n v="2.3199999999999998"/>
    <m/>
  </r>
  <r>
    <n v="111"/>
    <s v="Chatman 2008"/>
    <n v="111.1"/>
    <x v="123"/>
    <s v="Table 5 p. 1020 (col. 1 Activity Density)"/>
    <x v="1"/>
    <x v="0"/>
    <x v="1"/>
    <n v="6.021384603925508E-2"/>
    <n v="16.607475950765082"/>
    <s v="111.1Comm_Den"/>
    <n v="0.33333333333333331"/>
    <n v="5.5358253169216933"/>
    <n v="7.9401712475562145E-2"/>
    <n v="1.2857916309730155E-5"/>
    <n v="0.33333333333333331"/>
    <n v="5.5358253169216933"/>
    <n v="6.8680307356675796E-2"/>
    <n v="1.1121745571803295E-5"/>
    <n v="0.33333333333333331"/>
    <n v="5.5358253169216933"/>
    <n v="6.8680307356675796E-2"/>
    <n v="1.1121745571803295E-5"/>
    <e v="#N/A"/>
    <e v="#N/A"/>
    <e v="#N/A"/>
    <e v="#N/A"/>
    <n v="0.33333333333333331"/>
    <n v="5.5358253169216933"/>
    <n v="0.48929171748298628"/>
    <n v="7.9233454270607383E-5"/>
    <n v="0.33333333333333331"/>
    <n v="5.5358253169216933"/>
    <n v="8.7110536348435866E-2"/>
    <n v="1.4106244703583961E-5"/>
    <s v="4b, 7b"/>
    <n v="1.6193499999999999E-4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Retail employment density"/>
    <x v="8"/>
    <s v="Negative binomial regression"/>
    <m/>
    <n v="0.23300000000000001"/>
    <m/>
    <n v="1.2623814793272614"/>
    <s v="Derived (4b)"/>
    <s v=""/>
    <m/>
  </r>
  <r>
    <n v="128"/>
    <s v="Zhao et al. 2013"/>
    <n v="128.1"/>
    <x v="124"/>
    <s v="Table  2  p. 120"/>
    <x v="1"/>
    <x v="0"/>
    <x v="1"/>
    <n v="1.5181376427462782E-4"/>
    <n v="6587.0180136698382"/>
    <s v="128.1Emp_Den"/>
    <n v="0.5"/>
    <n v="3293.5090068349191"/>
    <n v="60.918046638386542"/>
    <n v="2.2473121073006839E-2"/>
    <n v="0.5"/>
    <n v="3293.5090068349191"/>
    <n v="12.20695084587981"/>
    <n v="4.5032350744949297E-3"/>
    <e v="#N/A"/>
    <e v="#N/A"/>
    <e v="#N/A"/>
    <e v="#N/A"/>
    <n v="0.5"/>
    <n v="3293.5090068349191"/>
    <n v="50.899617019714391"/>
    <n v="1.8777247777556405E-2"/>
    <e v="#N/A"/>
    <e v="#N/A"/>
    <e v="#N/A"/>
    <e v="#N/A"/>
    <n v="0.5"/>
    <n v="3293.5090068349191"/>
    <n v="50.492964865293388"/>
    <n v="1.8627230769375717E-2"/>
    <s v="6c, 8a"/>
    <n v="3.6890744718734561E-4"/>
    <s v="derived (6c)"/>
    <n v="1.5181376427462782E-4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Business/office building floor area (common catchment area)"/>
    <x v="1"/>
    <s v="OLS"/>
    <m/>
    <n v="5.4999999999999997E-3"/>
    <m/>
    <m/>
    <m/>
    <n v="2.4300000000000002"/>
    <m/>
  </r>
  <r>
    <n v="65"/>
    <s v="Sung et al. 2014"/>
    <n v="65.5"/>
    <x v="125"/>
    <s v="Table 2 p. 138 (1500m buffer)"/>
    <x v="0"/>
    <x v="0"/>
    <x v="1"/>
    <n v="8.3799999999999986E-3"/>
    <n v="119.33174224343678"/>
    <s v="65.5Comm_Den"/>
    <n v="1"/>
    <n v="119.33174224343678"/>
    <n v="1.7116047101157637"/>
    <n v="7.1716237353850495E-4"/>
    <e v="#N/A"/>
    <e v="#N/A"/>
    <e v="#N/A"/>
    <e v="#N/A"/>
    <e v="#N/A"/>
    <e v="#N/A"/>
    <e v="#N/A"/>
    <e v="#N/A"/>
    <n v="1"/>
    <n v="119.33174224343678"/>
    <n v="1.7946120064170521"/>
    <n v="7.5194243068874478E-4"/>
    <e v="#N/A"/>
    <e v="#N/A"/>
    <e v="#N/A"/>
    <e v="#N/A"/>
    <n v="1"/>
    <n v="119.33174224343678"/>
    <n v="1.8777781947786343"/>
    <n v="7.8678906361224772E-4"/>
    <s v="6e, 8a"/>
    <n v="4.1899999999999999E-4"/>
    <s v="Derived (6e)"/>
    <n v="8.3799999999999986E-3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Commercial density"/>
    <x v="8"/>
    <s v="OLS"/>
    <m/>
    <n v="0.41899999999999998"/>
    <m/>
    <m/>
    <s v=""/>
    <n v="0.05"/>
    <m/>
  </r>
  <r>
    <n v="176"/>
    <s v="Lee et al. 2017"/>
    <n v="176.1"/>
    <x v="126"/>
    <s v="Table 5 p. 20 (TMS)"/>
    <x v="0"/>
    <x v="0"/>
    <x v="1"/>
    <n v="6.021384603925508E-2"/>
    <n v="16.607475950765082"/>
    <s v="176.1Comm_Den"/>
    <n v="1"/>
    <n v="16.607475950765082"/>
    <n v="0.23820513742668648"/>
    <n v="1.698443310046522E-4"/>
    <e v="#N/A"/>
    <e v="#N/A"/>
    <e v="#N/A"/>
    <e v="#N/A"/>
    <e v="#N/A"/>
    <e v="#N/A"/>
    <e v="#N/A"/>
    <e v="#N/A"/>
    <n v="1"/>
    <n v="16.607475950765082"/>
    <n v="0.24975731668046333"/>
    <n v="1.7808123209838881E-4"/>
    <n v="1"/>
    <n v="16.607475950765082"/>
    <n v="1.4678751524489591"/>
    <n v="1.0466200517727151E-3"/>
    <n v="1"/>
    <n v="16.607475950765082"/>
    <n v="0.26133160904530761"/>
    <n v="1.8633390021795975E-4"/>
    <s v="6c"/>
    <n v="7.1301707779886146E-4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x v="0"/>
    <x v="2"/>
    <n v="78"/>
    <x v="0"/>
    <n v="0"/>
    <n v="1"/>
    <x v="0"/>
    <s v="Density"/>
    <s v="Ratio of commercial area"/>
    <x v="8"/>
    <s v="OLS"/>
    <m/>
    <n v="1.0999999999999999E-2"/>
    <m/>
    <m/>
    <m/>
    <m/>
    <m/>
  </r>
  <r>
    <n v="11"/>
    <s v="Concas and DeSalvo 2008"/>
    <n v="11.1"/>
    <x v="127"/>
    <s v="Table 4.8 and 4.9, Model I: Exogenous Residential Location and Population Density"/>
    <x v="0"/>
    <x v="0"/>
    <x v="1"/>
    <n v="5.4009386828965854E-2"/>
    <n v="18.515300000845198"/>
    <s v="11.1Act_Den"/>
    <n v="1"/>
    <n v="18.515300000845198"/>
    <n v="1.0340101168499765"/>
    <n v="1.0340101168499764E-3"/>
    <e v="#N/A"/>
    <e v="#N/A"/>
    <e v="#N/A"/>
    <e v="#N/A"/>
    <n v="1"/>
    <n v="18.515300000845198"/>
    <n v="1.0599893572473431"/>
    <n v="1.0599893572473431E-3"/>
    <e v="#N/A"/>
    <e v="#N/A"/>
    <e v="#N/A"/>
    <e v="#N/A"/>
    <n v="1"/>
    <n v="18.515300000845198"/>
    <n v="0.91140124894932251"/>
    <n v="9.1140124894932258E-4"/>
    <e v="#N/A"/>
    <e v="#N/A"/>
    <e v="#N/A"/>
    <e v="#N/A"/>
    <m/>
    <n v="1E-3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1"/>
    <n v="8299"/>
    <x v="1"/>
    <n v="1"/>
    <n v="1"/>
    <x v="0"/>
    <s v="Density"/>
    <s v="Retail density (common catchment area)"/>
    <x v="7"/>
    <s v="2SLS"/>
    <m/>
    <n v="1E-3"/>
    <m/>
    <m/>
    <s v=""/>
    <s v=""/>
    <m/>
  </r>
  <r>
    <n v="65"/>
    <s v="Sung et al. 2014"/>
    <n v="65.400000000000006"/>
    <x v="128"/>
    <s v="Table 2 p. 138 (1000m buffer)"/>
    <x v="0"/>
    <x v="0"/>
    <x v="1"/>
    <n v="2.2285714285714287E-2"/>
    <n v="44.871794871794869"/>
    <s v="65.4Emp_Den"/>
    <n v="1"/>
    <n v="44.871794871794869"/>
    <n v="0.82996648470532797"/>
    <n v="1.2947477161403117E-3"/>
    <e v="#N/A"/>
    <e v="#N/A"/>
    <e v="#N/A"/>
    <e v="#N/A"/>
    <e v="#N/A"/>
    <e v="#N/A"/>
    <e v="#N/A"/>
    <e v="#N/A"/>
    <n v="1"/>
    <n v="44.871794871794869"/>
    <n v="0.69347227204228568"/>
    <n v="1.0818167443859658E-3"/>
    <e v="#N/A"/>
    <e v="#N/A"/>
    <e v="#N/A"/>
    <e v="#N/A"/>
    <n v="1"/>
    <n v="44.871794871794869"/>
    <n v="0.68793191614239746"/>
    <n v="1.0731737891821402E-3"/>
    <s v="6e, 8a"/>
    <n v="1.5600000000000002E-3"/>
    <s v="Derived (6e)"/>
    <n v="2.2285714285714287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Office density"/>
    <x v="1"/>
    <s v="OLS"/>
    <m/>
    <n v="0.19500000000000001"/>
    <m/>
    <m/>
    <s v=""/>
    <n v="7.0000000000000007E-2"/>
    <m/>
  </r>
  <r>
    <n v="129"/>
    <s v="Zhao et al. 2014"/>
    <n v="129.1"/>
    <x v="129"/>
    <s v="Table 2 p. 143"/>
    <x v="0"/>
    <x v="0"/>
    <x v="1"/>
    <n v="1.7189784164569101E-3"/>
    <n v="581.74087029036707"/>
    <s v="129.1Pop_Den"/>
    <n v="0.5"/>
    <n v="290.87043514518354"/>
    <n v="5.8924889941501526"/>
    <n v="1.0635514470161702E-2"/>
    <e v="#N/A"/>
    <e v="#N/A"/>
    <e v="#N/A"/>
    <e v="#N/A"/>
    <e v="#N/A"/>
    <e v="#N/A"/>
    <e v="#N/A"/>
    <e v="#N/A"/>
    <n v="0.5"/>
    <n v="290.87043514518354"/>
    <n v="4.5934675341785294"/>
    <n v="8.2908751253458583E-3"/>
    <e v="#N/A"/>
    <e v="#N/A"/>
    <e v="#N/A"/>
    <e v="#N/A"/>
    <n v="0.5"/>
    <n v="290.87043514518354"/>
    <n v="4.4578441529133155"/>
    <n v="8.0460847769259596E-3"/>
    <s v="6c, 8a"/>
    <n v="1.8049273372797558E-3"/>
    <s v="derived (6c)"/>
    <n v="1.7189784164569101E-3"/>
    <s v="Derived (8a)"/>
    <s v="N"/>
    <s v="Pos"/>
    <s v="insignificant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Residential floor area (common catchment area)"/>
    <x v="2"/>
    <s v="OLS"/>
    <m/>
    <n v="7.0499999999999993E-2"/>
    <m/>
    <m/>
    <m/>
    <n v="-1.05"/>
    <m/>
  </r>
  <r>
    <n v="184"/>
    <s v="Etminani-Ghasrodashti et al. 2018"/>
    <n v="184.1"/>
    <x v="130"/>
    <s v="Table 7 p. 502"/>
    <x v="0"/>
    <x v="0"/>
    <x v="1"/>
    <n v="4.7642712257316708E-3"/>
    <n v="209.89569078247123"/>
    <s v="184.1Mix_Land"/>
    <n v="1"/>
    <n v="209.89569078247123"/>
    <n v="2.8482383538414773"/>
    <n v="6.6899015563835198E-3"/>
    <e v="#N/A"/>
    <e v="#N/A"/>
    <e v="#N/A"/>
    <e v="#N/A"/>
    <e v="#N/A"/>
    <e v="#N/A"/>
    <e v="#N/A"/>
    <e v="#N/A"/>
    <n v="1"/>
    <n v="209.89569078247123"/>
    <n v="2.4314857133719641"/>
    <n v="5.711038908057877E-3"/>
    <n v="1"/>
    <n v="209.89569078247123"/>
    <n v="1.5549989082881865"/>
    <n v="3.6523592215171735E-3"/>
    <n v="1"/>
    <n v="209.89569078247123"/>
    <n v="1.9912270905503484"/>
    <n v="4.6769657441833642E-3"/>
    <s v="7a, 8a"/>
    <n v="2.3487857142857138E-3"/>
    <s v="derived (7a)"/>
    <n v="4.7642712257316708E-3"/>
    <s v="Derived (8a)"/>
    <s v="N"/>
    <s v="Pos"/>
    <m/>
    <s v="Probability (mode choice)"/>
    <s v="trip"/>
    <s v="Discrete"/>
    <s v="Disaggregate"/>
    <s v="Education"/>
    <s v="Iran"/>
    <s v="Shiraz"/>
    <n v="2016"/>
    <x v="0"/>
    <x v="0"/>
    <n v="770"/>
    <x v="0"/>
    <n v="1"/>
    <n v="0"/>
    <x v="0"/>
    <s v="Diversity"/>
    <s v="land use diversity"/>
    <x v="4"/>
    <s v="Multinomial logistic; SEM"/>
    <s v="auto"/>
    <n v="1.0999999999999999E-2"/>
    <m/>
    <m/>
    <m/>
    <n v="0.49299999999999999"/>
    <s v="source"/>
  </r>
  <r>
    <n v="65"/>
    <s v="Sung et al. 2014"/>
    <n v="65.099999999999994"/>
    <x v="131"/>
    <s v="Table 3 p. 139 (1500m buffer)"/>
    <x v="0"/>
    <x v="0"/>
    <x v="1"/>
    <n v="1.3663157894736841E-2"/>
    <n v="73.18952234206472"/>
    <s v="65.1Emp_Den"/>
    <n v="0.5"/>
    <n v="36.59476117103236"/>
    <n v="0.67687119212706159"/>
    <n v="1.7571576147618517E-3"/>
    <e v="#N/A"/>
    <e v="#N/A"/>
    <e v="#N/A"/>
    <e v="#N/A"/>
    <e v="#N/A"/>
    <e v="#N/A"/>
    <e v="#N/A"/>
    <e v="#N/A"/>
    <n v="0.5"/>
    <n v="36.59476117103236"/>
    <n v="0.56555464845183112"/>
    <n v="1.4681798673809535E-3"/>
    <e v="#N/A"/>
    <e v="#N/A"/>
    <e v="#N/A"/>
    <e v="#N/A"/>
    <n v="0.5"/>
    <n v="36.59476117103236"/>
    <n v="0.56103626443046073"/>
    <n v="1.456450142461476E-3"/>
    <s v="6e, 8a"/>
    <n v="2.5959999999999998E-3"/>
    <s v="Derived (6e)"/>
    <n v="1.3663157894736841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Office density"/>
    <x v="1"/>
    <s v="OLS"/>
    <m/>
    <n v="0.11799999999999999"/>
    <m/>
    <m/>
    <s v=""/>
    <n v="0.19"/>
    <m/>
  </r>
  <r>
    <n v="58"/>
    <s v="Boulange et al.  2017"/>
    <n v="58.1"/>
    <x v="132"/>
    <s v="Table 4 p. 10 Model 3"/>
    <x v="0"/>
    <x v="0"/>
    <x v="1"/>
    <n v="0.10300154641287317"/>
    <n v="9.7085921020212922"/>
    <s v="58.1Mix_Land"/>
    <n v="1"/>
    <n v="9.7085921020212922"/>
    <n v="0.13174345925680525"/>
    <n v="4.0680654353543032E-4"/>
    <e v="#N/A"/>
    <e v="#N/A"/>
    <e v="#N/A"/>
    <e v="#N/A"/>
    <e v="#N/A"/>
    <e v="#N/A"/>
    <e v="#N/A"/>
    <e v="#N/A"/>
    <n v="1"/>
    <n v="9.7085921020212922"/>
    <n v="0.11246683009555175"/>
    <n v="3.4728283796141914E-4"/>
    <n v="1"/>
    <n v="9.7085921020212922"/>
    <n v="7.1925488624272338E-2"/>
    <n v="2.2209648649274951E-4"/>
    <e v="#N/A"/>
    <e v="#N/A"/>
    <e v="#N/A"/>
    <e v="#N/A"/>
    <s v="7a,"/>
    <n v="3.087868998053629E-3"/>
    <s v="derived (7a)"/>
    <m/>
    <m/>
    <s v="N"/>
    <s v="Pos"/>
    <s v="insignificant"/>
    <s v="Transit use (probability)"/>
    <s v="individual"/>
    <s v="categorical"/>
    <s v="Disaggregate"/>
    <s v="Weekday"/>
    <s v="Australia"/>
    <s v="Victoria"/>
    <n v="2009"/>
    <x v="1"/>
    <x v="2"/>
    <n v="16890"/>
    <x v="1"/>
    <n v="0"/>
    <n v="1"/>
    <x v="0"/>
    <s v="Diversity"/>
    <s v="Land use mix:Entropy: maximises eveness --&gt; 1"/>
    <x v="4"/>
    <s v="binary logistic (multilevel)"/>
    <s v="no transit trip"/>
    <n v="0.11058971029924898"/>
    <n v="1.29"/>
    <m/>
    <s v="Source"/>
    <s v=""/>
    <m/>
  </r>
  <r>
    <n v="172"/>
    <s v="Sun et al. 2017"/>
    <n v="172.2"/>
    <x v="133"/>
    <s v="Table 2 Model 2 P. "/>
    <x v="0"/>
    <x v="0"/>
    <x v="1"/>
    <n v="0.102672"/>
    <n v="9.7397537790244666"/>
    <s v="172.2Pop_Den"/>
    <n v="1"/>
    <n v="9.7397537790244666"/>
    <n v="0.19730912810024159"/>
    <n v="6.5348783226800008E-4"/>
    <e v="#N/A"/>
    <e v="#N/A"/>
    <e v="#N/A"/>
    <e v="#N/A"/>
    <e v="#N/A"/>
    <e v="#N/A"/>
    <e v="#N/A"/>
    <e v="#N/A"/>
    <n v="1"/>
    <n v="9.7397537790244666"/>
    <n v="0.15381158539715672"/>
    <n v="5.0942397083538306E-4"/>
    <e v="#N/A"/>
    <e v="#N/A"/>
    <e v="#N/A"/>
    <e v="#N/A"/>
    <e v="#N/A"/>
    <e v="#N/A"/>
    <e v="#N/A"/>
    <e v="#N/A"/>
    <s v="6e, 8a, 8b"/>
    <n v="3.3119999999999998E-3"/>
    <s v="Derived (6e)"/>
    <n v="0.10267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x v="0"/>
    <x v="2"/>
    <n v="2300"/>
    <x v="1"/>
    <n v="0"/>
    <n v="0"/>
    <x v="1"/>
    <s v="Density"/>
    <s v="natural log of Population (total)"/>
    <x v="2"/>
    <s v="Spatial Error Model"/>
    <m/>
    <n v="2E-3"/>
    <m/>
    <m/>
    <m/>
    <n v="3.2258064516129031E-2"/>
    <s v="derived (8b)"/>
  </r>
  <r>
    <n v="129"/>
    <s v="Zhao et al. 2014"/>
    <n v="129.1"/>
    <x v="134"/>
    <s v="Table 2 p. 143"/>
    <x v="0"/>
    <x v="0"/>
    <x v="1"/>
    <n v="8.2204627648393579E-4"/>
    <n v="1216.4765276685025"/>
    <s v="129.1Amenity"/>
    <n v="1"/>
    <n v="1216.4765276685025"/>
    <n v="7.3889064712923949"/>
    <n v="2.4539053130136438E-2"/>
    <e v="#N/A"/>
    <e v="#N/A"/>
    <e v="#N/A"/>
    <e v="#N/A"/>
    <e v="#N/A"/>
    <e v="#N/A"/>
    <e v="#N/A"/>
    <e v="#N/A"/>
    <n v="1"/>
    <n v="1216.4765276685025"/>
    <n v="3.898342136052777"/>
    <n v="1.2946655255106576E-2"/>
    <e v="#N/A"/>
    <e v="#N/A"/>
    <e v="#N/A"/>
    <e v="#N/A"/>
    <n v="1"/>
    <n v="1216.4765276685025"/>
    <n v="4.8702154093389911"/>
    <n v="1.6174311469404092E-2"/>
    <s v="6c, 8a"/>
    <n v="3.3210669569951005E-3"/>
    <s v="derived (6c)"/>
    <n v="8.2204627648393579E-4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PT-Design"/>
    <s v="Bicycle Park n Ride Space"/>
    <x v="6"/>
    <s v="OLS"/>
    <m/>
    <n v="0.14879999999999999"/>
    <m/>
    <m/>
    <m/>
    <n v="4.04"/>
    <m/>
  </r>
  <r>
    <n v="65"/>
    <s v="Sung et al. 2014"/>
    <n v="65.099999999999994"/>
    <x v="135"/>
    <s v="Table 2 p. 138 (250m buffer)"/>
    <x v="0"/>
    <x v="0"/>
    <x v="1"/>
    <n v="1.0851428571428571E-2"/>
    <n v="92.153765139547133"/>
    <s v="65.1Comm_Den"/>
    <n v="0.5"/>
    <n v="46.076882569773566"/>
    <n v="0.66089212937987551"/>
    <n v="2.5100683073847672E-3"/>
    <e v="#N/A"/>
    <e v="#N/A"/>
    <e v="#N/A"/>
    <e v="#N/A"/>
    <e v="#N/A"/>
    <e v="#N/A"/>
    <e v="#N/A"/>
    <e v="#N/A"/>
    <n v="0.5"/>
    <n v="46.076882569773566"/>
    <n v="0.69294326156150776"/>
    <n v="2.6317985074106065E-3"/>
    <e v="#N/A"/>
    <e v="#N/A"/>
    <e v="#N/A"/>
    <e v="#N/A"/>
    <n v="0.5"/>
    <n v="46.076882569773566"/>
    <n v="0.72505574582487275"/>
    <n v="2.7537617226428665E-3"/>
    <s v="6e, 8a"/>
    <n v="3.7979999999999997E-3"/>
    <s v="Derived (6e)"/>
    <n v="1.0851428571428571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Commercial density"/>
    <x v="8"/>
    <s v="OLS"/>
    <m/>
    <n v="0.42199999999999999"/>
    <m/>
    <m/>
    <s v=""/>
    <n v="0.35"/>
    <m/>
  </r>
  <r>
    <n v="65"/>
    <s v="Sung et al. 2014"/>
    <n v="65.3"/>
    <x v="136"/>
    <s v="Table 2 p. 138 (750m buffer)"/>
    <x v="0"/>
    <x v="0"/>
    <x v="1"/>
    <n v="9.4975609756097583E-3"/>
    <n v="105.29019003595272"/>
    <s v="65.3Comm_Den"/>
    <n v="1"/>
    <n v="105.29019003595272"/>
    <n v="1.5102032519300816"/>
    <n v="5.8807314630157387E-3"/>
    <e v="#N/A"/>
    <e v="#N/A"/>
    <e v="#N/A"/>
    <e v="#N/A"/>
    <e v="#N/A"/>
    <e v="#N/A"/>
    <e v="#N/A"/>
    <e v="#N/A"/>
    <n v="1"/>
    <n v="105.29019003595272"/>
    <n v="1.5834432284662827"/>
    <n v="6.165927931647705E-3"/>
    <e v="#N/A"/>
    <e v="#N/A"/>
    <e v="#N/A"/>
    <e v="#N/A"/>
    <n v="1"/>
    <n v="105.29019003595272"/>
    <n v="1.6568234005188569"/>
    <n v="6.4516703216204296E-3"/>
    <s v="6e, 8a"/>
    <n v="3.8940000000000003E-3"/>
    <s v="Derived (6e)"/>
    <n v="9.4975609756097583E-3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Commercial density"/>
    <x v="8"/>
    <s v="OLS"/>
    <m/>
    <n v="0.64900000000000002"/>
    <m/>
    <m/>
    <s v=""/>
    <n v="0.41"/>
    <m/>
  </r>
  <r>
    <n v="164"/>
    <s v="Schneider et al. 2017b"/>
    <n v="164.1"/>
    <x v="137"/>
    <s v="Table 3 (Extended Model) p. 932"/>
    <x v="0"/>
    <x v="0"/>
    <x v="1"/>
    <n v="0.12883537881963511"/>
    <n v="7.7618431300610675"/>
    <s v="164.1Connectivity"/>
    <n v="0.5"/>
    <n v="3.8809215650305338"/>
    <n v="0.3666693981870715"/>
    <n v="1.4536416131306058E-3"/>
    <e v="#N/A"/>
    <e v="#N/A"/>
    <e v="#N/A"/>
    <e v="#N/A"/>
    <e v="#N/A"/>
    <e v="#N/A"/>
    <e v="#N/A"/>
    <e v="#N/A"/>
    <n v="0.5"/>
    <n v="3.8809215650305338"/>
    <n v="0.28758330605594262"/>
    <n v="1.1401089455283946E-3"/>
    <n v="0.5"/>
    <n v="3.8809215650305338"/>
    <n v="0.28974646958709077"/>
    <n v="1.1486846939830809E-3"/>
    <n v="0.5"/>
    <n v="3.8809215650305338"/>
    <n v="0.29623210952860157"/>
    <n v="1.174396673639349E-3"/>
    <s v="7a"/>
    <n v="3.9644475931666671E-3"/>
    <s v="derived (7a)"/>
    <m/>
    <m/>
    <s v="N"/>
    <s v="Pos"/>
    <s v="Y"/>
    <s v="Mode share"/>
    <s v="boardings"/>
    <s v="Ratio"/>
    <s v="Aggregate"/>
    <s v="Work"/>
    <s v="USA"/>
    <s v="varies"/>
    <n v="2013"/>
    <x v="0"/>
    <x v="0"/>
    <n v="120"/>
    <x v="0"/>
    <n v="0"/>
    <n v="1"/>
    <x v="0"/>
    <s v="PT-Design"/>
    <s v="bicycle facility density"/>
    <x v="0"/>
    <s v="fractional multinomial logit model"/>
    <s v="auto, walk, bike"/>
    <n v="1.66E-3"/>
    <m/>
    <m/>
    <m/>
    <m/>
    <m/>
  </r>
  <r>
    <n v="65"/>
    <s v="Sung et al. 2014"/>
    <n v="65.2"/>
    <x v="138"/>
    <s v="Table 2 p. 138 (500m buffer)"/>
    <x v="0"/>
    <x v="0"/>
    <x v="1"/>
    <n v="3.4474999999999999E-2"/>
    <n v="29.006526468455405"/>
    <s v="65.2Balance"/>
    <n v="0.33333333333333331"/>
    <n v="9.6688421561518005"/>
    <n v="1.0791047459035861"/>
    <n v="4.464256333803136E-3"/>
    <e v="#N/A"/>
    <e v="#N/A"/>
    <e v="#N/A"/>
    <e v="#N/A"/>
    <e v="#N/A"/>
    <e v="#N/A"/>
    <e v="#N/A"/>
    <e v="#N/A"/>
    <n v="0.33333333333333331"/>
    <n v="9.6688421561518005"/>
    <n v="0.98449793701685206"/>
    <n v="4.0728679654387168E-3"/>
    <e v="#N/A"/>
    <e v="#N/A"/>
    <e v="#N/A"/>
    <e v="#N/A"/>
    <n v="0.33333333333333331"/>
    <n v="9.6688421561518005"/>
    <n v="1.015535707611867"/>
    <n v="4.201271222390294E-3"/>
    <s v="6e, 8a"/>
    <n v="4.1370000000000001E-3"/>
    <s v="Derived (6e)"/>
    <n v="3.4474999999999999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office balancing index:perfect balance between two land uses = 1"/>
    <x v="3"/>
    <s v="OLS"/>
    <m/>
    <n v="2.1000000000000001E-2"/>
    <m/>
    <m/>
    <s v=""/>
    <n v="0.12"/>
    <m/>
  </r>
  <r>
    <n v="131"/>
    <s v="Zhang 2004"/>
    <n v="131.1"/>
    <x v="139"/>
    <s v="Table 3 (Boston - work trip, expanded)"/>
    <x v="1"/>
    <x v="0"/>
    <x v="1"/>
    <n v="0.11115"/>
    <n v="8.9968511021142596"/>
    <s v="131.1Balance"/>
    <n v="0.5"/>
    <n v="4.4984255510571298"/>
    <n v="0.50205311896121629"/>
    <n v="2.232128166901568E-3"/>
    <n v="0.5"/>
    <n v="4.4984255510571298"/>
    <n v="1.2805211477971927"/>
    <n v="5.6931970231063195E-3"/>
    <n v="0.5"/>
    <n v="4.4984255510571298"/>
    <n v="0.8155323441496678"/>
    <n v="3.6258568020894233E-3"/>
    <e v="#N/A"/>
    <e v="#N/A"/>
    <e v="#N/A"/>
    <e v="#N/A"/>
    <n v="0.5"/>
    <n v="4.4984255510571298"/>
    <n v="0.32412421525640644"/>
    <n v="1.4410562610299832E-3"/>
    <e v="#N/A"/>
    <e v="#N/A"/>
    <e v="#N/A"/>
    <e v="#N/A"/>
    <s v="4a, 7a, 8a"/>
    <n v="4.4460000000000003E-3"/>
    <s v="derived (7a)"/>
    <n v="0.11115"/>
    <s v="Derived (8a)"/>
    <s v="N"/>
    <s v="Pos"/>
    <s v="insignificant"/>
    <s v="mode choice (probability)"/>
    <s v="trip"/>
    <s v="Discrete"/>
    <s v="Disaggregate"/>
    <s v="Work"/>
    <s v="USA"/>
    <s v="Boston"/>
    <n v="1991"/>
    <x v="1"/>
    <x v="1"/>
    <n v="1619"/>
    <x v="1"/>
    <n v="0"/>
    <n v="1"/>
    <x v="0"/>
    <s v="Diversity"/>
    <s v="Land use balance (destination)"/>
    <x v="3"/>
    <s v="Multinomial logistic"/>
    <s v="drive alone or active modes"/>
    <n v="1.14E-2"/>
    <n v="1.011465227629341"/>
    <m/>
    <s v="Derived (4a)"/>
    <n v="0.04"/>
    <m/>
  </r>
  <r>
    <n v="65"/>
    <s v="Sung et al. 2014"/>
    <n v="65.599999999999994"/>
    <x v="140"/>
    <s v="Table 3 p. 139 (250m buffer)"/>
    <x v="0"/>
    <x v="0"/>
    <x v="1"/>
    <n v="3.3814285714285706E-2"/>
    <n v="29.573299535276728"/>
    <s v="65.6Balance"/>
    <n v="0.33333333333333331"/>
    <n v="9.8577665117589088"/>
    <n v="1.1001899146818037"/>
    <n v="5.2082990561036586E-3"/>
    <e v="#N/A"/>
    <e v="#N/A"/>
    <e v="#N/A"/>
    <e v="#N/A"/>
    <e v="#N/A"/>
    <e v="#N/A"/>
    <e v="#N/A"/>
    <e v="#N/A"/>
    <n v="0.33333333333333331"/>
    <n v="9.8577665117589088"/>
    <n v="1.0037345359129357"/>
    <n v="4.751679293011837E-3"/>
    <e v="#N/A"/>
    <e v="#N/A"/>
    <e v="#N/A"/>
    <e v="#N/A"/>
    <n v="0.33333333333333331"/>
    <n v="9.8577665117589088"/>
    <n v="1.0353787690723864"/>
    <n v="4.9014830927886768E-3"/>
    <s v="6e, 8a"/>
    <n v="4.7339999999999995E-3"/>
    <s v="Derived (6e)"/>
    <n v="3.381428571428570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office balancing index:perfect balance between two land uses = 1"/>
    <x v="3"/>
    <s v="OLS"/>
    <m/>
    <n v="1.7999999999999999E-2"/>
    <m/>
    <m/>
    <s v=""/>
    <n v="0.14000000000000001"/>
    <m/>
  </r>
  <r>
    <n v="65"/>
    <s v="Sung et al. 2014"/>
    <n v="65.8"/>
    <x v="141"/>
    <s v="Table 3 p. 139 (750m buffer)"/>
    <x v="0"/>
    <x v="0"/>
    <x v="1"/>
    <n v="9.7159999999999989E-3"/>
    <n v="102.92301358583781"/>
    <s v="65.8Comm_Den"/>
    <n v="1"/>
    <n v="102.92301358583781"/>
    <n v="1.4762502542991045"/>
    <n v="7.1716237353850491E-3"/>
    <e v="#N/A"/>
    <e v="#N/A"/>
    <e v="#N/A"/>
    <e v="#N/A"/>
    <e v="#N/A"/>
    <e v="#N/A"/>
    <e v="#N/A"/>
    <e v="#N/A"/>
    <n v="1"/>
    <n v="102.92301358583781"/>
    <n v="1.5478436201909114"/>
    <n v="7.5194243068874463E-3"/>
    <e v="#N/A"/>
    <e v="#N/A"/>
    <e v="#N/A"/>
    <e v="#N/A"/>
    <n v="1"/>
    <n v="102.92301358583781"/>
    <n v="1.6195740296670393"/>
    <n v="7.8678906361224765E-3"/>
    <s v="6e, 8a"/>
    <n v="4.8579999999999995E-3"/>
    <s v="Derived (6e)"/>
    <n v="9.715999999999998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Commercial density"/>
    <x v="8"/>
    <s v="OLS"/>
    <m/>
    <n v="0.69399999999999995"/>
    <m/>
    <m/>
    <s v=""/>
    <n v="0.5"/>
    <m/>
  </r>
  <r>
    <n v="65"/>
    <s v="Sung et al. 2014"/>
    <n v="65.900000000000006"/>
    <x v="142"/>
    <s v="Table 3 p. 139 (1000m buffer)"/>
    <x v="0"/>
    <x v="0"/>
    <x v="1"/>
    <n v="1.0218181818181817E-2"/>
    <n v="97.864768683274036"/>
    <s v="65.9Comm_Den"/>
    <n v="1"/>
    <n v="97.864768683274036"/>
    <n v="1.4036985958938708"/>
    <n v="7.8887861089235543E-3"/>
    <e v="#N/A"/>
    <e v="#N/A"/>
    <e v="#N/A"/>
    <e v="#N/A"/>
    <e v="#N/A"/>
    <e v="#N/A"/>
    <e v="#N/A"/>
    <e v="#N/A"/>
    <n v="1"/>
    <n v="97.864768683274036"/>
    <n v="1.4717734408498564"/>
    <n v="8.2713667375761933E-3"/>
    <e v="#N/A"/>
    <e v="#N/A"/>
    <e v="#N/A"/>
    <e v="#N/A"/>
    <n v="1"/>
    <n v="97.864768683274036"/>
    <n v="1.539978594258848"/>
    <n v="8.6546796997347252E-3"/>
    <s v="6e, 8a"/>
    <n v="5.62E-3"/>
    <s v="Derived (6e)"/>
    <n v="1.021818181818181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Commercial density"/>
    <x v="8"/>
    <s v="OLS"/>
    <m/>
    <n v="1.405"/>
    <m/>
    <m/>
    <s v=""/>
    <n v="0.55000000000000004"/>
    <m/>
  </r>
  <r>
    <n v="54"/>
    <s v="Zhu et al. 2013"/>
    <n v="54.3"/>
    <x v="143"/>
    <s v="Table 5 p. 69"/>
    <x v="0"/>
    <x v="0"/>
    <x v="1"/>
    <n v="9.1214876538965012E-2"/>
    <n v="10.963123976523958"/>
    <s v="54.3Mix_House"/>
    <n v="0.5"/>
    <n v="5.481561988261979"/>
    <n v="0.64556328641117"/>
    <n v="3.7184445297283389E-3"/>
    <e v="#N/A"/>
    <e v="#N/A"/>
    <e v="#N/A"/>
    <e v="#N/A"/>
    <e v="#N/A"/>
    <e v="#N/A"/>
    <e v="#N/A"/>
    <e v="#N/A"/>
    <n v="0.5"/>
    <n v="5.481561988261979"/>
    <n v="0.64556328641117011"/>
    <n v="3.7184445297283393E-3"/>
    <n v="0.5"/>
    <n v="5.481561988261979"/>
    <n v="0.875"/>
    <n v="5.0399999999999993E-3"/>
    <n v="0.5"/>
    <n v="5.481561988261979"/>
    <n v="0.65834065022786803"/>
    <n v="3.7920421453125196E-3"/>
    <s v="4a, 7a"/>
    <n v="5.7599999999999995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x v="1"/>
    <x v="2"/>
    <n v="8181"/>
    <x v="0"/>
    <n v="0"/>
    <n v="1"/>
    <x v="0"/>
    <s v="Diversity"/>
    <s v="Housing diversity:Entropy: maximises eveness --&gt; 1"/>
    <x v="9"/>
    <s v="Binary logistic"/>
    <s v="no transit trip"/>
    <n v="0.04"/>
    <n v="1.0408107741923882"/>
    <m/>
    <s v="Derived (4a)"/>
    <s v=""/>
    <m/>
  </r>
  <r>
    <n v="150"/>
    <s v="He et al. 2018"/>
    <n v="150.1"/>
    <x v="144"/>
    <s v="Table 3 p. 1602"/>
    <x v="0"/>
    <x v="0"/>
    <x v="1"/>
    <n v="3.4794708177195047E-3"/>
    <n v="287.40002500018505"/>
    <s v="150.1Pop_Den"/>
    <n v="1"/>
    <n v="287.40002500018505"/>
    <n v="5.8221849992653389"/>
    <n v="3.6282297935351628E-2"/>
    <e v="#N/A"/>
    <e v="#N/A"/>
    <e v="#N/A"/>
    <e v="#N/A"/>
    <e v="#N/A"/>
    <e v="#N/A"/>
    <e v="#N/A"/>
    <e v="#N/A"/>
    <n v="1"/>
    <n v="287.40002500018505"/>
    <n v="4.5386623205672612"/>
    <n v="2.8283728284751296E-2"/>
    <e v="#N/A"/>
    <e v="#N/A"/>
    <e v="#N/A"/>
    <e v="#N/A"/>
    <n v="1"/>
    <n v="287.40002500018505"/>
    <n v="4.4046570781754841"/>
    <n v="2.7448643496141699E-2"/>
    <s v="6c, 8a"/>
    <n v="6.2317322345356325E-3"/>
    <s v="derived 6c)"/>
    <n v="3.4794708177195047E-3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x v="0"/>
    <x v="0"/>
    <n v="108"/>
    <x v="0"/>
    <n v="0"/>
    <n v="0"/>
    <x v="1"/>
    <s v="Density"/>
    <s v="Count_Residential units"/>
    <x v="2"/>
    <s v="OLS"/>
    <m/>
    <n v="32.14"/>
    <m/>
    <m/>
    <m/>
    <n v="1.7909999999999999"/>
    <s v="source"/>
  </r>
  <r>
    <n v="65"/>
    <s v="Sung et al. 2014"/>
    <n v="65.099999999999994"/>
    <x v="145"/>
    <s v="Table 3 p. 139 (1500m buffer)"/>
    <x v="0"/>
    <x v="0"/>
    <x v="1"/>
    <n v="7.0643478260869579E-3"/>
    <n v="141.55588380108318"/>
    <s v="65.1Comm_Den"/>
    <n v="0.5"/>
    <n v="70.777941900541592"/>
    <n v="1.0151855361512561"/>
    <n v="8.2473672956928055E-3"/>
    <e v="#N/A"/>
    <e v="#N/A"/>
    <e v="#N/A"/>
    <e v="#N/A"/>
    <e v="#N/A"/>
    <e v="#N/A"/>
    <e v="#N/A"/>
    <e v="#N/A"/>
    <n v="0.5"/>
    <n v="70.777941900541592"/>
    <n v="1.0644187534367999"/>
    <n v="8.6473379529205634E-3"/>
    <e v="#N/A"/>
    <e v="#N/A"/>
    <e v="#N/A"/>
    <e v="#N/A"/>
    <n v="0.5"/>
    <n v="70.777941900541592"/>
    <n v="1.1137462126465836"/>
    <n v="9.048074231540847E-3"/>
    <s v="6e, 8a"/>
    <n v="8.124000000000001E-3"/>
    <s v="Derived (6e)"/>
    <n v="7.064347826086957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Commercial density"/>
    <x v="8"/>
    <s v="OLS"/>
    <m/>
    <n v="2.0310000000000001"/>
    <m/>
    <m/>
    <s v=""/>
    <n v="1.1499999999999999"/>
    <m/>
  </r>
  <r>
    <n v="154"/>
    <s v="Lu et al. 2018"/>
    <n v="154.1"/>
    <x v="146"/>
    <s v="Tables 3 (diagnostics) and 4 (elasticities) pp 8 - 9"/>
    <x v="0"/>
    <x v="0"/>
    <x v="1"/>
    <n v="0.01"/>
    <n v="100"/>
    <s v="154.1Emp_Den"/>
    <n v="1"/>
    <n v="100"/>
    <n v="1.8496395944861597"/>
    <n v="1.8496395944861597E-2"/>
    <e v="#N/A"/>
    <e v="#N/A"/>
    <e v="#N/A"/>
    <e v="#N/A"/>
    <e v="#N/A"/>
    <e v="#N/A"/>
    <e v="#N/A"/>
    <e v="#N/A"/>
    <n v="1"/>
    <n v="100"/>
    <n v="1.545452491979951"/>
    <n v="1.5454524919799512E-2"/>
    <n v="1"/>
    <n v="100"/>
    <n v="4.4244697746059085"/>
    <n v="4.4244697746059089E-2"/>
    <n v="1"/>
    <n v="100"/>
    <n v="1.5331054131173432"/>
    <n v="1.5331054131173432E-2"/>
    <s v="Source, 8a, 8b"/>
    <n v="0.01"/>
    <s v="Source"/>
    <n v="0.01"/>
    <s v="derived, 8a, 8b"/>
    <s v="Y"/>
    <s v="Pos"/>
    <s v="Y"/>
    <s v="Mode share"/>
    <s v="trip"/>
    <s v="Ratio"/>
    <s v="Aggregate"/>
    <s v="Work"/>
    <s v="Hong Kong"/>
    <s v="Hong Kong"/>
    <n v="2011"/>
    <x v="0"/>
    <x v="0"/>
    <n v="4768"/>
    <x v="0"/>
    <n v="0"/>
    <n v="1"/>
    <x v="0"/>
    <s v="Density"/>
    <s v="jobs per km^2 in a TPU"/>
    <x v="1"/>
    <s v="generalized linear mixed models"/>
    <m/>
    <n v="0.01"/>
    <m/>
    <m/>
    <m/>
    <n v="1"/>
    <s v="derived (8b)"/>
  </r>
  <r>
    <n v="65"/>
    <s v="Sung et al. 2014"/>
    <n v="65.900000000000006"/>
    <x v="147"/>
    <s v="Table 3 p. 139 (1000m buffer)"/>
    <x v="0"/>
    <x v="0"/>
    <x v="1"/>
    <n v="5.0820000000000004E-2"/>
    <n v="19.677292404565129"/>
    <s v="65.9Balance"/>
    <n v="0.33333333333333331"/>
    <n v="6.5590974681883765"/>
    <n v="0.7320373104098018"/>
    <n v="7.4404272230052266E-3"/>
    <e v="#N/A"/>
    <e v="#N/A"/>
    <e v="#N/A"/>
    <e v="#N/A"/>
    <e v="#N/A"/>
    <e v="#N/A"/>
    <e v="#N/A"/>
    <e v="#N/A"/>
    <n v="0.33333333333333331"/>
    <n v="6.5590974681883765"/>
    <n v="0.66785844900936575"/>
    <n v="6.7881132757311941E-3"/>
    <e v="#N/A"/>
    <e v="#N/A"/>
    <e v="#N/A"/>
    <e v="#N/A"/>
    <n v="0.33333333333333331"/>
    <n v="6.5590974681883765"/>
    <n v="0.68891368594882152"/>
    <n v="7.0021187039838225E-3"/>
    <s v="6e, 8a"/>
    <n v="1.0164000000000001E-2"/>
    <s v="Derived (6e)"/>
    <n v="5.082000000000000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large-scale commercial balancing index:perfect balance between two land uses = 1"/>
    <x v="3"/>
    <s v="OLS"/>
    <m/>
    <n v="4.2000000000000003E-2"/>
    <m/>
    <m/>
    <s v=""/>
    <n v="0.2"/>
    <m/>
  </r>
  <r>
    <n v="65"/>
    <s v="Sung et al. 2014"/>
    <n v="65.7"/>
    <x v="148"/>
    <s v="Table 3 p. 139 (500m buffer)"/>
    <x v="0"/>
    <x v="0"/>
    <x v="1"/>
    <n v="2.9177777777777778E-2"/>
    <n v="34.272658035034269"/>
    <s v="65.7Balance"/>
    <n v="0.33333333333333331"/>
    <n v="11.424219345011423"/>
    <n v="1.2750160892430888"/>
    <n v="1.3392769001409404E-2"/>
    <e v="#N/A"/>
    <e v="#N/A"/>
    <e v="#N/A"/>
    <e v="#N/A"/>
    <e v="#N/A"/>
    <e v="#N/A"/>
    <e v="#N/A"/>
    <e v="#N/A"/>
    <n v="0.33333333333333331"/>
    <n v="11.424219345011423"/>
    <n v="1.1632334250110576"/>
    <n v="1.221860389631615E-2"/>
    <e v="#N/A"/>
    <e v="#N/A"/>
    <e v="#N/A"/>
    <e v="#N/A"/>
    <n v="0.33333333333333331"/>
    <n v="11.424219345011423"/>
    <n v="1.1999060993117745"/>
    <n v="1.2603813667170879E-2"/>
    <s v="6e, 8a"/>
    <n v="1.0503999999999999E-2"/>
    <s v="Derived (6e)"/>
    <n v="2.917777777777777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office balancing index:perfect balance between two land uses = 1"/>
    <x v="3"/>
    <s v="OLS"/>
    <m/>
    <n v="5.1999999999999998E-2"/>
    <m/>
    <m/>
    <s v=""/>
    <n v="0.36"/>
    <m/>
  </r>
  <r>
    <n v="139"/>
    <s v="Vergel-Tovar 2016"/>
    <n v="139.4"/>
    <x v="149"/>
    <s v="Table 44 p. 356"/>
    <x v="0"/>
    <x v="0"/>
    <x v="1"/>
    <n v="0.13469999999999999"/>
    <n v="7.4239049740163336"/>
    <s v="139.4Pop_den"/>
    <n v="1"/>
    <n v="7.4239049740163336"/>
    <n v="0.15039437862144028"/>
    <n v="2.0002452356651557E-3"/>
    <e v="#N/A"/>
    <e v="#N/A"/>
    <e v="#N/A"/>
    <e v="#N/A"/>
    <e v="#N/A"/>
    <e v="#N/A"/>
    <e v="#N/A"/>
    <e v="#N/A"/>
    <n v="1"/>
    <n v="7.4239049740163336"/>
    <n v="0.11723936968000651"/>
    <n v="1.5592836167440864E-3"/>
    <n v="1"/>
    <n v="7.4239049740163336"/>
    <n v="0.3989022259933413"/>
    <n v="5.305399605711439E-3"/>
    <n v="1"/>
    <n v="7.4239049740163336"/>
    <n v="0.11377784532719568"/>
    <n v="1.5132453428517024E-3"/>
    <s v="6a, 8b, 8a"/>
    <n v="1.3299999999999999E-2"/>
    <s v="Source (6a)"/>
    <n v="0.13469999999999999"/>
    <s v="Derived (8a)"/>
    <s v="N"/>
    <s v="Pos"/>
    <s v="insignificant"/>
    <s v="Ridership"/>
    <m/>
    <s v="Continuous"/>
    <s v="Aggregate"/>
    <s v="General"/>
    <s v="Latin America"/>
    <s v="varies"/>
    <s v="2013, 2014"/>
    <x v="2"/>
    <x v="2"/>
    <n v="120"/>
    <x v="0"/>
    <n v="1"/>
    <n v="0"/>
    <x v="0"/>
    <s v="Density"/>
    <s v="population density"/>
    <x v="2"/>
    <s v="OLS"/>
    <m/>
    <n v="1.3299999999999999E-2"/>
    <m/>
    <m/>
    <m/>
    <n v="9.8737936154417227E-2"/>
    <s v="derived (8b)"/>
  </r>
  <r>
    <n v="106"/>
    <s v="Noland and DiPetrillo 2015"/>
    <n v="106.1"/>
    <x v="150"/>
    <s v="Table 13 p. 40"/>
    <x v="0"/>
    <x v="0"/>
    <x v="1"/>
    <n v="7.9336709847607212E-2"/>
    <n v="12.604505555131235"/>
    <s v="106.1Pop_Den"/>
    <n v="1"/>
    <n v="12.604505555131235"/>
    <n v="0.25534362137301297"/>
    <n v="3.3997592647398334E-3"/>
    <e v="#N/A"/>
    <e v="#N/A"/>
    <e v="#N/A"/>
    <e v="#N/A"/>
    <e v="#N/A"/>
    <e v="#N/A"/>
    <e v="#N/A"/>
    <e v="#N/A"/>
    <n v="1"/>
    <n v="12.604505555131235"/>
    <n v="0.19905215537965953"/>
    <n v="2.6502694908906513E-3"/>
    <n v="1"/>
    <n v="12.604505555131235"/>
    <n v="0.6772669290737372"/>
    <n v="9.017435032993102E-3"/>
    <e v="#N/A"/>
    <e v="#N/A"/>
    <e v="#N/A"/>
    <e v="#N/A"/>
    <s v="6d"/>
    <n v="1.331444759206799E-2"/>
    <s v="derived (6d)"/>
    <m/>
    <m/>
    <s v="N"/>
    <s v="Pos"/>
    <s v="insignificant"/>
    <s v="Ridership"/>
    <s v="trip frequency"/>
    <s v="Continuous"/>
    <s v="Disaggregate"/>
    <s v="General"/>
    <s v="United Kingdom"/>
    <s v="varies"/>
    <n v="2012"/>
    <x v="0"/>
    <x v="2"/>
    <n v="779"/>
    <x v="1"/>
    <n v="1"/>
    <n v="1"/>
    <x v="0"/>
    <s v="Density"/>
    <s v="Population density"/>
    <x v="2"/>
    <s v="SEM"/>
    <m/>
    <n v="4.7E-2"/>
    <m/>
    <m/>
    <s v=""/>
    <s v=""/>
    <m/>
  </r>
  <r>
    <n v="111"/>
    <s v="Chatman 2008"/>
    <n v="111.1"/>
    <x v="151"/>
    <s v="Table 5 p. 1020 (col. 1 Activity Density)"/>
    <x v="1"/>
    <x v="0"/>
    <x v="1"/>
    <n v="6.021384603925508E-2"/>
    <n v="16.607475950765082"/>
    <s v="111.1Comm_Den"/>
    <n v="0.33333333333333331"/>
    <n v="5.5358253169216933"/>
    <n v="7.9401712475562145E-2"/>
    <n v="1.0779576485682317E-3"/>
    <n v="0.33333333333333331"/>
    <n v="5.5358253169216933"/>
    <n v="6.8680307356675796E-2"/>
    <n v="9.3240385267423064E-4"/>
    <n v="0.33333333333333331"/>
    <n v="5.5358253169216933"/>
    <n v="6.8680307356675796E-2"/>
    <n v="9.3240385267423064E-4"/>
    <e v="#N/A"/>
    <e v="#N/A"/>
    <e v="#N/A"/>
    <e v="#N/A"/>
    <n v="0.33333333333333331"/>
    <n v="5.5358253169216933"/>
    <n v="0.48929171748298628"/>
    <n v="6.6426243565490227E-3"/>
    <n v="0.33333333333333331"/>
    <n v="5.5358253169216933"/>
    <n v="8.7110536348435866E-2"/>
    <n v="1.1826126414663655E-3"/>
    <s v="4b, 7b"/>
    <n v="1.3576000000000001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Retail employment density"/>
    <x v="8"/>
    <s v="Negative binomial regression"/>
    <m/>
    <n v="8.0000000000000002E-3"/>
    <m/>
    <n v="1.0080320855042735"/>
    <s v="Derived (4b)"/>
    <s v=""/>
    <m/>
  </r>
  <r>
    <n v="131"/>
    <s v="Zhang 2004"/>
    <n v="131.1"/>
    <x v="152"/>
    <s v="Table 3 (Boston - work trip, expanded)"/>
    <x v="1"/>
    <x v="0"/>
    <x v="1"/>
    <n v="0.02"/>
    <n v="50"/>
    <s v="131.1Emp_Den"/>
    <n v="0.5"/>
    <n v="25"/>
    <n v="0.46240989862153992"/>
    <n v="6.2887746212529436E-3"/>
    <n v="0.5"/>
    <n v="25"/>
    <n v="9.2659157911418308E-2"/>
    <n v="1.260164547595289E-3"/>
    <n v="0.5"/>
    <n v="25"/>
    <n v="1.5404937968588919"/>
    <n v="2.0950715637280931E-2"/>
    <e v="#N/A"/>
    <e v="#N/A"/>
    <e v="#N/A"/>
    <e v="#N/A"/>
    <n v="0.5"/>
    <n v="25"/>
    <n v="1.1061174436514771"/>
    <n v="1.5043197233660091E-2"/>
    <e v="#N/A"/>
    <e v="#N/A"/>
    <e v="#N/A"/>
    <e v="#N/A"/>
    <s v="4a, 7a, 8a"/>
    <n v="1.3600000000000001E-2"/>
    <s v="derived (7a)"/>
    <n v="0.02"/>
    <s v="Derived (8a)"/>
    <s v="N"/>
    <s v="Pos"/>
    <s v="insignificant"/>
    <s v="mode choice (probability)"/>
    <s v="trip"/>
    <s v="Discrete"/>
    <s v="Disaggregate"/>
    <s v="Work"/>
    <s v="USA"/>
    <s v="Boston"/>
    <n v="1991"/>
    <x v="1"/>
    <x v="1"/>
    <n v="1619"/>
    <x v="1"/>
    <n v="0"/>
    <n v="1"/>
    <x v="0"/>
    <s v="Density"/>
    <s v="Job density (origin)"/>
    <x v="1"/>
    <s v="Multinomial logistic"/>
    <s v="drive alone or active modes"/>
    <n v="8.0000000000000004E-4"/>
    <n v="1.0008003200853504"/>
    <m/>
    <s v="Derived (4a)"/>
    <n v="0.68"/>
    <m/>
  </r>
  <r>
    <n v="176"/>
    <s v="Lee et al. 2017"/>
    <n v="176.1"/>
    <x v="153"/>
    <s v="Table 5 p. 20 (TMS)"/>
    <x v="0"/>
    <x v="0"/>
    <x v="1"/>
    <n v="7.9336709847607212E-2"/>
    <n v="12.604505555131235"/>
    <s v="176.1Pop_Den"/>
    <n v="0.5"/>
    <n v="6.3022527775656174"/>
    <n v="0.12767181068650649"/>
    <n v="1.8101585497243293E-3"/>
    <e v="#N/A"/>
    <e v="#N/A"/>
    <e v="#N/A"/>
    <e v="#N/A"/>
    <e v="#N/A"/>
    <e v="#N/A"/>
    <e v="#N/A"/>
    <e v="#N/A"/>
    <n v="1"/>
    <n v="12.604505555131235"/>
    <n v="0.19905215537965953"/>
    <n v="2.8222045176933314E-3"/>
    <n v="0.5"/>
    <n v="6.3022527775656174"/>
    <n v="0.3386334645368686"/>
    <n v="4.8012185129835275E-3"/>
    <n v="0.5"/>
    <n v="6.3022527775656174"/>
    <n v="9.6587543112209628E-2"/>
    <n v="1.3694390799449362E-3"/>
    <s v="6c"/>
    <n v="1.4178216318785578E-2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x v="0"/>
    <x v="2"/>
    <n v="78"/>
    <x v="0"/>
    <n v="0"/>
    <n v="1"/>
    <x v="0"/>
    <s v="Density"/>
    <s v="Ratio of residential area"/>
    <x v="2"/>
    <s v="OLS"/>
    <m/>
    <n v="2.4E-2"/>
    <m/>
    <m/>
    <m/>
    <m/>
    <m/>
  </r>
  <r>
    <n v="129"/>
    <s v="Zhao et al. 2014"/>
    <n v="129.1"/>
    <x v="154"/>
    <s v="Table 2 p. 143"/>
    <x v="0"/>
    <x v="0"/>
    <x v="1"/>
    <n v="4.5169113181222163E-3"/>
    <n v="221.3902221165863"/>
    <s v="129.1Emp_Den"/>
    <n v="0.5"/>
    <n v="110.69511105829315"/>
    <n v="2.0474606032946174"/>
    <n v="3.079649924819456E-2"/>
    <e v="#N/A"/>
    <e v="#N/A"/>
    <e v="#N/A"/>
    <e v="#N/A"/>
    <e v="#N/A"/>
    <e v="#N/A"/>
    <e v="#N/A"/>
    <e v="#N/A"/>
    <n v="0.5"/>
    <n v="110.69511105829315"/>
    <n v="1.7107403523503657"/>
    <n v="2.5731783991466185E-2"/>
    <e v="#N/A"/>
    <e v="#N/A"/>
    <e v="#N/A"/>
    <e v="#N/A"/>
    <n v="0.5"/>
    <n v="110.69511105829315"/>
    <n v="1.6970727396909469"/>
    <n v="2.5526205128403763E-2"/>
    <s v="6c, 8a"/>
    <n v="1.5041314689346981E-2"/>
    <s v="derived (6c)"/>
    <n v="4.5169113181222163E-3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Employment density at work (common catchment area)"/>
    <x v="1"/>
    <s v="OLS"/>
    <m/>
    <n v="1.4200000000000001E-2"/>
    <m/>
    <m/>
    <m/>
    <n v="3.33"/>
    <m/>
  </r>
  <r>
    <n v="55"/>
    <s v="Marshall and Garrick 2010"/>
    <n v="55.1"/>
    <x v="155"/>
    <s v="Table 2 p. 110"/>
    <x v="0"/>
    <x v="0"/>
    <x v="1"/>
    <n v="5.771587875417131E-3"/>
    <n v="173.26254430939022"/>
    <s v="55.1Connectivity"/>
    <n v="0.33333333333333331"/>
    <n v="57.754181436463405"/>
    <n v="5.4566140014036497"/>
    <n v="9.0600003721561781E-2"/>
    <e v="#N/A"/>
    <e v="#N/A"/>
    <e v="#N/A"/>
    <e v="#N/A"/>
    <e v="#N/A"/>
    <e v="#N/A"/>
    <e v="#N/A"/>
    <e v="#N/A"/>
    <n v="0.33333333333333331"/>
    <n v="57.754181436463405"/>
    <n v="4.2796892845532737"/>
    <n v="7.105869409269433E-2"/>
    <n v="0.33333333333333331"/>
    <n v="57.754181436463405"/>
    <n v="4.3118805404086826"/>
    <n v="7.1593188176305805E-2"/>
    <n v="0.33333333333333331"/>
    <n v="57.754181436463405"/>
    <n v="4.4083970042529188"/>
    <n v="7.3195718973102203E-2"/>
    <s v="4a, 8a, 7a"/>
    <n v="1.6603704E-2"/>
    <s v="derived (7a)"/>
    <n v="5.771587875417131E-3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% bike lanes"/>
    <x v="0"/>
    <s v="Multinomial logistic"/>
    <s v="automobile"/>
    <n v="5.8400000000000001E-2"/>
    <n v="1.0601389664970762"/>
    <m/>
    <s v="Derived (4a)"/>
    <n v="2.8767999999999998"/>
    <m/>
  </r>
  <r>
    <n v="65"/>
    <s v="Sung et al. 2014"/>
    <n v="65.3"/>
    <x v="156"/>
    <s v="Table 2 p. 138 (750m buffer)"/>
    <x v="0"/>
    <x v="0"/>
    <x v="1"/>
    <n v="5.1176470588235289E-2"/>
    <n v="19.540229885057474"/>
    <s v="65.3Balance"/>
    <n v="0.33333333333333331"/>
    <n v="6.5134099616858245"/>
    <n v="0.72693829190280956"/>
    <n v="1.2648726279108886E-2"/>
    <e v="#N/A"/>
    <e v="#N/A"/>
    <e v="#N/A"/>
    <e v="#N/A"/>
    <e v="#N/A"/>
    <e v="#N/A"/>
    <e v="#N/A"/>
    <e v="#N/A"/>
    <n v="0.33333333333333331"/>
    <n v="6.5134099616858245"/>
    <n v="0.66320646946799033"/>
    <n v="1.153979256874303E-2"/>
    <e v="#N/A"/>
    <e v="#N/A"/>
    <e v="#N/A"/>
    <e v="#N/A"/>
    <n v="0.33333333333333331"/>
    <n v="6.5134099616858245"/>
    <n v="0.68411504579152305"/>
    <n v="1.19036017967725E-2"/>
    <s v="6e, 8a"/>
    <n v="1.7399999999999999E-2"/>
    <s v="Derived (6e)"/>
    <n v="5.1176470588235289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office balancing index:perfect balance between two land uses = 1"/>
    <x v="3"/>
    <s v="OLS"/>
    <m/>
    <n v="8.6999999999999994E-2"/>
    <m/>
    <m/>
    <s v=""/>
    <n v="0.34"/>
    <m/>
  </r>
  <r>
    <n v="47"/>
    <s v="Lee and Lee 2013"/>
    <n v="47.1"/>
    <x v="157"/>
    <s v="A-3 p. 327, Pooled Model 2"/>
    <x v="0"/>
    <x v="0"/>
    <x v="1"/>
    <n v="9.2670157068062836E-3"/>
    <n v="107.90960451977401"/>
    <s v="47.1Centrality"/>
    <n v="0.5"/>
    <n v="53.954802259887003"/>
    <n v="3.7639169045017154E-6"/>
    <n v="6.662132920968036E-8"/>
    <e v="#N/A"/>
    <e v="#N/A"/>
    <e v="#N/A"/>
    <e v="#N/A"/>
    <e v="#N/A"/>
    <e v="#N/A"/>
    <e v="#N/A"/>
    <e v="#N/A"/>
    <n v="0.5"/>
    <n v="53.954802259887003"/>
    <n v="0.19275877491792648"/>
    <n v="3.4118303160472988E-3"/>
    <n v="0.5"/>
    <n v="53.954802259887003"/>
    <n v="0.17903064390239046"/>
    <n v="3.1688423970723111E-3"/>
    <e v="#N/A"/>
    <e v="#N/A"/>
    <e v="#N/A"/>
    <e v="#N/A"/>
    <s v="6a, 8a, 5"/>
    <n v="1.77E-2"/>
    <s v="Source (6a)"/>
    <n v="9.2670157068062836E-3"/>
    <s v="Derived (8a)"/>
    <s v="Y"/>
    <s v="Pos"/>
    <s v="Y"/>
    <s v="Ridership"/>
    <s v="unlinked trip"/>
    <s v="Continuous"/>
    <s v="Disaggregate"/>
    <s v="General"/>
    <s v="USA"/>
    <s v="varies"/>
    <s v="2002 - 2010"/>
    <x v="2"/>
    <x v="2"/>
    <n v="6369"/>
    <x v="1"/>
    <n v="0"/>
    <n v="1"/>
    <x v="0"/>
    <s v="PT-Access"/>
    <s v="Compactness index"/>
    <x v="11"/>
    <s v="2SLS"/>
    <m/>
    <n v="1.77E-2"/>
    <m/>
    <m/>
    <s v=""/>
    <n v="1.91"/>
    <m/>
  </r>
  <r>
    <n v="65"/>
    <s v="Sung et al. 2014"/>
    <n v="65.599999999999994"/>
    <x v="158"/>
    <s v="Table 3 p. 139 (250m buffer)"/>
    <x v="0"/>
    <x v="0"/>
    <x v="1"/>
    <n v="9.1772020725388592E-3"/>
    <n v="108.96567299006324"/>
    <s v="65.6Comm_Den"/>
    <n v="1"/>
    <n v="108.96567299006324"/>
    <n v="1.562921613515486"/>
    <n v="2.7682467618586285E-2"/>
    <e v="#N/A"/>
    <e v="#N/A"/>
    <e v="#N/A"/>
    <e v="#N/A"/>
    <e v="#N/A"/>
    <e v="#N/A"/>
    <e v="#N/A"/>
    <e v="#N/A"/>
    <n v="1"/>
    <n v="108.96567299006324"/>
    <n v="1.6387182601956609"/>
    <n v="2.9024977824585543E-2"/>
    <e v="#N/A"/>
    <e v="#N/A"/>
    <e v="#N/A"/>
    <e v="#N/A"/>
    <n v="1"/>
    <n v="108.96567299006324"/>
    <n v="1.7146599963546048"/>
    <n v="3.0370057855432758E-2"/>
    <s v="6e, 8a, 5"/>
    <n v="1.7711999999999999E-2"/>
    <s v="Derived (6e)"/>
    <n v="9.1772020725388592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Commercial density"/>
    <x v="8"/>
    <s v="OLS"/>
    <m/>
    <n v="2.214"/>
    <m/>
    <m/>
    <s v=""/>
    <n v="1.93"/>
    <m/>
  </r>
  <r>
    <n v="65"/>
    <s v="Sung et al. 2014"/>
    <n v="65.099999999999994"/>
    <x v="159"/>
    <s v="Table 2 p. 138 (250m buffer)"/>
    <x v="0"/>
    <x v="0"/>
    <x v="1"/>
    <n v="4.126363636363637E-2"/>
    <n v="24.234412866270098"/>
    <s v="65.1Balance"/>
    <n v="0.16666666666666666"/>
    <n v="4.0390688110450164"/>
    <n v="0.45078596305936036"/>
    <n v="8.1844699453057484E-3"/>
    <e v="#N/A"/>
    <e v="#N/A"/>
    <e v="#N/A"/>
    <e v="#N/A"/>
    <e v="#N/A"/>
    <e v="#N/A"/>
    <e v="#N/A"/>
    <e v="#N/A"/>
    <n v="0.16666666666666666"/>
    <n v="4.0390688110450164"/>
    <n v="0.41126484926769735"/>
    <n v="7.4669246033043143E-3"/>
    <e v="#N/A"/>
    <e v="#N/A"/>
    <e v="#N/A"/>
    <e v="#N/A"/>
    <n v="0.16666666666666666"/>
    <n v="4.0390688110450164"/>
    <n v="0.42423058902744015"/>
    <n v="7.7023305743822044E-3"/>
    <s v="6e, 8a"/>
    <n v="1.8156000000000002E-2"/>
    <s v="Derived (6e)"/>
    <n v="4.126363636363637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office balancing index:perfect balance between two land uses = 1"/>
    <x v="3"/>
    <s v="OLS"/>
    <m/>
    <n v="6.8000000000000005E-2"/>
    <m/>
    <m/>
    <s v=""/>
    <n v="0.44"/>
    <m/>
  </r>
  <r>
    <n v="65"/>
    <s v="Sung et al. 2014"/>
    <n v="65.099999999999994"/>
    <x v="160"/>
    <s v="Table 3 p. 139 (1500m buffer)"/>
    <x v="0"/>
    <x v="0"/>
    <x v="1"/>
    <n v="2.7941176470588233E-2"/>
    <n v="35.789473684210527"/>
    <s v="65.1Pop_Den"/>
    <n v="0.25"/>
    <n v="8.9473684210526319"/>
    <n v="0.18125688821328215"/>
    <n v="3.4438808760523607E-3"/>
    <e v="#N/A"/>
    <e v="#N/A"/>
    <e v="#N/A"/>
    <e v="#N/A"/>
    <e v="#N/A"/>
    <e v="#N/A"/>
    <e v="#N/A"/>
    <e v="#N/A"/>
    <n v="0.25"/>
    <n v="8.9473684210526319"/>
    <n v="0.14129812243697204"/>
    <n v="2.6846643263024688E-3"/>
    <e v="#N/A"/>
    <e v="#N/A"/>
    <e v="#N/A"/>
    <e v="#N/A"/>
    <n v="0.25"/>
    <n v="8.9473684210526319"/>
    <n v="0.13712625684986599"/>
    <n v="2.6053988801474537E-3"/>
    <s v="6e, 8a"/>
    <n v="1.9E-2"/>
    <s v="Derived (6e)"/>
    <n v="2.7941176470588233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Small-scale nieghbourhood living density"/>
    <x v="2"/>
    <s v="OLS"/>
    <m/>
    <n v="0.5"/>
    <m/>
    <m/>
    <s v=""/>
    <n v="0.68"/>
    <m/>
  </r>
  <r>
    <n v="37"/>
    <s v="Moniruzzaman and Paez 2012"/>
    <n v="37.1"/>
    <x v="161"/>
    <s v="Table 2 (1), p. 203"/>
    <x v="0"/>
    <x v="0"/>
    <x v="1"/>
    <n v="0.12883537881963511"/>
    <n v="7.7618431300610675"/>
    <s v="37.1Connectivity"/>
    <n v="0.5"/>
    <n v="3.8809215650305338"/>
    <n v="0.3666693981870715"/>
    <n v="6.9781739042247609E-3"/>
    <e v="#N/A"/>
    <e v="#N/A"/>
    <e v="#N/A"/>
    <e v="#N/A"/>
    <e v="#N/A"/>
    <e v="#N/A"/>
    <e v="#N/A"/>
    <e v="#N/A"/>
    <n v="0.5"/>
    <n v="3.8809215650305338"/>
    <n v="0.28758330605594262"/>
    <n v="5.4730673776773875E-3"/>
    <n v="0.5"/>
    <n v="3.8809215650305338"/>
    <n v="0.28974646958709077"/>
    <n v="5.5142350654589769E-3"/>
    <n v="0.5"/>
    <n v="3.8809215650305338"/>
    <n v="0.29623210952860157"/>
    <n v="5.6376648461164795E-3"/>
    <s v="4a, 7a"/>
    <n v="1.9031241600000002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2"/>
    <n v="761"/>
    <x v="0"/>
    <n v="0"/>
    <n v="1"/>
    <x v="0"/>
    <s v="PT-Design"/>
    <s v="Intersection density"/>
    <x v="0"/>
    <s v="Binary logistic"/>
    <s v="Not choosing transit"/>
    <n v="3.4000000000000002E-4"/>
    <n v="1.0003400578065513"/>
    <m/>
    <s v="Derived (4a)"/>
    <s v=""/>
    <m/>
  </r>
  <r>
    <n v="183"/>
    <s v="An et al. 2019"/>
    <n v="183.1"/>
    <x v="162"/>
    <s v="Table 4 p. 183 (weekday ridership)"/>
    <x v="0"/>
    <x v="0"/>
    <x v="1"/>
    <n v="2.0085063408785821E-3"/>
    <n v="497.88242120389293"/>
    <s v="183.1Centrality"/>
    <n v="1"/>
    <n v="497.88242120389293"/>
    <n v="3.4732553602866279E-5"/>
    <n v="6.8853666942360751E-7"/>
    <e v="#N/A"/>
    <e v="#N/A"/>
    <e v="#N/A"/>
    <e v="#N/A"/>
    <e v="#N/A"/>
    <e v="#N/A"/>
    <e v="#N/A"/>
    <e v="#N/A"/>
    <n v="1"/>
    <n v="497.88242120389293"/>
    <n v="1.7787333387334789"/>
    <n v="3.5261534261138046E-2"/>
    <e v="#N/A"/>
    <e v="#N/A"/>
    <e v="#N/A"/>
    <e v="#N/A"/>
    <n v="1"/>
    <n v="497.88242120389293"/>
    <n v="1.736653380600955E-5"/>
    <n v="3.4427342955962551E-7"/>
    <s v="6c, 8a"/>
    <n v="1.9823957584471603E-2"/>
    <s v="derived (6c)"/>
    <n v="2.0085063408785821E-3"/>
    <s v="Derived (8a)"/>
    <s v="Y"/>
    <s v="Pos"/>
    <s v="Y"/>
    <s v="Ridership"/>
    <s v="Sum of boarding and alighting"/>
    <s v="Continuous"/>
    <s v="Aggregate"/>
    <s v="Weekday"/>
    <s v="China"/>
    <s v="Shanghai"/>
    <n v="2015"/>
    <x v="0"/>
    <x v="0"/>
    <n v="286"/>
    <x v="0"/>
    <n v="0"/>
    <n v="0"/>
    <x v="1"/>
    <s v="PT-Access"/>
    <s v="Betweenness centrality"/>
    <x v="11"/>
    <s v="OLS"/>
    <m/>
    <n v="13236.06"/>
    <m/>
    <m/>
    <m/>
    <n v="9.8699999999999992"/>
    <s v="source"/>
  </r>
  <r>
    <n v="2"/>
    <s v="Cervero 2006"/>
    <n v="2.2999999999999998"/>
    <x v="163"/>
    <s v="Table 2 p, 292"/>
    <x v="1"/>
    <x v="0"/>
    <x v="1"/>
    <n v="7.9336709847607212E-2"/>
    <n v="12.604505555131235"/>
    <s v="2.3Pop_Den"/>
    <n v="1"/>
    <n v="12.604505555131235"/>
    <n v="0.25534362137301297"/>
    <n v="5.3622160488332729E-3"/>
    <n v="1"/>
    <n v="12.604505555131235"/>
    <n v="5.6277914737140847E-2"/>
    <n v="1.1818362094799578E-3"/>
    <n v="1"/>
    <n v="12.604505555131235"/>
    <n v="0.71038280977910429"/>
    <n v="1.4918039005361192E-2"/>
    <e v="#N/A"/>
    <e v="#N/A"/>
    <e v="#N/A"/>
    <e v="#N/A"/>
    <e v="#N/A"/>
    <e v="#N/A"/>
    <e v="#N/A"/>
    <e v="#N/A"/>
    <e v="#N/A"/>
    <e v="#N/A"/>
    <e v="#N/A"/>
    <e v="#N/A"/>
    <s v="6a"/>
    <n v="2.1000000000000001E-2"/>
    <s v="Source (6a)"/>
    <m/>
    <m/>
    <s v="N"/>
    <s v="Pos"/>
    <s v="insignificant"/>
    <s v="Ridership"/>
    <s v="boarding"/>
    <s v="Continuous"/>
    <s v="Aggregate"/>
    <s v="Peak"/>
    <s v="USA"/>
    <s v="San Francisco"/>
    <n v="2003"/>
    <x v="1"/>
    <x v="1"/>
    <n v="68"/>
    <x v="1"/>
    <n v="0"/>
    <n v="0"/>
    <x v="1"/>
    <s v="Density"/>
    <s v="Population (common catchment area)"/>
    <x v="2"/>
    <s v="OLS"/>
    <m/>
    <s v=""/>
    <m/>
    <m/>
    <s v=""/>
    <s v=""/>
    <m/>
  </r>
  <r>
    <n v="65"/>
    <s v="Sung et al. 2014"/>
    <n v="65.5"/>
    <x v="164"/>
    <s v="Table 2 p. 138 (1500m buffer)"/>
    <x v="0"/>
    <x v="0"/>
    <x v="1"/>
    <n v="2.5392857142857141E-2"/>
    <n v="39.381153305203945"/>
    <s v="65.5Pop_Den"/>
    <n v="0.5"/>
    <n v="19.690576652601973"/>
    <n v="0.39889411983728845"/>
    <n v="8.5084115761293617E-3"/>
    <e v="#N/A"/>
    <e v="#N/A"/>
    <e v="#N/A"/>
    <e v="#N/A"/>
    <e v="#N/A"/>
    <e v="#N/A"/>
    <e v="#N/A"/>
    <e v="#N/A"/>
    <n v="0.5"/>
    <n v="19.690576652601973"/>
    <n v="0.31095640413861642"/>
    <n v="6.6327001002766872E-3"/>
    <e v="#N/A"/>
    <e v="#N/A"/>
    <e v="#N/A"/>
    <e v="#N/A"/>
    <n v="0.5"/>
    <n v="19.690576652601973"/>
    <n v="0.30177533153027514"/>
    <n v="6.4368678215407683E-3"/>
    <s v="6e, 8a"/>
    <n v="2.1329999999999998E-2"/>
    <s v="Derived (6e)"/>
    <n v="2.5392857142857141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Small-scale nieghbourhood living density"/>
    <x v="2"/>
    <s v="OLS"/>
    <m/>
    <n v="1.1850000000000001"/>
    <m/>
    <m/>
    <s v=""/>
    <n v="0.84"/>
    <m/>
  </r>
  <r>
    <n v="65"/>
    <s v="Sung et al. 2014"/>
    <n v="65.2"/>
    <x v="165"/>
    <s v="Table 2 p. 138 (500m buffer)"/>
    <x v="0"/>
    <x v="0"/>
    <x v="1"/>
    <n v="9.6678260869565213E-2"/>
    <n v="10.343586976074834"/>
    <s v="65.2Mix_House"/>
    <n v="1"/>
    <n v="10.343586976074834"/>
    <n v="1.2181637306763067"/>
    <n v="2.7087088715318355E-2"/>
    <e v="#N/A"/>
    <e v="#N/A"/>
    <e v="#N/A"/>
    <e v="#N/A"/>
    <e v="#N/A"/>
    <e v="#N/A"/>
    <e v="#N/A"/>
    <e v="#N/A"/>
    <n v="1"/>
    <n v="10.343586976074834"/>
    <n v="1.2181637306763069"/>
    <n v="2.7087088715318359E-2"/>
    <e v="#N/A"/>
    <e v="#N/A"/>
    <e v="#N/A"/>
    <e v="#N/A"/>
    <n v="1"/>
    <n v="10.343586976074834"/>
    <n v="1.2422743353262182"/>
    <n v="2.7623212120313788E-2"/>
    <s v="6e, 8a"/>
    <n v="2.2235999999999999E-2"/>
    <s v="Derived (6e)"/>
    <n v="9.6678260869565213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small-scale neighborhood living balancing index:perfect balance between two land uses = 1"/>
    <x v="9"/>
    <s v="OLS"/>
    <m/>
    <n v="5.0999999999999997E-2"/>
    <m/>
    <m/>
    <s v=""/>
    <n v="0.23"/>
    <m/>
  </r>
  <r>
    <n v="80"/>
    <s v="Saghapour et al. 2016"/>
    <n v="80.099999999999994"/>
    <x v="166"/>
    <s v="Table 5 p. 7"/>
    <x v="0"/>
    <x v="0"/>
    <x v="1"/>
    <n v="4.8777320926206448E-4"/>
    <n v="2050.1330967169479"/>
    <s v="80.1Mix_Land"/>
    <n v="1"/>
    <n v="2050.1330967169479"/>
    <n v="27.819855161298324"/>
    <n v="0.62705953533566428"/>
    <e v="#N/A"/>
    <e v="#N/A"/>
    <e v="#N/A"/>
    <e v="#N/A"/>
    <e v="#N/A"/>
    <e v="#N/A"/>
    <e v="#N/A"/>
    <e v="#N/A"/>
    <n v="1"/>
    <n v="2050.1330967169479"/>
    <n v="23.749269537622052"/>
    <n v="0.53530853537800105"/>
    <n v="1"/>
    <n v="2050.1330967169479"/>
    <n v="15.188280975926375"/>
    <n v="0.34234385319738053"/>
    <n v="1"/>
    <n v="2050.1330967169479"/>
    <n v="19.449091814121143"/>
    <n v="0.43838252949029061"/>
    <s v="7a, 8a"/>
    <n v="2.2540000000000001E-2"/>
    <s v="derived (7a)"/>
    <n v="4.8777320926206448E-4"/>
    <s v="Derived (8a)"/>
    <s v="Y"/>
    <s v="Pos"/>
    <s v="Y"/>
    <s v="mode choice (probability)"/>
    <s v="trip"/>
    <s v="categorical"/>
    <s v="Disaggregate"/>
    <s v="General"/>
    <s v="Australia"/>
    <s v="Melbourne"/>
    <n v="2009"/>
    <x v="1"/>
    <x v="2"/>
    <n v="22201"/>
    <x v="0"/>
    <n v="0"/>
    <n v="1"/>
    <x v="0"/>
    <s v="Diversity"/>
    <s v="Land use mix:Entropy: maximises eveness --&gt; 1"/>
    <x v="4"/>
    <s v="Multinomial logistic"/>
    <s v="automobile"/>
    <n v="7.0000000000000007E-2"/>
    <n v="1.08"/>
    <m/>
    <s v="Source"/>
    <n v="46.21"/>
    <m/>
  </r>
  <r>
    <n v="139"/>
    <s v="Vergel-Tovar 2016"/>
    <n v="139.1"/>
    <x v="167"/>
    <s v="Table 38, p. 344 (fully adjusted)"/>
    <x v="0"/>
    <x v="0"/>
    <x v="1"/>
    <n v="8.5199999999999998E-2"/>
    <n v="11.737089201877934"/>
    <s v="139.1Pop_den"/>
    <n v="1"/>
    <n v="11.737089201877934"/>
    <n v="0.23777139436981223"/>
    <n v="5.4449649310687005E-3"/>
    <e v="#N/A"/>
    <e v="#N/A"/>
    <e v="#N/A"/>
    <e v="#N/A"/>
    <e v="#N/A"/>
    <e v="#N/A"/>
    <e v="#N/A"/>
    <e v="#N/A"/>
    <n v="1"/>
    <n v="11.737089201877934"/>
    <n v="0.18535379220536236"/>
    <n v="4.2446018415027978E-3"/>
    <n v="1"/>
    <n v="11.737089201877934"/>
    <n v="0.6306588009542613"/>
    <n v="1.4442086541852583E-2"/>
    <n v="1"/>
    <n v="11.737089201877934"/>
    <n v="0.17988117095743258"/>
    <n v="4.119278814925206E-3"/>
    <s v="6a, 8b, 8a"/>
    <n v="2.29E-2"/>
    <s v="Source (6a)"/>
    <n v="8.5199999999999998E-2"/>
    <s v="Derived (8a)"/>
    <s v="N"/>
    <s v="Pos"/>
    <s v="insignificant"/>
    <s v="Ridership"/>
    <m/>
    <s v="Continuous"/>
    <s v="Aggregate"/>
    <s v="General"/>
    <s v="Latin America"/>
    <s v="varies"/>
    <s v="2013, 2014"/>
    <x v="2"/>
    <x v="2"/>
    <n v="120"/>
    <x v="0"/>
    <n v="1"/>
    <n v="0"/>
    <x v="0"/>
    <s v="Density"/>
    <s v="population density"/>
    <x v="2"/>
    <s v="OLS"/>
    <m/>
    <n v="2.29E-2"/>
    <m/>
    <m/>
    <m/>
    <n v="0.26877934272300469"/>
    <s v="derived (8b)"/>
  </r>
  <r>
    <n v="65"/>
    <s v="Sung et al. 2014"/>
    <n v="65.900000000000006"/>
    <x v="168"/>
    <s v="Table 3 p. 139 (1000m buffer)"/>
    <x v="0"/>
    <x v="0"/>
    <x v="1"/>
    <n v="1.6048E-2"/>
    <n v="62.31306081754736"/>
    <s v="65.9Emp_Den"/>
    <n v="1"/>
    <n v="62.31306081754736"/>
    <n v="1.1525670454175971"/>
    <n v="2.7744593917292396E-2"/>
    <e v="#N/A"/>
    <e v="#N/A"/>
    <e v="#N/A"/>
    <e v="#N/A"/>
    <e v="#N/A"/>
    <e v="#N/A"/>
    <e v="#N/A"/>
    <e v="#N/A"/>
    <n v="1"/>
    <n v="62.31306081754736"/>
    <n v="0.96301875123376812"/>
    <n v="2.3181787379699267E-2"/>
    <e v="#N/A"/>
    <e v="#N/A"/>
    <e v="#N/A"/>
    <e v="#N/A"/>
    <n v="1"/>
    <n v="62.31306081754736"/>
    <n v="0.95532490847292073"/>
    <n v="2.2996581196760148E-2"/>
    <s v="6e, 8a"/>
    <n v="2.4072E-2"/>
    <s v="Derived (6e)"/>
    <n v="1.604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Office density"/>
    <x v="1"/>
    <s v="OLS"/>
    <m/>
    <n v="1.4159999999999999"/>
    <m/>
    <m/>
    <s v=""/>
    <n v="1.5"/>
    <m/>
  </r>
  <r>
    <n v="50"/>
    <s v="Schneider et al. 2017"/>
    <n v="50.1"/>
    <x v="169"/>
    <s v="Table 3 (final model)"/>
    <x v="0"/>
    <x v="0"/>
    <x v="1"/>
    <n v="4.9702463302186993E-2"/>
    <n v="20.119727143503535"/>
    <s v="50.1Emp_Den"/>
    <n v="1"/>
    <n v="20.119727143503535"/>
    <n v="0.37214243954882059"/>
    <n v="9.7919034536629417E-3"/>
    <e v="#N/A"/>
    <e v="#N/A"/>
    <e v="#N/A"/>
    <e v="#N/A"/>
    <e v="#N/A"/>
    <e v="#N/A"/>
    <e v="#N/A"/>
    <e v="#N/A"/>
    <n v="1"/>
    <n v="20.119727143503535"/>
    <n v="0.31094082451884197"/>
    <n v="8.1815514972766856E-3"/>
    <n v="1"/>
    <n v="20.119727143503535"/>
    <n v="0.89019124619749457"/>
    <n v="2.3422931146014167E-2"/>
    <e v="#N/A"/>
    <e v="#N/A"/>
    <e v="#N/A"/>
    <e v="#N/A"/>
    <s v="4a, 5, 7a"/>
    <n v="2.6312246100000002E-2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x v="2"/>
    <x v="2"/>
    <n v="5000"/>
    <x v="1"/>
    <n v="0"/>
    <n v="1"/>
    <x v="0"/>
    <s v="Density"/>
    <s v="Employment density"/>
    <x v="1"/>
    <s v="Multinomial logistic (fractional)"/>
    <s v="automobile"/>
    <n v="3.2200000000000002E-3"/>
    <n v="1.0032251897688569"/>
    <m/>
    <s v="Derived (4a)"/>
    <s v=""/>
    <m/>
  </r>
  <r>
    <n v="131"/>
    <s v="Zhang 2004"/>
    <n v="131.19999999999999"/>
    <x v="170"/>
    <s v="Table 3 (Boston - non-work trip, expanded)"/>
    <x v="1"/>
    <x v="0"/>
    <x v="1"/>
    <n v="7.9411764705882348E-2"/>
    <n v="12.592592592592593"/>
    <s v="131.2Emp_Den"/>
    <n v="0.5"/>
    <n v="6.2962962962962967"/>
    <n v="0.11645878928246191"/>
    <n v="3.1443873106264714E-3"/>
    <n v="0.5"/>
    <n v="6.2962962962962967"/>
    <n v="2.3336380511023873E-2"/>
    <n v="6.3008227379764451E-4"/>
    <n v="0.5"/>
    <n v="6.2962962962962967"/>
    <n v="0.38797621550520245"/>
    <n v="1.0475357818640466E-2"/>
    <e v="#N/A"/>
    <e v="#N/A"/>
    <e v="#N/A"/>
    <e v="#N/A"/>
    <n v="0.5"/>
    <n v="6.2962962962962967"/>
    <n v="0.27857772654926088"/>
    <n v="7.5215986168300436E-3"/>
    <e v="#N/A"/>
    <e v="#N/A"/>
    <e v="#N/A"/>
    <e v="#N/A"/>
    <s v="4a, 7a, 8a"/>
    <n v="2.7E-2"/>
    <s v="derived (7a)"/>
    <n v="7.9411764705882348E-2"/>
    <s v="Derived (8a)"/>
    <s v="N"/>
    <s v="Pos"/>
    <s v="insignificant"/>
    <s v="mode choice (probability)"/>
    <s v="trip"/>
    <s v="Discrete"/>
    <s v="Disaggregate"/>
    <s v="Non-work"/>
    <s v="USA"/>
    <s v="Boston"/>
    <n v="1991"/>
    <x v="1"/>
    <x v="1"/>
    <n v="1036"/>
    <x v="1"/>
    <n v="0"/>
    <n v="1"/>
    <x v="0"/>
    <s v="Density"/>
    <s v="Job density (destination)"/>
    <x v="1"/>
    <s v="Multinomial logistic"/>
    <s v="drive alone or active modes"/>
    <n v="2.0000000000000001E-4"/>
    <n v="1.0002000200013335"/>
    <m/>
    <s v="Derived (4a)"/>
    <n v="0.34"/>
    <m/>
  </r>
  <r>
    <n v="65"/>
    <s v="Sung et al. 2014"/>
    <n v="65.099999999999994"/>
    <x v="171"/>
    <s v="Table 3 p. 139 (1500m buffer)"/>
    <x v="0"/>
    <x v="0"/>
    <x v="1"/>
    <n v="0.10797628458498024"/>
    <n v="9.2612929204187715"/>
    <s v="65.1Balance"/>
    <n v="0.16666666666666666"/>
    <n v="1.5435488200697951"/>
    <n v="0.17226993991327347"/>
    <n v="4.7060702185508048E-3"/>
    <e v="#N/A"/>
    <e v="#N/A"/>
    <e v="#N/A"/>
    <e v="#N/A"/>
    <e v="#N/A"/>
    <e v="#N/A"/>
    <e v="#N/A"/>
    <e v="#N/A"/>
    <n v="0.16666666666666666"/>
    <n v="1.5435488200697951"/>
    <n v="0.15716676355882497"/>
    <n v="4.2934816468999807E-3"/>
    <e v="#N/A"/>
    <e v="#N/A"/>
    <e v="#N/A"/>
    <e v="#N/A"/>
    <n v="0.16666666666666666"/>
    <n v="1.5435488200697951"/>
    <n v="0.1621216809528431"/>
    <n v="4.4288400802697673E-3"/>
    <s v="6e, 8a"/>
    <n v="2.7317999999999999E-2"/>
    <s v="Derived (6e)"/>
    <n v="0.10797628458498024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office balancing index:perfect balance between two land uses = 1"/>
    <x v="3"/>
    <s v="OLS"/>
    <m/>
    <n v="5.8000000000000003E-2"/>
    <m/>
    <m/>
    <s v=""/>
    <n v="0.253"/>
    <m/>
  </r>
  <r>
    <n v="97"/>
    <s v="Concas and DeSalvo 2014"/>
    <n v="97.2"/>
    <x v="172"/>
    <s v="Model II (density exogensous) Table 5 p. 29"/>
    <x v="0"/>
    <x v="0"/>
    <x v="1"/>
    <n v="6.021384603925508E-2"/>
    <n v="16.607475950765082"/>
    <s v="97.2Comm_Den"/>
    <n v="1"/>
    <n v="16.607475950765082"/>
    <n v="0.23820513742668648"/>
    <n v="6.6697438479472217E-3"/>
    <e v="#N/A"/>
    <e v="#N/A"/>
    <e v="#N/A"/>
    <e v="#N/A"/>
    <e v="#N/A"/>
    <e v="#N/A"/>
    <e v="#N/A"/>
    <e v="#N/A"/>
    <n v="1"/>
    <n v="16.607475950765082"/>
    <n v="0.24975731668046333"/>
    <n v="6.9932048670529731E-3"/>
    <n v="1"/>
    <n v="16.607475950765082"/>
    <n v="1.4678751524489591"/>
    <n v="4.1100504268570856E-2"/>
    <n v="1"/>
    <n v="16.607475950765082"/>
    <n v="0.26133160904530761"/>
    <n v="7.3172850532686132E-3"/>
    <m/>
    <n v="2.8000000000000001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2"/>
    <n v="8212"/>
    <x v="0"/>
    <n v="0"/>
    <n v="1"/>
    <x v="0"/>
    <s v="Density"/>
    <s v="Retail establishment density"/>
    <x v="8"/>
    <s v="3SLS"/>
    <m/>
    <s v=""/>
    <m/>
    <m/>
    <s v=""/>
    <s v=""/>
    <m/>
  </r>
  <r>
    <n v="111"/>
    <s v="Chatman 2008"/>
    <n v="111.2"/>
    <x v="173"/>
    <s v="Table 5 p. 1020 (col. 3 Built form)"/>
    <x v="1"/>
    <x v="0"/>
    <x v="1"/>
    <n v="5.4009386828965854E-2"/>
    <n v="18.515300000845198"/>
    <s v="111.2Act_Den"/>
    <n v="0.5"/>
    <n v="9.2576500004225988"/>
    <n v="0.51700505842498823"/>
    <n v="1.4628141123076617E-2"/>
    <n v="0.5"/>
    <n v="9.2576500004225988"/>
    <n v="0.54638326918832636"/>
    <n v="1.5459368218414506E-2"/>
    <n v="0.5"/>
    <n v="9.2576500004225988"/>
    <n v="0.52999467862367156"/>
    <n v="1.4995669436978163E-2"/>
    <e v="#N/A"/>
    <e v="#N/A"/>
    <e v="#N/A"/>
    <e v="#N/A"/>
    <n v="0.5"/>
    <n v="9.2576500004225988"/>
    <n v="0.45570062447466125"/>
    <n v="1.2893593468886065E-2"/>
    <n v="0.5"/>
    <n v="9.2576500004225988"/>
    <n v="0.52731266401359256"/>
    <n v="1.4919784515600588E-2"/>
    <s v="4b, 7b"/>
    <n v="2.8294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Building density"/>
    <x v="7"/>
    <s v="Negative binomial regression"/>
    <m/>
    <n v="0.60199999999999998"/>
    <m/>
    <n v="1.8257666846595977"/>
    <s v="Derived (4b)"/>
    <s v=""/>
    <m/>
  </r>
  <r>
    <n v="55"/>
    <s v="Marshall and Garrick 2010"/>
    <n v="55.1"/>
    <x v="174"/>
    <s v="Table 2 p. 110"/>
    <x v="0"/>
    <x v="0"/>
    <x v="1"/>
    <n v="7.8909351620947629E-3"/>
    <n v="126.72769189685441"/>
    <s v="55.1Connectivity"/>
    <n v="0.33333333333333331"/>
    <n v="42.242563965618132"/>
    <n v="3.9910766676445859"/>
    <n v="0.11365941790569956"/>
    <e v="#N/A"/>
    <e v="#N/A"/>
    <e v="#N/A"/>
    <e v="#N/A"/>
    <e v="#N/A"/>
    <e v="#N/A"/>
    <e v="#N/A"/>
    <e v="#N/A"/>
    <n v="0.33333333333333331"/>
    <n v="42.242563965618132"/>
    <n v="3.130250379439584"/>
    <n v="8.9144475452076558E-2"/>
    <n v="0.33333333333333331"/>
    <n v="42.242563965618132"/>
    <n v="3.1537957081202732"/>
    <n v="8.9815008387196762E-2"/>
    <n v="0.33333333333333331"/>
    <n v="42.242563965618132"/>
    <n v="3.2243897810734281"/>
    <n v="9.1825413575474787E-2"/>
    <s v="4a, 8a, 7a"/>
    <n v="2.8478384999999998E-2"/>
    <s v="derived (7a)"/>
    <n v="7.8909351620947629E-3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City - wide Intersection density"/>
    <x v="0"/>
    <s v="Multinomial logistic"/>
    <s v="automobile"/>
    <n v="5.0000000000000001E-4"/>
    <n v="1.0005001250208359"/>
    <m/>
    <s v="Derived (4a)"/>
    <n v="3.609"/>
    <m/>
  </r>
  <r>
    <n v="128"/>
    <s v="Zhao et al. 2013"/>
    <n v="128.1"/>
    <x v="175"/>
    <s v="Table  2  p. 120"/>
    <x v="1"/>
    <x v="0"/>
    <x v="1"/>
    <n v="1.2129181861111369E-2"/>
    <n v="82.445791600025714"/>
    <s v="128.1Local_access"/>
    <n v="1"/>
    <n v="82.445791600025714"/>
    <n v="4.0454458695069377E-3"/>
    <n v="1.1727239729867018E-4"/>
    <n v="1"/>
    <n v="82.445791600025714"/>
    <n v="2.6039983685852257"/>
    <n v="7.548664377087197E-2"/>
    <e v="#N/A"/>
    <e v="#N/A"/>
    <e v="#N/A"/>
    <e v="#N/A"/>
    <n v="1"/>
    <n v="82.445791600025714"/>
    <n v="2.2259262908604655E-3"/>
    <n v="6.4526808851148845E-5"/>
    <e v="#N/A"/>
    <e v="#N/A"/>
    <e v="#N/A"/>
    <e v="#N/A"/>
    <n v="1"/>
    <n v="82.445791600025714"/>
    <n v="2.4530001744831171E-3"/>
    <n v="7.1109395679728321E-5"/>
    <s v="6c, 8a"/>
    <n v="2.8988744648056172E-2"/>
    <s v="derived (6c)"/>
    <n v="1.2129181861111369E-2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PT-Access"/>
    <s v="Number of shopping centres"/>
    <x v="5"/>
    <s v="OLS"/>
    <m/>
    <n v="141.05439999999999"/>
    <m/>
    <m/>
    <m/>
    <n v="2.39"/>
    <m/>
  </r>
  <r>
    <n v="65"/>
    <s v="Sung et al. 2014"/>
    <n v="65.7"/>
    <x v="176"/>
    <s v="Table 3 p. 139 (500m buffer)"/>
    <x v="0"/>
    <x v="0"/>
    <x v="1"/>
    <n v="9.2879256965944269E-3"/>
    <n v="107.66666666666667"/>
    <s v="65.7Comm_Den"/>
    <n v="1"/>
    <n v="107.66666666666667"/>
    <n v="1.5442896443529139"/>
    <n v="4.6328689330587418E-2"/>
    <e v="#N/A"/>
    <e v="#N/A"/>
    <e v="#N/A"/>
    <e v="#N/A"/>
    <e v="#N/A"/>
    <e v="#N/A"/>
    <e v="#N/A"/>
    <e v="#N/A"/>
    <n v="1"/>
    <n v="107.66666666666667"/>
    <n v="1.6191827007497637"/>
    <n v="4.8575481022492907E-2"/>
    <e v="#N/A"/>
    <e v="#N/A"/>
    <e v="#N/A"/>
    <e v="#N/A"/>
    <n v="1"/>
    <n v="107.66666666666667"/>
    <n v="1.6942191169783734"/>
    <n v="5.08265735093512E-2"/>
    <s v="6e, 8a, 5"/>
    <n v="0.03"/>
    <s v="Derived (6e)"/>
    <n v="9.2879256965944269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Commercial density"/>
    <x v="8"/>
    <s v="OLS"/>
    <m/>
    <n v="3"/>
    <m/>
    <m/>
    <s v=""/>
    <n v="3.23"/>
    <m/>
  </r>
  <r>
    <n v="72"/>
    <s v="Bhattacharya 2013"/>
    <n v="72.099999999999994"/>
    <x v="177"/>
    <s v="Table 3.2 p. 61"/>
    <x v="0"/>
    <x v="0"/>
    <x v="1"/>
    <n v="1.4633995165389142E-2"/>
    <n v="68.334039248905839"/>
    <s v="72.1Pop_Den"/>
    <n v="1"/>
    <n v="68.334039248905839"/>
    <n v="1.3843193585454014"/>
    <n v="4.1529580756362039E-2"/>
    <e v="#N/A"/>
    <e v="#N/A"/>
    <e v="#N/A"/>
    <e v="#N/A"/>
    <e v="#N/A"/>
    <e v="#N/A"/>
    <e v="#N/A"/>
    <e v="#N/A"/>
    <n v="1"/>
    <n v="68.334039248905839"/>
    <n v="1.0791409261393543"/>
    <n v="3.2374227784180629E-2"/>
    <n v="1"/>
    <n v="68.334039248905839"/>
    <n v="3.6717334695029082"/>
    <n v="0.11015200408508724"/>
    <e v="#N/A"/>
    <e v="#N/A"/>
    <e v="#N/A"/>
    <e v="#N/A"/>
    <s v="4b, 8a, 8b"/>
    <n v="0.03"/>
    <s v="Source"/>
    <n v="1.4633995165389142E-2"/>
    <s v="Derived (8a)"/>
    <s v="Y"/>
    <s v="Pos"/>
    <s v="Y"/>
    <s v="Transit users"/>
    <s v="individual"/>
    <s v="Count"/>
    <s v="Aggregate"/>
    <s v="General"/>
    <s v="USA"/>
    <s v="Atlanta"/>
    <n v="2009"/>
    <x v="1"/>
    <x v="2"/>
    <n v="12851"/>
    <x v="1"/>
    <n v="0"/>
    <n v="1"/>
    <x v="0"/>
    <s v="Density"/>
    <s v="Population density"/>
    <x v="2"/>
    <s v="Negative binomial regression"/>
    <m/>
    <n v="4.8401E-3"/>
    <m/>
    <n v="1.004851832204716"/>
    <s v="Derived (4b)"/>
    <n v="2.0500211774671753"/>
    <s v="derived (8b)"/>
  </r>
  <r>
    <n v="65"/>
    <s v="Sung et al. 2014"/>
    <n v="65.7"/>
    <x v="178"/>
    <s v="Table 3 p. 139 (500m buffer)"/>
    <x v="0"/>
    <x v="0"/>
    <x v="1"/>
    <n v="8.4648648648648656E-2"/>
    <n v="11.813537675606641"/>
    <s v="65.7Balance"/>
    <n v="0.33333333333333331"/>
    <n v="3.9378458918688803"/>
    <n v="0.43948883660790766"/>
    <n v="1.3764790362559669E-2"/>
    <e v="#N/A"/>
    <e v="#N/A"/>
    <e v="#N/A"/>
    <e v="#N/A"/>
    <e v="#N/A"/>
    <e v="#N/A"/>
    <e v="#N/A"/>
    <e v="#N/A"/>
    <n v="0.33333333333333331"/>
    <n v="3.9378458918688803"/>
    <n v="0.40095815964568043"/>
    <n v="1.2558009560102711E-2"/>
    <e v="#N/A"/>
    <e v="#N/A"/>
    <e v="#N/A"/>
    <e v="#N/A"/>
    <n v="0.33333333333333331"/>
    <n v="3.9378458918688803"/>
    <n v="0.4135989655929142"/>
    <n v="1.2953919602370073E-2"/>
    <s v="6e, 8a"/>
    <n v="3.1320000000000001E-2"/>
    <s v="Derived (6e)"/>
    <n v="8.464864864864865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idential to non-residential balancing index:perfect balance between two land uses = 1"/>
    <x v="3"/>
    <s v="OLS"/>
    <m/>
    <n v="5.8000000000000003E-2"/>
    <m/>
    <m/>
    <s v=""/>
    <n v="0.37"/>
    <m/>
  </r>
  <r>
    <n v="98"/>
    <s v="Jun et al. 2013"/>
    <n v="98.1"/>
    <x v="179"/>
    <s v="Table 7 p. 237"/>
    <x v="0"/>
    <x v="0"/>
    <x v="1"/>
    <n v="4.9702463302186993E-2"/>
    <n v="20.119727143503535"/>
    <s v="98.1Emp_Den"/>
    <n v="1"/>
    <n v="20.119727143503535"/>
    <n v="0.37214243954882059"/>
    <n v="1.178693262206415E-2"/>
    <e v="#N/A"/>
    <e v="#N/A"/>
    <e v="#N/A"/>
    <e v="#N/A"/>
    <e v="#N/A"/>
    <e v="#N/A"/>
    <e v="#N/A"/>
    <e v="#N/A"/>
    <n v="1"/>
    <n v="20.119727143503535"/>
    <n v="0.31094082451884197"/>
    <n v="9.8484831574063292E-3"/>
    <n v="1"/>
    <n v="20.119727143503535"/>
    <n v="0.89019124619749457"/>
    <n v="2.8195183146545375E-2"/>
    <n v="1"/>
    <n v="20.119727143503535"/>
    <n v="0.30845662594149209"/>
    <n v="9.7698007010690452E-3"/>
    <s v="2, 3 (ref case was PT), 4a, 7a, 5"/>
    <n v="3.1673175025010408E-2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1996"/>
    <x v="1"/>
    <x v="2"/>
    <s v="not stated"/>
    <x v="0"/>
    <n v="0"/>
    <n v="1"/>
    <x v="0"/>
    <s v="Density"/>
    <s v="Population density"/>
    <x v="1"/>
    <s v="Binary logistic"/>
    <s v="automobile"/>
    <n v="1.7000000000000001E-2"/>
    <n v="1.0171453223252407"/>
    <m/>
    <s v="Derived (2 - Reversed the reference case from PT; 4a)"/>
    <s v=""/>
    <m/>
  </r>
  <r>
    <n v="65"/>
    <s v="Sung et al. 2014"/>
    <n v="65.5"/>
    <x v="180"/>
    <s v="Table 2 p. 138 (1500m buffer)"/>
    <x v="0"/>
    <x v="0"/>
    <x v="1"/>
    <n v="3.7551724137931029E-2"/>
    <n v="26.629935720844816"/>
    <s v="65.5Pop_Den"/>
    <n v="0.5"/>
    <n v="13.314967860422408"/>
    <n v="0.26973625399859147"/>
    <n v="8.8122834181339829E-3"/>
    <e v="#N/A"/>
    <e v="#N/A"/>
    <e v="#N/A"/>
    <e v="#N/A"/>
    <e v="#N/A"/>
    <e v="#N/A"/>
    <e v="#N/A"/>
    <e v="#N/A"/>
    <n v="0.5"/>
    <n v="13.314967860422408"/>
    <n v="0.21027187776905851"/>
    <n v="6.8695822467151413E-3"/>
    <e v="#N/A"/>
    <e v="#N/A"/>
    <e v="#N/A"/>
    <e v="#N/A"/>
    <n v="0.5"/>
    <n v="13.314967860422408"/>
    <n v="0.20406354325143455"/>
    <n v="6.6667559580243663E-3"/>
    <s v="6e, 8a, 5"/>
    <n v="3.2669999999999998E-2"/>
    <s v="Derived (6e)"/>
    <n v="3.7551724137931029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Residential density"/>
    <x v="2"/>
    <s v="OLS"/>
    <m/>
    <n v="0.36299999999999999"/>
    <m/>
    <m/>
    <s v=""/>
    <n v="0.87"/>
    <m/>
  </r>
  <r>
    <n v="65"/>
    <s v="Sung et al. 2014"/>
    <n v="65.2"/>
    <x v="181"/>
    <s v="Table 2 p. 138 (500m buffer)"/>
    <x v="0"/>
    <x v="0"/>
    <x v="1"/>
    <n v="9.5517241379310339E-3"/>
    <n v="104.69314079422384"/>
    <s v="65.2Comm_Den"/>
    <n v="1"/>
    <n v="104.69314079422384"/>
    <n v="1.5016396269037287"/>
    <n v="4.9914501198279941E-2"/>
    <e v="#N/A"/>
    <e v="#N/A"/>
    <e v="#N/A"/>
    <e v="#N/A"/>
    <e v="#N/A"/>
    <e v="#N/A"/>
    <e v="#N/A"/>
    <e v="#N/A"/>
    <n v="1"/>
    <n v="104.69314079422384"/>
    <n v="1.574464295304953"/>
    <n v="5.2335193175936635E-2"/>
    <e v="#N/A"/>
    <e v="#N/A"/>
    <e v="#N/A"/>
    <e v="#N/A"/>
    <n v="1"/>
    <n v="104.69314079422384"/>
    <n v="1.6474283642422514"/>
    <n v="5.4760518827412431E-2"/>
    <s v="6e, 8a, 5"/>
    <n v="3.3239999999999999E-2"/>
    <s v="Derived (6e)"/>
    <n v="9.5517241379310339E-3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Commercial density"/>
    <x v="8"/>
    <s v="OLS"/>
    <m/>
    <n v="3.3239999999999998"/>
    <m/>
    <m/>
    <s v=""/>
    <n v="3.48"/>
    <m/>
  </r>
  <r>
    <n v="33"/>
    <s v="Ramos-Santiago and Brown 2016"/>
    <n v="33.1"/>
    <x v="182"/>
    <s v="(Streetcar) Table 3 p. 929"/>
    <x v="0"/>
    <x v="0"/>
    <x v="1"/>
    <n v="4.9702463302186993E-2"/>
    <n v="20.119727143503535"/>
    <s v="33.1Emp_Den"/>
    <n v="1"/>
    <n v="20.119727143503535"/>
    <n v="0.37214243954882059"/>
    <n v="1.2686335764219295E-2"/>
    <e v="#N/A"/>
    <e v="#N/A"/>
    <e v="#N/A"/>
    <e v="#N/A"/>
    <e v="#N/A"/>
    <e v="#N/A"/>
    <e v="#N/A"/>
    <e v="#N/A"/>
    <n v="1"/>
    <n v="20.119727143503535"/>
    <n v="0.31094082451884197"/>
    <n v="1.0599972707847323E-2"/>
    <n v="1"/>
    <n v="20.119727143503535"/>
    <n v="0.89019124619749457"/>
    <n v="3.0346619582872592E-2"/>
    <e v="#N/A"/>
    <e v="#N/A"/>
    <e v="#N/A"/>
    <e v="#N/A"/>
    <s v="4b, 7b"/>
    <n v="3.4090000000000002E-2"/>
    <s v="derived (7b)"/>
    <m/>
    <m/>
    <s v="N"/>
    <s v="Pos"/>
    <s v="insignificant"/>
    <s v="Ridership"/>
    <s v="boarding"/>
    <s v="Count"/>
    <s v="Aggregate"/>
    <s v="General"/>
    <s v="USA"/>
    <s v="varies"/>
    <n v="2012"/>
    <x v="0"/>
    <x v="2"/>
    <n v="475"/>
    <x v="1"/>
    <n v="0"/>
    <n v="1"/>
    <x v="0"/>
    <s v="Density"/>
    <s v="Employment density"/>
    <x v="1"/>
    <s v="Negative binomial regression"/>
    <m/>
    <n v="1.0000000000000001E-5"/>
    <m/>
    <n v="1.0000100000500001"/>
    <s v="Derived (4b)"/>
    <s v=""/>
    <m/>
  </r>
  <r>
    <n v="65"/>
    <s v="Sung et al. 2014"/>
    <n v="65.400000000000006"/>
    <x v="183"/>
    <s v="Table 2 p. 138 (1000m buffer)"/>
    <x v="0"/>
    <x v="0"/>
    <x v="1"/>
    <n v="3.8204444444444444E-2"/>
    <n v="26.174965100046535"/>
    <s v="65.4Pop_Den"/>
    <n v="0.5"/>
    <n v="13.087482550023267"/>
    <n v="0.26512782864525947"/>
    <n v="9.1161552601386007E-3"/>
    <e v="#N/A"/>
    <e v="#N/A"/>
    <e v="#N/A"/>
    <e v="#N/A"/>
    <e v="#N/A"/>
    <e v="#N/A"/>
    <e v="#N/A"/>
    <e v="#N/A"/>
    <n v="0.5"/>
    <n v="13.087482550023267"/>
    <n v="0.20667939719502076"/>
    <n v="7.1064643931535937E-3"/>
    <e v="#N/A"/>
    <e v="#N/A"/>
    <e v="#N/A"/>
    <e v="#N/A"/>
    <n v="0.5"/>
    <n v="13.087482550023267"/>
    <n v="0.20057713164576446"/>
    <n v="6.8966440945079652E-3"/>
    <s v="6e, 8a"/>
    <n v="3.4383999999999998E-2"/>
    <s v="Derived (6e)"/>
    <n v="3.8204444444444444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Small-scale nieghbourhood living density"/>
    <x v="2"/>
    <s v="OLS"/>
    <m/>
    <n v="1.228"/>
    <m/>
    <m/>
    <s v=""/>
    <n v="0.9"/>
    <m/>
  </r>
  <r>
    <n v="93"/>
    <s v="Kim et al. 2016"/>
    <n v="93.1"/>
    <x v="184"/>
    <s v="Table 3 p. 9 (model 5)"/>
    <x v="0"/>
    <x v="0"/>
    <x v="1"/>
    <n v="1.3006765463539002E-2"/>
    <n v="76.883065417242534"/>
    <s v="93.1Balance"/>
    <n v="1"/>
    <n v="76.883065417242534"/>
    <n v="8.5806427937781447"/>
    <n v="0.3124979433662195"/>
    <e v="#N/A"/>
    <e v="#N/A"/>
    <e v="#N/A"/>
    <e v="#N/A"/>
    <e v="#N/A"/>
    <e v="#N/A"/>
    <e v="#N/A"/>
    <e v="#N/A"/>
    <n v="1"/>
    <n v="76.883065417242534"/>
    <n v="7.8283643555654097"/>
    <n v="0.28510075758071018"/>
    <n v="1"/>
    <n v="76.883065417242534"/>
    <n v="5.5396411393347558"/>
    <n v="0.20174787654419762"/>
    <n v="1"/>
    <n v="76.883065417242534"/>
    <n v="8.0751652556652864"/>
    <n v="0.29408898556732055"/>
    <s v="6c, 8a, 5"/>
    <n v="3.6418943297909206E-2"/>
    <s v="derived (6c)"/>
    <n v="1.3006765463539002E-2"/>
    <s v="Derived (8a)"/>
    <s v="Y"/>
    <s v="neg"/>
    <s v="N"/>
    <s v="Ridership"/>
    <s v="trip"/>
    <s v="Continuous"/>
    <s v="Aggregate"/>
    <s v="General"/>
    <s v="USA"/>
    <s v="Los Angeles"/>
    <s v="2000 - 2010"/>
    <x v="2"/>
    <x v="2"/>
    <n v="50"/>
    <x v="0"/>
    <n v="0"/>
    <n v="1"/>
    <x v="0"/>
    <s v="Diversity"/>
    <s v="Change in job and population balance:Perfect balancing when index = 1"/>
    <x v="3"/>
    <s v="OLS"/>
    <m/>
    <n v="-1786.76"/>
    <m/>
    <m/>
    <s v=""/>
    <n v="-2.8"/>
    <m/>
  </r>
  <r>
    <n v="65"/>
    <s v="Sung et al. 2014"/>
    <n v="65.5"/>
    <x v="185"/>
    <s v="Table 2 p. 138 (1500m buffer)"/>
    <x v="0"/>
    <x v="0"/>
    <x v="1"/>
    <n v="8.9399999999999993E-2"/>
    <n v="11.185682326621924"/>
    <s v="65.5Balance"/>
    <n v="0.33333333333333331"/>
    <n v="3.7285607755406414"/>
    <n v="0.41613127645443099"/>
    <n v="1.5624897168310973E-2"/>
    <e v="#N/A"/>
    <e v="#N/A"/>
    <e v="#N/A"/>
    <e v="#N/A"/>
    <e v="#N/A"/>
    <e v="#N/A"/>
    <e v="#N/A"/>
    <e v="#N/A"/>
    <n v="0.33333333333333331"/>
    <n v="3.7285607755406414"/>
    <n v="0.37964839349727042"/>
    <n v="1.4255037879035509E-2"/>
    <e v="#N/A"/>
    <e v="#N/A"/>
    <e v="#N/A"/>
    <e v="#N/A"/>
    <n v="0.33333333333333331"/>
    <n v="3.7285607755406414"/>
    <n v="0.39161737718030332"/>
    <n v="1.4704449278366028E-2"/>
    <s v="6e, 8a"/>
    <n v="3.7547999999999998E-2"/>
    <s v="Derived (6e)"/>
    <n v="8.9399999999999993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idential to non-residential balancing index:perfect balance between two land uses = 1"/>
    <x v="3"/>
    <s v="OLS"/>
    <m/>
    <n v="0.126"/>
    <m/>
    <m/>
    <s v=""/>
    <n v="0.42"/>
    <m/>
  </r>
  <r>
    <n v="65"/>
    <s v="Sung et al. 2014"/>
    <n v="65.7"/>
    <x v="186"/>
    <s v="Table 3 p. 139 (500m buffer)"/>
    <x v="0"/>
    <x v="0"/>
    <x v="1"/>
    <n v="1.8147846889952156E-2"/>
    <n v="55.102955522159817"/>
    <s v="65.7Emp_Den"/>
    <n v="1"/>
    <n v="55.102955522159817"/>
    <n v="1.0192060830699659"/>
    <n v="3.8657467524760736E-2"/>
    <e v="#N/A"/>
    <e v="#N/A"/>
    <e v="#N/A"/>
    <e v="#N/A"/>
    <e v="#N/A"/>
    <e v="#N/A"/>
    <e v="#N/A"/>
    <e v="#N/A"/>
    <n v="1"/>
    <n v="55.102955522159817"/>
    <n v="0.85158999927182288"/>
    <n v="3.2299957082380974E-2"/>
    <e v="#N/A"/>
    <e v="#N/A"/>
    <e v="#N/A"/>
    <e v="#N/A"/>
    <n v="1"/>
    <n v="55.102955522159817"/>
    <n v="0.84478639389787413"/>
    <n v="3.204190313415247E-2"/>
    <s v="6e, 8a, 5"/>
    <n v="3.7929000000000004E-2"/>
    <s v="Derived (6e)"/>
    <n v="1.81478468899521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Office density"/>
    <x v="1"/>
    <s v="OLS"/>
    <m/>
    <n v="0.80700000000000005"/>
    <m/>
    <m/>
    <s v=""/>
    <n v="2.09"/>
    <m/>
  </r>
  <r>
    <n v="25"/>
    <s v="Sung 2005"/>
    <n v="25.5"/>
    <x v="187"/>
    <s v="Table V-7 Model A, p. 120"/>
    <x v="0"/>
    <x v="0"/>
    <x v="1"/>
    <n v="4.8120000000000003E-2"/>
    <n v="20.781379883624272"/>
    <s v="25.5Balance"/>
    <n v="1"/>
    <n v="20.781379883624272"/>
    <n v="2.3193351692659681"/>
    <n v="8.9285126676062712E-2"/>
    <e v="#N/A"/>
    <e v="#N/A"/>
    <e v="#N/A"/>
    <e v="#N/A"/>
    <n v="1"/>
    <n v="20.781379883624272"/>
    <n v="3.7675153803921684"/>
    <n v="0.14503427208357692"/>
    <e v="#N/A"/>
    <e v="#N/A"/>
    <e v="#N/A"/>
    <e v="#N/A"/>
    <n v="1"/>
    <n v="20.781379883624272"/>
    <n v="1.497356879706965"/>
    <n v="5.7642250441199326E-2"/>
    <n v="1"/>
    <n v="20.781379883624272"/>
    <n v="2.1827053316657801"/>
    <n v="8.4025424447805877E-2"/>
    <s v="3, 7b, 8a, 8b"/>
    <n v="3.8496000000000002E-2"/>
    <s v="derived (7b)"/>
    <n v="4.8120000000000003E-2"/>
    <s v="Derived (8a)"/>
    <s v="N"/>
    <s v="Pos"/>
    <s v="insignificant"/>
    <s v="Ridership"/>
    <s v="trip"/>
    <s v="Count"/>
    <s v="Aggregate"/>
    <s v="Work"/>
    <s v="USA"/>
    <s v="San Francisco"/>
    <n v="2000"/>
    <x v="1"/>
    <x v="1"/>
    <n v="1887"/>
    <x v="0"/>
    <n v="1"/>
    <n v="1"/>
    <x v="0"/>
    <s v="Diversity"/>
    <s v="jobs-housing balance:Appears to be an absolute value - ratio of the two land uses"/>
    <x v="3"/>
    <s v="Negative binomial regression"/>
    <m/>
    <n v="9.6000000000000002E-2"/>
    <m/>
    <n v="1.1007590639939788"/>
    <s v="Derived (4b)"/>
    <n v="0.8"/>
    <s v="derived (8b)"/>
  </r>
  <r>
    <n v="65"/>
    <s v="Sung et al. 2014"/>
    <n v="65.900000000000006"/>
    <x v="188"/>
    <s v="Table 3 p. 139 (1000m buffer)"/>
    <x v="0"/>
    <x v="0"/>
    <x v="1"/>
    <n v="3.1050399999999995E-2"/>
    <n v="32.205704274341073"/>
    <s v="65.9Pop_Den"/>
    <n v="0.5"/>
    <n v="16.102852137170537"/>
    <n v="0.3262135560300029"/>
    <n v="1.2661326750192501E-2"/>
    <e v="#N/A"/>
    <e v="#N/A"/>
    <e v="#N/A"/>
    <e v="#N/A"/>
    <e v="#N/A"/>
    <e v="#N/A"/>
    <e v="#N/A"/>
    <e v="#N/A"/>
    <n v="0.5"/>
    <n v="16.102852137170537"/>
    <n v="0.25429854520226591"/>
    <n v="9.8700894349355445E-3"/>
    <e v="#N/A"/>
    <e v="#N/A"/>
    <e v="#N/A"/>
    <e v="#N/A"/>
    <n v="0.5"/>
    <n v="16.102852137170537"/>
    <n v="0.24679031132567142"/>
    <n v="9.5786723534832825E-3"/>
    <s v="6e, 8a"/>
    <n v="3.8812999999999993E-2"/>
    <s v="Derived (6e)"/>
    <n v="3.105039999999999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Small-scale nieghbourhood living density"/>
    <x v="2"/>
    <s v="OLS"/>
    <m/>
    <n v="1.0489999999999999"/>
    <m/>
    <m/>
    <s v=""/>
    <n v="1.25"/>
    <m/>
  </r>
  <r>
    <n v="184"/>
    <s v="Etminani-Ghasrodashti et al. 2018"/>
    <n v="184.2"/>
    <x v="189"/>
    <s v="Table 8 p. 503"/>
    <x v="0"/>
    <x v="0"/>
    <x v="1"/>
    <n v="1.0752819899902892E-2"/>
    <n v="92.998860699697104"/>
    <s v="184.2Mix_Land"/>
    <n v="1"/>
    <n v="92.998860699697104"/>
    <n v="1.261974083036101"/>
    <n v="4.9543266901331096E-2"/>
    <e v="#N/A"/>
    <e v="#N/A"/>
    <e v="#N/A"/>
    <e v="#N/A"/>
    <e v="#N/A"/>
    <e v="#N/A"/>
    <e v="#N/A"/>
    <e v="#N/A"/>
    <n v="1"/>
    <n v="92.998860699697104"/>
    <n v="1.0773227421116121"/>
    <n v="4.2294123840404277E-2"/>
    <n v="1"/>
    <n v="92.998860699697104"/>
    <n v="0.68897615916253496"/>
    <n v="2.7048201861580523E-2"/>
    <n v="1"/>
    <n v="92.998860699697104"/>
    <n v="0.88225656336828362"/>
    <n v="3.4636109395564822E-2"/>
    <s v="7a, 8a"/>
    <n v="3.9258545454545456E-2"/>
    <s v="derived (7a)"/>
    <n v="1.0752819899902892E-2"/>
    <s v="Derived (8a)"/>
    <s v="Y"/>
    <s v="Pos"/>
    <s v="Y"/>
    <s v="Probability (mode choice)"/>
    <s v="trip"/>
    <s v="Discrete"/>
    <s v="Disaggregate"/>
    <s v="Education"/>
    <s v="Iran"/>
    <s v="Shiraz"/>
    <n v="2016"/>
    <x v="0"/>
    <x v="0"/>
    <n v="770"/>
    <x v="0"/>
    <n v="1"/>
    <n v="0"/>
    <x v="0"/>
    <s v="Diversity"/>
    <s v="land use diversity"/>
    <x v="4"/>
    <s v="Multinomial logistic; SEM"/>
    <s v="auto"/>
    <n v="0.106"/>
    <m/>
    <m/>
    <m/>
    <n v="3.6509999999999998"/>
    <s v="source"/>
  </r>
  <r>
    <n v="104"/>
    <s v="Peterson 2011"/>
    <n v="104.1"/>
    <x v="190"/>
    <s v="Table 5.7 p. 26"/>
    <x v="0"/>
    <x v="0"/>
    <x v="1"/>
    <n v="1.4746376811594204E-2"/>
    <n v="67.813267813267814"/>
    <s v="104.1Pop_Den"/>
    <n v="1"/>
    <n v="67.813267813267814"/>
    <n v="1.3737695068513536"/>
    <n v="5.5912418928850093E-2"/>
    <e v="#N/A"/>
    <e v="#N/A"/>
    <e v="#N/A"/>
    <e v="#N/A"/>
    <e v="#N/A"/>
    <e v="#N/A"/>
    <e v="#N/A"/>
    <e v="#N/A"/>
    <n v="1"/>
    <n v="67.813267813267814"/>
    <n v="1.0709168291075031"/>
    <n v="4.3586314944675374E-2"/>
    <n v="1"/>
    <n v="67.813267813267814"/>
    <n v="3.6437513111055639"/>
    <n v="0.14830067836199645"/>
    <e v="#N/A"/>
    <e v="#N/A"/>
    <e v="#N/A"/>
    <e v="#N/A"/>
    <s v="6e, 4b, 8a"/>
    <n v="4.07E-2"/>
    <s v="Derived (6e)"/>
    <n v="1.4746376811594204E-2"/>
    <s v="Derived (8a)"/>
    <s v="Y"/>
    <s v="Pos"/>
    <s v="Y"/>
    <s v="Ridership"/>
    <s v="boarding"/>
    <s v="Continuous"/>
    <s v="Aggregate"/>
    <s v="General"/>
    <s v="USA"/>
    <s v="Fargo- Moorhead"/>
    <n v="2010"/>
    <x v="0"/>
    <x v="2"/>
    <n v="15"/>
    <x v="1"/>
    <n v="0"/>
    <n v="1"/>
    <x v="0"/>
    <s v="Density"/>
    <s v="Household density"/>
    <x v="2"/>
    <s v="OLS"/>
    <m/>
    <n v="1.0999999999999999E-2"/>
    <m/>
    <n v="1.0110607224447195"/>
    <s v="Derived (4b)"/>
    <n v="2.76"/>
    <m/>
  </r>
  <r>
    <n v="65"/>
    <s v="Sung et al. 2014"/>
    <n v="65.7"/>
    <x v="191"/>
    <s v="Table 3 p. 139 (500m buffer)"/>
    <x v="0"/>
    <x v="0"/>
    <x v="1"/>
    <n v="0.11194594594594597"/>
    <n v="8.9328826653790419"/>
    <s v="65.7Mix_Land"/>
    <n v="1"/>
    <n v="8.9328826653790419"/>
    <n v="0.12121725283186738"/>
    <n v="5.0208186122959473E-3"/>
    <e v="#N/A"/>
    <e v="#N/A"/>
    <e v="#N/A"/>
    <e v="#N/A"/>
    <e v="#N/A"/>
    <e v="#N/A"/>
    <e v="#N/A"/>
    <e v="#N/A"/>
    <n v="1"/>
    <n v="8.9328826653790419"/>
    <n v="0.10348081229836807"/>
    <n v="4.2861752453984062E-3"/>
    <e v="#N/A"/>
    <e v="#N/A"/>
    <e v="#N/A"/>
    <e v="#N/A"/>
    <n v="1"/>
    <n v="8.9328826653790419"/>
    <n v="8.4743988281515539E-2"/>
    <n v="3.5100959946203743E-3"/>
    <s v="6e, 8a"/>
    <n v="4.1420000000000005E-2"/>
    <s v="Derived (6e)"/>
    <n v="0.11194594594594597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7.5999999999999998E-2"/>
    <m/>
    <m/>
    <s v=""/>
    <n v="0.37"/>
    <m/>
  </r>
  <r>
    <n v="44"/>
    <s v="Brown and Neog 2012"/>
    <n v="44.2"/>
    <x v="192"/>
    <s v="Table 3 p. 11"/>
    <x v="0"/>
    <x v="0"/>
    <x v="1"/>
    <n v="0.1076923076923077"/>
    <n v="9.2857142857142847"/>
    <s v="44.2Centrality"/>
    <n v="1"/>
    <n v="9.2857142857142847"/>
    <n v="6.4777657421529143E-7"/>
    <n v="2.7206616117042242E-8"/>
    <e v="#N/A"/>
    <e v="#N/A"/>
    <e v="#N/A"/>
    <e v="#N/A"/>
    <e v="#N/A"/>
    <e v="#N/A"/>
    <e v="#N/A"/>
    <e v="#N/A"/>
    <n v="1"/>
    <n v="9.2857142857142847"/>
    <n v="3.3174116760370145E-2"/>
    <n v="1.3933129039355463E-3"/>
    <n v="1"/>
    <n v="9.2857142857142847"/>
    <n v="3.0811481796514616E-2"/>
    <n v="1.2940822354536141E-3"/>
    <e v="#N/A"/>
    <e v="#N/A"/>
    <e v="#N/A"/>
    <e v="#N/A"/>
    <s v="6a, 8a"/>
    <n v="4.2000000000000003E-2"/>
    <s v="Source (6a)"/>
    <n v="0.1076923076923077"/>
    <s v="Derived (8a)"/>
    <s v="N"/>
    <s v="Pos"/>
    <s v="insignificant"/>
    <s v="Mode share"/>
    <s v="trip"/>
    <s v="continuous (fraction)"/>
    <s v="Aggregate"/>
    <s v="Work"/>
    <s v="USA"/>
    <s v="varies"/>
    <n v="2000"/>
    <x v="1"/>
    <x v="2"/>
    <n v="43"/>
    <x v="1"/>
    <n v="0"/>
    <n v="1"/>
    <x v="0"/>
    <s v="PT-Access"/>
    <s v="% of MSA employment in CBD"/>
    <x v="11"/>
    <s v="OLS"/>
    <m/>
    <n v="4.2000000000000003E-2"/>
    <m/>
    <n v="1.0428944787507632"/>
    <s v="Derived (4b)"/>
    <n v="0.39"/>
    <m/>
  </r>
  <r>
    <n v="65"/>
    <s v="Sung et al. 2014"/>
    <n v="65.3"/>
    <x v="193"/>
    <s v="Table 2 p. 138 (750m buffer)"/>
    <x v="0"/>
    <x v="0"/>
    <x v="1"/>
    <n v="1.8853333333333333E-2"/>
    <n v="53.041018387553045"/>
    <s v="65.3Emp_Den"/>
    <n v="1"/>
    <n v="53.041018387553045"/>
    <n v="0.98106767741486556"/>
    <n v="4.1616890875938596E-2"/>
    <e v="#N/A"/>
    <e v="#N/A"/>
    <e v="#N/A"/>
    <e v="#N/A"/>
    <e v="#N/A"/>
    <e v="#N/A"/>
    <e v="#N/A"/>
    <e v="#N/A"/>
    <n v="1"/>
    <n v="53.041018387553045"/>
    <n v="0.8197237404419826"/>
    <n v="3.4772681069548901E-2"/>
    <e v="#N/A"/>
    <e v="#N/A"/>
    <e v="#N/A"/>
    <e v="#N/A"/>
    <n v="1"/>
    <n v="53.041018387553045"/>
    <n v="0.81317472407214098"/>
    <n v="3.4494871795140221E-2"/>
    <s v="6e, 8a, 5"/>
    <n v="4.2419999999999999E-2"/>
    <s v="Derived (6e)"/>
    <n v="1.8853333333333333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Office density"/>
    <x v="1"/>
    <s v="OLS"/>
    <m/>
    <n v="1.5149999999999999"/>
    <m/>
    <m/>
    <s v=""/>
    <n v="2.25"/>
    <m/>
  </r>
  <r>
    <n v="7"/>
    <s v="Bhiromkaew 2006"/>
    <n v="7.2"/>
    <x v="194"/>
    <s v="Descriptives p. 100, table 5.4 p. 113 'transit', mode share p. 74"/>
    <x v="0"/>
    <x v="0"/>
    <x v="1"/>
    <n v="8.5705714285714274E-2"/>
    <n v="11.667833450011669"/>
    <s v="7.2Pop_Den"/>
    <n v="1"/>
    <n v="11.667833450011669"/>
    <n v="0.23636840284387778"/>
    <n v="1.0068287031753076E-2"/>
    <e v="#N/A"/>
    <e v="#N/A"/>
    <e v="#N/A"/>
    <e v="#N/A"/>
    <n v="1"/>
    <n v="11.667833450011669"/>
    <n v="0.6575924992852773"/>
    <n v="2.8010639125505853E-2"/>
    <e v="#N/A"/>
    <e v="#N/A"/>
    <e v="#N/A"/>
    <e v="#N/A"/>
    <n v="1"/>
    <n v="11.667833450011669"/>
    <n v="0.6269375419027261"/>
    <n v="2.6704868531127621E-2"/>
    <n v="1"/>
    <n v="11.667833450011669"/>
    <n v="0.17881976590827883"/>
    <n v="7.6169602554899078E-3"/>
    <s v="4a, 7a, , 8a"/>
    <n v="4.2595739999999993E-2"/>
    <s v="derived (7a)"/>
    <n v="8.5705714285714274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Household density"/>
    <x v="2"/>
    <s v="Multinomial logistic"/>
    <s v="automobile"/>
    <n v="1.0999999999999999E-2"/>
    <n v="1.0110607224447195"/>
    <m/>
    <s v="Derived (4a)"/>
    <n v="0.497"/>
    <m/>
  </r>
  <r>
    <n v="2"/>
    <s v="Cervero 2006"/>
    <n v="2.4"/>
    <x v="195"/>
    <s v="Table 3, p. 293"/>
    <x v="1"/>
    <x v="0"/>
    <x v="1"/>
    <n v="0.10300154641287317"/>
    <n v="9.7085921020212922"/>
    <s v="2.4Mix_Land"/>
    <n v="1"/>
    <n v="9.7085921020212922"/>
    <n v="0.13174345925680525"/>
    <n v="5.6649687480426255E-3"/>
    <n v="1"/>
    <n v="9.7085921020212922"/>
    <n v="0.87267431673762774"/>
    <n v="3.7524995619717991E-2"/>
    <n v="1"/>
    <n v="9.7085921020212922"/>
    <n v="1.1115455736496298"/>
    <n v="4.7796459666934077E-2"/>
    <e v="#N/A"/>
    <e v="#N/A"/>
    <e v="#N/A"/>
    <e v="#N/A"/>
    <e v="#N/A"/>
    <e v="#N/A"/>
    <e v="#N/A"/>
    <e v="#N/A"/>
    <e v="#N/A"/>
    <e v="#N/A"/>
    <e v="#N/A"/>
    <e v="#N/A"/>
    <s v="6a"/>
    <n v="4.2999999999999997E-2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x v="1"/>
    <x v="1"/>
    <n v="27"/>
    <x v="1"/>
    <n v="0"/>
    <n v="0"/>
    <x v="1"/>
    <s v="Diversity"/>
    <s v="Land use mix:Entropy: maximises eveness --&gt; 1"/>
    <x v="4"/>
    <s v="OLS"/>
    <m/>
    <n v="4.2999999999999997E-2"/>
    <m/>
    <m/>
    <s v=""/>
    <s v=""/>
    <m/>
  </r>
  <r>
    <n v="33"/>
    <s v="Ramos-Santiago and Brown 2016"/>
    <n v="33.200000000000003"/>
    <x v="196"/>
    <s v="(Light rail) Table 3 p. 929"/>
    <x v="0"/>
    <x v="0"/>
    <x v="1"/>
    <n v="4.9702463302186993E-2"/>
    <n v="20.119727143503535"/>
    <s v="33.2Emp_Den"/>
    <n v="1"/>
    <n v="20.119727143503535"/>
    <n v="0.37214243954882059"/>
    <n v="1.6002124900599286E-2"/>
    <e v="#N/A"/>
    <e v="#N/A"/>
    <e v="#N/A"/>
    <e v="#N/A"/>
    <e v="#N/A"/>
    <e v="#N/A"/>
    <e v="#N/A"/>
    <e v="#N/A"/>
    <n v="1"/>
    <n v="20.119727143503535"/>
    <n v="0.31094082451884197"/>
    <n v="1.3370455454310204E-2"/>
    <n v="1"/>
    <n v="20.119727143503535"/>
    <n v="0.89019124619749457"/>
    <n v="3.8278223586492265E-2"/>
    <e v="#N/A"/>
    <e v="#N/A"/>
    <e v="#N/A"/>
    <e v="#N/A"/>
    <s v="4b"/>
    <n v="4.2999999999999997E-2"/>
    <s v="Source"/>
    <m/>
    <m/>
    <s v="Y"/>
    <s v="Pos"/>
    <s v="Y"/>
    <s v="Ridership"/>
    <s v="boarding"/>
    <s v="Count"/>
    <s v="Aggregate"/>
    <s v="General"/>
    <s v="USA"/>
    <s v="varies"/>
    <n v="2012"/>
    <x v="0"/>
    <x v="2"/>
    <n v="432"/>
    <x v="1"/>
    <n v="0"/>
    <n v="1"/>
    <x v="0"/>
    <s v="Density"/>
    <s v="Employment density"/>
    <x v="1"/>
    <s v="Negative binomial regression"/>
    <m/>
    <n v="9.0000000000000002E-6"/>
    <m/>
    <n v="1.0000090000405002"/>
    <s v="Derived (4b)"/>
    <s v=""/>
    <m/>
  </r>
  <r>
    <n v="65"/>
    <s v="Sung et al. 2014"/>
    <n v="65.599999999999994"/>
    <x v="197"/>
    <s v="Table 3 p. 139 (250m buffer)"/>
    <x v="0"/>
    <x v="0"/>
    <x v="1"/>
    <n v="1.9616157205240174E-2"/>
    <n v="50.978384274615436"/>
    <s v="65.6Emp_Den"/>
    <n v="1"/>
    <n v="50.978384274615436"/>
    <n v="0.94291638017259316"/>
    <n v="4.2356746713733059E-2"/>
    <e v="#N/A"/>
    <e v="#N/A"/>
    <e v="#N/A"/>
    <e v="#N/A"/>
    <e v="#N/A"/>
    <e v="#N/A"/>
    <e v="#N/A"/>
    <e v="#N/A"/>
    <n v="1"/>
    <n v="50.978384274615436"/>
    <n v="0.78784671014315977"/>
    <n v="3.5390862066340879E-2"/>
    <e v="#N/A"/>
    <e v="#N/A"/>
    <e v="#N/A"/>
    <e v="#N/A"/>
    <n v="1"/>
    <n v="50.978384274615436"/>
    <n v="0.78155236883388968"/>
    <n v="3.5108113960387162E-2"/>
    <s v="6e, 8a, 5"/>
    <n v="4.4921000000000003E-2"/>
    <s v="Derived (6e)"/>
    <n v="1.961615720524017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Office density"/>
    <x v="1"/>
    <s v="OLS"/>
    <m/>
    <n v="1.5489999999999999"/>
    <m/>
    <m/>
    <s v=""/>
    <n v="2.29"/>
    <m/>
  </r>
  <r>
    <n v="97"/>
    <s v="Concas and DeSalvo 2014"/>
    <n v="97.1"/>
    <x v="198"/>
    <s v="Model I (RL exogensous) Table 3 p. 26"/>
    <x v="0"/>
    <x v="0"/>
    <x v="1"/>
    <n v="6.021384603925508E-2"/>
    <n v="16.607475950765082"/>
    <s v="97.1Comm_Den"/>
    <n v="1"/>
    <n v="16.607475950765082"/>
    <n v="0.23820513742668648"/>
    <n v="1.0719231184200892E-2"/>
    <e v="#N/A"/>
    <e v="#N/A"/>
    <e v="#N/A"/>
    <e v="#N/A"/>
    <e v="#N/A"/>
    <e v="#N/A"/>
    <e v="#N/A"/>
    <e v="#N/A"/>
    <n v="1"/>
    <n v="16.607475950765082"/>
    <n v="0.24975731668046333"/>
    <n v="1.123907925062085E-2"/>
    <n v="1"/>
    <n v="16.607475950765082"/>
    <n v="1.4678751524489591"/>
    <n v="6.6054381860203154E-2"/>
    <n v="1"/>
    <n v="16.607475950765082"/>
    <n v="0.26133160904530761"/>
    <n v="1.1759922407038843E-2"/>
    <m/>
    <n v="4.4999999999999998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2"/>
    <n v="8229"/>
    <x v="0"/>
    <n v="1"/>
    <n v="1"/>
    <x v="0"/>
    <s v="Density"/>
    <s v="Retail establishment density"/>
    <x v="8"/>
    <s v="3SLS"/>
    <m/>
    <s v=""/>
    <m/>
    <m/>
    <s v=""/>
    <s v=""/>
    <m/>
  </r>
  <r>
    <n v="174"/>
    <s v="Park et al. 2019"/>
    <n v="174.1"/>
    <x v="199"/>
    <s v="Table 3 p. 6"/>
    <x v="0"/>
    <x v="0"/>
    <x v="1"/>
    <n v="4.6885330104119514E-2"/>
    <n v="21.328633024002883"/>
    <s v="174.1Act_Den"/>
    <n v="1"/>
    <n v="21.328633024002883"/>
    <n v="1.1911242229071497"/>
    <n v="5.5846252386014546E-2"/>
    <e v="#N/A"/>
    <e v="#N/A"/>
    <e v="#N/A"/>
    <e v="#N/A"/>
    <e v="#N/A"/>
    <e v="#N/A"/>
    <e v="#N/A"/>
    <e v="#N/A"/>
    <n v="1"/>
    <n v="21.328633024002883"/>
    <n v="1.1738621364004838"/>
    <n v="5.5036913761863648E-2"/>
    <e v="#N/A"/>
    <e v="#N/A"/>
    <e v="#N/A"/>
    <e v="#N/A"/>
    <n v="1"/>
    <n v="21.328633024002883"/>
    <n v="1.2148718410332908"/>
    <n v="5.695966730104525E-2"/>
    <s v="7a, 8a, 8b"/>
    <n v="4.6885330104119514E-2"/>
    <s v="derived (7a)"/>
    <n v="4.6885330104119514E-2"/>
    <s v="derived, 8a, 8b"/>
    <s v="Y"/>
    <s v="Pos"/>
    <s v="Y"/>
    <s v="Probability (mode choice)"/>
    <s v="trip"/>
    <s v="Discrete"/>
    <s v="Disaggregate"/>
    <s v="General"/>
    <s v="USA"/>
    <s v="varies"/>
    <n v="2011"/>
    <x v="0"/>
    <x v="0"/>
    <n v="2209"/>
    <x v="0"/>
    <n v="0"/>
    <n v="0"/>
    <x v="1"/>
    <s v="Density"/>
    <s v="Activity density (population + employment)"/>
    <x v="7"/>
    <s v="multinomial logistic (multilevel)"/>
    <s v="automobile"/>
    <n v="1E-3"/>
    <m/>
    <m/>
    <m/>
    <n v="1"/>
    <s v="derived (8b)"/>
  </r>
  <r>
    <n v="38"/>
    <s v="Choi et al. 2012"/>
    <n v="38.5"/>
    <x v="200"/>
    <s v="Table 2 p. 717 (multiplicative)"/>
    <x v="0"/>
    <x v="0"/>
    <x v="1"/>
    <n v="5.4009386828965854E-2"/>
    <n v="18.515300000845198"/>
    <s v="38.5Act_Den"/>
    <n v="1"/>
    <n v="18.515300000845198"/>
    <n v="1.0340101168499765"/>
    <n v="4.8598475491948893E-2"/>
    <e v="#N/A"/>
    <e v="#N/A"/>
    <e v="#N/A"/>
    <e v="#N/A"/>
    <e v="#N/A"/>
    <e v="#N/A"/>
    <e v="#N/A"/>
    <e v="#N/A"/>
    <n v="1"/>
    <n v="18.515300000845198"/>
    <n v="1.019024969421551"/>
    <n v="4.7894173562812899E-2"/>
    <e v="#N/A"/>
    <e v="#N/A"/>
    <e v="#N/A"/>
    <e v="#N/A"/>
    <n v="1"/>
    <n v="18.515300000845198"/>
    <n v="1.0546253280271851"/>
    <n v="4.9567390417277701E-2"/>
    <s v="6b"/>
    <n v="4.7E-2"/>
    <s v="Source (6a)"/>
    <m/>
    <m/>
    <s v="Y"/>
    <s v="Pos"/>
    <s v="Y"/>
    <s v="Ridership"/>
    <s v="trip"/>
    <s v="Continuous"/>
    <s v="Aggregate"/>
    <s v="Off-peak"/>
    <s v="South Korea"/>
    <s v="Seoul"/>
    <n v="2010"/>
    <x v="0"/>
    <x v="2"/>
    <n v="1000"/>
    <x v="0"/>
    <n v="0"/>
    <n v="0"/>
    <x v="1"/>
    <s v="Density"/>
    <s v="commercial density (common catchment area)"/>
    <x v="7"/>
    <s v="Multiplicative"/>
    <m/>
    <n v="4.7E-2"/>
    <m/>
    <m/>
    <s v=""/>
    <s v=""/>
    <m/>
  </r>
  <r>
    <n v="65"/>
    <s v="Sung et al. 2014"/>
    <n v="65.099999999999994"/>
    <x v="201"/>
    <s v="Table 2 p. 138 (250m buffer)"/>
    <x v="0"/>
    <x v="0"/>
    <x v="1"/>
    <n v="0.11250909090909089"/>
    <n v="8.8881706528765374"/>
    <s v="65.1Mix_Land"/>
    <n v="0.5"/>
    <n v="4.4440853264382687"/>
    <n v="6.0305260328682629E-2"/>
    <n v="2.9853516073111044E-3"/>
    <e v="#N/A"/>
    <e v="#N/A"/>
    <e v="#N/A"/>
    <e v="#N/A"/>
    <e v="#N/A"/>
    <e v="#N/A"/>
    <e v="#N/A"/>
    <e v="#N/A"/>
    <n v="0.5"/>
    <n v="4.4440853264382687"/>
    <n v="5.1481428417886499E-2"/>
    <n v="2.5485366323990529E-3"/>
    <e v="#N/A"/>
    <e v="#N/A"/>
    <e v="#N/A"/>
    <e v="#N/A"/>
    <n v="0.5"/>
    <n v="4.4440853264382687"/>
    <n v="4.2159908389411201E-2"/>
    <n v="2.0870841049094118E-3"/>
    <s v="6e, 8a"/>
    <n v="4.9503999999999992E-2"/>
    <s v="Derived (6e)"/>
    <n v="0.11250909090909089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0.104"/>
    <m/>
    <m/>
    <s v=""/>
    <n v="0.44"/>
    <m/>
  </r>
  <r>
    <n v="73"/>
    <s v="Mangan 2013"/>
    <n v="73.150000000000006"/>
    <x v="202"/>
    <s v="Table 7 p. 53"/>
    <x v="0"/>
    <x v="0"/>
    <x v="1"/>
    <n v="3.6100723041562928E-2"/>
    <n v="27.700276220193579"/>
    <s v="73.15Mix_Land"/>
    <n v="1"/>
    <n v="27.700276220193579"/>
    <n v="0.37588665516780206"/>
    <n v="1.872629644586056E-2"/>
    <e v="#N/A"/>
    <e v="#N/A"/>
    <e v="#N/A"/>
    <e v="#N/A"/>
    <e v="#N/A"/>
    <e v="#N/A"/>
    <e v="#N/A"/>
    <e v="#N/A"/>
    <n v="1"/>
    <n v="27.700276220193579"/>
    <n v="0.32088713033970773"/>
    <n v="1.5986275239594054E-2"/>
    <n v="1"/>
    <n v="27.700276220193579"/>
    <n v="0.20521573892778272"/>
    <n v="1.0223642445626163E-2"/>
    <e v="#N/A"/>
    <e v="#N/A"/>
    <e v="#N/A"/>
    <e v="#N/A"/>
    <s v="6c, 8a"/>
    <n v="4.9818997797356837E-2"/>
    <s v="derived (6c)"/>
    <n v="3.6100723041562928E-2"/>
    <s v="Derived (8a)"/>
    <s v="N"/>
    <s v="Pos"/>
    <s v="insignificant"/>
    <s v="Ridership"/>
    <s v="stop usage"/>
    <s v="Continuous"/>
    <s v="Aggregate"/>
    <s v="Weekday"/>
    <s v="USA"/>
    <s v="San Diego"/>
    <n v="2011"/>
    <x v="0"/>
    <x v="2"/>
    <n v="53"/>
    <x v="1"/>
    <n v="0"/>
    <n v="1"/>
    <x v="0"/>
    <s v="Diversity"/>
    <s v="Total acreage with two or more land uses"/>
    <x v="4"/>
    <s v="OLS"/>
    <m/>
    <n v="1206.2840000000001"/>
    <m/>
    <m/>
    <s v=""/>
    <n v="1.38"/>
    <m/>
  </r>
  <r>
    <n v="72"/>
    <s v="Bhattacharya 2013"/>
    <n v="72.2"/>
    <x v="203"/>
    <s v="Table 3.3 p. 64"/>
    <x v="0"/>
    <x v="0"/>
    <x v="1"/>
    <n v="1.2348825587206395E-2"/>
    <n v="80.979360582760023"/>
    <s v="72.2Emp_Den"/>
    <n v="1"/>
    <n v="80.979360582760023"/>
    <n v="1.4978263167004475"/>
    <n v="7.4891315835022385E-2"/>
    <e v="#N/A"/>
    <e v="#N/A"/>
    <e v="#N/A"/>
    <e v="#N/A"/>
    <e v="#N/A"/>
    <e v="#N/A"/>
    <e v="#N/A"/>
    <e v="#N/A"/>
    <n v="1"/>
    <n v="80.979360582760023"/>
    <n v="1.251497546115695"/>
    <n v="6.2574877305784746E-2"/>
    <n v="1"/>
    <n v="80.979360582760023"/>
    <n v="3.582907332653348"/>
    <n v="0.17914536663266742"/>
    <e v="#N/A"/>
    <e v="#N/A"/>
    <e v="#N/A"/>
    <e v="#N/A"/>
    <s v="4b, 8a, 8b"/>
    <n v="0.05"/>
    <s v="Source"/>
    <n v="1.2348825587206395E-2"/>
    <s v="Derived (8a)"/>
    <s v="Y"/>
    <s v="Pos"/>
    <s v="Y"/>
    <s v="Transit users"/>
    <s v="individual"/>
    <s v="Count"/>
    <s v="Aggregate"/>
    <s v="General"/>
    <s v="USA"/>
    <s v="Atlanta"/>
    <n v="2009"/>
    <x v="1"/>
    <x v="2"/>
    <n v="10491"/>
    <x v="1"/>
    <n v="0"/>
    <n v="1"/>
    <x v="0"/>
    <s v="Density"/>
    <s v="Employment density"/>
    <x v="1"/>
    <s v="Negative binomial regression"/>
    <m/>
    <n v="1.0005000000000001E-3"/>
    <m/>
    <n v="1.0010010006670835"/>
    <s v="Derived (4b)"/>
    <n v="4.0489680291380017"/>
    <s v="derived (8b)"/>
  </r>
  <r>
    <n v="55"/>
    <s v="Marshall and Garrick 2010"/>
    <n v="55.1"/>
    <x v="204"/>
    <s v="Table 2 p. 110"/>
    <x v="0"/>
    <x v="0"/>
    <x v="1"/>
    <n v="6.6813276727132383E-3"/>
    <n v="149.67085121180821"/>
    <s v="55.1Safety"/>
    <n v="0.25"/>
    <n v="37.417712802952053"/>
    <n v="0.94542072506463459"/>
    <n v="4.9099442118677734E-2"/>
    <e v="#N/A"/>
    <e v="#N/A"/>
    <e v="#N/A"/>
    <e v="#N/A"/>
    <e v="#N/A"/>
    <e v="#N/A"/>
    <e v="#N/A"/>
    <e v="#N/A"/>
    <n v="0.25"/>
    <n v="37.417712802952053"/>
    <n v="0.94542072506463459"/>
    <n v="4.9099442118677734E-2"/>
    <n v="0.25"/>
    <n v="37.417712802952053"/>
    <n v="0.94542072506463437"/>
    <n v="4.9099442118677721E-2"/>
    <n v="0.25"/>
    <n v="37.417712802952053"/>
    <n v="0.94542072506463459"/>
    <n v="4.9099442118677734E-2"/>
    <s v="4a, 8a, 7a"/>
    <n v="5.1933960000000001E-2"/>
    <s v="derived (7a)"/>
    <n v="6.6813276727132383E-3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% raised median"/>
    <x v="10"/>
    <s v="Multinomial logistic"/>
    <s v="automobile"/>
    <n v="0.1096"/>
    <n v="1.1158316485210276"/>
    <m/>
    <s v="Derived (4a)"/>
    <n v="7.7729999999999997"/>
    <m/>
  </r>
  <r>
    <n v="65"/>
    <s v="Sung et al. 2014"/>
    <n v="65.8"/>
    <x v="205"/>
    <s v="Table 3 p. 139 (750m buffer)"/>
    <x v="0"/>
    <x v="0"/>
    <x v="1"/>
    <n v="1.8416494845360825E-2"/>
    <n v="54.29914912673533"/>
    <s v="65.8Emp_Den"/>
    <n v="1"/>
    <n v="54.29914912673533"/>
    <n v="1.0043385617171825"/>
    <n v="5.3824512199547252E-2"/>
    <e v="#N/A"/>
    <e v="#N/A"/>
    <e v="#N/A"/>
    <e v="#N/A"/>
    <e v="#N/A"/>
    <e v="#N/A"/>
    <e v="#N/A"/>
    <e v="#N/A"/>
    <n v="1"/>
    <n v="54.29914912673533"/>
    <n v="0.83916755330304094"/>
    <n v="4.4972667516616577E-2"/>
    <e v="#N/A"/>
    <e v="#N/A"/>
    <e v="#N/A"/>
    <e v="#N/A"/>
    <n v="1"/>
    <n v="54.29914912673533"/>
    <n v="0.83246319453863793"/>
    <n v="4.4613367521714693E-2"/>
    <s v="6e, 8a, 5"/>
    <n v="5.3592000000000008E-2"/>
    <s v="Derived (6e)"/>
    <n v="1.8416494845360825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Office density"/>
    <x v="1"/>
    <s v="OLS"/>
    <m/>
    <n v="1.6240000000000001"/>
    <m/>
    <m/>
    <s v=""/>
    <n v="2.91"/>
    <m/>
  </r>
  <r>
    <n v="71"/>
    <s v="Chao. et al. 2016"/>
    <n v="71.099999999999994"/>
    <x v="206"/>
    <s v="Table 4"/>
    <x v="0"/>
    <x v="0"/>
    <x v="1"/>
    <n v="4.9702463302186993E-2"/>
    <n v="20.119727143503535"/>
    <s v="71.1Emp_Den"/>
    <n v="1"/>
    <n v="20.119727143503535"/>
    <n v="0.37214243954882059"/>
    <n v="2.0839976614733954E-2"/>
    <e v="#N/A"/>
    <e v="#N/A"/>
    <e v="#N/A"/>
    <e v="#N/A"/>
    <e v="#N/A"/>
    <e v="#N/A"/>
    <e v="#N/A"/>
    <e v="#N/A"/>
    <n v="1"/>
    <n v="20.119727143503535"/>
    <n v="0.31094082451884197"/>
    <n v="1.741268617305515E-2"/>
    <n v="1"/>
    <n v="20.119727143503535"/>
    <n v="0.89019124619749457"/>
    <n v="4.9850709787059695E-2"/>
    <n v="1"/>
    <n v="20.119727143503535"/>
    <n v="0.30845662594149209"/>
    <n v="1.7273571052723556E-2"/>
    <s v="6a"/>
    <n v="5.6000000000000001E-2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x v="0"/>
    <x v="2"/>
    <n v="39"/>
    <x v="0"/>
    <n v="0"/>
    <n v="1"/>
    <x v="0"/>
    <s v="Density"/>
    <s v="Employment density"/>
    <x v="1"/>
    <s v="OLS"/>
    <m/>
    <n v="5.6000000000000001E-2"/>
    <m/>
    <m/>
    <s v=""/>
    <s v=""/>
    <m/>
  </r>
  <r>
    <n v="65"/>
    <s v="Sung et al. 2014"/>
    <n v="65.900000000000006"/>
    <x v="207"/>
    <s v="Table 3 p. 139 (1000m buffer)"/>
    <x v="0"/>
    <x v="0"/>
    <x v="1"/>
    <n v="7.85E-2"/>
    <n v="12.738853503184714"/>
    <s v="65.9Mix_House"/>
    <n v="1"/>
    <n v="12.738853503184714"/>
    <n v="1.5002541520530799"/>
    <n v="8.8327463202125076E-2"/>
    <e v="#N/A"/>
    <e v="#N/A"/>
    <e v="#N/A"/>
    <e v="#N/A"/>
    <e v="#N/A"/>
    <e v="#N/A"/>
    <e v="#N/A"/>
    <e v="#N/A"/>
    <n v="1"/>
    <n v="12.738853503184714"/>
    <n v="1.5002541520530801"/>
    <n v="8.8327463202125089E-2"/>
    <e v="#N/A"/>
    <e v="#N/A"/>
    <e v="#N/A"/>
    <e v="#N/A"/>
    <n v="1"/>
    <n v="12.738853503184714"/>
    <n v="1.5299480542959727"/>
    <n v="9.0075691696675383E-2"/>
    <s v="6e, 8a"/>
    <n v="5.8874999999999997E-2"/>
    <s v="Derived (6e)"/>
    <n v="7.8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small-scale neighborhood living balancing index:perfect balance between two land uses = 1"/>
    <x v="9"/>
    <s v="OLS"/>
    <m/>
    <n v="0.125"/>
    <m/>
    <m/>
    <s v=""/>
    <n v="0.75"/>
    <m/>
  </r>
  <r>
    <n v="58"/>
    <s v="Boulange et al.  2017"/>
    <n v="58.1"/>
    <x v="208"/>
    <s v="Table 4 p. 10 Model 3"/>
    <x v="0"/>
    <x v="0"/>
    <x v="1"/>
    <n v="4.0945860762741065E-2"/>
    <n v="24.422493052336954"/>
    <s v="58.1Local_Access"/>
    <n v="1"/>
    <n v="24.422493052336954"/>
    <n v="1.1983616352542561E-3"/>
    <n v="7.2241014223294948E-5"/>
    <e v="#N/A"/>
    <e v="#N/A"/>
    <e v="#N/A"/>
    <e v="#N/A"/>
    <e v="#N/A"/>
    <e v="#N/A"/>
    <e v="#N/A"/>
    <e v="#N/A"/>
    <n v="1"/>
    <n v="24.422493052336954"/>
    <n v="6.5937470328730427E-4"/>
    <n v="3.974918415053613E-5"/>
    <n v="1"/>
    <n v="24.422493052336954"/>
    <n v="8.697337605851807E-2"/>
    <n v="5.2430290757416575E-3"/>
    <e v="#N/A"/>
    <e v="#N/A"/>
    <e v="#N/A"/>
    <e v="#N/A"/>
    <s v="7a, 5"/>
    <n v="6.0283150009193667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x v="1"/>
    <x v="2"/>
    <n v="16890"/>
    <x v="1"/>
    <n v="0"/>
    <n v="1"/>
    <x v="0"/>
    <s v="PT-Access"/>
    <s v="Walk access to amenities"/>
    <x v="5"/>
    <s v="binary logistic (multilevel)"/>
    <s v="no transit trip"/>
    <n v="8.6359830674748214E-2"/>
    <n v="1.22"/>
    <m/>
    <s v="Source"/>
    <s v=""/>
    <m/>
  </r>
  <r>
    <n v="65"/>
    <s v="Sung et al. 2014"/>
    <n v="65.2"/>
    <x v="209"/>
    <s v="Table 2 p. 138 (500m buffer)"/>
    <x v="0"/>
    <x v="0"/>
    <x v="1"/>
    <n v="2.1901079136690649E-2"/>
    <n v="45.659850537899317"/>
    <s v="65.2Emp_Den"/>
    <n v="1"/>
    <n v="45.659850537899317"/>
    <n v="0.84454267433218755"/>
    <n v="5.1419980726715241E-2"/>
    <e v="#N/A"/>
    <e v="#N/A"/>
    <e v="#N/A"/>
    <e v="#N/A"/>
    <e v="#N/A"/>
    <e v="#N/A"/>
    <e v="#N/A"/>
    <e v="#N/A"/>
    <n v="1"/>
    <n v="45.659850537899317"/>
    <n v="0.7056512979722861"/>
    <n v="4.2963579277042641E-2"/>
    <e v="#N/A"/>
    <e v="#N/A"/>
    <e v="#N/A"/>
    <e v="#N/A"/>
    <n v="1"/>
    <n v="45.659850537899317"/>
    <n v="0.70001364021782275"/>
    <n v="4.2620330484662142E-2"/>
    <s v="6e, 8a, 5"/>
    <n v="6.0885000000000002E-2"/>
    <s v="Derived (6e)"/>
    <n v="2.1901079136690649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Office density"/>
    <x v="1"/>
    <s v="OLS"/>
    <m/>
    <n v="1.107"/>
    <m/>
    <m/>
    <s v=""/>
    <n v="2.78"/>
    <m/>
  </r>
  <r>
    <n v="37"/>
    <s v="Moniruzzaman and Paez 2012"/>
    <n v="37.1"/>
    <x v="210"/>
    <s v="Table 2 (1), p. 203"/>
    <x v="0"/>
    <x v="0"/>
    <x v="1"/>
    <n v="5.4009386828965854E-2"/>
    <n v="18.515300000845198"/>
    <s v="37.1Act_Den"/>
    <n v="1"/>
    <n v="18.515300000845198"/>
    <n v="1.0340101168499765"/>
    <n v="6.3828006825482578E-2"/>
    <e v="#N/A"/>
    <e v="#N/A"/>
    <e v="#N/A"/>
    <e v="#N/A"/>
    <e v="#N/A"/>
    <e v="#N/A"/>
    <e v="#N/A"/>
    <e v="#N/A"/>
    <n v="1"/>
    <n v="18.515300000845198"/>
    <n v="1.019024969421551"/>
    <n v="6.2902994510074861E-2"/>
    <n v="1"/>
    <n v="18.515300000845198"/>
    <n v="0.91140124894932251"/>
    <n v="5.6259531885345146E-2"/>
    <n v="1"/>
    <n v="18.515300000845198"/>
    <n v="1.0546253280271851"/>
    <n v="6.5100555148062053E-2"/>
    <s v="4a, 7a"/>
    <n v="6.1728609600000005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2"/>
    <n v="761"/>
    <x v="0"/>
    <n v="0"/>
    <n v="1"/>
    <x v="0"/>
    <s v="Density"/>
    <s v="Building density"/>
    <x v="7"/>
    <s v="Binary logistic"/>
    <s v="Not choosing transit"/>
    <n v="0.22681000000000001"/>
    <n v="1.2545914729136154"/>
    <m/>
    <s v="Derived (4a)"/>
    <s v=""/>
    <m/>
  </r>
  <r>
    <n v="172"/>
    <s v="Sun et al. 2017"/>
    <n v="172.2"/>
    <x v="211"/>
    <s v="Table 2 Model 2 P. "/>
    <x v="0"/>
    <x v="0"/>
    <x v="1"/>
    <n v="7.6229999999999992E-2"/>
    <n v="13.118194936376756"/>
    <s v="172.2Connectivity"/>
    <n v="1"/>
    <n v="13.118194936376756"/>
    <n v="1.2394068166600813"/>
    <n v="7.6851898480641653E-2"/>
    <e v="#N/A"/>
    <e v="#N/A"/>
    <e v="#N/A"/>
    <e v="#N/A"/>
    <e v="#N/A"/>
    <e v="#N/A"/>
    <e v="#N/A"/>
    <e v="#N/A"/>
    <n v="1"/>
    <n v="13.118194936376756"/>
    <n v="0.97208196714995254"/>
    <n v="6.02758865370671E-2"/>
    <e v="#N/A"/>
    <e v="#N/A"/>
    <e v="#N/A"/>
    <e v="#N/A"/>
    <e v="#N/A"/>
    <e v="#N/A"/>
    <e v="#N/A"/>
    <e v="#N/A"/>
    <s v="6e, 8a, 8b"/>
    <n v="6.2006999999999993E-2"/>
    <s v="Derived (6e)"/>
    <n v="7.6229999999999992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x v="0"/>
    <x v="2"/>
    <n v="2300"/>
    <x v="1"/>
    <n v="0"/>
    <n v="0"/>
    <x v="1"/>
    <s v="PT-Design"/>
    <s v="Intersection density"/>
    <x v="0"/>
    <s v="Spatial Error Model"/>
    <m/>
    <n v="5.6369999999999996"/>
    <m/>
    <m/>
    <m/>
    <n v="0.81341991341991338"/>
    <s v="derived (8b)"/>
  </r>
  <r>
    <n v="65"/>
    <s v="Sung et al. 2014"/>
    <n v="65.099999999999994"/>
    <x v="212"/>
    <s v="Table 2 p. 138 (250m buffer)"/>
    <x v="0"/>
    <x v="0"/>
    <x v="1"/>
    <n v="2.4579245283018872E-2"/>
    <n v="40.684731711061637"/>
    <s v="65.1Emp_Den"/>
    <n v="0.5"/>
    <n v="20.342365855530819"/>
    <n v="0.37626045331913122"/>
    <n v="2.4507724626941615E-2"/>
    <e v="#N/A"/>
    <e v="#N/A"/>
    <e v="#N/A"/>
    <e v="#N/A"/>
    <e v="#N/A"/>
    <e v="#N/A"/>
    <e v="#N/A"/>
    <e v="#N/A"/>
    <n v="0.5"/>
    <n v="20.342365855530819"/>
    <n v="0.31438160004197974"/>
    <n v="2.0477245518734356E-2"/>
    <e v="#N/A"/>
    <e v="#N/A"/>
    <e v="#N/A"/>
    <e v="#N/A"/>
    <n v="0.5"/>
    <n v="20.342365855530819"/>
    <n v="0.3118699120872771"/>
    <n v="2.0313646723804799E-2"/>
    <s v="6e, 8a, 5"/>
    <n v="6.5135000000000012E-2"/>
    <s v="Derived (6e)"/>
    <n v="2.4579245283018872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Office density"/>
    <x v="1"/>
    <s v="OLS"/>
    <m/>
    <n v="1.861"/>
    <m/>
    <m/>
    <s v=""/>
    <n v="2.65"/>
    <m/>
  </r>
  <r>
    <n v="44"/>
    <s v="Brown and Neog 2012"/>
    <n v="44.3"/>
    <x v="213"/>
    <s v="Table 6 p. 11"/>
    <x v="0"/>
    <x v="0"/>
    <x v="1"/>
    <n v="0.118491921005386"/>
    <n v="8.4393939393939394"/>
    <s v="44.3Centrality"/>
    <n v="1"/>
    <n v="8.4393939393939394"/>
    <n v="5.8873679787072768E-7"/>
    <n v="3.8856628659468032E-8"/>
    <e v="#N/A"/>
    <e v="#N/A"/>
    <e v="#N/A"/>
    <e v="#N/A"/>
    <e v="#N/A"/>
    <e v="#N/A"/>
    <e v="#N/A"/>
    <e v="#N/A"/>
    <n v="1"/>
    <n v="8.4393939393939394"/>
    <n v="3.0150555069623122E-2"/>
    <n v="1.9899366345951263E-3"/>
    <n v="1"/>
    <n v="8.4393939393939394"/>
    <n v="2.8003255833242542E-2"/>
    <n v="1.8482148849940079E-3"/>
    <e v="#N/A"/>
    <e v="#N/A"/>
    <e v="#N/A"/>
    <e v="#N/A"/>
    <s v="6a, 8a"/>
    <n v="6.6000000000000003E-2"/>
    <s v="Source (6a)"/>
    <n v="0.118491921005386"/>
    <s v="Derived (8a)"/>
    <s v="N"/>
    <s v="Pos"/>
    <s v="insignificant"/>
    <s v="Mode share"/>
    <s v="trip"/>
    <s v="continuous (fraction)"/>
    <s v="Aggregate"/>
    <s v="Work"/>
    <s v="USA"/>
    <s v="varies"/>
    <n v="2000"/>
    <x v="1"/>
    <x v="2"/>
    <n v="29"/>
    <x v="1"/>
    <n v="0"/>
    <n v="1"/>
    <x v="0"/>
    <s v="PT-Access"/>
    <s v="% of MSA employment in CBD"/>
    <x v="11"/>
    <s v="OLS"/>
    <m/>
    <n v="6.6000000000000003E-2"/>
    <m/>
    <n v="1.0682267171659934"/>
    <s v="Derived (4b)"/>
    <n v="0.55700000000000005"/>
    <m/>
  </r>
  <r>
    <n v="58"/>
    <s v="Boulange et al.  2017"/>
    <n v="58.1"/>
    <x v="214"/>
    <s v="Table 4 p. 10 Model 3"/>
    <x v="0"/>
    <x v="0"/>
    <x v="1"/>
    <n v="9.1214876538965012E-2"/>
    <n v="10.963123976523958"/>
    <s v="58.1Mix_House"/>
    <n v="1"/>
    <n v="10.963123976523958"/>
    <n v="1.29112657282234"/>
    <n v="8.6262343732742441E-2"/>
    <e v="#N/A"/>
    <e v="#N/A"/>
    <e v="#N/A"/>
    <e v="#N/A"/>
    <e v="#N/A"/>
    <e v="#N/A"/>
    <e v="#N/A"/>
    <e v="#N/A"/>
    <n v="1"/>
    <n v="10.963123976523958"/>
    <n v="1.2911265728223402"/>
    <n v="8.6262343732742455E-2"/>
    <n v="1"/>
    <n v="10.963123976523958"/>
    <n v="1.75"/>
    <n v="0.11692045126320189"/>
    <e v="#N/A"/>
    <e v="#N/A"/>
    <e v="#N/A"/>
    <e v="#N/A"/>
    <s v="7a 5"/>
    <n v="6.6811686436115361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x v="1"/>
    <x v="2"/>
    <n v="16890"/>
    <x v="1"/>
    <n v="0"/>
    <n v="1"/>
    <x v="0"/>
    <s v="Diversity"/>
    <s v="Housing diversity:Entropy: maximises eveness --&gt; 1"/>
    <x v="9"/>
    <s v="binary logistic (multilevel)"/>
    <s v="no transit trip"/>
    <n v="0.11394335230683679"/>
    <n v="1.3"/>
    <m/>
    <s v="Source"/>
    <s v=""/>
    <m/>
  </r>
  <r>
    <n v="55"/>
    <s v="Marshall and Garrick 2010"/>
    <n v="55.1"/>
    <x v="215"/>
    <s v="Table 2 p. 110"/>
    <x v="0"/>
    <x v="0"/>
    <x v="1"/>
    <n v="3.9310596E-3"/>
    <n v="254.38433953023761"/>
    <s v="55.1Safety"/>
    <n v="0.25"/>
    <n v="63.596084882559403"/>
    <n v="1.6068608201033019"/>
    <n v="0.11054164892279177"/>
    <e v="#N/A"/>
    <e v="#N/A"/>
    <e v="#N/A"/>
    <e v="#N/A"/>
    <e v="#N/A"/>
    <e v="#N/A"/>
    <e v="#N/A"/>
    <e v="#N/A"/>
    <n v="0.25"/>
    <n v="63.596084882559403"/>
    <n v="1.6068608201033019"/>
    <n v="0.11054164892279177"/>
    <n v="0.25"/>
    <n v="63.596084882559403"/>
    <n v="1.6068608201033017"/>
    <n v="0.11054164892279175"/>
    <n v="0.25"/>
    <n v="63.596084882559403"/>
    <n v="1.6068608201033019"/>
    <n v="0.11054164892279177"/>
    <s v="4a, 8a, 7a"/>
    <n v="6.8793542999999999E-2"/>
    <s v="derived (7a)"/>
    <n v="3.9310596E-3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Average outside shoulder width"/>
    <x v="10"/>
    <s v="Multinomial logistic"/>
    <s v="automobile"/>
    <n v="4.2700000000000002E-2"/>
    <n v="1.0436247604546653"/>
    <m/>
    <s v="Derived (4a)"/>
    <n v="17.5"/>
    <m/>
  </r>
  <r>
    <n v="9"/>
    <s v="Kuby et al. 2004"/>
    <n v="9.1"/>
    <x v="216"/>
    <s v="Table 2 p. 239"/>
    <x v="1"/>
    <x v="0"/>
    <x v="1"/>
    <n v="3.507240887132191E-2"/>
    <n v="28.512441323004829"/>
    <s v="9.1Emp_Den"/>
    <n v="1"/>
    <n v="28.512441323004829"/>
    <n v="0.52737740406493072"/>
    <n v="3.743670539239987E-2"/>
    <n v="1"/>
    <n v="28.512441323004829"/>
    <n v="0.10567755211953413"/>
    <n v="7.5016854245084268E-3"/>
    <n v="1"/>
    <n v="28.512441323004829"/>
    <n v="1.7569295596556831"/>
    <n v="0.12471837779369591"/>
    <e v="#N/A"/>
    <e v="#N/A"/>
    <e v="#N/A"/>
    <e v="#N/A"/>
    <e v="#N/A"/>
    <e v="#N/A"/>
    <e v="#N/A"/>
    <e v="#N/A"/>
    <n v="1"/>
    <n v="28.512441323004829"/>
    <n v="0.43712578133489322"/>
    <n v="3.1030053561495026E-2"/>
    <s v="6c, 8a"/>
    <n v="7.0986555555555553E-2"/>
    <s v="derived (6c)"/>
    <n v="3.507240887132191E-2"/>
    <s v="Derived (8a)"/>
    <s v="Y"/>
    <s v="Pos"/>
    <s v="Y"/>
    <s v="Ridership"/>
    <s v="unlinked trip (boarding)"/>
    <s v="Continuous"/>
    <s v="Aggregate"/>
    <s v="Weekday"/>
    <s v="USA"/>
    <s v="varies"/>
    <n v="2000"/>
    <x v="1"/>
    <x v="1"/>
    <n v="268"/>
    <x v="0"/>
    <n v="0"/>
    <n v="0"/>
    <x v="1"/>
    <s v="Density"/>
    <s v="Employment density"/>
    <x v="1"/>
    <s v="OLS"/>
    <m/>
    <n v="2.2939999999999999E-2"/>
    <m/>
    <m/>
    <s v=""/>
    <n v="2.024"/>
    <m/>
  </r>
  <r>
    <n v="97"/>
    <s v="Concas and DeSalvo 2014"/>
    <n v="97.2"/>
    <x v="217"/>
    <s v="Model II (density exogensous) Table 5 p. 29"/>
    <x v="0"/>
    <x v="0"/>
    <x v="1"/>
    <n v="7.9336709847607212E-2"/>
    <n v="12.604505555131235"/>
    <s v="97.2Pop_Den"/>
    <n v="1"/>
    <n v="12.604505555131235"/>
    <n v="0.25534362137301297"/>
    <n v="1.8384740738856934E-2"/>
    <e v="#N/A"/>
    <e v="#N/A"/>
    <e v="#N/A"/>
    <e v="#N/A"/>
    <e v="#N/A"/>
    <e v="#N/A"/>
    <e v="#N/A"/>
    <e v="#N/A"/>
    <n v="1"/>
    <n v="12.604505555131235"/>
    <n v="0.19905215537965953"/>
    <n v="1.4331755187335486E-2"/>
    <n v="1"/>
    <n v="12.604505555131235"/>
    <n v="0.6772669290737372"/>
    <n v="4.8763218893309077E-2"/>
    <n v="1"/>
    <n v="12.604505555131235"/>
    <n v="0.19317508622441926"/>
    <n v="1.3908606208158186E-2"/>
    <m/>
    <n v="7.1999999999999995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2"/>
    <n v="8212"/>
    <x v="0"/>
    <n v="0"/>
    <n v="1"/>
    <x v="0"/>
    <s v="Density"/>
    <s v="Gross population density"/>
    <x v="2"/>
    <s v="3SLS"/>
    <m/>
    <s v=""/>
    <m/>
    <m/>
    <s v=""/>
    <s v=""/>
    <m/>
  </r>
  <r>
    <n v="37"/>
    <s v="Moniruzzaman and Paez 2012"/>
    <n v="37.1"/>
    <x v="218"/>
    <s v="Table 2 (1), p. 203"/>
    <x v="0"/>
    <x v="0"/>
    <x v="1"/>
    <n v="7.9336709847607212E-2"/>
    <n v="12.604505555131235"/>
    <s v="37.1Pop_Den"/>
    <n v="0.5"/>
    <n v="6.3022527775656174"/>
    <n v="0.12767181068650649"/>
    <n v="9.5302193960901463E-3"/>
    <e v="#N/A"/>
    <e v="#N/A"/>
    <e v="#N/A"/>
    <e v="#N/A"/>
    <e v="#N/A"/>
    <e v="#N/A"/>
    <e v="#N/A"/>
    <e v="#N/A"/>
    <n v="1"/>
    <n v="12.604505555131235"/>
    <n v="0.19905215537965953"/>
    <n v="1.4858493052086667E-2"/>
    <n v="0.5"/>
    <n v="6.3022527775656174"/>
    <n v="0.3386334645368686"/>
    <n v="2.5277711614969327E-2"/>
    <n v="0.5"/>
    <n v="6.3022527775656174"/>
    <n v="9.6587543112209628E-2"/>
    <n v="7.209895996923934E-3"/>
    <s v="4a, 7a"/>
    <n v="7.46462304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2"/>
    <n v="761"/>
    <x v="0"/>
    <n v="0"/>
    <n v="1"/>
    <x v="0"/>
    <s v="Density"/>
    <s v="Dwelling density"/>
    <x v="2"/>
    <s v="Binary logistic"/>
    <s v="Not choosing transit"/>
    <n v="0.41141"/>
    <n v="1.5089438967463207"/>
    <m/>
    <s v="Derived (4a)"/>
    <s v=""/>
    <m/>
  </r>
  <r>
    <n v="65"/>
    <s v="Sung et al. 2014"/>
    <n v="65.8"/>
    <x v="219"/>
    <s v="Table 3 p. 139 (750m buffer)"/>
    <x v="0"/>
    <x v="0"/>
    <x v="1"/>
    <n v="3.8117676767676759E-2"/>
    <n v="26.234547454056425"/>
    <s v="65.8Pop_Den"/>
    <n v="0.5"/>
    <n v="13.117273727028213"/>
    <n v="0.2657313419673914"/>
    <n v="2.0055541572304925E-2"/>
    <e v="#N/A"/>
    <e v="#N/A"/>
    <e v="#N/A"/>
    <e v="#N/A"/>
    <e v="#N/A"/>
    <e v="#N/A"/>
    <e v="#N/A"/>
    <e v="#N/A"/>
    <n v="0.5"/>
    <n v="13.117273727028213"/>
    <n v="0.20714986372527805"/>
    <n v="1.5634221664937907E-2"/>
    <e v="#N/A"/>
    <e v="#N/A"/>
    <e v="#N/A"/>
    <e v="#N/A"/>
    <n v="0.5"/>
    <n v="13.117273727028213"/>
    <n v="0.20103370752345245"/>
    <n v="1.5172617007917524E-2"/>
    <s v="6e, 8a, 5"/>
    <n v="7.5472999999999985E-2"/>
    <s v="Derived (6e)"/>
    <n v="3.8117676767676759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Small-scale nieghbourhood living density"/>
    <x v="2"/>
    <s v="OLS"/>
    <m/>
    <n v="1.0629999999999999"/>
    <m/>
    <m/>
    <s v=""/>
    <n v="1.98"/>
    <m/>
  </r>
  <r>
    <n v="97"/>
    <s v="Concas and DeSalvo 2014"/>
    <n v="97.3"/>
    <x v="220"/>
    <s v="Model III Table 7 p. 32"/>
    <x v="0"/>
    <x v="0"/>
    <x v="1"/>
    <n v="6.021384603925508E-2"/>
    <n v="16.607475950765082"/>
    <s v="97.3Comm_Den"/>
    <n v="1"/>
    <n v="16.607475950765082"/>
    <n v="0.23820513742668648"/>
    <n v="1.8341795581854857E-2"/>
    <e v="#N/A"/>
    <e v="#N/A"/>
    <e v="#N/A"/>
    <e v="#N/A"/>
    <e v="#N/A"/>
    <e v="#N/A"/>
    <e v="#N/A"/>
    <e v="#N/A"/>
    <n v="1"/>
    <n v="16.607475950765082"/>
    <n v="0.24975731668046333"/>
    <n v="1.9231313384395675E-2"/>
    <n v="1"/>
    <n v="16.607475950765082"/>
    <n v="1.4678751524489591"/>
    <n v="0.11302638673856985"/>
    <n v="1"/>
    <n v="16.607475950765082"/>
    <n v="0.26133160904530761"/>
    <n v="2.0122533896488687E-2"/>
    <m/>
    <n v="7.6999999999999999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2"/>
    <n v="8212"/>
    <x v="0"/>
    <n v="0"/>
    <n v="1"/>
    <x v="0"/>
    <s v="Density"/>
    <s v="Retail establishment density"/>
    <x v="8"/>
    <s v="3SLS"/>
    <m/>
    <s v=""/>
    <m/>
    <m/>
    <s v=""/>
    <s v=""/>
    <m/>
  </r>
  <r>
    <n v="131"/>
    <s v="Zhang 2004"/>
    <n v="131.1"/>
    <x v="221"/>
    <s v="Table 3 (Boston - work trip, expanded)"/>
    <x v="1"/>
    <x v="0"/>
    <x v="1"/>
    <n v="3.615023474178404E-2"/>
    <n v="27.662337662337659"/>
    <s v="131.1Pop_Den"/>
    <n v="0.5"/>
    <n v="13.83116883116883"/>
    <n v="0.28019351665361064"/>
    <n v="2.1574900782328019E-2"/>
    <n v="0.5"/>
    <n v="13.83116883116883"/>
    <n v="6.1754849231562346E-2"/>
    <n v="4.7551233908303004E-3"/>
    <n v="0.5"/>
    <n v="13.83116883116883"/>
    <n v="0.77951685878031129"/>
    <n v="6.0022798126083972E-2"/>
    <e v="#N/A"/>
    <e v="#N/A"/>
    <e v="#N/A"/>
    <e v="#N/A"/>
    <n v="0.5"/>
    <n v="13.83116883116883"/>
    <n v="0.74317815949334742"/>
    <n v="5.7224718280987748E-2"/>
    <e v="#N/A"/>
    <e v="#N/A"/>
    <e v="#N/A"/>
    <e v="#N/A"/>
    <s v="4a, 7a, 8a"/>
    <n v="7.6999999999999999E-2"/>
    <s v="derived (7a)"/>
    <n v="3.615023474178404E-2"/>
    <s v="Derived (8a)"/>
    <s v="Y"/>
    <s v="Pos"/>
    <s v="Y"/>
    <s v="mode choice (probability)"/>
    <s v="trip"/>
    <s v="Discrete"/>
    <s v="Disaggregate"/>
    <s v="Work"/>
    <s v="USA"/>
    <s v="Boston"/>
    <n v="1991"/>
    <x v="1"/>
    <x v="1"/>
    <n v="1619"/>
    <x v="1"/>
    <n v="0"/>
    <n v="1"/>
    <x v="0"/>
    <s v="Density"/>
    <s v="Pop density (destination)"/>
    <x v="2"/>
    <s v="Multinomial logistic"/>
    <s v="drive alone or active modes"/>
    <n v="3.5000000000000001E-3"/>
    <n v="1.0035061321520904"/>
    <m/>
    <s v="Derived (4a)"/>
    <n v="2.13"/>
    <m/>
  </r>
  <r>
    <n v="37"/>
    <s v="Moniruzzaman and Paez 2012"/>
    <n v="37.299999999999997"/>
    <x v="222"/>
    <s v="Table 2 (3), p. 203"/>
    <x v="0"/>
    <x v="0"/>
    <x v="1"/>
    <n v="7.9336709847607212E-2"/>
    <n v="12.604505555131235"/>
    <s v="37.3Pop_Den"/>
    <n v="1"/>
    <n v="12.604505555131235"/>
    <n v="0.25534362137301297"/>
    <n v="1.978759859468027E-2"/>
    <e v="#N/A"/>
    <e v="#N/A"/>
    <e v="#N/A"/>
    <e v="#N/A"/>
    <e v="#N/A"/>
    <e v="#N/A"/>
    <e v="#N/A"/>
    <e v="#N/A"/>
    <n v="1"/>
    <n v="12.604505555131235"/>
    <n v="0.19905215537965953"/>
    <n v="1.5425347728991337E-2"/>
    <n v="1"/>
    <n v="12.604505555131235"/>
    <n v="0.6772669290737372"/>
    <n v="5.2484123401640194E-2"/>
    <n v="1"/>
    <n v="12.604505555131235"/>
    <n v="0.19317508622441926"/>
    <n v="1.4969910131875147E-2"/>
    <s v="4a, 7a"/>
    <n v="7.7494000000000007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2"/>
    <n v="761"/>
    <x v="0"/>
    <n v="0"/>
    <n v="1"/>
    <x v="0"/>
    <s v="Density"/>
    <s v="Dwelling density"/>
    <x v="2"/>
    <s v="Binary logistic"/>
    <s v="Not choosing transit"/>
    <n v="0.38746999999999998"/>
    <n v="1.473248755493382"/>
    <m/>
    <s v="Derived (4a)"/>
    <s v=""/>
    <m/>
  </r>
  <r>
    <n v="117"/>
    <s v="Rajamani et al. 2003"/>
    <n v="117.1"/>
    <x v="223"/>
    <s v="Table 2 p. 163"/>
    <x v="1"/>
    <x v="0"/>
    <x v="1"/>
    <n v="0.17690025108422736"/>
    <n v="5.6529032258064511"/>
    <s v="117.1Pop_Den"/>
    <n v="1"/>
    <n v="5.6529032258064511"/>
    <n v="0.11451720772664432"/>
    <n v="8.8750835988149358E-3"/>
    <n v="1"/>
    <n v="5.6529032258064511"/>
    <n v="2.5239673572894195E-2"/>
    <n v="1.9560747018992999E-3"/>
    <n v="1"/>
    <n v="5.6529032258064511"/>
    <n v="0.31859443112569907"/>
    <n v="2.4691068412241678E-2"/>
    <e v="#N/A"/>
    <e v="#N/A"/>
    <e v="#N/A"/>
    <e v="#N/A"/>
    <n v="1"/>
    <n v="5.6529032258064511"/>
    <n v="0.30374253010935315"/>
    <n v="2.3540046083474868E-2"/>
    <e v="#N/A"/>
    <e v="#N/A"/>
    <e v="#N/A"/>
    <e v="#N/A"/>
    <s v="4a, 8a"/>
    <n v="7.7499999999999999E-2"/>
    <s v="Source"/>
    <n v="0.17690025108422736"/>
    <s v="Derived (8a)"/>
    <s v="Y"/>
    <s v="Pos"/>
    <s v="Y"/>
    <s v="mode choice (probability)"/>
    <s v="trip"/>
    <s v="categorical"/>
    <s v="Aggregate"/>
    <s v="Non-work"/>
    <s v="USA"/>
    <s v="Portland"/>
    <n v="1995"/>
    <x v="1"/>
    <x v="1"/>
    <n v="131"/>
    <x v="1"/>
    <n v="0"/>
    <n v="1"/>
    <x v="0"/>
    <s v="Density"/>
    <s v="Population density"/>
    <x v="2"/>
    <s v="Multinomial logistic"/>
    <s v="shared ride"/>
    <n v="2.8899999999999999E-2"/>
    <n v="1.0293216571626347"/>
    <m/>
    <s v="Derived (4a)"/>
    <n v="0.43809999999999999"/>
    <m/>
  </r>
  <r>
    <n v="65"/>
    <s v="Sung et al. 2014"/>
    <n v="65.3"/>
    <x v="224"/>
    <s v="Table 2 p. 138 (750m buffer)"/>
    <x v="0"/>
    <x v="0"/>
    <x v="1"/>
    <n v="4.7301818181818188E-2"/>
    <n v="21.140836408364081"/>
    <s v="65.3Pop_Den"/>
    <n v="0.5"/>
    <n v="10.57041820418204"/>
    <n v="0.21413683003093098"/>
    <n v="1.6712951310254104E-2"/>
    <e v="#N/A"/>
    <e v="#N/A"/>
    <e v="#N/A"/>
    <e v="#N/A"/>
    <e v="#N/A"/>
    <e v="#N/A"/>
    <e v="#N/A"/>
    <e v="#N/A"/>
    <n v="0.5"/>
    <n v="10.57041820418204"/>
    <n v="0.16692955686391603"/>
    <n v="1.3028518054114918E-2"/>
    <e v="#N/A"/>
    <e v="#N/A"/>
    <e v="#N/A"/>
    <e v="#N/A"/>
    <n v="0.5"/>
    <n v="10.57041820418204"/>
    <n v="0.16200091618744791"/>
    <n v="1.2643847506597935E-2"/>
    <s v="6e, 8a, 5"/>
    <n v="7.8048000000000006E-2"/>
    <s v="Derived (6e)"/>
    <n v="4.7301818181818188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Small-scale nieghbourhood living density"/>
    <x v="2"/>
    <s v="OLS"/>
    <m/>
    <n v="1.0840000000000001"/>
    <m/>
    <m/>
    <s v=""/>
    <n v="1.65"/>
    <m/>
  </r>
  <r>
    <n v="31"/>
    <s v="Frank et al. 2008"/>
    <n v="31.2"/>
    <x v="225"/>
    <s v="Table 4 p. 48 (significance from table 3 p. 46)"/>
    <x v="1"/>
    <x v="0"/>
    <x v="1"/>
    <n v="7.2727272727272724E-2"/>
    <n v="13.75"/>
    <s v="31.2Mix_Land"/>
    <n v="0.5"/>
    <n v="6.875"/>
    <n v="9.3292237728472005E-2"/>
    <n v="7.4633790182777604E-3"/>
    <n v="0.5"/>
    <n v="6.875"/>
    <n v="0.61797177845406537"/>
    <n v="4.9437742276325233E-2"/>
    <n v="0.5"/>
    <n v="6.875"/>
    <n v="0.78712502683578545"/>
    <n v="6.2970002146862838E-2"/>
    <e v="#N/A"/>
    <e v="#N/A"/>
    <e v="#N/A"/>
    <e v="#N/A"/>
    <e v="#N/A"/>
    <e v="#N/A"/>
    <e v="#N/A"/>
    <e v="#N/A"/>
    <e v="#N/A"/>
    <e v="#N/A"/>
    <e v="#N/A"/>
    <e v="#N/A"/>
    <s v="4a, 8a"/>
    <n v="0.08"/>
    <s v="Source"/>
    <n v="7.2727272727272724E-2"/>
    <s v="Derived (8a)"/>
    <s v="N"/>
    <s v="Pos"/>
    <s v="insignificant"/>
    <s v="mode choice (probability)"/>
    <s v="tour"/>
    <s v="binary"/>
    <s v="Disaggregate"/>
    <s v="Work"/>
    <s v="USA"/>
    <s v="Puget Sound"/>
    <n v="1999"/>
    <x v="1"/>
    <x v="1"/>
    <n v="10475"/>
    <x v="1"/>
    <n v="0"/>
    <n v="0"/>
    <x v="1"/>
    <s v="Diversity"/>
    <s v="Land use mix:Entropy: maximises eveness --&gt; 1"/>
    <x v="4"/>
    <s v="Multinomial logistic (nested)"/>
    <s v="Not choosing transit"/>
    <n v="0.16250000000000001"/>
    <n v="1.1764483184486905"/>
    <m/>
    <s v="Derived (4a)"/>
    <n v="1.1000000000000001"/>
    <m/>
  </r>
  <r>
    <n v="102"/>
    <s v="Tsa et al. 2012"/>
    <n v="102.1"/>
    <x v="226"/>
    <s v="Table 2 p. 68"/>
    <x v="0"/>
    <x v="0"/>
    <x v="1"/>
    <n v="2.1978021978021976E-2"/>
    <n v="45.500000000000007"/>
    <s v="102.1Act_Den"/>
    <n v="1"/>
    <n v="45.500000000000007"/>
    <n v="2.5410044835636625"/>
    <n v="0.203280358685093"/>
    <e v="#N/A"/>
    <e v="#N/A"/>
    <e v="#N/A"/>
    <e v="#N/A"/>
    <e v="#N/A"/>
    <e v="#N/A"/>
    <e v="#N/A"/>
    <e v="#N/A"/>
    <n v="1"/>
    <n v="45.500000000000007"/>
    <n v="2.504179576164796"/>
    <n v="0.2003343660931837"/>
    <n v="1"/>
    <n v="45.500000000000007"/>
    <n v="2.2397021287962491"/>
    <n v="0.17917617030369992"/>
    <n v="1"/>
    <n v="45.500000000000007"/>
    <n v="2.5916648621975593"/>
    <n v="0.20733318897580474"/>
    <s v="8a"/>
    <n v="0.08"/>
    <s v="Source"/>
    <n v="2.1978021978021976E-2"/>
    <s v="Derived (8a)"/>
    <s v="Y"/>
    <s v="Pos"/>
    <s v="Y"/>
    <s v="Ridership"/>
    <s v="per capita trip"/>
    <s v="Continuous"/>
    <s v="Aggregate"/>
    <s v="General"/>
    <s v="Australia"/>
    <s v="Sydney"/>
    <s v="1997 - 2010"/>
    <x v="2"/>
    <x v="2"/>
    <n v="1824"/>
    <x v="0"/>
    <n v="0"/>
    <n v="1"/>
    <x v="0"/>
    <s v="Density"/>
    <s v="Population and employment density"/>
    <x v="7"/>
    <s v="Global regression "/>
    <m/>
    <n v="2E-3"/>
    <m/>
    <m/>
    <s v=""/>
    <n v="3.64"/>
    <m/>
  </r>
  <r>
    <n v="7"/>
    <s v="Bhiromkaew 2006"/>
    <n v="7.3"/>
    <x v="227"/>
    <s v="table 5.8 p. 137, mode share figure 4.7"/>
    <x v="0"/>
    <x v="0"/>
    <x v="1"/>
    <n v="8.7111538461538435E-2"/>
    <n v="11.479535520332027"/>
    <s v="7.3Pop_Den"/>
    <n v="0.33333333333333331"/>
    <n v="3.8265118401106752"/>
    <n v="7.75179467537946E-2"/>
    <n v="6.3205343136960969E-3"/>
    <e v="#N/A"/>
    <e v="#N/A"/>
    <e v="#N/A"/>
    <e v="#N/A"/>
    <n v="0.33333333333333331"/>
    <n v="3.8265118401106752"/>
    <n v="0.21566004479439735"/>
    <n v="1.7584143676373894E-2"/>
    <e v="#N/A"/>
    <e v="#N/A"/>
    <e v="#N/A"/>
    <e v="#N/A"/>
    <n v="0.33333333333333331"/>
    <n v="3.8265118401106752"/>
    <n v="0.2056066310321103"/>
    <n v="1.6764424510486556E-2"/>
    <n v="0.33333333333333331"/>
    <n v="3.8265118401106752"/>
    <n v="5.8644645077031321E-2"/>
    <n v="4.7816732388588556E-3"/>
    <s v="4a, 7a, , 8a"/>
    <n v="8.1536399999999981E-2"/>
    <s v="derived (7a)"/>
    <n v="8.7111538461538435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Household density"/>
    <x v="2"/>
    <s v="Multinomial logistic"/>
    <s v="automobile"/>
    <n v="2.1999999999999999E-2"/>
    <n v="1.0222437844704382"/>
    <m/>
    <s v="Derived (4a)"/>
    <n v="0.93600000000000005"/>
    <m/>
  </r>
  <r>
    <n v="65"/>
    <s v="Sung et al. 2014"/>
    <n v="65.599999999999994"/>
    <x v="228"/>
    <s v="Table 3 p. 139 (250m buffer)"/>
    <x v="0"/>
    <x v="0"/>
    <x v="1"/>
    <n v="8.7499999999999994E-2"/>
    <n v="11.428571428571429"/>
    <s v="65.6Mix_Land"/>
    <n v="1"/>
    <n v="11.428571428571429"/>
    <n v="0.15508320037979761"/>
    <n v="1.3026988831902998E-2"/>
    <e v="#N/A"/>
    <e v="#N/A"/>
    <e v="#N/A"/>
    <e v="#N/A"/>
    <e v="#N/A"/>
    <e v="#N/A"/>
    <e v="#N/A"/>
    <e v="#N/A"/>
    <n v="1"/>
    <n v="11.428571428571429"/>
    <n v="0.13239151337137936"/>
    <n v="1.1120887123195864E-2"/>
    <e v="#N/A"/>
    <e v="#N/A"/>
    <e v="#N/A"/>
    <e v="#N/A"/>
    <n v="1"/>
    <n v="11.428571428571429"/>
    <n v="0.10841995350178762"/>
    <n v="9.1072760941501591E-3"/>
    <s v="6e, 8a"/>
    <n v="8.3999999999999991E-2"/>
    <s v="Derived (6e)"/>
    <n v="8.74999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0.17499999999999999"/>
    <m/>
    <m/>
    <s v=""/>
    <n v="0.96"/>
    <m/>
  </r>
  <r>
    <n v="65"/>
    <s v="Sung et al. 2014"/>
    <n v="65.099999999999994"/>
    <x v="229"/>
    <s v="Table 3 p. 139 (1500m buffer)"/>
    <x v="0"/>
    <x v="0"/>
    <x v="1"/>
    <n v="4.5050802139037428E-2"/>
    <n v="22.197163036381983"/>
    <s v="65.1Pop_Den"/>
    <n v="0.25"/>
    <n v="5.5492907590954959"/>
    <n v="0.11241821365237097"/>
    <n v="9.4706724091439924E-3"/>
    <e v="#N/A"/>
    <e v="#N/A"/>
    <e v="#N/A"/>
    <e v="#N/A"/>
    <e v="#N/A"/>
    <e v="#N/A"/>
    <e v="#N/A"/>
    <e v="#N/A"/>
    <n v="0.25"/>
    <n v="5.5492907590954959"/>
    <n v="8.7635193748374252E-2"/>
    <n v="7.3828268973317891E-3"/>
    <e v="#N/A"/>
    <e v="#N/A"/>
    <e v="#N/A"/>
    <e v="#N/A"/>
    <n v="0.25"/>
    <n v="5.5492907590954959"/>
    <n v="8.5047740760941279E-2"/>
    <n v="7.1648469204054982E-3"/>
    <s v="6e, 8a, 5"/>
    <n v="8.4245E-2"/>
    <s v="Derived (6e)"/>
    <n v="4.505080213903742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Residential density"/>
    <x v="2"/>
    <s v="OLS"/>
    <m/>
    <n v="0.41499999999999998"/>
    <m/>
    <m/>
    <s v=""/>
    <n v="1.87"/>
    <m/>
  </r>
  <r>
    <n v="38"/>
    <s v="Choi et al. 2012"/>
    <n v="38.1"/>
    <x v="230"/>
    <s v="Table 2 p. 715 (multiplicative model)"/>
    <x v="0"/>
    <x v="0"/>
    <x v="1"/>
    <n v="0.12883537881963511"/>
    <n v="7.7618431300610675"/>
    <s v="38.1Connectivity"/>
    <n v="1"/>
    <n v="7.7618431300610675"/>
    <n v="0.73333879637414301"/>
    <n v="6.2333797691802161E-2"/>
    <e v="#N/A"/>
    <e v="#N/A"/>
    <e v="#N/A"/>
    <e v="#N/A"/>
    <e v="#N/A"/>
    <e v="#N/A"/>
    <e v="#N/A"/>
    <e v="#N/A"/>
    <n v="1"/>
    <n v="7.7618431300610675"/>
    <n v="0.57516661211188524"/>
    <n v="4.8889162029510248E-2"/>
    <e v="#N/A"/>
    <e v="#N/A"/>
    <e v="#N/A"/>
    <e v="#N/A"/>
    <n v="1"/>
    <n v="7.7618431300610675"/>
    <n v="0.59246421905720315"/>
    <n v="5.0359458619862268E-2"/>
    <s v="6b, 5"/>
    <n v="8.5000000000000006E-2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2000"/>
    <x v="0"/>
    <n v="0"/>
    <n v="0"/>
    <x v="1"/>
    <s v="PT-Design"/>
    <s v="Pedestrian friendly intersection"/>
    <x v="0"/>
    <s v="Multiplicative"/>
    <m/>
    <n v="8.5000000000000006E-2"/>
    <m/>
    <m/>
    <s v=""/>
    <s v=""/>
    <m/>
  </r>
  <r>
    <n v="183"/>
    <s v="An et al. 2019"/>
    <n v="183.2"/>
    <x v="231"/>
    <s v="Table 4 p. 183 (weekend ridership)"/>
    <x v="0"/>
    <x v="0"/>
    <x v="1"/>
    <n v="8.8844225904334915E-3"/>
    <n v="112.55655500637411"/>
    <s v="183.2Centrality"/>
    <n v="1"/>
    <n v="112.55655500637411"/>
    <n v="7.8520076500388974E-6"/>
    <n v="6.7737498076020566E-7"/>
    <e v="#N/A"/>
    <e v="#N/A"/>
    <e v="#N/A"/>
    <e v="#N/A"/>
    <e v="#N/A"/>
    <e v="#N/A"/>
    <e v="#N/A"/>
    <e v="#N/A"/>
    <n v="1"/>
    <n v="112.55655500637411"/>
    <n v="0.4021192320843901"/>
    <n v="3.4689918710805519E-2"/>
    <e v="#N/A"/>
    <e v="#N/A"/>
    <e v="#N/A"/>
    <e v="#N/A"/>
    <n v="1"/>
    <n v="112.55655500637411"/>
    <n v="3.9260619261865308E-6"/>
    <n v="3.3869250263667321E-7"/>
    <s v="6c, 8a"/>
    <n v="8.6267743353109202E-2"/>
    <s v="derived (6c)"/>
    <n v="8.8844225904334915E-3"/>
    <s v="Derived (8a)"/>
    <s v="Y"/>
    <s v="Pos"/>
    <s v="Y"/>
    <s v="Ridership"/>
    <s v="Sum of boarding and alighting"/>
    <s v="Continuous"/>
    <s v="Aggregate"/>
    <s v="weekend"/>
    <s v="China"/>
    <s v="Shanghai"/>
    <n v="2015"/>
    <x v="0"/>
    <x v="0"/>
    <n v="286"/>
    <x v="0"/>
    <n v="0"/>
    <n v="0"/>
    <x v="1"/>
    <s v="PT-Access"/>
    <s v="Betweenness centrality"/>
    <x v="11"/>
    <s v="OLS"/>
    <m/>
    <n v="39260.449999999997"/>
    <m/>
    <m/>
    <m/>
    <n v="9.7100000000000009"/>
    <s v="source"/>
  </r>
  <r>
    <n v="34"/>
    <s v="Hamidi and Ewing 2014"/>
    <n v="34.200000000000003"/>
    <x v="232"/>
    <s v="Tabe 7 p. 80"/>
    <x v="0"/>
    <x v="0"/>
    <x v="1"/>
    <n v="0.20232558139534881"/>
    <n v="4.9425287356321848"/>
    <s v="34.2Mix_Land"/>
    <n v="1"/>
    <n v="4.9425287356321848"/>
    <n v="6.7069027750458463E-2"/>
    <n v="5.8350054142898861E-3"/>
    <e v="#N/A"/>
    <e v="#N/A"/>
    <e v="#N/A"/>
    <e v="#N/A"/>
    <e v="#N/A"/>
    <e v="#N/A"/>
    <e v="#N/A"/>
    <e v="#N/A"/>
    <n v="1"/>
    <n v="4.9425287356321848"/>
    <n v="5.7255525179289071E-2"/>
    <n v="4.9812306905981487E-3"/>
    <n v="1"/>
    <n v="4.9425287356321848"/>
    <n v="3.6616410558214657E-2"/>
    <n v="3.1856277185646751E-3"/>
    <e v="#N/A"/>
    <e v="#N/A"/>
    <e v="#N/A"/>
    <e v="#N/A"/>
    <s v="6a, 8a"/>
    <n v="8.6999999999999994E-2"/>
    <s v="Source (6a)"/>
    <n v="0.20232558139534881"/>
    <s v="Derived (8a)"/>
    <s v="N"/>
    <s v="Pos"/>
    <s v="insignificant"/>
    <s v="Mode share"/>
    <s v="activity"/>
    <s v="continuous (fraction)"/>
    <s v="Aggregate"/>
    <s v="Work"/>
    <s v="USA"/>
    <s v="varies"/>
    <s v="2007 - 2011"/>
    <x v="2"/>
    <x v="2"/>
    <n v="451"/>
    <x v="1"/>
    <n v="0"/>
    <n v="1"/>
    <x v="0"/>
    <s v="Diversity"/>
    <s v="Mixed Use:Entropy: maximises eveness --&gt; 1"/>
    <x v="4"/>
    <s v="OLS"/>
    <m/>
    <n v="8.6999999999999994E-2"/>
    <m/>
    <m/>
    <s v=""/>
    <n v="0.43"/>
    <m/>
  </r>
  <r>
    <n v="113"/>
    <s v="Ewing et al. 2015"/>
    <n v="113.2"/>
    <x v="233"/>
    <s v="Table 12 p. 2343"/>
    <x v="0"/>
    <x v="0"/>
    <x v="1"/>
    <n v="2.033601841196778E-2"/>
    <n v="49.173834314169305"/>
    <s v="113.2Mix_Land"/>
    <n v="1"/>
    <n v="49.173834314169305"/>
    <n v="0.66727811503388756"/>
    <n v="5.8960694244394304E-2"/>
    <e v="#N/A"/>
    <e v="#N/A"/>
    <e v="#N/A"/>
    <e v="#N/A"/>
    <e v="#N/A"/>
    <e v="#N/A"/>
    <e v="#N/A"/>
    <e v="#N/A"/>
    <n v="1"/>
    <n v="49.173834314169305"/>
    <n v="0.56964235502355465"/>
    <n v="5.0333598489881289E-2"/>
    <n v="1"/>
    <n v="49.173834314169305"/>
    <n v="0.36430123167284756"/>
    <n v="3.2189656830612805E-2"/>
    <n v="1"/>
    <n v="49.173834314169305"/>
    <n v="0.46649967261159891"/>
    <n v="4.121991107196088E-2"/>
    <s v="7b, 8a"/>
    <n v="8.8359999999999994E-2"/>
    <s v="derived (7b)"/>
    <n v="2.033601841196778E-2"/>
    <s v="Derived (8a)"/>
    <s v="Y"/>
    <s v="Pos"/>
    <s v="Y"/>
    <s v="Ridership"/>
    <s v="trip"/>
    <s v="Count"/>
    <s v="Disaggregate"/>
    <s v="General"/>
    <s v="USA"/>
    <s v="15 cities"/>
    <s v="varies"/>
    <x v="2"/>
    <x v="2"/>
    <n v="6719"/>
    <x v="0"/>
    <n v="0"/>
    <n v="1"/>
    <x v="0"/>
    <s v="Diversity"/>
    <s v="Land use entropy:Entropy: maximises eveness --&gt; 1"/>
    <x v="4"/>
    <s v="Negative binomial regression"/>
    <m/>
    <n v="0.188"/>
    <m/>
    <n v="1.2068335153496053"/>
    <s v="Derived (4b)"/>
    <n v="4.3449999999999998"/>
    <m/>
  </r>
  <r>
    <n v="97"/>
    <s v="Concas and DeSalvo 2014"/>
    <n v="97.1"/>
    <x v="234"/>
    <s v="Model I (RL exogensous) Table 3 p. 26"/>
    <x v="0"/>
    <x v="0"/>
    <x v="1"/>
    <n v="7.9336709847607212E-2"/>
    <n v="12.604505555131235"/>
    <s v="97.1Pop_Den"/>
    <n v="1"/>
    <n v="12.604505555131235"/>
    <n v="0.25534362137301297"/>
    <n v="2.2725582302198153E-2"/>
    <e v="#N/A"/>
    <e v="#N/A"/>
    <e v="#N/A"/>
    <e v="#N/A"/>
    <e v="#N/A"/>
    <e v="#N/A"/>
    <e v="#N/A"/>
    <e v="#N/A"/>
    <n v="1"/>
    <n v="12.604505555131235"/>
    <n v="0.19905215537965953"/>
    <n v="1.7715641828789697E-2"/>
    <n v="1"/>
    <n v="12.604505555131235"/>
    <n v="0.6772669290737372"/>
    <n v="6.0276756687562605E-2"/>
    <n v="1"/>
    <n v="12.604505555131235"/>
    <n v="0.19317508622441926"/>
    <n v="1.7192582673973313E-2"/>
    <m/>
    <n v="8.8999999999999996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2"/>
    <n v="8229"/>
    <x v="0"/>
    <n v="1"/>
    <n v="1"/>
    <x v="0"/>
    <s v="Density"/>
    <s v="Gross population density"/>
    <x v="2"/>
    <s v="3SLS"/>
    <m/>
    <s v=""/>
    <m/>
    <m/>
    <s v=""/>
    <s v=""/>
    <m/>
  </r>
  <r>
    <n v="31"/>
    <s v="Frank et al. 2008"/>
    <n v="31.1"/>
    <x v="235"/>
    <s v="Table 4 p. 48 (significance from table 3 p. 46)"/>
    <x v="1"/>
    <x v="0"/>
    <x v="1"/>
    <n v="3.7499999999999999E-2"/>
    <n v="26.666666666666668"/>
    <s v="31.1Mix_Land"/>
    <n v="1"/>
    <n v="26.666666666666668"/>
    <n v="0.36186080088619443"/>
    <n v="3.2567472079757499E-2"/>
    <n v="1"/>
    <n v="26.666666666666668"/>
    <n v="2.3969814437006169"/>
    <n v="0.21572832993305552"/>
    <n v="1"/>
    <n v="26.666666666666668"/>
    <n v="3.0530910131812288"/>
    <n v="0.27477819118631058"/>
    <e v="#N/A"/>
    <e v="#N/A"/>
    <e v="#N/A"/>
    <e v="#N/A"/>
    <e v="#N/A"/>
    <e v="#N/A"/>
    <e v="#N/A"/>
    <e v="#N/A"/>
    <e v="#N/A"/>
    <e v="#N/A"/>
    <e v="#N/A"/>
    <e v="#N/A"/>
    <s v="4a, 8a"/>
    <n v="0.09"/>
    <s v="Source"/>
    <n v="3.7499999999999999E-2"/>
    <s v="Derived (8a)"/>
    <s v="Y"/>
    <s v="Pos"/>
    <s v="Y"/>
    <s v="mode choice (probability)"/>
    <s v="tour"/>
    <s v="binary"/>
    <s v="Disaggregate"/>
    <s v="Work"/>
    <s v="USA"/>
    <s v="Puget Sound"/>
    <n v="1999"/>
    <x v="1"/>
    <x v="1"/>
    <n v="8707"/>
    <x v="1"/>
    <n v="0"/>
    <n v="0"/>
    <x v="1"/>
    <s v="Diversity"/>
    <s v="Land use mix:Entropy: maximises eveness --&gt; 1"/>
    <x v="4"/>
    <s v="Multinomial logistic (nested)"/>
    <s v="Not choosing transit"/>
    <n v="0.19159999999999999"/>
    <n v="1.2111859456788328"/>
    <m/>
    <s v="Derived (4a)"/>
    <n v="2.4"/>
    <m/>
  </r>
  <r>
    <n v="103"/>
    <s v="Renneet al. 2016"/>
    <n v="103.1"/>
    <x v="236"/>
    <s v="Table 3 p. 40"/>
    <x v="0"/>
    <x v="0"/>
    <x v="1"/>
    <n v="4.4400592007893432E-2"/>
    <n v="22.522222222222226"/>
    <s v="103.1Connectivity"/>
    <n v="1"/>
    <n v="22.522222222222226"/>
    <n v="2.1278991419123772"/>
    <n v="0.19151092277211393"/>
    <e v="#N/A"/>
    <e v="#N/A"/>
    <e v="#N/A"/>
    <e v="#N/A"/>
    <e v="#N/A"/>
    <e v="#N/A"/>
    <e v="#N/A"/>
    <e v="#N/A"/>
    <n v="1"/>
    <n v="22.522222222222226"/>
    <n v="1.6689373948587718"/>
    <n v="0.15020436553728947"/>
    <n v="1"/>
    <n v="22.522222222222226"/>
    <n v="1.6814909208538644"/>
    <n v="0.1513341828768478"/>
    <n v="1"/>
    <n v="22.522222222222226"/>
    <n v="1.719129152281218"/>
    <n v="0.15472162370530962"/>
    <s v="6a, 8a"/>
    <n v="0.09"/>
    <s v="derived (6a)"/>
    <n v="4.4400592007893432E-2"/>
    <s v="Derived (8a)"/>
    <s v="Y"/>
    <s v="Pos"/>
    <s v="Y"/>
    <s v="Mode share"/>
    <s v="proportion using transit"/>
    <s v="continuous (fraction)"/>
    <s v="Aggregate"/>
    <s v="Work"/>
    <s v="USA"/>
    <s v="varies"/>
    <n v="2010"/>
    <x v="0"/>
    <x v="2"/>
    <n v="4399"/>
    <x v="0"/>
    <n v="0"/>
    <n v="1"/>
    <x v="0"/>
    <s v="PT-Design"/>
    <s v="Block density"/>
    <x v="0"/>
    <s v="multi-level model"/>
    <m/>
    <n v="0.09"/>
    <m/>
    <m/>
    <s v=""/>
    <n v="2.0270000000000001"/>
    <m/>
  </r>
  <r>
    <n v="65"/>
    <s v="Sung et al. 2014"/>
    <n v="65.400000000000006"/>
    <x v="237"/>
    <s v="Table 2 p. 138 (1000m buffer)"/>
    <x v="0"/>
    <x v="0"/>
    <x v="1"/>
    <n v="5.0904494382022471E-2"/>
    <n v="19.644630835448627"/>
    <s v="65.4Pop_Den"/>
    <n v="0.5"/>
    <n v="9.8223154177243135"/>
    <n v="0.19898167191561775"/>
    <n v="1.8029729292274123E-2"/>
    <e v="#N/A"/>
    <e v="#N/A"/>
    <e v="#N/A"/>
    <e v="#N/A"/>
    <e v="#N/A"/>
    <e v="#N/A"/>
    <e v="#N/A"/>
    <e v="#N/A"/>
    <n v="0.5"/>
    <n v="9.8223154177243135"/>
    <n v="0.15511541060973644"/>
    <n v="1.4055007355348217E-2"/>
    <e v="#N/A"/>
    <e v="#N/A"/>
    <e v="#N/A"/>
    <e v="#N/A"/>
    <n v="0.5"/>
    <n v="9.8223154177243135"/>
    <n v="0.1505355858223176"/>
    <n v="1.3640029431360197E-2"/>
    <s v="6e, 8a, 5"/>
    <n v="9.0609999999999996E-2"/>
    <s v="Derived (6e)"/>
    <n v="5.0904494382022471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Residential density"/>
    <x v="2"/>
    <s v="OLS"/>
    <m/>
    <n v="0.69699999999999995"/>
    <m/>
    <m/>
    <s v=""/>
    <n v="1.78"/>
    <m/>
  </r>
  <r>
    <n v="110"/>
    <s v="Chapman and Frank 2004"/>
    <n v="110.4"/>
    <x v="238"/>
    <s v="Table 111 p. 245"/>
    <x v="1"/>
    <x v="0"/>
    <x v="1"/>
    <n v="1.0036138706752309E-2"/>
    <n v="99.639914235860502"/>
    <s v="110.4Local_Access"/>
    <n v="0.5"/>
    <n v="49.819957117930251"/>
    <n v="2.4445630981324807E-3"/>
    <n v="2.2301382666211551E-4"/>
    <n v="0.5"/>
    <n v="49.819957117930251"/>
    <n v="1.5735319479670786"/>
    <n v="0.14355096064377115"/>
    <n v="0.5"/>
    <n v="49.819957117930251"/>
    <n v="2.4541614792948376"/>
    <n v="0.22388947258609027"/>
    <e v="#N/A"/>
    <e v="#N/A"/>
    <e v="#N/A"/>
    <e v="#N/A"/>
    <n v="0.5"/>
    <n v="49.819957117930251"/>
    <n v="0.17741881864195566"/>
    <n v="1.6185652846286286E-2"/>
    <n v="0.5"/>
    <n v="49.819957117930251"/>
    <n v="1.482287465876987E-3"/>
    <n v="1.3522686333237037E-4"/>
    <s v="4a, 7a, 8a"/>
    <n v="9.1228500844378488E-2"/>
    <s v="Derived (7a); (used average mode shares p. 14 for elasticity calc as model-specific means only given for relative trip time)"/>
    <n v="1.0036138706752309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25372"/>
    <x v="0"/>
    <n v="0"/>
    <n v="1"/>
    <x v="0"/>
    <s v="PT-Access"/>
    <s v="Walkability index"/>
    <x v="5"/>
    <s v="Multinomial logistic"/>
    <s v="automobile"/>
    <n v="0.14099999999999999"/>
    <n v="1.1514246479847441"/>
    <m/>
    <s v="Derived (4a)"/>
    <n v="9.09"/>
    <m/>
  </r>
  <r>
    <n v="70"/>
    <s v="Guerra et al. 2012"/>
    <n v="70.13"/>
    <x v="239"/>
    <s v="Table 5 p. 9 (model 3"/>
    <x v="0"/>
    <x v="0"/>
    <x v="1"/>
    <n v="4.0616740088105729E-2"/>
    <n v="24.620390455531453"/>
    <s v="70.13Pop_Den"/>
    <n v="1"/>
    <n v="24.620390455531453"/>
    <n v="0.49876289323968725"/>
    <n v="4.5985938756699166E-2"/>
    <e v="#N/A"/>
    <e v="#N/A"/>
    <e v="#N/A"/>
    <e v="#N/A"/>
    <e v="#N/A"/>
    <e v="#N/A"/>
    <e v="#N/A"/>
    <e v="#N/A"/>
    <n v="1"/>
    <n v="24.620390455531453"/>
    <n v="0.38880872915060632"/>
    <n v="3.5848164827685908E-2"/>
    <e v="#N/A"/>
    <e v="#N/A"/>
    <e v="#N/A"/>
    <e v="#N/A"/>
    <n v="1"/>
    <n v="24.620390455531453"/>
    <n v="0.37732904542138057"/>
    <n v="3.4789737987851288E-2"/>
    <s v="6a, 8a, 5"/>
    <n v="9.2200000000000004E-2"/>
    <s v="Source (6a)"/>
    <n v="4.0616740088105729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0"/>
    <n v="0"/>
    <n v="0"/>
    <x v="1"/>
    <s v="Density"/>
    <s v="Population density"/>
    <x v="2"/>
    <s v="OLS"/>
    <m/>
    <n v="9.2200000000000004E-2"/>
    <m/>
    <m/>
    <s v=""/>
    <n v="2.27"/>
    <m/>
  </r>
  <r>
    <n v="154"/>
    <s v="Lu et al. 2018"/>
    <n v="154.1"/>
    <x v="240"/>
    <s v="Tables 3 (diagnostics) and 4 (elasticities) pp 8 - 9"/>
    <x v="0"/>
    <x v="0"/>
    <x v="1"/>
    <n v="4.6363636363636357E-2"/>
    <n v="21.568627450980394"/>
    <s v="154.1Balance"/>
    <n v="1"/>
    <n v="21.568627450980394"/>
    <n v="2.4071970427369851"/>
    <n v="0.22321281669015677"/>
    <e v="#N/A"/>
    <e v="#N/A"/>
    <e v="#N/A"/>
    <e v="#N/A"/>
    <e v="#N/A"/>
    <e v="#N/A"/>
    <e v="#N/A"/>
    <e v="#N/A"/>
    <n v="1"/>
    <n v="21.568627450980394"/>
    <n v="2.1961542950895043"/>
    <n v="0.20364339827193584"/>
    <n v="1"/>
    <n v="21.568627450980394"/>
    <n v="1.5540802815029231"/>
    <n v="0.14410562610299829"/>
    <n v="1"/>
    <n v="21.568627450980394"/>
    <n v="2.2653913454065311"/>
    <n v="0.21006356111951466"/>
    <s v="6c, 8a, 8b"/>
    <n v="9.2727272727272714E-2"/>
    <s v="derived (6c)"/>
    <n v="4.6363636363636357E-2"/>
    <s v="derived, 8a, 8b"/>
    <s v="N"/>
    <s v="Pos"/>
    <s v="insignificant"/>
    <s v="Mode share"/>
    <s v="trip"/>
    <s v="Ratio"/>
    <s v="Aggregate"/>
    <s v="Work"/>
    <s v="Hong Kong"/>
    <s v="Hong Kong"/>
    <n v="2011"/>
    <x v="0"/>
    <x v="0"/>
    <n v="4768"/>
    <x v="0"/>
    <n v="0"/>
    <n v="1"/>
    <x v="0"/>
    <s v="Diversity"/>
    <s v="ratio of job number to the resident numbers in a TPU"/>
    <x v="3"/>
    <s v="generalized linear mixed models"/>
    <m/>
    <n v="0.04"/>
    <m/>
    <m/>
    <m/>
    <n v="2"/>
    <s v="derived (8b)"/>
  </r>
  <r>
    <n v="110"/>
    <s v="Chapman and Frank 2004"/>
    <n v="110.2"/>
    <x v="241"/>
    <s v="Table 107, p. 240"/>
    <x v="1"/>
    <x v="0"/>
    <x v="1"/>
    <n v="2.960109065147035E-2"/>
    <n v="33.78253902108596"/>
    <s v="110.2Local_Access"/>
    <n v="1"/>
    <n v="33.78253902108596"/>
    <n v="1.6576398903090468E-3"/>
    <n v="1.540733587940688E-4"/>
    <n v="1"/>
    <n v="33.78253902108596"/>
    <n v="1.0670002045022167"/>
    <n v="9.9174921104827618E-2"/>
    <n v="1"/>
    <n v="33.78253902108596"/>
    <n v="1.6641484805390427"/>
    <n v="0.15467831549402056"/>
    <e v="#N/A"/>
    <e v="#N/A"/>
    <e v="#N/A"/>
    <e v="#N/A"/>
    <n v="1"/>
    <n v="33.78253902108596"/>
    <n v="0.12030636938645048"/>
    <n v="1.1182167202934858E-2"/>
    <n v="1"/>
    <n v="33.78253902108596"/>
    <n v="1.0051280059900683E-3"/>
    <n v="9.3424059595961052E-5"/>
    <s v="4a, 7a, 8a"/>
    <n v="9.2947424645616908E-2"/>
    <s v="Derived (7a); (used average mode shares p. 14 for elasticity calc as model-specific means only given for relative trip time)"/>
    <n v="2.960109065147035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8489"/>
    <x v="0"/>
    <n v="0"/>
    <n v="1"/>
    <x v="0"/>
    <s v="PT-Access"/>
    <s v="Walkability index"/>
    <x v="5"/>
    <s v="Multinomial logistic"/>
    <s v="automobile"/>
    <n v="0.125"/>
    <n v="1.1331484530668263"/>
    <m/>
    <s v="Derived (4a)"/>
    <n v="3.14"/>
    <m/>
  </r>
  <r>
    <n v="38"/>
    <s v="Choi et al. 2012"/>
    <n v="38.299999999999997"/>
    <x v="242"/>
    <s v="Table 2 p. 716 (multiplicative)"/>
    <x v="0"/>
    <x v="0"/>
    <x v="1"/>
    <n v="0.12883537881963511"/>
    <n v="7.7618431300610675"/>
    <s v="38.3Connectivity"/>
    <n v="1"/>
    <n v="7.7618431300610675"/>
    <n v="0.73333879637414301"/>
    <n v="6.8933846859169437E-2"/>
    <e v="#N/A"/>
    <e v="#N/A"/>
    <e v="#N/A"/>
    <e v="#N/A"/>
    <e v="#N/A"/>
    <e v="#N/A"/>
    <e v="#N/A"/>
    <e v="#N/A"/>
    <n v="1"/>
    <n v="7.7618431300610675"/>
    <n v="0.57516661211188524"/>
    <n v="5.4065661538517211E-2"/>
    <e v="#N/A"/>
    <e v="#N/A"/>
    <e v="#N/A"/>
    <e v="#N/A"/>
    <n v="1"/>
    <n v="7.7618431300610675"/>
    <n v="0.59246421905720315"/>
    <n v="5.5691636591377096E-2"/>
    <s v="6b"/>
    <n v="9.4E-2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1000"/>
    <x v="0"/>
    <n v="0"/>
    <n v="0"/>
    <x v="1"/>
    <s v="PT-Design"/>
    <s v="Pedestrian friendly intersection"/>
    <x v="0"/>
    <s v="Multiplicative"/>
    <m/>
    <n v="9.4E-2"/>
    <m/>
    <m/>
    <s v=""/>
    <s v=""/>
    <m/>
  </r>
  <r>
    <n v="76"/>
    <s v="Woldeamanuel and Kent 2016"/>
    <n v="76.099999999999994"/>
    <x v="243"/>
    <s v="Table 3"/>
    <x v="0"/>
    <x v="0"/>
    <x v="1"/>
    <n v="2.5924228998389812E-2"/>
    <n v="38.573953349282299"/>
    <s v="76.1Connectivity"/>
    <n v="0.5"/>
    <n v="19.286976674641149"/>
    <n v="1.8222332019954433"/>
    <n v="0.18895996326799597"/>
    <e v="#N/A"/>
    <e v="#N/A"/>
    <e v="#N/A"/>
    <e v="#N/A"/>
    <e v="#N/A"/>
    <e v="#N/A"/>
    <e v="#N/A"/>
    <e v="#N/A"/>
    <n v="0.5"/>
    <n v="19.286976674641149"/>
    <n v="1.4291998493078315"/>
    <n v="0.14820361671168175"/>
    <n v="0.5"/>
    <n v="19.286976674641149"/>
    <n v="1.4399501012440261"/>
    <n v="0.14931838468361891"/>
    <e v="#N/A"/>
    <e v="#N/A"/>
    <e v="#N/A"/>
    <e v="#N/A"/>
    <s v="6c, 8a"/>
    <n v="0.10369691599355925"/>
    <s v="derived (6c)"/>
    <n v="2.5924228998389812E-2"/>
    <s v="Derived (8a)"/>
    <s v="Y"/>
    <s v="Pos"/>
    <s v="Y"/>
    <s v="Ridership"/>
    <s v="boarding"/>
    <s v="Continuous"/>
    <s v="Aggregate"/>
    <s v="General"/>
    <s v="USA"/>
    <s v="San Fernando"/>
    <n v="2012"/>
    <x v="0"/>
    <x v="2"/>
    <n v="18"/>
    <x v="1"/>
    <n v="0"/>
    <n v="1"/>
    <x v="0"/>
    <s v="PT-Design"/>
    <s v="Connectivity index"/>
    <x v="0"/>
    <s v="OLS"/>
    <m/>
    <n v="0.04"/>
    <m/>
    <m/>
    <s v=""/>
    <n v="4"/>
    <m/>
  </r>
  <r>
    <n v="86"/>
    <s v="Chen and Zegras 2016"/>
    <n v="86.4"/>
    <x v="244"/>
    <s v="Table 2 (p-values), Table 3 p. 118 (pm peak)"/>
    <x v="0"/>
    <x v="0"/>
    <x v="1"/>
    <n v="4.0945860762741065E-2"/>
    <n v="24.422493052336954"/>
    <s v="86.4Local_Access"/>
    <n v="1"/>
    <n v="24.422493052336954"/>
    <n v="1.1983616352542561E-3"/>
    <n v="1.2462961006644264E-4"/>
    <e v="#N/A"/>
    <e v="#N/A"/>
    <e v="#N/A"/>
    <e v="#N/A"/>
    <e v="#N/A"/>
    <e v="#N/A"/>
    <e v="#N/A"/>
    <e v="#N/A"/>
    <n v="1"/>
    <n v="24.422493052336954"/>
    <n v="6.5937470328730427E-4"/>
    <n v="6.8574969141879647E-5"/>
    <n v="1"/>
    <n v="24.422493052336954"/>
    <n v="8.697337605851807E-2"/>
    <n v="9.0452311100858787E-3"/>
    <n v="1"/>
    <n v="24.422493052336954"/>
    <n v="7.2663963261257079E-4"/>
    <n v="7.5570521791707359E-5"/>
    <m/>
    <n v="0.104"/>
    <s v="Source"/>
    <m/>
    <m/>
    <s v="N"/>
    <s v="Pos"/>
    <s v="insignificant"/>
    <s v="Ridership"/>
    <s v="boarding"/>
    <s v="Continuous"/>
    <s v="Aggregate"/>
    <s v="Peak"/>
    <s v="USA"/>
    <s v="Boston"/>
    <s v="2009 - 2010"/>
    <x v="2"/>
    <x v="2"/>
    <n v="120"/>
    <x v="0"/>
    <n v="0"/>
    <n v="1"/>
    <x v="0"/>
    <s v="PT-Access"/>
    <s v="Walkability index"/>
    <x v="5"/>
    <s v="OLS"/>
    <m/>
    <n v="0.09"/>
    <m/>
    <m/>
    <s v=""/>
    <s v=""/>
    <m/>
  </r>
  <r>
    <n v="131"/>
    <s v="Zhang 2004"/>
    <n v="131.30000000000001"/>
    <x v="245"/>
    <s v="Table 4 (Hong Kong - work trip, expanded)"/>
    <x v="1"/>
    <x v="0"/>
    <x v="1"/>
    <n v="0.19127272727272726"/>
    <n v="5.2281368821292782"/>
    <s v="131.3Pop_Den"/>
    <n v="1"/>
    <n v="5.2281368821292782"/>
    <n v="0.10591223897499433"/>
    <n v="1.1141967540169403E-2"/>
    <n v="1"/>
    <n v="5.2281368821292782"/>
    <n v="2.3343132374343222E-2"/>
    <n v="2.4556975257809068E-3"/>
    <n v="1"/>
    <n v="5.2281368821292782"/>
    <n v="0.29465484004843168"/>
    <n v="3.0997689173095012E-2"/>
    <e v="#N/A"/>
    <e v="#N/A"/>
    <e v="#N/A"/>
    <e v="#N/A"/>
    <n v="1"/>
    <n v="5.2281368821292782"/>
    <n v="0.28091892977867572"/>
    <n v="2.9552671412716686E-2"/>
    <e v="#N/A"/>
    <e v="#N/A"/>
    <e v="#N/A"/>
    <e v="#N/A"/>
    <s v="4a, 7a, 8a"/>
    <n v="0.1052"/>
    <s v="derived (7a)"/>
    <n v="0.19127272727272726"/>
    <s v="Derived (8a)"/>
    <s v="N"/>
    <s v="Pos"/>
    <s v="insignificant"/>
    <s v="mode choice (probability)"/>
    <s v="trip"/>
    <s v="Discrete"/>
    <s v="Disaggregate"/>
    <s v="Work"/>
    <s v="Hong Kong"/>
    <s v="Hong Kong"/>
    <n v="1991"/>
    <x v="1"/>
    <x v="1"/>
    <n v="20246"/>
    <x v="1"/>
    <n v="0"/>
    <n v="1"/>
    <x v="0"/>
    <s v="Density"/>
    <s v="population density (origin)"/>
    <x v="2"/>
    <s v="logistic (nested)"/>
    <s v="drive alone or active modes"/>
    <n v="4.0000000000000002E-4"/>
    <n v="1.0004000800106678"/>
    <m/>
    <s v="Derived (4a)"/>
    <n v="0.55000000000000004"/>
    <m/>
  </r>
  <r>
    <n v="110"/>
    <s v="Chapman and Frank 2004"/>
    <n v="110.3"/>
    <x v="246"/>
    <s v="Table 109 p. 242"/>
    <x v="1"/>
    <x v="0"/>
    <x v="1"/>
    <n v="3.453900589968345E-2"/>
    <n v="28.952773073563328"/>
    <s v="110.3Local_Access"/>
    <n v="0.5"/>
    <n v="14.476386536781664"/>
    <n v="7.1032659137681162E-4"/>
    <n v="7.5564640937218457E-5"/>
    <n v="0.5"/>
    <n v="14.476386536781664"/>
    <n v="0.45722754543576755"/>
    <n v="4.8639929459055577E-2"/>
    <n v="0.5"/>
    <n v="14.476386536781664"/>
    <n v="0.71311563183111648"/>
    <n v="7.5861339446111981E-2"/>
    <e v="#N/A"/>
    <e v="#N/A"/>
    <e v="#N/A"/>
    <e v="#N/A"/>
    <n v="0.5"/>
    <n v="14.476386536781664"/>
    <n v="5.1553304060066141E-2"/>
    <n v="5.4842476090827012E-3"/>
    <n v="0.5"/>
    <n v="14.476386536781664"/>
    <n v="4.307142670530122E-4"/>
    <n v="4.5819443241331208E-5"/>
    <s v="4a, 7a, 8a"/>
    <n v="0.10638013817102503"/>
    <s v="Derived (7a); (used average mode shares p. 14 for elasticity calc as model-specific means only given for relative trip time)"/>
    <n v="3.453900589968345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4224"/>
    <x v="0"/>
    <n v="0"/>
    <n v="1"/>
    <x v="0"/>
    <s v="PT-Access"/>
    <s v="Walkability index"/>
    <x v="5"/>
    <s v="Multinomial logistic"/>
    <s v="automobile"/>
    <n v="0.108"/>
    <n v="1.1140477453864677"/>
    <m/>
    <s v="Derived (4a)"/>
    <n v="3.08"/>
    <m/>
  </r>
  <r>
    <n v="37"/>
    <s v="Moniruzzaman and Paez 2012"/>
    <n v="37.200000000000003"/>
    <x v="247"/>
    <s v="Table 2 (2), p. 203"/>
    <x v="0"/>
    <x v="0"/>
    <x v="1"/>
    <n v="7.9336709847607212E-2"/>
    <n v="12.604505555131235"/>
    <s v="37.2Pop_Den"/>
    <n v="1"/>
    <n v="12.604505555131235"/>
    <n v="0.25534362137301297"/>
    <n v="2.7168109458016201E-2"/>
    <e v="#N/A"/>
    <e v="#N/A"/>
    <e v="#N/A"/>
    <e v="#N/A"/>
    <e v="#N/A"/>
    <e v="#N/A"/>
    <e v="#N/A"/>
    <e v="#N/A"/>
    <n v="1"/>
    <n v="12.604505555131235"/>
    <n v="0.19905215537965953"/>
    <n v="2.1178797089701613E-2"/>
    <n v="1"/>
    <n v="12.604505555131235"/>
    <n v="0.6772669290737372"/>
    <n v="7.2060002761887954E-2"/>
    <n v="1"/>
    <n v="12.604505555131235"/>
    <n v="0.19317508622441926"/>
    <n v="2.0553487331645626E-2"/>
    <s v="4a, 7a"/>
    <n v="0.1063982304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2"/>
    <n v="761"/>
    <x v="0"/>
    <n v="0"/>
    <n v="1"/>
    <x v="0"/>
    <s v="Density"/>
    <s v="Dwelling density"/>
    <x v="2"/>
    <s v="Binary logistic"/>
    <s v="Not choosing transit"/>
    <n v="0.58640999999999999"/>
    <n v="1.7975237080793633"/>
    <m/>
    <s v="Derived (4a)"/>
    <s v=""/>
    <m/>
  </r>
  <r>
    <n v="9"/>
    <s v="Kuby et al. 2004"/>
    <n v="9.1"/>
    <x v="248"/>
    <s v="Table 2 p. 239"/>
    <x v="1"/>
    <x v="0"/>
    <x v="1"/>
    <n v="4.6932524201704955E-2"/>
    <n v="21.307185518133121"/>
    <s v="9.1Pop_Den"/>
    <n v="1"/>
    <n v="21.307185518133121"/>
    <n v="0.43164358075528508"/>
    <n v="4.6735489300310566E-2"/>
    <n v="1"/>
    <n v="21.307185518133121"/>
    <n v="9.5134550469516854E-2"/>
    <n v="1.0300534894502821E-2"/>
    <n v="1"/>
    <n v="21.307185518133121"/>
    <n v="1.2008609342628396"/>
    <n v="0.13002121622241852"/>
    <e v="#N/A"/>
    <e v="#N/A"/>
    <e v="#N/A"/>
    <e v="#N/A"/>
    <e v="#N/A"/>
    <e v="#N/A"/>
    <e v="#N/A"/>
    <e v="#N/A"/>
    <n v="1"/>
    <n v="21.307185518133121"/>
    <n v="0.32655127816492985"/>
    <n v="3.5356795391177503E-2"/>
    <s v="6c, 8a"/>
    <n v="0.10827333333333333"/>
    <s v="derived (6c)"/>
    <n v="4.6932524201704955E-2"/>
    <s v="Derived (8a)"/>
    <s v="Y"/>
    <s v="Pos"/>
    <s v="Y"/>
    <s v="Ridership"/>
    <s v="unlinked trip (boarding)"/>
    <s v="Continuous"/>
    <s v="Aggregate"/>
    <s v="Weekday"/>
    <s v="USA"/>
    <s v="varies"/>
    <n v="2000"/>
    <x v="1"/>
    <x v="1"/>
    <n v="268"/>
    <x v="0"/>
    <n v="0"/>
    <n v="0"/>
    <x v="1"/>
    <s v="Density"/>
    <s v="Population density"/>
    <x v="2"/>
    <s v="OLS"/>
    <m/>
    <n v="9.1560000000000002E-2"/>
    <m/>
    <m/>
    <s v=""/>
    <n v="2.3069999999999999"/>
    <m/>
  </r>
  <r>
    <n v="14"/>
    <s v="Taylor et al. 2009"/>
    <n v="14.1"/>
    <x v="249"/>
    <s v="Table 2 p. 68"/>
    <x v="0"/>
    <x v="0"/>
    <x v="1"/>
    <n v="7.9336709847607212E-2"/>
    <n v="12.604505555131235"/>
    <s v="14.1Pop_Den"/>
    <n v="1"/>
    <n v="12.604505555131235"/>
    <n v="0.25534362137301297"/>
    <n v="2.7763511951887698E-2"/>
    <e v="#N/A"/>
    <e v="#N/A"/>
    <e v="#N/A"/>
    <e v="#N/A"/>
    <n v="1"/>
    <n v="12.604505555131235"/>
    <n v="0.71038280977910429"/>
    <n v="7.7239922907282002E-2"/>
    <e v="#N/A"/>
    <e v="#N/A"/>
    <e v="#N/A"/>
    <e v="#N/A"/>
    <n v="1"/>
    <n v="12.604505555131235"/>
    <n v="0.6772669290737372"/>
    <n v="7.3639233198187437E-2"/>
    <e v="#N/A"/>
    <e v="#N/A"/>
    <e v="#N/A"/>
    <e v="#N/A"/>
    <s v="6aa"/>
    <n v="0.10872999999999999"/>
    <s v="Source (6a)"/>
    <m/>
    <m/>
    <s v="N"/>
    <s v="Pos"/>
    <s v="insignificant"/>
    <s v="Ridership"/>
    <s v="boarding"/>
    <s v="Continuous"/>
    <s v="Aggregate"/>
    <s v="other"/>
    <s v="USA"/>
    <s v="varies"/>
    <n v="2000"/>
    <x v="1"/>
    <x v="1"/>
    <n v="265"/>
    <x v="1"/>
    <n v="0"/>
    <n v="1"/>
    <x v="0"/>
    <s v="Density"/>
    <s v="Population density"/>
    <x v="2"/>
    <s v="OLS"/>
    <m/>
    <n v="0.10872999999999999"/>
    <m/>
    <m/>
    <s v=""/>
    <s v=""/>
    <m/>
  </r>
  <r>
    <n v="72"/>
    <s v="Bhattacharya 2013"/>
    <n v="72.400000000000006"/>
    <x v="250"/>
    <s v="Table 3.5 p. 67"/>
    <x v="0"/>
    <x v="0"/>
    <x v="1"/>
    <n v="3.4187648600865699E-2"/>
    <n v="29.250329897642565"/>
    <s v="72.4Emp_Den"/>
    <n v="1"/>
    <n v="29.250329897642565"/>
    <n v="0.54102568330461986"/>
    <n v="5.9512825163508185E-2"/>
    <e v="#N/A"/>
    <e v="#N/A"/>
    <e v="#N/A"/>
    <e v="#N/A"/>
    <e v="#N/A"/>
    <e v="#N/A"/>
    <e v="#N/A"/>
    <e v="#N/A"/>
    <n v="1"/>
    <n v="29.250329897642565"/>
    <n v="0.45204995231547368"/>
    <n v="4.9725494754702108E-2"/>
    <n v="1"/>
    <n v="29.250329897642565"/>
    <n v="1.2941720052937107"/>
    <n v="0.14235892058230817"/>
    <e v="#N/A"/>
    <e v="#N/A"/>
    <e v="#N/A"/>
    <e v="#N/A"/>
    <s v="4b, 8a, 8b"/>
    <n v="0.11"/>
    <s v="Source"/>
    <n v="3.4187648600865699E-2"/>
    <s v="Derived (8a)"/>
    <s v="Y"/>
    <s v="Pos"/>
    <s v="Y"/>
    <s v="Transit users"/>
    <s v="individual"/>
    <s v="Count"/>
    <s v="Aggregate"/>
    <s v="General"/>
    <s v="USA"/>
    <s v="Atlanta"/>
    <n v="2009"/>
    <x v="1"/>
    <x v="2"/>
    <n v="1605"/>
    <x v="1"/>
    <n v="0"/>
    <n v="1"/>
    <x v="0"/>
    <s v="Density"/>
    <s v="Employment density"/>
    <x v="1"/>
    <s v="Negative binomial regression"/>
    <m/>
    <n v="1.6402999999999999E-3"/>
    <m/>
    <n v="1.0016416460279076"/>
    <s v="Derived (4b)"/>
    <n v="3.2175362887406824"/>
    <s v="derived (8b)"/>
  </r>
  <r>
    <n v="150"/>
    <s v="He et al. 2018"/>
    <n v="150.1"/>
    <x v="251"/>
    <s v="Table 3 p. 1602"/>
    <x v="0"/>
    <x v="0"/>
    <x v="1"/>
    <n v="6.2340116200624504E-2"/>
    <n v="16.041035226526933"/>
    <s v="150.1Emp_Den"/>
    <n v="1"/>
    <n v="16.041035226526933"/>
    <n v="0.29670133891531481"/>
    <n v="3.2812606406184476E-2"/>
    <e v="#N/A"/>
    <e v="#N/A"/>
    <e v="#N/A"/>
    <e v="#N/A"/>
    <e v="#N/A"/>
    <e v="#N/A"/>
    <e v="#N/A"/>
    <e v="#N/A"/>
    <n v="1"/>
    <n v="16.041035226526933"/>
    <n v="0.24790657864774227"/>
    <n v="2.7416327207724332E-2"/>
    <e v="#N/A"/>
    <e v="#N/A"/>
    <e v="#N/A"/>
    <e v="#N/A"/>
    <n v="1"/>
    <n v="16.041035226526933"/>
    <n v="0.24592597937794428"/>
    <n v="2.7197290028701668E-2"/>
    <s v="6c, 8a"/>
    <n v="0.11059136613990787"/>
    <s v="derived 6c)"/>
    <n v="6.2340116200624504E-2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x v="0"/>
    <x v="0"/>
    <n v="108"/>
    <x v="0"/>
    <n v="0"/>
    <n v="0"/>
    <x v="1"/>
    <s v="Density"/>
    <s v="Count_offices"/>
    <x v="1"/>
    <s v="OLS"/>
    <m/>
    <n v="1007"/>
    <m/>
    <m/>
    <m/>
    <n v="1.774"/>
    <s v="source"/>
  </r>
  <r>
    <n v="65"/>
    <s v="Sung et al. 2014"/>
    <n v="65.8"/>
    <x v="252"/>
    <s v="Table 3 p. 139 (750m buffer)"/>
    <x v="0"/>
    <x v="0"/>
    <x v="1"/>
    <n v="7.4228947368421047E-2"/>
    <n v="13.471833232885455"/>
    <s v="65.8Mix_House"/>
    <n v="1"/>
    <n v="13.471833232885455"/>
    <n v="1.5865771388571408"/>
    <n v="0.17901032542297349"/>
    <e v="#N/A"/>
    <e v="#N/A"/>
    <e v="#N/A"/>
    <e v="#N/A"/>
    <e v="#N/A"/>
    <e v="#N/A"/>
    <e v="#N/A"/>
    <e v="#N/A"/>
    <n v="1"/>
    <n v="13.471833232885455"/>
    <n v="1.5865771388571412"/>
    <n v="0.17901032542297352"/>
    <e v="#N/A"/>
    <e v="#N/A"/>
    <e v="#N/A"/>
    <e v="#N/A"/>
    <n v="1"/>
    <n v="13.471833232885455"/>
    <n v="1.6179795958325547"/>
    <n v="0.18255340183859547"/>
    <s v="6e, 8a"/>
    <n v="0.112828"/>
    <s v="Derived (6e)"/>
    <n v="7.422894736842104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small-scale neighborhood living balancing index:perfect balance between two land uses = 1"/>
    <x v="9"/>
    <s v="OLS"/>
    <m/>
    <n v="0.26800000000000002"/>
    <m/>
    <m/>
    <s v=""/>
    <n v="1.52"/>
    <m/>
  </r>
  <r>
    <n v="67"/>
    <s v="Kerkman et al. 2015"/>
    <n v="67.2"/>
    <x v="253"/>
    <s v="Table 6 p. 29 (2013)"/>
    <x v="0"/>
    <x v="0"/>
    <x v="1"/>
    <n v="4.2481203007518793E-2"/>
    <n v="23.539823008849559"/>
    <s v="67.2Act_Den"/>
    <n v="1"/>
    <n v="23.539823008849559"/>
    <n v="1.3146108968743249"/>
    <n v="0.1485510313467987"/>
    <e v="#N/A"/>
    <e v="#N/A"/>
    <e v="#N/A"/>
    <e v="#N/A"/>
    <e v="#N/A"/>
    <e v="#N/A"/>
    <e v="#N/A"/>
    <e v="#N/A"/>
    <n v="1"/>
    <n v="23.539823008849559"/>
    <n v="1.2955592089075867"/>
    <n v="0.14639819060655729"/>
    <n v="1"/>
    <n v="23.539823008849559"/>
    <n v="1.1587294880089511"/>
    <n v="0.13093643214501149"/>
    <n v="1"/>
    <n v="23.539823008849559"/>
    <n v="1.3408204869095608"/>
    <n v="0.15151271502078037"/>
    <s v="6a, 5, 8a"/>
    <n v="0.113"/>
    <s v="Source (6a)"/>
    <n v="4.2481203007518793E-2"/>
    <s v="Derived (8a)"/>
    <s v="Y"/>
    <s v="Pos"/>
    <s v="Y"/>
    <s v="Ridership"/>
    <s v="stop entrance + stop exit"/>
    <s v="Continuous"/>
    <s v="Aggregate"/>
    <s v="General"/>
    <s v="Netherlands"/>
    <s v="Arnhem- Nijmegen"/>
    <n v="2013"/>
    <x v="0"/>
    <x v="2"/>
    <n v="1284"/>
    <x v="0"/>
    <n v="0"/>
    <n v="1"/>
    <x v="0"/>
    <s v="Density"/>
    <s v="Sum of number of inhabitants, employees, students,_x000a_and train travelers within service area)"/>
    <x v="7"/>
    <s v="OLS"/>
    <m/>
    <n v="0.113"/>
    <m/>
    <m/>
    <s v=""/>
    <n v="2.66"/>
    <m/>
  </r>
  <r>
    <n v="65"/>
    <s v="Sung et al. 2014"/>
    <n v="65.3"/>
    <x v="254"/>
    <s v="Table 2 p. 138 (750m buffer)"/>
    <x v="0"/>
    <x v="0"/>
    <x v="1"/>
    <n v="0.12597"/>
    <n v="7.9383980312772886"/>
    <s v="65.3Mix_House"/>
    <n v="1"/>
    <n v="7.9383980312772886"/>
    <n v="0.934904746655289"/>
    <n v="0.10599295584255009"/>
    <e v="#N/A"/>
    <e v="#N/A"/>
    <e v="#N/A"/>
    <e v="#N/A"/>
    <e v="#N/A"/>
    <e v="#N/A"/>
    <e v="#N/A"/>
    <e v="#N/A"/>
    <n v="1"/>
    <n v="7.9383980312772886"/>
    <n v="0.93490474665528922"/>
    <n v="0.10599295584255011"/>
    <e v="#N/A"/>
    <e v="#N/A"/>
    <e v="#N/A"/>
    <e v="#N/A"/>
    <n v="1"/>
    <n v="7.9383980312772886"/>
    <n v="0.95340892484110396"/>
    <n v="0.10809083003601049"/>
    <s v="6e, 8a"/>
    <n v="0.113373"/>
    <s v="Derived (6e)"/>
    <n v="0.12597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small-scale neighborhood living balancing index:perfect balance between two land uses = 1"/>
    <x v="9"/>
    <s v="OLS"/>
    <m/>
    <n v="0.221"/>
    <m/>
    <m/>
    <s v=""/>
    <n v="0.9"/>
    <m/>
  </r>
  <r>
    <n v="128"/>
    <s v="Zhao et al. 2013"/>
    <n v="128.1"/>
    <x v="255"/>
    <s v="Table  2  p. 120"/>
    <x v="1"/>
    <x v="0"/>
    <x v="1"/>
    <n v="3.4439017243834052E-2"/>
    <n v="29.036833220873618"/>
    <s v="128.1Emp_den"/>
    <n v="0.5"/>
    <n v="14.518416610436809"/>
    <n v="0.26853838211909464"/>
    <n v="3.0704017268470246E-2"/>
    <n v="0.5"/>
    <n v="14.518416610436809"/>
    <n v="5.3810570293208917E-2"/>
    <n v="6.152568085318175E-3"/>
    <e v="#N/A"/>
    <e v="#N/A"/>
    <e v="#N/A"/>
    <e v="#N/A"/>
    <n v="0.5"/>
    <n v="14.518416610436809"/>
    <n v="0.2243752313020268"/>
    <n v="2.5654511366867184E-2"/>
    <e v="#N/A"/>
    <e v="#N/A"/>
    <e v="#N/A"/>
    <e v="#N/A"/>
    <n v="0.5"/>
    <n v="14.518416610436809"/>
    <n v="0.2225826309535342"/>
    <n v="2.5449549857747892E-2"/>
    <s v="6c, 8a"/>
    <n v="0.11433753724952904"/>
    <s v="derived (6c)"/>
    <n v="3.4439017243834052E-2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Employment density at work (common catchment area)"/>
    <x v="1"/>
    <s v="OLS"/>
    <m/>
    <n v="0.24060000000000001"/>
    <m/>
    <m/>
    <m/>
    <n v="3.32"/>
    <m/>
  </r>
  <r>
    <n v="177"/>
    <s v="Tu et al. 2018"/>
    <n v="177.2"/>
    <x v="256"/>
    <s v="Table 4 Model 2 p. 51"/>
    <x v="0"/>
    <x v="0"/>
    <x v="1"/>
    <n v="5.8071742424242428E-2"/>
    <n v="17.220079134090927"/>
    <s v="177.2Mix_Land"/>
    <n v="1"/>
    <n v="17.220079134090927"/>
    <n v="0.23367268600446708"/>
    <n v="2.6868164465799933E-2"/>
    <e v="#N/A"/>
    <e v="#N/A"/>
    <e v="#N/A"/>
    <e v="#N/A"/>
    <e v="#N/A"/>
    <e v="#N/A"/>
    <e v="#N/A"/>
    <e v="#N/A"/>
    <n v="1"/>
    <n v="17.220079134090927"/>
    <n v="0.19948182948200585"/>
    <n v="2.293682969159147E-2"/>
    <n v="1"/>
    <n v="17.220079134090927"/>
    <n v="0.12757386373357496"/>
    <n v="1.4668704378507104E-2"/>
    <n v="1"/>
    <n v="17.220079134090927"/>
    <n v="0.16336251566383364"/>
    <n v="1.8783756944184705E-2"/>
    <s v="6e, 8a"/>
    <n v="0.11498205"/>
    <s v="Derived (6e)"/>
    <n v="5.8071742424242428E-2"/>
    <s v="Derived (8a)"/>
    <s v="Y"/>
    <s v="Pos"/>
    <s v="Y"/>
    <s v="Ridership"/>
    <s v="daily ridership"/>
    <s v="Count"/>
    <s v="Aggregate"/>
    <s v="General"/>
    <s v="China"/>
    <s v="Shenzhen"/>
    <n v="2014"/>
    <x v="0"/>
    <x v="0"/>
    <n v="491"/>
    <x v="0"/>
    <n v="0"/>
    <n v="1"/>
    <x v="0"/>
    <s v="Diversity"/>
    <s v="land use mix (entropy)"/>
    <x v="4"/>
    <s v="OLS"/>
    <m/>
    <n v="0.2019"/>
    <m/>
    <m/>
    <m/>
    <n v="1.98"/>
    <s v="source"/>
  </r>
  <r>
    <n v="33"/>
    <s v="Ramos-Santiago and Brown 2016"/>
    <n v="33.200000000000003"/>
    <x v="257"/>
    <s v="(Light rail) Table 3 p. 929"/>
    <x v="0"/>
    <x v="0"/>
    <x v="1"/>
    <n v="7.9336709847607212E-2"/>
    <n v="12.604505555131235"/>
    <s v="33.2Pop_Den"/>
    <n v="1"/>
    <n v="12.604505555131235"/>
    <n v="0.25534362137301297"/>
    <n v="2.9364516457896492E-2"/>
    <e v="#N/A"/>
    <e v="#N/A"/>
    <e v="#N/A"/>
    <e v="#N/A"/>
    <e v="#N/A"/>
    <e v="#N/A"/>
    <e v="#N/A"/>
    <e v="#N/A"/>
    <n v="1"/>
    <n v="12.604505555131235"/>
    <n v="0.19905215537965953"/>
    <n v="2.2890997868660848E-2"/>
    <n v="1"/>
    <n v="12.604505555131235"/>
    <n v="0.6772669290737372"/>
    <n v="7.7885696843479776E-2"/>
    <e v="#N/A"/>
    <e v="#N/A"/>
    <e v="#N/A"/>
    <e v="#N/A"/>
    <s v="4b"/>
    <n v="0.115"/>
    <s v="Source"/>
    <m/>
    <m/>
    <s v="Y"/>
    <s v="Pos"/>
    <s v="Y"/>
    <s v="Ridership"/>
    <s v="boarding"/>
    <s v="Count"/>
    <s v="Aggregate"/>
    <s v="General"/>
    <s v="USA"/>
    <s v="varies"/>
    <n v="2012"/>
    <x v="0"/>
    <x v="2"/>
    <n v="432"/>
    <x v="1"/>
    <n v="0"/>
    <n v="1"/>
    <x v="0"/>
    <s v="Density"/>
    <s v="Population density"/>
    <x v="2"/>
    <s v="Negative binomial regression"/>
    <m/>
    <n v="1E-4"/>
    <m/>
    <n v="1.0001000050001667"/>
    <s v="Derived (4b)"/>
    <s v=""/>
    <m/>
  </r>
  <r>
    <n v="113"/>
    <s v="Ewing et al. 2015"/>
    <n v="113.2"/>
    <x v="258"/>
    <s v="Table 12 p. 2343"/>
    <x v="0"/>
    <x v="0"/>
    <x v="1"/>
    <n v="5.3991750687442712E-2"/>
    <n v="18.52134793311264"/>
    <s v="113.2Balance"/>
    <n v="1"/>
    <n v="18.52134793311264"/>
    <n v="2.0671011205242431"/>
    <n v="0.24352518300896109"/>
    <e v="#N/A"/>
    <e v="#N/A"/>
    <e v="#N/A"/>
    <e v="#N/A"/>
    <e v="#N/A"/>
    <e v="#N/A"/>
    <e v="#N/A"/>
    <e v="#N/A"/>
    <n v="1"/>
    <n v="18.52134793311264"/>
    <n v="1.8858751168379766"/>
    <n v="0.22217494751468203"/>
    <n v="1"/>
    <n v="18.52134793311264"/>
    <n v="1.3345152200863353"/>
    <n v="0.15721923807837115"/>
    <n v="1"/>
    <n v="18.52134793311264"/>
    <n v="1.9453301517816022"/>
    <n v="0.22917934518139055"/>
    <s v="7b, 8a"/>
    <n v="0.11781"/>
    <s v="derived (7b)"/>
    <n v="5.3991750687442712E-2"/>
    <s v="Derived (8a)"/>
    <s v="Y"/>
    <s v="Pos"/>
    <s v="Y"/>
    <s v="Ridership"/>
    <s v="trip"/>
    <s v="Count"/>
    <s v="Disaggregate"/>
    <s v="General"/>
    <s v="USA"/>
    <s v="15 cities"/>
    <s v="varies"/>
    <x v="2"/>
    <x v="2"/>
    <n v="6719"/>
    <x v="0"/>
    <n v="0"/>
    <n v="1"/>
    <x v="0"/>
    <s v="Diversity"/>
    <s v="job-population balance:Perfect balancing when index = 1"/>
    <x v="3"/>
    <s v="Negative binomial regression"/>
    <m/>
    <n v="0.187"/>
    <m/>
    <n v="1.2056272850499248"/>
    <s v="Derived (4b)"/>
    <n v="2.1819999999999999"/>
    <m/>
  </r>
  <r>
    <n v="38"/>
    <s v="Choi et al. 2012"/>
    <n v="38.299999999999997"/>
    <x v="259"/>
    <s v="Table 2 p. 716 (multiplicative)"/>
    <x v="0"/>
    <x v="0"/>
    <x v="1"/>
    <n v="7.9336709847607212E-2"/>
    <n v="12.604505555131235"/>
    <s v="38.3Pop_Den"/>
    <n v="1"/>
    <n v="12.604505555131235"/>
    <n v="0.25534362137301297"/>
    <n v="3.089657818613457E-2"/>
    <e v="#N/A"/>
    <e v="#N/A"/>
    <e v="#N/A"/>
    <e v="#N/A"/>
    <e v="#N/A"/>
    <e v="#N/A"/>
    <e v="#N/A"/>
    <e v="#N/A"/>
    <n v="1"/>
    <n v="12.604505555131235"/>
    <n v="0.19905215537965953"/>
    <n v="2.4085310800938804E-2"/>
    <e v="#N/A"/>
    <e v="#N/A"/>
    <e v="#N/A"/>
    <e v="#N/A"/>
    <n v="1"/>
    <n v="12.604505555131235"/>
    <n v="0.19317508622441926"/>
    <n v="2.337418543315473E-2"/>
    <s v="6b"/>
    <n v="0.121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1000"/>
    <x v="0"/>
    <n v="0"/>
    <n v="0"/>
    <x v="1"/>
    <s v="Density"/>
    <s v="Population (gross)  (common catchment area)"/>
    <x v="2"/>
    <s v="Multiplicative"/>
    <m/>
    <n v="0.121"/>
    <m/>
    <m/>
    <s v=""/>
    <s v=""/>
    <m/>
  </r>
  <r>
    <n v="88"/>
    <s v="Lee et al. 2017"/>
    <n v="88.1"/>
    <x v="260"/>
    <s v="Table 5 p. 20"/>
    <x v="0"/>
    <x v="0"/>
    <x v="1"/>
    <n v="7.9336709847607212E-2"/>
    <n v="12.604505555131235"/>
    <s v="88.1Pop_Den"/>
    <n v="1"/>
    <n v="12.604505555131235"/>
    <n v="0.25534362137301297"/>
    <n v="3.0921343784443771E-2"/>
    <e v="#N/A"/>
    <e v="#N/A"/>
    <e v="#N/A"/>
    <e v="#N/A"/>
    <e v="#N/A"/>
    <e v="#N/A"/>
    <e v="#N/A"/>
    <e v="#N/A"/>
    <n v="1"/>
    <n v="12.604505555131235"/>
    <n v="0.19905215537965953"/>
    <n v="2.4104616729538883E-2"/>
    <n v="1"/>
    <n v="12.604505555131235"/>
    <n v="0.6772669290737372"/>
    <n v="8.201498606119817E-2"/>
    <n v="1"/>
    <n v="12.604505555131235"/>
    <n v="0.19317508622441926"/>
    <n v="2.3392921348949512E-2"/>
    <s v="1, 6c"/>
    <n v="0.12109698929691697"/>
    <s v="derived (6c)"/>
    <m/>
    <m/>
    <s v="Y"/>
    <s v="Pos"/>
    <s v="Y"/>
    <s v="Mode share"/>
    <s v="trip"/>
    <s v="continuous (fraction)"/>
    <s v="Aggregate"/>
    <s v="General"/>
    <s v="South Korea"/>
    <s v="Seoul metropolitan area"/>
    <n v="2010"/>
    <x v="0"/>
    <x v="2"/>
    <n v="78"/>
    <x v="0"/>
    <n v="0"/>
    <n v="1"/>
    <x v="0"/>
    <s v="Density"/>
    <s v="Population density"/>
    <x v="2"/>
    <s v="OLS"/>
    <m/>
    <n v="7.1520643493541822E-4"/>
    <m/>
    <m/>
    <s v=""/>
    <s v=""/>
    <m/>
  </r>
  <r>
    <n v="65"/>
    <s v="Sung et al. 2014"/>
    <n v="65.900000000000006"/>
    <x v="261"/>
    <s v="Table 3 p. 139 (1000m buffer)"/>
    <x v="0"/>
    <x v="0"/>
    <x v="1"/>
    <n v="7.9687499999999994E-2"/>
    <n v="12.549019607843139"/>
    <s v="65.9Balance"/>
    <n v="0.33333333333333331"/>
    <n v="4.1830065359477127"/>
    <n v="0.46685033556111222"/>
    <n v="5.6547246894839712E-2"/>
    <e v="#N/A"/>
    <e v="#N/A"/>
    <e v="#N/A"/>
    <e v="#N/A"/>
    <e v="#N/A"/>
    <e v="#N/A"/>
    <e v="#N/A"/>
    <e v="#N/A"/>
    <n v="0.33333333333333331"/>
    <n v="4.1830065359477127"/>
    <n v="0.42592083298705541"/>
    <n v="5.1589660895557082E-2"/>
    <e v="#N/A"/>
    <e v="#N/A"/>
    <e v="#N/A"/>
    <e v="#N/A"/>
    <n v="0.33333333333333331"/>
    <n v="4.1830065359477127"/>
    <n v="0.43934862456369089"/>
    <n v="5.3216102150277049E-2"/>
    <s v="6e, 8a"/>
    <n v="0.12112499999999998"/>
    <s v="Derived (6e)"/>
    <n v="7.96874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idential to non-residential balancing index:perfect balance between two land uses = 1"/>
    <x v="3"/>
    <s v="OLS"/>
    <m/>
    <n v="0.28499999999999998"/>
    <m/>
    <m/>
    <s v=""/>
    <n v="1.52"/>
    <m/>
  </r>
  <r>
    <n v="131"/>
    <s v="Zhang 2004"/>
    <n v="131.1"/>
    <x v="262"/>
    <s v="Table 3 (Boston - work trip, expanded)"/>
    <x v="1"/>
    <x v="0"/>
    <x v="1"/>
    <n v="4.1326530612244901E-2"/>
    <n v="24.197530864197528"/>
    <s v="131.1Emp_Den"/>
    <n v="0.5"/>
    <n v="12.098765432098764"/>
    <n v="0.22378355587610324"/>
    <n v="2.7189702038946544E-2"/>
    <n v="0.5"/>
    <n v="12.098765432098764"/>
    <n v="4.4842456668241944E-2"/>
    <n v="5.4483584851913961E-3"/>
    <n v="0.5"/>
    <n v="12.098765432098764"/>
    <n v="0.74552292391195751"/>
    <n v="9.0581035255302839E-2"/>
    <e v="#N/A"/>
    <e v="#N/A"/>
    <e v="#N/A"/>
    <e v="#N/A"/>
    <n v="0.5"/>
    <n v="12.098765432098764"/>
    <n v="0.53530621964367775"/>
    <n v="6.5039705686706847E-2"/>
    <e v="#N/A"/>
    <e v="#N/A"/>
    <e v="#N/A"/>
    <e v="#N/A"/>
    <s v="4a, 7a, 8a"/>
    <n v="0.1215"/>
    <s v="derived (7a)"/>
    <n v="4.1326530612244901E-2"/>
    <s v="Derived (8a)"/>
    <s v="Y"/>
    <s v="Pos"/>
    <s v="Y"/>
    <s v="mode choice (probability)"/>
    <s v="trip"/>
    <s v="Discrete"/>
    <s v="Disaggregate"/>
    <s v="Work"/>
    <s v="USA"/>
    <s v="Boston"/>
    <n v="1991"/>
    <x v="1"/>
    <x v="1"/>
    <n v="1619"/>
    <x v="1"/>
    <n v="0"/>
    <n v="1"/>
    <x v="0"/>
    <s v="Density"/>
    <s v="Job density (destination)"/>
    <x v="1"/>
    <s v="Multinomial logistic"/>
    <s v="drive alone or active modes"/>
    <n v="8.9999999999999998E-4"/>
    <n v="1.0009004051215273"/>
    <m/>
    <s v="Derived (4a)"/>
    <n v="2.94"/>
    <m/>
  </r>
  <r>
    <n v="113"/>
    <s v="Ewing et al. 2015"/>
    <n v="113.1"/>
    <x v="263"/>
    <s v="Table 11 p. 2343"/>
    <x v="0"/>
    <x v="0"/>
    <x v="1"/>
    <n v="1.8708913010243081E-2"/>
    <n v="53.450459652706847"/>
    <s v="113.1Mix_Land"/>
    <n v="1"/>
    <n v="53.450459652706847"/>
    <n v="0.7253109801623896"/>
    <n v="8.8759931197372438E-2"/>
    <e v="#N/A"/>
    <e v="#N/A"/>
    <e v="#N/A"/>
    <e v="#N/A"/>
    <e v="#N/A"/>
    <e v="#N/A"/>
    <e v="#N/A"/>
    <e v="#N/A"/>
    <n v="1"/>
    <n v="53.450459652706847"/>
    <n v="0.61918388383404976"/>
    <n v="7.5772627784191846E-2"/>
    <n v="1"/>
    <n v="53.450459652706847"/>
    <n v="0.39598433916205972"/>
    <n v="4.8458583504957062E-2"/>
    <n v="1"/>
    <n v="53.450459652706847"/>
    <n v="0.5070709306421195"/>
    <n v="6.205280513732938E-2"/>
    <s v="4a, 7a, 5, 8a"/>
    <n v="0.12237500000000001"/>
    <s v="derived (7a)"/>
    <n v="1.8708913010243081E-2"/>
    <s v="Derived (8a)"/>
    <s v="Y"/>
    <s v="Pos"/>
    <s v="Y"/>
    <s v="Transit use (probability)"/>
    <s v="household"/>
    <s v="binary"/>
    <s v="Disaggregate"/>
    <s v="General"/>
    <s v="USA"/>
    <s v="15 cities"/>
    <s v="varies"/>
    <x v="2"/>
    <x v="2"/>
    <n v="62011"/>
    <x v="0"/>
    <n v="0"/>
    <n v="1"/>
    <x v="0"/>
    <s v="Diversity"/>
    <s v="Land use entropy:Entropy: maximises eveness --&gt; 1"/>
    <x v="4"/>
    <s v="logistic"/>
    <s v="no transit trip"/>
    <n v="0.625"/>
    <n v="1.8682459574322223"/>
    <m/>
    <s v="Derived (4a)"/>
    <n v="6.5410000000000004"/>
    <m/>
  </r>
  <r>
    <n v="178"/>
    <s v="Park et al. 2018"/>
    <n v="178.2"/>
    <x v="264"/>
    <s v="Table 6 p. 281"/>
    <x v="0"/>
    <x v="0"/>
    <x v="1"/>
    <n v="8.9700000000000002E-2"/>
    <n v="11.148272017837234"/>
    <s v="178.2Mix_Land"/>
    <n v="1"/>
    <n v="11.148272017837234"/>
    <n v="0.15127959903268998"/>
    <n v="1.8788926199860095E-2"/>
    <e v="#N/A"/>
    <e v="#N/A"/>
    <e v="#N/A"/>
    <e v="#N/A"/>
    <e v="#N/A"/>
    <e v="#N/A"/>
    <e v="#N/A"/>
    <e v="#N/A"/>
    <n v="1"/>
    <n v="11.148272017837234"/>
    <n v="0.12914445284276135"/>
    <n v="1.603974104307096E-2"/>
    <n v="1"/>
    <n v="11.148272017837234"/>
    <n v="8.2591265939816805E-2"/>
    <n v="1.0257835229725246E-2"/>
    <n v="1"/>
    <n v="11.148272017837234"/>
    <n v="0.10576082420742938"/>
    <n v="1.3135494366562729E-2"/>
    <s v="7b, 8a, 8b"/>
    <n v="0.12419999999999999"/>
    <s v="derived (7b)"/>
    <n v="8.9700000000000002E-2"/>
    <s v="derived, 8a, 8b"/>
    <s v="N"/>
    <s v="Pos"/>
    <s v="insignificant"/>
    <s v="Ridership"/>
    <s v="Transit trip"/>
    <s v="Count"/>
    <s v="Disaggregate"/>
    <s v="General"/>
    <s v="USA"/>
    <s v="varies"/>
    <n v="2012"/>
    <x v="0"/>
    <x v="0"/>
    <n v="977"/>
    <x v="0"/>
    <n v="0"/>
    <n v="1"/>
    <x v="0"/>
    <s v="Diversity"/>
    <s v="Land use entropy index"/>
    <x v="4"/>
    <s v="Negative binomial regression (multilevel)"/>
    <m/>
    <n v="0.18"/>
    <m/>
    <m/>
    <m/>
    <n v="1.3846153846153846"/>
    <s v="derived (8b)"/>
  </r>
  <r>
    <n v="52"/>
    <s v="Durning and Townsend 2015"/>
    <n v="52.1"/>
    <x v="265"/>
    <s v="Table 3 p. 101"/>
    <x v="0"/>
    <x v="0"/>
    <x v="1"/>
    <n v="2.6562500000000003E-2"/>
    <n v="37.647058823529406"/>
    <s v="52.1Comm_Den"/>
    <n v="1"/>
    <n v="37.647058823529406"/>
    <n v="0.5399810812525212"/>
    <n v="6.8847587859696455E-2"/>
    <e v="#N/A"/>
    <e v="#N/A"/>
    <e v="#N/A"/>
    <e v="#N/A"/>
    <e v="#N/A"/>
    <e v="#N/A"/>
    <e v="#N/A"/>
    <e v="#N/A"/>
    <n v="1"/>
    <n v="37.647058823529406"/>
    <n v="0.56616841840093712"/>
    <n v="7.2186473346119481E-2"/>
    <e v="#N/A"/>
    <e v="#N/A"/>
    <e v="#N/A"/>
    <e v="#N/A"/>
    <n v="1"/>
    <n v="37.647058823529406"/>
    <n v="0.59240588319039811"/>
    <n v="7.5531750106775764E-2"/>
    <s v="8b, 8a"/>
    <n v="0.1275"/>
    <s v="Source"/>
    <n v="2.6562500000000003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x v="0"/>
    <x v="2"/>
    <n v="342"/>
    <x v="0"/>
    <n v="0"/>
    <n v="0"/>
    <x v="1"/>
    <s v="Density"/>
    <s v="Commercial density"/>
    <x v="8"/>
    <s v="Bootstrapped regression"/>
    <m/>
    <n v="2.4000000000000001E-4"/>
    <m/>
    <m/>
    <s v=""/>
    <n v="4.8"/>
    <s v="derived (8b)"/>
  </r>
  <r>
    <n v="164"/>
    <s v="Schneider et al. 2017b"/>
    <n v="164.1"/>
    <x v="266"/>
    <s v="Table 3 (Extended Model) p. 932"/>
    <x v="0"/>
    <x v="0"/>
    <x v="1"/>
    <n v="4.9702463302186993E-2"/>
    <n v="20.119727143503535"/>
    <s v="164.1Emp_Den"/>
    <n v="1"/>
    <n v="20.119727143503535"/>
    <n v="0.37214243954882059"/>
    <n v="4.7856256691755195E-2"/>
    <e v="#N/A"/>
    <e v="#N/A"/>
    <e v="#N/A"/>
    <e v="#N/A"/>
    <e v="#N/A"/>
    <e v="#N/A"/>
    <e v="#N/A"/>
    <e v="#N/A"/>
    <n v="1"/>
    <n v="20.119727143503535"/>
    <n v="0.31094082451884197"/>
    <n v="3.9985936385434941E-2"/>
    <n v="1"/>
    <n v="20.119727143503535"/>
    <n v="0.89019124619749457"/>
    <n v="0.11447557777723436"/>
    <n v="1"/>
    <n v="20.119727143503535"/>
    <n v="0.30845662594149209"/>
    <n v="3.9666476866291996E-2"/>
    <s v="7a"/>
    <n v="0.12859661142054998"/>
    <s v="derived (7a)"/>
    <m/>
    <m/>
    <s v="Y"/>
    <s v="Pos"/>
    <s v="Y"/>
    <s v="Mode share"/>
    <s v="boardings"/>
    <s v="Ratio"/>
    <s v="Aggregate"/>
    <s v="Work"/>
    <s v="USA"/>
    <s v="varies"/>
    <n v="2013"/>
    <x v="0"/>
    <x v="0"/>
    <n v="120"/>
    <x v="0"/>
    <n v="0"/>
    <n v="1"/>
    <x v="0"/>
    <s v="Density"/>
    <s v="jobs within 1  mile"/>
    <x v="1"/>
    <s v="fractional multinomial logit model"/>
    <s v="auto, walk, bike"/>
    <n v="8.9800000000000001E-3"/>
    <m/>
    <m/>
    <m/>
    <m/>
    <m/>
  </r>
  <r>
    <n v="113"/>
    <s v="Ewing et al. 2015"/>
    <n v="113.1"/>
    <x v="267"/>
    <s v="Table 11 p. 2343"/>
    <x v="0"/>
    <x v="0"/>
    <x v="1"/>
    <n v="6.2889289191820838E-2"/>
    <n v="15.90095885723664"/>
    <s v="113.1Balance"/>
    <n v="1"/>
    <n v="15.90095885723664"/>
    <n v="1.7746489072990435"/>
    <n v="0.22923956274079102"/>
    <e v="#N/A"/>
    <e v="#N/A"/>
    <e v="#N/A"/>
    <e v="#N/A"/>
    <e v="#N/A"/>
    <e v="#N/A"/>
    <e v="#N/A"/>
    <e v="#N/A"/>
    <n v="1"/>
    <n v="15.90095885723664"/>
    <n v="1.6190626487349535"/>
    <n v="0.20914177002527812"/>
    <n v="1"/>
    <n v="15.90095885723664"/>
    <n v="1.1457088158800512"/>
    <n v="0.14799647800777926"/>
    <n v="1"/>
    <n v="15.90095885723664"/>
    <n v="1.6701060213830088"/>
    <n v="0.21573527726974162"/>
    <s v="4a, 7a, 5, 8a"/>
    <n v="0.1291746"/>
    <s v="derived (7a)"/>
    <n v="6.2889289191820838E-2"/>
    <s v="Derived (8a)"/>
    <s v="Y"/>
    <s v="Pos"/>
    <s v="Y"/>
    <s v="Transit use (probability)"/>
    <s v="household"/>
    <s v="binary"/>
    <s v="Disaggregate"/>
    <s v="General"/>
    <s v="USA"/>
    <s v="15 cities"/>
    <s v="varies"/>
    <x v="2"/>
    <x v="2"/>
    <n v="62011"/>
    <x v="0"/>
    <n v="0"/>
    <n v="1"/>
    <x v="0"/>
    <s v="Diversity"/>
    <s v="job-population balance:Perfect balancing when index = 1"/>
    <x v="3"/>
    <s v="logistic"/>
    <s v="no transit trip"/>
    <n v="0.246"/>
    <n v="1.2788995735417383"/>
    <m/>
    <s v="Derived (4a)"/>
    <n v="2.0539999999999998"/>
    <m/>
  </r>
  <r>
    <n v="7"/>
    <s v="Bhiromkaew 2006"/>
    <n v="7.3"/>
    <x v="268"/>
    <s v="table 5.8 p. 137, mode share figure 4.7"/>
    <x v="0"/>
    <x v="0"/>
    <x v="1"/>
    <n v="8.0089053803339499E-2"/>
    <n v="12.486100815418832"/>
    <s v="7.3Pop_Den"/>
    <n v="0.33333333333333331"/>
    <n v="4.1620336051396105"/>
    <n v="8.4314987871926858E-2"/>
    <n v="1.0919128189366014E-2"/>
    <e v="#N/A"/>
    <e v="#N/A"/>
    <e v="#N/A"/>
    <e v="#N/A"/>
    <n v="0.33333333333333331"/>
    <n v="4.1620336051396105"/>
    <n v="0.23456986185471582"/>
    <n v="3.0377735389633113E-2"/>
    <e v="#N/A"/>
    <e v="#N/A"/>
    <e v="#N/A"/>
    <e v="#N/A"/>
    <n v="0.33333333333333331"/>
    <n v="4.1620336051396105"/>
    <n v="0.22363493007522822"/>
    <n v="2.896161798446235E-2"/>
    <n v="0.33333333333333331"/>
    <n v="4.1620336051396105"/>
    <n v="6.3786809964510638E-2"/>
    <n v="8.2606470376439846E-3"/>
    <s v="4a, 7a, , 8a"/>
    <n v="0.12950399999999998"/>
    <s v="derived (7a)"/>
    <n v="8.008905380333949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Household density"/>
    <x v="2"/>
    <s v="Multinomial logistic"/>
    <s v="automobile"/>
    <n v="3.2000000000000001E-2"/>
    <n v="1.0325175053051183"/>
    <m/>
    <s v="Derived (4a)"/>
    <n v="1.617"/>
    <m/>
  </r>
  <r>
    <n v="72"/>
    <s v="Bhattacharya 2013"/>
    <n v="72.2"/>
    <x v="269"/>
    <s v="Table 3.3 p. 64"/>
    <x v="0"/>
    <x v="0"/>
    <x v="1"/>
    <n v="3.2161159794204051E-2"/>
    <n v="31.093406033827666"/>
    <s v="72.2Pop_Den"/>
    <n v="1"/>
    <n v="31.093406033827666"/>
    <n v="0.62989403771311869"/>
    <n v="8.1886224902705432E-2"/>
    <e v="#N/A"/>
    <e v="#N/A"/>
    <e v="#N/A"/>
    <e v="#N/A"/>
    <e v="#N/A"/>
    <e v="#N/A"/>
    <e v="#N/A"/>
    <e v="#N/A"/>
    <n v="1"/>
    <n v="31.093406033827666"/>
    <n v="0.49103151742502976"/>
    <n v="6.3834097265253867E-2"/>
    <n v="1"/>
    <n v="31.093406033827666"/>
    <n v="1.6707149302179842"/>
    <n v="0.21719294092833796"/>
    <e v="#N/A"/>
    <e v="#N/A"/>
    <e v="#N/A"/>
    <e v="#N/A"/>
    <s v="4b, 8a, 8b"/>
    <n v="0.13"/>
    <s v="Source"/>
    <n v="3.2161159794204051E-2"/>
    <s v="Derived (8a)"/>
    <s v="Y"/>
    <s v="Pos"/>
    <s v="Y"/>
    <s v="Transit users"/>
    <s v="individual"/>
    <s v="Count"/>
    <s v="Aggregate"/>
    <s v="General"/>
    <s v="USA"/>
    <s v="Atlanta"/>
    <n v="2009"/>
    <x v="1"/>
    <x v="2"/>
    <n v="10491"/>
    <x v="1"/>
    <n v="0"/>
    <n v="1"/>
    <x v="0"/>
    <s v="Density"/>
    <s v="Population density"/>
    <x v="2"/>
    <s v="Negative binomial regression"/>
    <m/>
    <n v="1.9844899999999999E-2"/>
    <m/>
    <n v="1.02004311906927"/>
    <s v="Derived (4b)"/>
    <n v="4.0421427843975968"/>
    <s v="derived (8b)"/>
  </r>
  <r>
    <n v="115"/>
    <s v="Lund et al. 2004"/>
    <n v="115.4"/>
    <x v="270"/>
    <s v="Figure 5-22 p. 78 (imputed from table 5 - 24 p. 77)"/>
    <x v="1"/>
    <x v="0"/>
    <x v="1"/>
    <n v="4.3741588156123827E-2"/>
    <n v="22.861538461538458"/>
    <s v="115.4Amenity"/>
    <n v="0.5"/>
    <n v="11.430769230769229"/>
    <n v="6.9430755809944303E-2"/>
    <n v="9.0259982552927595E-3"/>
    <n v="0.5"/>
    <n v="11.430769230769229"/>
    <n v="1.6293644198387021"/>
    <n v="0.21181737457903127"/>
    <n v="0.5"/>
    <n v="11.430769230769229"/>
    <e v="#N/A"/>
    <e v="#N/A"/>
    <e v="#N/A"/>
    <e v="#N/A"/>
    <e v="#N/A"/>
    <e v="#N/A"/>
    <n v="0.5"/>
    <n v="11.430769230769229"/>
    <n v="9.2440341443232085E-2"/>
    <n v="1.2017244387620172E-2"/>
    <n v="0.5"/>
    <n v="11.430769230769229"/>
    <n v="4.5763569770629238E-2"/>
    <n v="5.9492640701818015E-3"/>
    <s v="8a, 4b"/>
    <n v="0.13"/>
    <s v="Source"/>
    <n v="4.3741588156123827E-2"/>
    <s v="Derived (8a)"/>
    <s v="Y"/>
    <s v="Pos"/>
    <s v="Y"/>
    <s v="Mode share"/>
    <s v="trip"/>
    <s v="continuous (fraction)"/>
    <s v="Aggregate"/>
    <s v="General"/>
    <s v="USA"/>
    <s v="Sacramento"/>
    <n v="2003"/>
    <x v="1"/>
    <x v="1"/>
    <n v="22"/>
    <x v="0"/>
    <n v="1"/>
    <n v="0"/>
    <x v="0"/>
    <s v="PT-Design"/>
    <s v="Street Furniture Density"/>
    <x v="6"/>
    <s v="OLS"/>
    <m/>
    <n v="1.6E-2"/>
    <m/>
    <n v="1.0161286854060949"/>
    <s v="Derived (4b)"/>
    <n v="2.972"/>
    <m/>
  </r>
  <r>
    <n v="71"/>
    <s v="Chao. et al. 2016"/>
    <n v="71.2"/>
    <x v="271"/>
    <s v="Table 5"/>
    <x v="0"/>
    <x v="0"/>
    <x v="1"/>
    <n v="4.9702463302186993E-2"/>
    <n v="20.119727143503535"/>
    <s v="71.2Emp_Den"/>
    <n v="1"/>
    <n v="20.119727143503535"/>
    <n v="0.37214243954882059"/>
    <n v="4.8452945629256443E-2"/>
    <e v="#N/A"/>
    <e v="#N/A"/>
    <e v="#N/A"/>
    <e v="#N/A"/>
    <e v="#N/A"/>
    <e v="#N/A"/>
    <e v="#N/A"/>
    <e v="#N/A"/>
    <n v="1"/>
    <n v="20.119727143503535"/>
    <n v="0.31094082451884197"/>
    <n v="4.0484495352353225E-2"/>
    <n v="1"/>
    <n v="20.119727143503535"/>
    <n v="0.89019124619749457"/>
    <n v="0.1159029002549138"/>
    <n v="1"/>
    <n v="20.119727143503535"/>
    <n v="0.30845662594149209"/>
    <n v="4.0161052697582272E-2"/>
    <n v="5"/>
    <n v="0.13020000000000001"/>
    <s v="Source"/>
    <m/>
    <m/>
    <s v="Y"/>
    <s v="Pos"/>
    <s v="Y"/>
    <s v="Ridership"/>
    <s v="boarding"/>
    <s v="Continuous"/>
    <s v="Aggregate"/>
    <s v="General"/>
    <s v="USA"/>
    <s v="Baltimore"/>
    <n v="2011"/>
    <x v="0"/>
    <x v="2"/>
    <n v="32"/>
    <x v="0"/>
    <n v="0"/>
    <n v="1"/>
    <x v="0"/>
    <s v="Density"/>
    <s v="Employment density"/>
    <x v="1"/>
    <s v="OLS"/>
    <m/>
    <n v="1.0000000000000001E-5"/>
    <m/>
    <m/>
    <s v=""/>
    <s v=""/>
    <m/>
  </r>
  <r>
    <n v="67"/>
    <s v="Kerkman et al. 2015"/>
    <n v="67.099999999999994"/>
    <x v="272"/>
    <s v="Table 6 p. 29 (2012)"/>
    <x v="0"/>
    <x v="0"/>
    <x v="1"/>
    <n v="4.2394822006472495E-2"/>
    <n v="23.587786259541982"/>
    <s v="67.1Act_Den"/>
    <n v="1"/>
    <n v="23.587786259541982"/>
    <n v="1.3172894646777478"/>
    <n v="0.17256491987278497"/>
    <e v="#N/A"/>
    <e v="#N/A"/>
    <e v="#N/A"/>
    <e v="#N/A"/>
    <e v="#N/A"/>
    <e v="#N/A"/>
    <e v="#N/A"/>
    <e v="#N/A"/>
    <n v="1"/>
    <n v="23.587786259541982"/>
    <n v="1.2981989581996842"/>
    <n v="0.17006406352415865"/>
    <n v="1"/>
    <n v="23.587786259541982"/>
    <n v="1.1610904417381775"/>
    <n v="0.15210284786770126"/>
    <n v="1"/>
    <n v="23.587786259541982"/>
    <n v="1.3435524577116778"/>
    <n v="0.17600537196022981"/>
    <s v="6a, 5, 8a"/>
    <n v="0.13100000000000001"/>
    <s v="Source (6a)"/>
    <n v="4.2394822006472495E-2"/>
    <s v="Derived (8a)"/>
    <s v="Y"/>
    <s v="Pos"/>
    <s v="Y"/>
    <s v="Ridership"/>
    <s v="stop entrance + stop exit"/>
    <s v="Continuous"/>
    <s v="Aggregate"/>
    <s v="General"/>
    <s v="Netherlands"/>
    <s v="Arnhem- Nijmegen"/>
    <n v="2012"/>
    <x v="0"/>
    <x v="2"/>
    <n v="1232"/>
    <x v="0"/>
    <n v="0"/>
    <n v="1"/>
    <x v="0"/>
    <s v="Density"/>
    <s v="Sum of number of inhabitants, employees, students,_x000a_and train travelers within service area)"/>
    <x v="7"/>
    <s v="OLS"/>
    <m/>
    <n v="0.13100000000000001"/>
    <m/>
    <m/>
    <s v=""/>
    <n v="3.09"/>
    <m/>
  </r>
  <r>
    <n v="110"/>
    <s v="Chapman and Frank 2004"/>
    <n v="110.4"/>
    <x v="273"/>
    <s v="Table 111 p. 245"/>
    <x v="1"/>
    <x v="0"/>
    <x v="1"/>
    <n v="1.2521961465975258E-2"/>
    <n v="79.859693125330679"/>
    <s v="110.4Local_Access"/>
    <n v="0.5"/>
    <n v="39.92984656266534"/>
    <n v="1.9592756611597618E-3"/>
    <n v="2.5932410867090882E-4"/>
    <n v="0.5"/>
    <n v="39.92984656266534"/>
    <n v="1.2611590390382825"/>
    <n v="0.16692339427994074"/>
    <n v="0.5"/>
    <n v="39.92984656266534"/>
    <n v="1.9669686000789113"/>
    <n v="0.26034232400824797"/>
    <e v="#N/A"/>
    <e v="#N/A"/>
    <e v="#N/A"/>
    <e v="#N/A"/>
    <n v="0.5"/>
    <n v="39.92984656266534"/>
    <n v="0.14219815944307568"/>
    <n v="1.8820940658442909E-2"/>
    <n v="0.5"/>
    <n v="39.92984656266534"/>
    <n v="1.188028141696824E-3"/>
    <n v="1.5724399839638669E-4"/>
    <s v="4a, 7a, 8a"/>
    <n v="0.13235713269535848"/>
    <s v="Derived (7a); (used average mode shares p. 14 for elasticity calc as model-specific means only given for relative trip time)"/>
    <n v="1.2521961465975258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25372"/>
    <x v="0"/>
    <n v="0"/>
    <n v="1"/>
    <x v="0"/>
    <s v="PT-Access"/>
    <s v="Walkability index"/>
    <x v="5"/>
    <s v="Multinomial logistic"/>
    <s v="automobile"/>
    <n v="0.154"/>
    <n v="1.1664908867784396"/>
    <m/>
    <s v="Derived (4a)"/>
    <n v="10.57"/>
    <m/>
  </r>
  <r>
    <n v="38"/>
    <s v="Choi et al. 2012"/>
    <n v="38.299999999999997"/>
    <x v="274"/>
    <s v="Table 2 p. 716 (multiplicative)"/>
    <x v="0"/>
    <x v="0"/>
    <x v="1"/>
    <n v="4.9702463302186993E-2"/>
    <n v="20.119727143503535"/>
    <s v="38.3Emp_Den"/>
    <n v="0.5"/>
    <n v="10.059863571751768"/>
    <n v="0.1860712197744103"/>
    <n v="2.493354344977098E-2"/>
    <e v="#N/A"/>
    <e v="#N/A"/>
    <e v="#N/A"/>
    <e v="#N/A"/>
    <e v="#N/A"/>
    <e v="#N/A"/>
    <e v="#N/A"/>
    <e v="#N/A"/>
    <n v="0.5"/>
    <n v="10.059863571751768"/>
    <n v="0.15547041225942099"/>
    <n v="2.0833035242762414E-2"/>
    <e v="#N/A"/>
    <e v="#N/A"/>
    <e v="#N/A"/>
    <e v="#N/A"/>
    <n v="0.5"/>
    <n v="10.059863571751768"/>
    <n v="0.15422831297074605"/>
    <n v="2.0666593938079972E-2"/>
    <s v="6b, 5"/>
    <n v="0.13400000000000001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1000"/>
    <x v="0"/>
    <n v="0"/>
    <n v="0"/>
    <x v="1"/>
    <s v="Density"/>
    <s v="Employment (common catchment area)"/>
    <x v="1"/>
    <s v="Multiplicative"/>
    <m/>
    <n v="0.13400000000000001"/>
    <m/>
    <m/>
    <s v=""/>
    <s v=""/>
    <m/>
  </r>
  <r>
    <n v="65"/>
    <s v="Sung et al. 2014"/>
    <n v="65.2"/>
    <x v="275"/>
    <s v="Table 2 p. 138 (500m buffer)"/>
    <x v="0"/>
    <x v="0"/>
    <x v="1"/>
    <n v="0.13734285714285716"/>
    <n v="7.2810484709798207"/>
    <s v="65.2Mix_Land"/>
    <n v="1"/>
    <n v="7.2810484709798207"/>
    <n v="9.880222616249848E-2"/>
    <n v="1.3298384432567648E-2"/>
    <e v="#N/A"/>
    <e v="#N/A"/>
    <e v="#N/A"/>
    <e v="#N/A"/>
    <e v="#N/A"/>
    <e v="#N/A"/>
    <e v="#N/A"/>
    <e v="#N/A"/>
    <n v="1"/>
    <n v="7.2810484709798207"/>
    <n v="8.4345539775296283E-2"/>
    <n v="1.1352572271595781E-2"/>
    <e v="#N/A"/>
    <e v="#N/A"/>
    <e v="#N/A"/>
    <e v="#N/A"/>
    <n v="1"/>
    <n v="7.2810484709798207"/>
    <n v="6.9073456958440721E-2"/>
    <n v="9.297011012778288E-3"/>
    <s v="6e, 8a"/>
    <n v="0.13459600000000002"/>
    <s v="Derived (6e)"/>
    <n v="0.13734285714285716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0.253"/>
    <m/>
    <m/>
    <s v=""/>
    <n v="0.98"/>
    <m/>
  </r>
  <r>
    <n v="7"/>
    <s v="Bhiromkaew 2006"/>
    <n v="7.3"/>
    <x v="276"/>
    <s v="table 5.8 p. 137, mode share figure 4.7"/>
    <x v="0"/>
    <x v="0"/>
    <x v="1"/>
    <n v="8.4747657713928809E-2"/>
    <n v="11.799736145812602"/>
    <s v="7.3Pop_Den"/>
    <n v="0.33333333333333331"/>
    <n v="3.9332453819375339"/>
    <n v="7.9680167951034914E-2"/>
    <n v="1.0811084867764369E-2"/>
    <e v="#N/A"/>
    <e v="#N/A"/>
    <e v="#N/A"/>
    <e v="#N/A"/>
    <n v="0.33333333333333331"/>
    <n v="3.9332453819375339"/>
    <n v="0.2216754868923837"/>
    <n v="3.0077151737045518E-2"/>
    <e v="#N/A"/>
    <e v="#N/A"/>
    <e v="#N/A"/>
    <e v="#N/A"/>
    <n v="0.33333333333333331"/>
    <n v="3.9332453819375339"/>
    <n v="0.21134165155997323"/>
    <n v="2.8675046625308731E-2"/>
    <n v="0.33333333333333331"/>
    <n v="3.9332453819375339"/>
    <n v="6.0280430079089377E-2"/>
    <n v="8.1789090335609264E-3"/>
    <s v="4a, 7a, , 8a"/>
    <n v="0.13568100000000002"/>
    <s v="derived (7a)"/>
    <n v="8.474765771392880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Household density"/>
    <x v="2"/>
    <s v="Multinomial logistic"/>
    <s v="automobile"/>
    <n v="3.5000000000000003E-2"/>
    <n v="1.0356197087996233"/>
    <m/>
    <s v="Derived (4a)"/>
    <n v="1.601"/>
    <m/>
  </r>
  <r>
    <n v="131"/>
    <s v="Zhang 2004"/>
    <n v="131.4"/>
    <x v="277"/>
    <s v="Table 4 (Hong Kong - non-work trip, expanded)"/>
    <x v="1"/>
    <x v="0"/>
    <x v="1"/>
    <n v="0.10381679389312976"/>
    <n v="9.6323529411764728"/>
    <s v="131.4Emp_Den"/>
    <n v="1"/>
    <n v="9.6323529411764728"/>
    <n v="0.17816381388065219"/>
    <n v="2.4230278687768694E-2"/>
    <n v="1"/>
    <n v="9.6323529411764728"/>
    <n v="3.570102848939942E-2"/>
    <n v="4.85533987455832E-3"/>
    <n v="1"/>
    <n v="9.6323529411764728"/>
    <n v="0.59354319820151435"/>
    <n v="8.0721874955405948E-2"/>
    <e v="#N/A"/>
    <e v="#N/A"/>
    <e v="#N/A"/>
    <e v="#N/A"/>
    <n v="1"/>
    <n v="9.6323529411764728"/>
    <n v="0.42618054446571624"/>
    <n v="5.7960554047337402E-2"/>
    <e v="#N/A"/>
    <e v="#N/A"/>
    <e v="#N/A"/>
    <e v="#N/A"/>
    <s v="4a, 7a, 8a"/>
    <n v="0.13599999999999998"/>
    <s v="derived (7a)"/>
    <n v="0.10381679389312976"/>
    <s v="Derived (8a)"/>
    <s v="N"/>
    <s v="Pos"/>
    <s v="insignificant"/>
    <s v="mode choice (probability)"/>
    <s v="trip"/>
    <s v="Discrete"/>
    <s v="Disaggregate"/>
    <s v="Non-work"/>
    <s v="Hong Kong"/>
    <s v="Hong Kong"/>
    <n v="1991"/>
    <x v="1"/>
    <x v="1"/>
    <n v="15281"/>
    <x v="1"/>
    <n v="0"/>
    <n v="1"/>
    <x v="0"/>
    <s v="Density"/>
    <s v="Job density (origin)"/>
    <x v="1"/>
    <s v="logistic (nested)"/>
    <s v="drive alone or active modes"/>
    <n v="1.6999999999999999E-3"/>
    <n v="1.0017014458191815"/>
    <m/>
    <s v="Derived (4a)"/>
    <n v="1.31"/>
    <m/>
  </r>
  <r>
    <n v="31"/>
    <s v="Frank et al. 2008"/>
    <n v="31.1"/>
    <x v="278"/>
    <s v="Table 4 p. 48 (significance from table 3 p. 46)"/>
    <x v="1"/>
    <x v="0"/>
    <x v="1"/>
    <n v="7.7777777777777779E-2"/>
    <n v="12.857142857142858"/>
    <s v="31.1Connectivity"/>
    <n v="0.5"/>
    <n v="6.4285714285714288"/>
    <n v="0.60737131050427273"/>
    <n v="8.5031983470598191E-2"/>
    <n v="0.5"/>
    <n v="6.4285714285714288"/>
    <n v="1.290908174214016"/>
    <n v="0.18072714438996226"/>
    <n v="0.5"/>
    <n v="6.4285714285714288"/>
    <n v="1.6522383849233349"/>
    <n v="0.2313133738892669"/>
    <e v="#N/A"/>
    <e v="#N/A"/>
    <e v="#N/A"/>
    <e v="#N/A"/>
    <e v="#N/A"/>
    <e v="#N/A"/>
    <e v="#N/A"/>
    <e v="#N/A"/>
    <e v="#N/A"/>
    <e v="#N/A"/>
    <e v="#N/A"/>
    <e v="#N/A"/>
    <s v="4a, 8a"/>
    <n v="0.14000000000000001"/>
    <s v="Source"/>
    <n v="7.7777777777777779E-2"/>
    <s v="Derived (8a)"/>
    <s v="Y"/>
    <s v="Pos"/>
    <s v="Y"/>
    <s v="mode choice (probability)"/>
    <s v="tour"/>
    <s v="binary"/>
    <s v="Disaggregate"/>
    <s v="Work"/>
    <s v="USA"/>
    <s v="Puget Sound"/>
    <n v="1999"/>
    <x v="1"/>
    <x v="1"/>
    <n v="8707"/>
    <x v="1"/>
    <n v="0"/>
    <n v="0"/>
    <x v="1"/>
    <s v="PT-Design"/>
    <s v="intersection density"/>
    <x v="0"/>
    <s v="Multinomial logistic (nested)"/>
    <s v="Not choosing transit"/>
    <n v="8.4290000000000004E-2"/>
    <n v="1.0879443519272471"/>
    <m/>
    <s v="Derived (4a)"/>
    <n v="1.8"/>
    <m/>
  </r>
  <r>
    <n v="164"/>
    <s v="Schneider et al. 2017b"/>
    <n v="164.1"/>
    <x v="279"/>
    <s v="Table 3 (Extended Model) p. 932"/>
    <x v="0"/>
    <x v="0"/>
    <x v="1"/>
    <n v="0.10877555683935247"/>
    <n v="9.1932418371975935"/>
    <s v="164.1Amenity"/>
    <n v="1"/>
    <n v="9.1932418371975935"/>
    <n v="5.583996284187745E-2"/>
    <n v="7.8309160585515476E-3"/>
    <e v="#N/A"/>
    <e v="#N/A"/>
    <e v="#N/A"/>
    <e v="#N/A"/>
    <e v="#N/A"/>
    <e v="#N/A"/>
    <e v="#N/A"/>
    <e v="#N/A"/>
    <n v="1"/>
    <n v="9.1932418371975935"/>
    <n v="2.9460824936391055E-2"/>
    <n v="4.131543707252292E-3"/>
    <n v="1"/>
    <n v="9.1932418371975935"/>
    <n v="7.4345514045826205E-2"/>
    <n v="1.0426107937631206E-2"/>
    <n v="1"/>
    <n v="9.1932418371975935"/>
    <n v="3.680553388326499E-2"/>
    <n v="5.1615551239921342E-3"/>
    <s v="7a"/>
    <n v="0.14023856141749999"/>
    <s v="derived (7a)"/>
    <m/>
    <m/>
    <s v="Y"/>
    <s v="Pos"/>
    <s v="Y"/>
    <s v="Mode share"/>
    <s v="boardings"/>
    <s v="Ratio"/>
    <s v="Aggregate"/>
    <s v="Work"/>
    <s v="USA"/>
    <s v="varies"/>
    <n v="2013"/>
    <x v="0"/>
    <x v="0"/>
    <n v="120"/>
    <x v="0"/>
    <n v="0"/>
    <n v="1"/>
    <x v="0"/>
    <s v="PT-Design"/>
    <s v="pre-1940 housing (%)"/>
    <x v="6"/>
    <s v="fractional multinomial logit model"/>
    <s v="auto, walk, bike"/>
    <n v="0.86099999999999999"/>
    <m/>
    <m/>
    <m/>
    <m/>
    <m/>
  </r>
  <r>
    <n v="169"/>
    <s v="Ingvardson and Nielsen 2018"/>
    <n v="169.5"/>
    <x v="280"/>
    <s v="Table 5 (Model II-B) p. 59 (country dummies)"/>
    <x v="0"/>
    <x v="0"/>
    <x v="1"/>
    <n v="6.7544712088686037E-2"/>
    <n v="14.80500795809156"/>
    <s v="169.5Emp_Den"/>
    <n v="1"/>
    <n v="14.80500795809156"/>
    <n v="0.27383928915968841"/>
    <n v="3.8472503565312129E-2"/>
    <e v="#N/A"/>
    <e v="#N/A"/>
    <e v="#N/A"/>
    <e v="#N/A"/>
    <e v="#N/A"/>
    <e v="#N/A"/>
    <e v="#N/A"/>
    <e v="#N/A"/>
    <n v="1"/>
    <n v="14.80500795809156"/>
    <n v="0.22880436442615606"/>
    <n v="3.214541183318298E-2"/>
    <n v="1"/>
    <n v="14.80500795809156"/>
    <n v="0.65504310223376039"/>
    <n v="9.202897131180289E-2"/>
    <n v="1"/>
    <n v="14.80500795809156"/>
    <n v="0.22697637841795512"/>
    <n v="3.1888592592840735E-2"/>
    <s v="6c, 8a"/>
    <n v="0.14049300114446697"/>
    <s v="derived (6c)"/>
    <n v="6.7544712088686037E-2"/>
    <s v="Derived (8a)"/>
    <s v="Y"/>
    <s v="Pos"/>
    <s v="Y"/>
    <s v="Ridership"/>
    <s v="Yearly boardings per capita"/>
    <s v="Continuous"/>
    <s v="Aggregate"/>
    <s v="General"/>
    <s v="Europe"/>
    <s v="varies"/>
    <n v="2012"/>
    <x v="0"/>
    <x v="0"/>
    <n v="48"/>
    <x v="0"/>
    <n v="0"/>
    <n v="1"/>
    <x v="0"/>
    <s v="Density"/>
    <s v="jobs per km^%2"/>
    <x v="1"/>
    <s v="OLS"/>
    <m/>
    <n v="7.0000000000000007E-2"/>
    <m/>
    <m/>
    <m/>
    <n v="2.08"/>
    <s v="source"/>
  </r>
  <r>
    <n v="104"/>
    <s v="Peterson 2011"/>
    <n v="104.1"/>
    <x v="281"/>
    <s v="Table 5.7 p. 26"/>
    <x v="0"/>
    <x v="0"/>
    <x v="1"/>
    <n v="1.4376595527417544E-2"/>
    <n v="69.557496981319687"/>
    <s v="104.1Mix_Land"/>
    <n v="1"/>
    <n v="69.557496981319687"/>
    <n v="0.94387993369872725"/>
    <n v="0.1328888558654438"/>
    <e v="#N/A"/>
    <e v="#N/A"/>
    <e v="#N/A"/>
    <e v="#N/A"/>
    <e v="#N/A"/>
    <e v="#N/A"/>
    <e v="#N/A"/>
    <e v="#N/A"/>
    <n v="1"/>
    <n v="69.557496981319687"/>
    <n v="0.80577195052218065"/>
    <n v="0.11344463291401781"/>
    <n v="1"/>
    <n v="69.557496981319687"/>
    <n v="0.51531230329690847"/>
    <n v="7.2550819181171747E-2"/>
    <e v="#N/A"/>
    <e v="#N/A"/>
    <e v="#N/A"/>
    <e v="#N/A"/>
    <s v="6e, 4b, 8a"/>
    <n v="0.14079"/>
    <s v="Derived (6e)"/>
    <n v="1.4376595527417544E-2"/>
    <s v="Derived (8a)"/>
    <s v="Y"/>
    <s v="Pos"/>
    <s v="Y"/>
    <s v="Ridership"/>
    <s v="boarding"/>
    <s v="Continuous"/>
    <s v="Aggregate"/>
    <s v="General"/>
    <s v="USA"/>
    <s v="Fargo- Moorhead"/>
    <n v="2010"/>
    <x v="0"/>
    <x v="2"/>
    <n v="15"/>
    <x v="1"/>
    <n v="0"/>
    <n v="1"/>
    <x v="0"/>
    <s v="Diversity"/>
    <s v="Proportion of eight land-use types within route area:Closer to 1 implies greater mixture of land use types"/>
    <x v="4"/>
    <s v="OLS"/>
    <m/>
    <n v="0.247"/>
    <m/>
    <n v="1.28017911277827"/>
    <s v="Derived (4b)"/>
    <n v="9.7929999999999993"/>
    <m/>
  </r>
  <r>
    <n v="2"/>
    <s v="Cervero 2006"/>
    <n v="2.4"/>
    <x v="282"/>
    <s v="Table 3, p. 293"/>
    <x v="1"/>
    <x v="0"/>
    <x v="1"/>
    <n v="7.9336709847607212E-2"/>
    <n v="12.604505555131235"/>
    <s v="2.4Pop_Den"/>
    <n v="1"/>
    <n v="12.604505555131235"/>
    <n v="0.25534362137301297"/>
    <n v="3.7024825099086882E-2"/>
    <n v="1"/>
    <n v="12.604505555131235"/>
    <n v="5.6277914737140847E-2"/>
    <n v="8.1602976368854215E-3"/>
    <n v="1"/>
    <n v="12.604505555131235"/>
    <n v="0.71038280977910429"/>
    <n v="0.10300550741797011"/>
    <e v="#N/A"/>
    <e v="#N/A"/>
    <e v="#N/A"/>
    <e v="#N/A"/>
    <e v="#N/A"/>
    <e v="#N/A"/>
    <e v="#N/A"/>
    <e v="#N/A"/>
    <e v="#N/A"/>
    <e v="#N/A"/>
    <e v="#N/A"/>
    <e v="#N/A"/>
    <s v="6a"/>
    <n v="0.14499999999999999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x v="1"/>
    <x v="1"/>
    <n v="27"/>
    <x v="1"/>
    <n v="0"/>
    <n v="0"/>
    <x v="1"/>
    <s v="Density"/>
    <s v="Dwelling density"/>
    <x v="2"/>
    <s v="OLS"/>
    <m/>
    <n v="0.14499999999999999"/>
    <m/>
    <m/>
    <s v=""/>
    <s v=""/>
    <m/>
  </r>
  <r>
    <n v="93"/>
    <s v="Kim et al. 2016"/>
    <n v="93.1"/>
    <x v="283"/>
    <s v="Table 3 p. 9 (model 5)"/>
    <x v="0"/>
    <x v="0"/>
    <x v="1"/>
    <n v="6.3076860911148364E-2"/>
    <n v="15.853674161252648"/>
    <s v="93.1Comm_Den"/>
    <n v="1"/>
    <n v="15.853674161252648"/>
    <n v="0.22739317181580029"/>
    <n v="3.2989469182771222E-2"/>
    <e v="#N/A"/>
    <e v="#N/A"/>
    <e v="#N/A"/>
    <e v="#N/A"/>
    <e v="#N/A"/>
    <e v="#N/A"/>
    <e v="#N/A"/>
    <e v="#N/A"/>
    <n v="1"/>
    <n v="15.853674161252648"/>
    <n v="0.23842100568319324"/>
    <n v="3.4589351811682253E-2"/>
    <n v="1"/>
    <n v="15.853674161252648"/>
    <n v="1.4012493196025242"/>
    <n v="0.2032887393991423"/>
    <n v="1"/>
    <n v="15.853674161252648"/>
    <n v="0.24946994896291314"/>
    <n v="3.6192296926163388E-2"/>
    <s v="6c, 8a, 5"/>
    <n v="0.14507678009564123"/>
    <s v="derived (6c)"/>
    <n v="6.3076860911148364E-2"/>
    <s v="Derived (8a)"/>
    <s v="Y"/>
    <s v="Pos"/>
    <s v="Y"/>
    <s v="Ridership"/>
    <s v="trip"/>
    <s v="Continuous"/>
    <s v="Aggregate"/>
    <s v="General"/>
    <s v="USA"/>
    <s v="Los Angeles"/>
    <s v="2000 - 2010"/>
    <x v="2"/>
    <x v="2"/>
    <n v="50"/>
    <x v="0"/>
    <n v="0"/>
    <n v="1"/>
    <x v="0"/>
    <s v="Density"/>
    <s v="Change in commercial area"/>
    <x v="8"/>
    <s v="OLS"/>
    <m/>
    <n v="5879.8"/>
    <m/>
    <m/>
    <s v=""/>
    <n v="2.2999999999999998"/>
    <m/>
  </r>
  <r>
    <n v="155"/>
    <s v="Zhao et al. 2018"/>
    <n v="155.1"/>
    <x v="284"/>
    <s v="Table 3 p. 1183 - DR Model 1 (only) "/>
    <x v="0"/>
    <x v="0"/>
    <x v="1"/>
    <n v="6.8252265990194946E-2"/>
    <n v="14.651528201915802"/>
    <s v="155.1Centrality"/>
    <n v="1"/>
    <n v="14.651528201915802"/>
    <n v="1.0220987264552344E-6"/>
    <n v="1.5626364128762727E-7"/>
    <e v="#N/A"/>
    <e v="#N/A"/>
    <e v="#N/A"/>
    <e v="#N/A"/>
    <e v="#N/A"/>
    <e v="#N/A"/>
    <e v="#N/A"/>
    <e v="#N/A"/>
    <n v="1"/>
    <n v="14.651528201915802"/>
    <n v="5.2344008477191943E-2"/>
    <n v="8.0026177046554469E-3"/>
    <e v="#N/A"/>
    <e v="#N/A"/>
    <e v="#N/A"/>
    <e v="#N/A"/>
    <n v="1"/>
    <n v="14.651528201915802"/>
    <n v="5.1105692627792579E-7"/>
    <n v="7.8132976921333481E-8"/>
    <s v="6c, 8a"/>
    <n v="0.1528850758180367"/>
    <s v="derived (6c)"/>
    <n v="6.8252265990194946E-2"/>
    <s v="Derived (8a)"/>
    <s v="Y"/>
    <s v="neg"/>
    <s v="Y"/>
    <s v="Ridership"/>
    <s v="daily ridership"/>
    <s v="Count"/>
    <s v="Aggregate"/>
    <s v="Weekday"/>
    <s v="China"/>
    <s v="varies"/>
    <n v="2016"/>
    <x v="0"/>
    <x v="0"/>
    <n v="109"/>
    <x v="0"/>
    <n v="0"/>
    <n v="0"/>
    <x v="1"/>
    <s v="PT-Access"/>
    <s v="number of transfer stations"/>
    <x v="11"/>
    <s v="OLS"/>
    <m/>
    <n v="17.82"/>
    <m/>
    <m/>
    <m/>
    <n v="2.2400000000000002"/>
    <s v="source"/>
  </r>
  <r>
    <n v="71"/>
    <s v="Chao. et al. 2016"/>
    <n v="71.099999999999994"/>
    <x v="285"/>
    <s v="Table 4"/>
    <x v="0"/>
    <x v="0"/>
    <x v="1"/>
    <n v="7.9336709847607212E-2"/>
    <n v="12.604505555131235"/>
    <s v="71.1Pop_Den"/>
    <n v="1"/>
    <n v="12.604505555131235"/>
    <n v="0.25534362137301297"/>
    <n v="3.9067574070070984E-2"/>
    <e v="#N/A"/>
    <e v="#N/A"/>
    <e v="#N/A"/>
    <e v="#N/A"/>
    <e v="#N/A"/>
    <e v="#N/A"/>
    <e v="#N/A"/>
    <e v="#N/A"/>
    <n v="1"/>
    <n v="12.604505555131235"/>
    <n v="0.19905215537965953"/>
    <n v="3.045497977308791E-2"/>
    <n v="1"/>
    <n v="12.604505555131235"/>
    <n v="0.6772669290737372"/>
    <n v="0.1036218401482818"/>
    <n v="1"/>
    <n v="12.604505555131235"/>
    <n v="0.19317508622441926"/>
    <n v="2.9555788192336147E-2"/>
    <s v="6a"/>
    <n v="0.153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x v="0"/>
    <x v="2"/>
    <n v="39"/>
    <x v="0"/>
    <n v="0"/>
    <n v="1"/>
    <x v="0"/>
    <s v="Density"/>
    <s v="Population density"/>
    <x v="2"/>
    <s v="OLS"/>
    <m/>
    <n v="0.153"/>
    <m/>
    <m/>
    <s v=""/>
    <s v=""/>
    <m/>
  </r>
  <r>
    <n v="155"/>
    <s v="Zhao et al. 2018"/>
    <n v="155.1"/>
    <x v="286"/>
    <s v="Table 3 p. 1183 - DR Model 1 (only) "/>
    <x v="0"/>
    <x v="0"/>
    <x v="1"/>
    <n v="6.5795083253183825E-2"/>
    <n v="15.198704075681977"/>
    <s v="155.1Pop_Den"/>
    <n v="1"/>
    <n v="15.198704075681977"/>
    <n v="0.30789721357070726"/>
    <n v="4.7404007352720726E-2"/>
    <e v="#N/A"/>
    <e v="#N/A"/>
    <e v="#N/A"/>
    <e v="#N/A"/>
    <e v="#N/A"/>
    <e v="#N/A"/>
    <e v="#N/A"/>
    <e v="#N/A"/>
    <n v="1"/>
    <n v="15.198704075681977"/>
    <n v="0.24002010963536083"/>
    <n v="3.6953614844398686E-2"/>
    <e v="#N/A"/>
    <e v="#N/A"/>
    <e v="#N/A"/>
    <e v="#N/A"/>
    <n v="1"/>
    <n v="15.198704075681977"/>
    <n v="0.23293345046161387"/>
    <n v="3.5862549291441413E-2"/>
    <s v="6c, 8a"/>
    <n v="0.15396049481245014"/>
    <s v="derived (6c)"/>
    <n v="6.5795083253183825E-2"/>
    <s v="Derived (8a)"/>
    <s v="Y"/>
    <s v="Pos"/>
    <s v="Y"/>
    <s v="Ridership"/>
    <s v="daily ridership"/>
    <s v="Count"/>
    <s v="Aggregate"/>
    <s v="Weekday"/>
    <s v="China"/>
    <s v="varies"/>
    <n v="2016"/>
    <x v="0"/>
    <x v="0"/>
    <n v="109"/>
    <x v="0"/>
    <n v="0"/>
    <n v="0"/>
    <x v="1"/>
    <s v="Density"/>
    <s v="Weighted population"/>
    <x v="2"/>
    <s v="OLS"/>
    <m/>
    <n v="0.61"/>
    <m/>
    <m/>
    <m/>
    <n v="2.34"/>
    <s v="source"/>
  </r>
  <r>
    <n v="128"/>
    <s v="Zhao et al. 2013"/>
    <n v="128.1"/>
    <x v="287"/>
    <s v="Table  2  p. 120"/>
    <x v="1"/>
    <x v="0"/>
    <x v="1"/>
    <n v="7.1637324008172798E-2"/>
    <n v="13.959203722991024"/>
    <s v="128.1Pop_den"/>
    <n v="0.5"/>
    <n v="6.979601861495512"/>
    <n v="0.14139363160743443"/>
    <n v="2.1777482010331105E-2"/>
    <n v="0.5"/>
    <n v="6.979601861495512"/>
    <n v="3.1163256404018798E-2"/>
    <n v="4.7997724367535907E-3"/>
    <e v="#N/A"/>
    <e v="#N/A"/>
    <e v="#N/A"/>
    <e v="#N/A"/>
    <n v="0.5"/>
    <n v="6.979601861495512"/>
    <n v="0.11022287134912531"/>
    <n v="1.6976553828089137E-2"/>
    <e v="#N/A"/>
    <e v="#N/A"/>
    <e v="#N/A"/>
    <e v="#N/A"/>
    <n v="0.5"/>
    <n v="6.979601861495512"/>
    <n v="0.10696851102244405"/>
    <n v="1.6475316447991249E-2"/>
    <s v="6c, 8a"/>
    <n v="0.15402024661757152"/>
    <s v="derived (6c)"/>
    <n v="7.1637324008172798E-2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Population density (common catchment area)"/>
    <x v="2"/>
    <s v="OLS"/>
    <m/>
    <n v="0.1769"/>
    <m/>
    <m/>
    <m/>
    <n v="2.15"/>
    <m/>
  </r>
  <r>
    <n v="86"/>
    <s v="Chen and Zegras 2016"/>
    <n v="86.2"/>
    <x v="288"/>
    <s v="Table 2 (p-values), Table 3 p. 118 (am peak period)"/>
    <x v="0"/>
    <x v="0"/>
    <x v="1"/>
    <n v="0.12883537881963511"/>
    <n v="7.7618431300610675"/>
    <s v="86.2Connectivity"/>
    <n v="0.5"/>
    <n v="3.8809215650305338"/>
    <n v="0.3666693981870715"/>
    <n v="5.7567095515370224E-2"/>
    <e v="#N/A"/>
    <e v="#N/A"/>
    <e v="#N/A"/>
    <e v="#N/A"/>
    <e v="#N/A"/>
    <e v="#N/A"/>
    <e v="#N/A"/>
    <e v="#N/A"/>
    <n v="1"/>
    <n v="7.7618431300610675"/>
    <n v="0.57516661211188524"/>
    <n v="9.0301158101565984E-2"/>
    <n v="0.5"/>
    <n v="3.8809215650305338"/>
    <n v="0.28974646958709077"/>
    <n v="4.5490195725173252E-2"/>
    <n v="0.5"/>
    <n v="3.8809215650305338"/>
    <n v="0.29623210952860157"/>
    <n v="4.6508441195990444E-2"/>
    <m/>
    <n v="0.157"/>
    <s v="Source"/>
    <m/>
    <m/>
    <s v="N"/>
    <s v="Pos"/>
    <s v="insignificant"/>
    <s v="Ridership"/>
    <s v="boarding"/>
    <s v="Continuous"/>
    <s v="Aggregate"/>
    <s v="Peak"/>
    <s v="USA"/>
    <s v="Boston"/>
    <s v="2009 - 2010"/>
    <x v="2"/>
    <x v="2"/>
    <n v="120"/>
    <x v="0"/>
    <n v="0"/>
    <n v="1"/>
    <x v="0"/>
    <s v="PT-Design"/>
    <s v="Proportion of intersections that are four-way or more"/>
    <x v="0"/>
    <s v="OLS"/>
    <m/>
    <n v="1.01"/>
    <m/>
    <m/>
    <s v=""/>
    <s v=""/>
    <m/>
  </r>
  <r>
    <n v="38"/>
    <s v="Choi et al. 2012"/>
    <n v="38.4"/>
    <x v="289"/>
    <s v="Table 2 p. 716 (poisson)"/>
    <x v="0"/>
    <x v="0"/>
    <x v="1"/>
    <n v="5.4009386828965854E-2"/>
    <n v="18.515300000845198"/>
    <s v="38.4Act_Den"/>
    <n v="0.5"/>
    <n v="9.2576500004225988"/>
    <n v="0.51700505842498823"/>
    <n v="8.5305834640123063E-2"/>
    <e v="#N/A"/>
    <e v="#N/A"/>
    <e v="#N/A"/>
    <e v="#N/A"/>
    <e v="#N/A"/>
    <e v="#N/A"/>
    <e v="#N/A"/>
    <e v="#N/A"/>
    <n v="0.5"/>
    <n v="9.2576500004225988"/>
    <n v="0.50951248471077548"/>
    <n v="8.4069559977277955E-2"/>
    <e v="#N/A"/>
    <e v="#N/A"/>
    <e v="#N/A"/>
    <e v="#N/A"/>
    <n v="0.5"/>
    <n v="9.2576500004225988"/>
    <n v="0.52731266401359256"/>
    <n v="8.7006589562242775E-2"/>
    <m/>
    <n v="0.16500000000000001"/>
    <s v="Source"/>
    <m/>
    <m/>
    <s v="Y"/>
    <s v="Pos"/>
    <s v="Y"/>
    <s v="Ridership"/>
    <s v="trip"/>
    <s v="Count"/>
    <s v="Aggregate"/>
    <s v="Peak"/>
    <s v="South Korea"/>
    <s v="Seoul"/>
    <n v="2010"/>
    <x v="0"/>
    <x v="2"/>
    <n v="1000"/>
    <x v="0"/>
    <n v="0"/>
    <n v="0"/>
    <x v="1"/>
    <s v="Density"/>
    <s v="commercial density (common catchment area)"/>
    <x v="7"/>
    <s v="Poisson regression"/>
    <m/>
    <n v="9.9999999999999995E-7"/>
    <m/>
    <n v="1.0000010000005"/>
    <s v="Derived (4b)"/>
    <s v=""/>
    <m/>
  </r>
  <r>
    <n v="65"/>
    <s v="Sung et al. 2014"/>
    <n v="65.099999999999994"/>
    <x v="290"/>
    <s v="Table 2 p. 138 (250m buffer)"/>
    <x v="0"/>
    <x v="0"/>
    <x v="1"/>
    <n v="5.7085714285714288E-2"/>
    <n v="17.517517517517518"/>
    <s v="65.1Pop_Den"/>
    <n v="0.25"/>
    <n v="4.3793793793793796"/>
    <n v="8.8718005256604129E-2"/>
    <n v="1.4889720258226385E-2"/>
    <e v="#N/A"/>
    <e v="#N/A"/>
    <e v="#N/A"/>
    <e v="#N/A"/>
    <e v="#N/A"/>
    <e v="#N/A"/>
    <e v="#N/A"/>
    <e v="#N/A"/>
    <n v="0.25"/>
    <n v="4.3793793793793796"/>
    <n v="6.9159785830379211E-2"/>
    <n v="1.1607225175484204E-2"/>
    <e v="#N/A"/>
    <e v="#N/A"/>
    <e v="#N/A"/>
    <e v="#N/A"/>
    <n v="0.25"/>
    <n v="4.3793793793793796"/>
    <n v="6.7117824298681683E-2"/>
    <n v="1.1264518687696345E-2"/>
    <s v="6e, 8a, 5"/>
    <n v="0.16783200000000001"/>
    <s v="Derived (6e)"/>
    <n v="5.7085714285714288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Residential density"/>
    <x v="2"/>
    <s v="OLS"/>
    <m/>
    <n v="1.512"/>
    <m/>
    <m/>
    <s v=""/>
    <n v="2.94"/>
    <m/>
  </r>
  <r>
    <n v="127"/>
    <s v="Bordoloi et al. 2013"/>
    <n v="127.3"/>
    <x v="291"/>
    <s v="Table 4 p. 571"/>
    <x v="0"/>
    <x v="0"/>
    <x v="1"/>
    <n v="6.6745655608214854E-2"/>
    <n v="14.982248520710058"/>
    <s v="127.3Mix_Land"/>
    <n v="1"/>
    <n v="14.982248520710058"/>
    <n v="0.20330581682925539"/>
    <n v="3.4358683044144162E-2"/>
    <e v="#N/A"/>
    <e v="#N/A"/>
    <e v="#N/A"/>
    <e v="#N/A"/>
    <e v="#N/A"/>
    <e v="#N/A"/>
    <e v="#N/A"/>
    <e v="#N/A"/>
    <n v="1"/>
    <n v="14.982248520710058"/>
    <n v="0.17355822359425499"/>
    <n v="2.9331339787429096E-2"/>
    <e v="#N/A"/>
    <e v="#N/A"/>
    <e v="#N/A"/>
    <e v="#N/A"/>
    <e v="#N/A"/>
    <e v="#N/A"/>
    <e v="#N/A"/>
    <e v="#N/A"/>
    <s v="8a, SS calculated as: population/average household size *1% (stated sample size)"/>
    <n v="0.16900000000000001"/>
    <s v="Source"/>
    <n v="6.6745655608214854E-2"/>
    <s v="Derived (8a)"/>
    <s v="Y"/>
    <s v="Pos"/>
    <s v="Y"/>
    <s v="Ridership"/>
    <m/>
    <s v="Count"/>
    <s v="Disaggregate"/>
    <s v="General"/>
    <s v="India"/>
    <s v="Agartala"/>
    <n v="2012"/>
    <x v="0"/>
    <x v="2"/>
    <n v="816"/>
    <x v="1"/>
    <n v="0"/>
    <n v="0"/>
    <x v="1"/>
    <s v="Diversity"/>
    <s v="Dissimilarity of land uses in adjacent actively developed cells (20m cells)"/>
    <x v="4"/>
    <s v="OLS"/>
    <m/>
    <n v="0.20300000000000001"/>
    <m/>
    <m/>
    <m/>
    <n v="2.532"/>
    <m/>
  </r>
  <r>
    <n v="11"/>
    <s v="Concas and DeSalvo 2008"/>
    <n v="11.2"/>
    <x v="292"/>
    <s v="Table 4.10 and 4.11, Model I: Exogenous Residential Location and Population Density"/>
    <x v="0"/>
    <x v="0"/>
    <x v="1"/>
    <n v="5.4009386828965854E-2"/>
    <n v="18.515300000845198"/>
    <s v="11.2Act_Den"/>
    <n v="1"/>
    <n v="18.515300000845198"/>
    <n v="1.0340101168499765"/>
    <n v="0.17578171986449601"/>
    <e v="#N/A"/>
    <e v="#N/A"/>
    <e v="#N/A"/>
    <e v="#N/A"/>
    <n v="1"/>
    <n v="18.515300000845198"/>
    <n v="1.0599893572473431"/>
    <n v="0.18019819073204835"/>
    <e v="#N/A"/>
    <e v="#N/A"/>
    <e v="#N/A"/>
    <e v="#N/A"/>
    <n v="1"/>
    <n v="18.515300000845198"/>
    <n v="0.91140124894932251"/>
    <n v="0.15493821232138483"/>
    <e v="#N/A"/>
    <e v="#N/A"/>
    <e v="#N/A"/>
    <e v="#N/A"/>
    <m/>
    <n v="0.17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1"/>
    <n v="8212"/>
    <x v="1"/>
    <n v="1"/>
    <n v="1"/>
    <x v="0"/>
    <s v="Density"/>
    <s v="Retail density (common catchment area)"/>
    <x v="7"/>
    <s v="2SLS"/>
    <m/>
    <n v="0.17"/>
    <m/>
    <m/>
    <s v=""/>
    <s v=""/>
    <m/>
  </r>
  <r>
    <n v="110"/>
    <s v="Chapman and Frank 2004"/>
    <n v="110.3"/>
    <x v="293"/>
    <s v="Table 109 p. 242"/>
    <x v="1"/>
    <x v="0"/>
    <x v="1"/>
    <n v="4.3978604725881665E-2"/>
    <n v="22.738329381593459"/>
    <s v="110.3Local_Access"/>
    <n v="0.5"/>
    <n v="11.36916469079673"/>
    <n v="5.5786158936114104E-4"/>
    <n v="9.5191820401431052E-5"/>
    <n v="0.5"/>
    <n v="11.36916469079673"/>
    <n v="0.35908790166801191"/>
    <n v="6.1273677370498582E-2"/>
    <n v="0.5"/>
    <n v="11.36916469079673"/>
    <n v="0.5600519881995335"/>
    <n v="9.5565583458089132E-2"/>
    <e v="#N/A"/>
    <e v="#N/A"/>
    <e v="#N/A"/>
    <e v="#N/A"/>
    <n v="0.5"/>
    <n v="11.36916469079673"/>
    <n v="4.0487866410889244E-2"/>
    <n v="6.9087275075457406E-3"/>
    <n v="0.5"/>
    <n v="11.36916469079673"/>
    <n v="3.3826545211123877E-4"/>
    <n v="5.772059732998867E-5"/>
    <s v="4a, 7a, 8a"/>
    <n v="0.17063698633642085"/>
    <s v="Derived (7a); (used average mode shares p. 14 for elasticity calc as model-specific means only given for relative trip time)"/>
    <n v="4.3978604725881665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4224"/>
    <x v="0"/>
    <n v="0"/>
    <n v="1"/>
    <x v="0"/>
    <s v="PT-Access"/>
    <s v="Walkability index"/>
    <x v="5"/>
    <s v="Multinomial logistic"/>
    <s v="automobile"/>
    <n v="0.155"/>
    <n v="1.167657961105125"/>
    <m/>
    <s v="Derived (4a)"/>
    <n v="3.88"/>
    <m/>
  </r>
  <r>
    <n v="103"/>
    <s v="Renneet al. 2016"/>
    <n v="103.1"/>
    <x v="294"/>
    <s v="Table 3 p. 40"/>
    <x v="0"/>
    <x v="0"/>
    <x v="1"/>
    <n v="5.5982085732565579E-2"/>
    <n v="17.862857142857145"/>
    <s v="103.1Act_Den"/>
    <n v="1"/>
    <n v="17.862857142857145"/>
    <n v="0.99757362833532293"/>
    <n v="0.1745753849586815"/>
    <e v="#N/A"/>
    <e v="#N/A"/>
    <e v="#N/A"/>
    <e v="#N/A"/>
    <e v="#N/A"/>
    <e v="#N/A"/>
    <e v="#N/A"/>
    <e v="#N/A"/>
    <n v="1"/>
    <n v="17.862857142857145"/>
    <n v="0.98311652811191863"/>
    <n v="0.17204539241958575"/>
    <n v="1"/>
    <n v="17.862857142857145"/>
    <n v="0.87928525646682243"/>
    <n v="0.15387491988169391"/>
    <n v="1"/>
    <n v="17.862857142857145"/>
    <n v="1.0174623999032426"/>
    <n v="0.17805591998306744"/>
    <s v="6a, 8a"/>
    <n v="0.17499999999999999"/>
    <s v="derived (6a)"/>
    <n v="5.5982085732565579E-2"/>
    <s v="Derived (8a)"/>
    <s v="Y"/>
    <s v="Pos"/>
    <s v="Y"/>
    <s v="Mode share"/>
    <s v="proportion using transit"/>
    <s v="continuous (fraction)"/>
    <s v="Aggregate"/>
    <s v="Work"/>
    <s v="USA"/>
    <s v="varies"/>
    <n v="2010"/>
    <x v="0"/>
    <x v="2"/>
    <n v="4399"/>
    <x v="0"/>
    <n v="0"/>
    <n v="1"/>
    <x v="0"/>
    <s v="Density"/>
    <s v="Population and job density within retail precinct"/>
    <x v="7"/>
    <s v="multi-level model"/>
    <m/>
    <n v="0.17499999999999999"/>
    <m/>
    <m/>
    <s v=""/>
    <n v="3.1259999999999999"/>
    <m/>
  </r>
  <r>
    <n v="65"/>
    <s v="Sung et al. 2014"/>
    <n v="65.900000000000006"/>
    <x v="295"/>
    <s v="Table 3 p. 139 (1000m buffer)"/>
    <x v="0"/>
    <x v="0"/>
    <x v="1"/>
    <n v="4.2832281553398056E-2"/>
    <n v="23.346876788557765"/>
    <s v="65.9Pop_Den"/>
    <n v="0.5"/>
    <n v="11.673438394278882"/>
    <n v="0.23648194849313187"/>
    <n v="4.1731732968634486E-2"/>
    <e v="#N/A"/>
    <e v="#N/A"/>
    <e v="#N/A"/>
    <e v="#N/A"/>
    <e v="#N/A"/>
    <e v="#N/A"/>
    <e v="#N/A"/>
    <e v="#N/A"/>
    <n v="0.5"/>
    <n v="11.673438394278882"/>
    <n v="0.18434860954358875"/>
    <n v="3.253181477754756E-2"/>
    <e v="#N/A"/>
    <e v="#N/A"/>
    <e v="#N/A"/>
    <e v="#N/A"/>
    <n v="0.5"/>
    <n v="11.673438394278882"/>
    <n v="0.17890566658779111"/>
    <n v="3.1571304077080906E-2"/>
    <s v="6e, 8a, 5"/>
    <n v="0.17646899999999999"/>
    <s v="Derived (6e)"/>
    <n v="4.28322815533980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Residential density"/>
    <x v="2"/>
    <s v="OLS"/>
    <m/>
    <n v="0.997"/>
    <m/>
    <m/>
    <s v=""/>
    <n v="4.12"/>
    <m/>
  </r>
  <r>
    <n v="127"/>
    <s v="Bordoloi et al. 2013"/>
    <n v="127.1"/>
    <x v="296"/>
    <s v="Table 4 p. 571"/>
    <x v="0"/>
    <x v="0"/>
    <x v="1"/>
    <n v="4.9189337730145645E-2"/>
    <n v="20.329608938547487"/>
    <s v="127.1Balance"/>
    <n v="1"/>
    <n v="20.329608938547487"/>
    <n v="2.2689146366912865"/>
    <n v="0.40613571996774028"/>
    <e v="#N/A"/>
    <e v="#N/A"/>
    <e v="#N/A"/>
    <e v="#N/A"/>
    <e v="#N/A"/>
    <e v="#N/A"/>
    <e v="#N/A"/>
    <e v="#N/A"/>
    <n v="1"/>
    <n v="20.329608938547487"/>
    <n v="2.0699953248926666"/>
    <n v="0.37052916315578732"/>
    <e v="#N/A"/>
    <e v="#N/A"/>
    <e v="#N/A"/>
    <e v="#N/A"/>
    <e v="#N/A"/>
    <e v="#N/A"/>
    <e v="#N/A"/>
    <e v="#N/A"/>
    <s v="8a, SS calculated as: population/average household size *1% (stated sample size)"/>
    <n v="0.17899999999999999"/>
    <s v="Source"/>
    <n v="4.9189337730145645E-2"/>
    <s v="Derived (8a)"/>
    <s v="Y"/>
    <s v="Pos"/>
    <s v="Y"/>
    <s v="Ridership"/>
    <m/>
    <s v="Count"/>
    <s v="Disaggregate"/>
    <s v="General"/>
    <s v="India"/>
    <s v="Agartala"/>
    <n v="2012"/>
    <x v="0"/>
    <x v="2"/>
    <n v="816"/>
    <x v="1"/>
    <n v="0"/>
    <n v="0"/>
    <x v="1"/>
    <s v="Diversity"/>
    <s v="Area Index"/>
    <x v="3"/>
    <s v="OLS"/>
    <m/>
    <n v="0.29599999999999999"/>
    <m/>
    <m/>
    <m/>
    <n v="3.6389999999999998"/>
    <m/>
  </r>
  <r>
    <n v="21"/>
    <s v="Lane et al. 2006"/>
    <n v="21.1"/>
    <x v="297"/>
    <s v="Table 5 p. 207"/>
    <x v="0"/>
    <x v="0"/>
    <x v="1"/>
    <n v="3.9038128249566727E-2"/>
    <n v="25.615982241953382"/>
    <s v="21.1Pop_Den"/>
    <n v="1"/>
    <n v="25.615982241953382"/>
    <n v="0.51893171390800075"/>
    <n v="9.3511494846221732E-2"/>
    <e v="#N/A"/>
    <e v="#N/A"/>
    <e v="#N/A"/>
    <e v="#N/A"/>
    <n v="1"/>
    <n v="25.615982241953382"/>
    <n v="1.4437022825447134"/>
    <n v="0.26015515131455735"/>
    <e v="#N/A"/>
    <e v="#N/A"/>
    <e v="#N/A"/>
    <e v="#N/A"/>
    <e v="#N/A"/>
    <e v="#N/A"/>
    <e v="#N/A"/>
    <e v="#N/A"/>
    <n v="1"/>
    <n v="25.615982241953382"/>
    <n v="0.39258736145330819"/>
    <n v="7.0744242533886142E-2"/>
    <s v="6a, 8a"/>
    <n v="0.1802"/>
    <s v="Source (6a)"/>
    <n v="3.9038128249566727E-2"/>
    <s v="Derived (8a)"/>
    <s v="Y"/>
    <s v="Pos"/>
    <s v="Y"/>
    <s v="Ridership"/>
    <s v="boarding"/>
    <s v="Continuous"/>
    <s v="Aggregate"/>
    <s v="General"/>
    <s v="USA"/>
    <s v="11 US cities"/>
    <s v="2001 - 2004"/>
    <x v="2"/>
    <x v="1"/>
    <n v="348"/>
    <x v="0"/>
    <n v="0"/>
    <n v="0"/>
    <x v="1"/>
    <s v="Density"/>
    <s v="Households (Common catchment area)"/>
    <x v="2"/>
    <s v="OLS"/>
    <m/>
    <n v="0.1802"/>
    <m/>
    <m/>
    <s v=""/>
    <n v="4.6159999999999997"/>
    <m/>
  </r>
  <r>
    <n v="131"/>
    <s v="Zhang 2004"/>
    <n v="131.1"/>
    <x v="298"/>
    <s v="Table 3 (Boston - work trip, expanded)"/>
    <x v="1"/>
    <x v="0"/>
    <x v="1"/>
    <n v="7.2741935483870965E-2"/>
    <n v="13.747228381374724"/>
    <s v="131.1Pop_Den"/>
    <n v="0.5"/>
    <n v="6.8736141906873618"/>
    <n v="0.13924652035688428"/>
    <n v="2.5120072272381926E-2"/>
    <n v="0.5"/>
    <n v="6.8736141906873618"/>
    <n v="3.0690031565897242E-2"/>
    <n v="5.5364816944878624E-3"/>
    <n v="0.5"/>
    <n v="6.8736141906873618"/>
    <n v="0.38739301123400338"/>
    <n v="6.9885699226614209E-2"/>
    <e v="#N/A"/>
    <e v="#N/A"/>
    <e v="#N/A"/>
    <e v="#N/A"/>
    <n v="0.5"/>
    <n v="6.8736141906873618"/>
    <n v="0.36933393017303662"/>
    <n v="6.662784100321581E-2"/>
    <e v="#N/A"/>
    <e v="#N/A"/>
    <e v="#N/A"/>
    <e v="#N/A"/>
    <s v="4a, 7a, 8a"/>
    <n v="0.1804"/>
    <s v="derived (7a)"/>
    <n v="7.2741935483870965E-2"/>
    <s v="Derived (8a)"/>
    <s v="Y"/>
    <s v="Pos"/>
    <s v="Y"/>
    <s v="mode choice (probability)"/>
    <s v="trip"/>
    <s v="Discrete"/>
    <s v="Disaggregate"/>
    <s v="Work"/>
    <s v="USA"/>
    <s v="Boston"/>
    <n v="1991"/>
    <x v="1"/>
    <x v="1"/>
    <n v="1619"/>
    <x v="1"/>
    <n v="0"/>
    <n v="1"/>
    <x v="0"/>
    <s v="Density"/>
    <s v="Pop density (origin)"/>
    <x v="2"/>
    <s v="Multinomial logistic"/>
    <s v="drive alone or active modes"/>
    <n v="8.2000000000000007E-3"/>
    <n v="1.0082337120833602"/>
    <m/>
    <s v="Derived (4a)"/>
    <n v="2.48"/>
    <m/>
  </r>
  <r>
    <n v="113"/>
    <s v="Ewing et al. 2015"/>
    <n v="113.1"/>
    <x v="299"/>
    <s v="Table 11 p. 2343"/>
    <x v="0"/>
    <x v="0"/>
    <x v="1"/>
    <n v="6.7926762940735186E-2"/>
    <n v="14.721737893979743"/>
    <s v="113.1Connectivity"/>
    <n v="1"/>
    <n v="14.721737893979743"/>
    <n v="1.3909095258437383"/>
    <n v="0.25188363103623862"/>
    <e v="#N/A"/>
    <e v="#N/A"/>
    <e v="#N/A"/>
    <e v="#N/A"/>
    <e v="#N/A"/>
    <e v="#N/A"/>
    <e v="#N/A"/>
    <e v="#N/A"/>
    <n v="1"/>
    <n v="14.721737893979743"/>
    <n v="1.0909074000846073"/>
    <n v="0.19755542107667176"/>
    <n v="1"/>
    <n v="14.721737893979743"/>
    <n v="1.0991130610323385"/>
    <n v="0.19904140678326401"/>
    <n v="1"/>
    <n v="14.721737893979743"/>
    <n v="1.1237154369612878"/>
    <n v="0.20349671869677124"/>
    <s v="4a, 7a, 5, 8a"/>
    <n v="0.18109275"/>
    <s v="derived (7a)"/>
    <n v="6.7926762940735186E-2"/>
    <s v="Derived (8a)"/>
    <s v="Y"/>
    <s v="Pos"/>
    <s v="Y"/>
    <s v="Transit use (probability)"/>
    <s v="household"/>
    <s v="binary"/>
    <s v="Disaggregate"/>
    <s v="General"/>
    <s v="USA"/>
    <s v="15 cities"/>
    <s v="varies"/>
    <x v="2"/>
    <x v="2"/>
    <n v="62011"/>
    <x v="0"/>
    <n v="0"/>
    <n v="1"/>
    <x v="0"/>
    <s v="PT-Design"/>
    <s v="Four-way intersection density"/>
    <x v="0"/>
    <s v="logistic"/>
    <s v="no transit trip"/>
    <n v="7.4999999999999997E-3"/>
    <n v="1.0075281954445339"/>
    <m/>
    <s v="Derived (4a)"/>
    <n v="2.6659999999999999"/>
    <m/>
  </r>
  <r>
    <n v="71"/>
    <s v="Chao. et al. 2016"/>
    <n v="71.3"/>
    <x v="300"/>
    <s v="Table 5"/>
    <x v="0"/>
    <x v="0"/>
    <x v="1"/>
    <n v="4.9702463302186993E-2"/>
    <n v="20.119727143503535"/>
    <s v="71.3Emp_Den"/>
    <n v="1"/>
    <n v="20.119727143503535"/>
    <n v="0.37214243954882059"/>
    <n v="6.7394995802291413E-2"/>
    <e v="#N/A"/>
    <e v="#N/A"/>
    <e v="#N/A"/>
    <e v="#N/A"/>
    <e v="#N/A"/>
    <e v="#N/A"/>
    <e v="#N/A"/>
    <e v="#N/A"/>
    <n v="1"/>
    <n v="20.119727143503535"/>
    <n v="0.31094082451884197"/>
    <n v="5.6311383320362285E-2"/>
    <n v="1"/>
    <n v="20.119727143503535"/>
    <n v="0.89019124619749457"/>
    <n v="0.16121363468636626"/>
    <n v="1"/>
    <n v="20.119727143503535"/>
    <n v="0.30845662594149209"/>
    <n v="5.5861494958004222E-2"/>
    <n v="5"/>
    <n v="0.18110000000000001"/>
    <s v="Source"/>
    <m/>
    <m/>
    <s v="Y"/>
    <s v="Pos"/>
    <s v="Y"/>
    <s v="Ridership"/>
    <s v="boarding"/>
    <s v="Continuous"/>
    <s v="Aggregate"/>
    <s v="General"/>
    <s v="USA"/>
    <s v="Baltimore"/>
    <n v="2011"/>
    <x v="0"/>
    <x v="2"/>
    <n v="46"/>
    <x v="0"/>
    <n v="0"/>
    <n v="1"/>
    <x v="0"/>
    <s v="Density"/>
    <s v="Employment density"/>
    <x v="1"/>
    <s v="OLS"/>
    <m/>
    <n v="1.0000000000000001E-5"/>
    <m/>
    <m/>
    <s v=""/>
    <s v=""/>
    <m/>
  </r>
  <r>
    <n v="65"/>
    <s v="Sung et al. 2014"/>
    <n v="65.599999999999994"/>
    <x v="301"/>
    <s v="Table 3 p. 139 (250m buffer)"/>
    <x v="0"/>
    <x v="0"/>
    <x v="1"/>
    <n v="4.1897297297297284E-2"/>
    <n v="23.867888014449758"/>
    <s v="65.6Pop_Den"/>
    <n v="0.5"/>
    <n v="11.933944007224879"/>
    <n v="0.24175930319036137"/>
    <n v="4.4973032616683777E-2"/>
    <e v="#N/A"/>
    <e v="#N/A"/>
    <e v="#N/A"/>
    <e v="#N/A"/>
    <e v="#N/A"/>
    <e v="#N/A"/>
    <e v="#N/A"/>
    <e v="#N/A"/>
    <n v="0.5"/>
    <n v="11.933944007224879"/>
    <n v="0.18846255146051624"/>
    <n v="3.5058557672891066E-2"/>
    <e v="#N/A"/>
    <e v="#N/A"/>
    <e v="#N/A"/>
    <e v="#N/A"/>
    <n v="0.5"/>
    <n v="11.933944007224879"/>
    <n v="0.18289814324803597"/>
    <n v="3.4023444199572636E-2"/>
    <s v="6e, 8a, 5"/>
    <n v="0.18602399999999997"/>
    <s v="Derived (6e)"/>
    <n v="4.189729729729728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Residential density"/>
    <x v="2"/>
    <s v="OLS"/>
    <m/>
    <n v="2.0219999999999998"/>
    <m/>
    <m/>
    <s v=""/>
    <n v="4.4400000000000004"/>
    <m/>
  </r>
  <r>
    <n v="65"/>
    <s v="Sung et al. 2014"/>
    <n v="65.599999999999994"/>
    <x v="302"/>
    <s v="Table 3 p. 139 (250m buffer)"/>
    <x v="0"/>
    <x v="0"/>
    <x v="1"/>
    <n v="3.4512750455373407E-2"/>
    <n v="28.974798786119539"/>
    <s v="65.6Pop_Den"/>
    <n v="0.5"/>
    <n v="14.48739939305977"/>
    <n v="0.29348751596171246"/>
    <n v="5.560854708684547E-2"/>
    <e v="#N/A"/>
    <e v="#N/A"/>
    <e v="#N/A"/>
    <e v="#N/A"/>
    <e v="#N/A"/>
    <e v="#N/A"/>
    <e v="#N/A"/>
    <e v="#N/A"/>
    <n v="0.5"/>
    <n v="14.48739939305977"/>
    <n v="0.22878708430260941"/>
    <n v="4.3349432798236921E-2"/>
    <e v="#N/A"/>
    <e v="#N/A"/>
    <e v="#N/A"/>
    <e v="#N/A"/>
    <n v="0.5"/>
    <n v="14.48739939305977"/>
    <n v="0.2220320832642754"/>
    <n v="4.2069528976498585E-2"/>
    <s v="6e, 8a, 5"/>
    <n v="0.189475"/>
    <s v="Derived (6e)"/>
    <n v="3.451275045537340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Small-scale nieghbourhood living density"/>
    <x v="2"/>
    <s v="OLS"/>
    <m/>
    <n v="2.915"/>
    <m/>
    <m/>
    <s v=""/>
    <n v="5.49"/>
    <m/>
  </r>
  <r>
    <n v="50"/>
    <s v="Schneider et al. 2017"/>
    <n v="50.1"/>
    <x v="303"/>
    <s v="Table 3 (final model)"/>
    <x v="0"/>
    <x v="0"/>
    <x v="1"/>
    <n v="7.9336709847607212E-2"/>
    <n v="12.604505555131235"/>
    <s v="50.1Pop_Den"/>
    <n v="1"/>
    <n v="12.604505555131235"/>
    <n v="0.25534362137301297"/>
    <n v="4.8649987630214109E-2"/>
    <e v="#N/A"/>
    <e v="#N/A"/>
    <e v="#N/A"/>
    <e v="#N/A"/>
    <e v="#N/A"/>
    <e v="#N/A"/>
    <e v="#N/A"/>
    <e v="#N/A"/>
    <n v="1"/>
    <n v="12.604505555131235"/>
    <n v="0.19905215537965953"/>
    <n v="3.7924914062534613E-2"/>
    <n v="1"/>
    <n v="12.604505555131235"/>
    <n v="0.6772669290737372"/>
    <n v="0.12903799023691909"/>
    <e v="#N/A"/>
    <e v="#N/A"/>
    <e v="#N/A"/>
    <e v="#N/A"/>
    <s v="4a, 5, 7a"/>
    <n v="0.19052752274999998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x v="2"/>
    <x v="2"/>
    <n v="5000"/>
    <x v="1"/>
    <n v="0"/>
    <n v="1"/>
    <x v="0"/>
    <s v="Density"/>
    <s v="Population density"/>
    <x v="2"/>
    <s v="Multinomial logistic (fractional)"/>
    <s v="automobile"/>
    <n v="2.63E-2"/>
    <n v="1.0266488969479457"/>
    <m/>
    <s v="Derived (4a)"/>
    <s v=""/>
    <m/>
  </r>
  <r>
    <n v="2"/>
    <s v="Cervero 2006"/>
    <n v="2.2000000000000002"/>
    <x v="304"/>
    <s v="Table 1 p. 290"/>
    <x v="1"/>
    <x v="0"/>
    <x v="1"/>
    <n v="7.9336709847607212E-2"/>
    <n v="12.604505555131235"/>
    <s v="2.2Pop_Den"/>
    <n v="1"/>
    <n v="12.604505555131235"/>
    <n v="0.25534362137301297"/>
    <n v="4.9025975303618491E-2"/>
    <n v="1"/>
    <n v="12.604505555131235"/>
    <n v="5.6277914737140847E-2"/>
    <n v="1.0805359629531042E-2"/>
    <n v="1"/>
    <n v="12.604505555131235"/>
    <n v="0.71038280977910429"/>
    <n v="0.13639349947758803"/>
    <e v="#N/A"/>
    <e v="#N/A"/>
    <e v="#N/A"/>
    <e v="#N/A"/>
    <e v="#N/A"/>
    <e v="#N/A"/>
    <e v="#N/A"/>
    <e v="#N/A"/>
    <n v="1"/>
    <n v="12.604505555131235"/>
    <n v="0.19317508622441926"/>
    <n v="3.7089616555088495E-2"/>
    <s v="6a"/>
    <n v="0.192"/>
    <s v="Source (6a)"/>
    <m/>
    <m/>
    <s v="Y"/>
    <s v="Pos"/>
    <s v="Y"/>
    <s v="Ridership"/>
    <s v="boarding"/>
    <s v="Continuous"/>
    <s v="Aggregate"/>
    <s v="General"/>
    <s v="USA, Canada"/>
    <s v="varies"/>
    <n v="1998"/>
    <x v="1"/>
    <x v="1"/>
    <n v="225"/>
    <x v="0"/>
    <n v="0"/>
    <n v="0"/>
    <x v="1"/>
    <s v="Density"/>
    <s v="Population Density"/>
    <x v="2"/>
    <s v="OLS"/>
    <m/>
    <s v=""/>
    <m/>
    <m/>
    <s v=""/>
    <s v=""/>
    <m/>
  </r>
  <r>
    <n v="64"/>
    <s v="Currie et al. 2011"/>
    <n v="64.099999999999994"/>
    <x v="305"/>
    <s v="Table 5 p. 555"/>
    <x v="0"/>
    <x v="0"/>
    <x v="1"/>
    <n v="6.2554952233216887E-2"/>
    <n v="15.985944586318407"/>
    <s v="64.1Emp_Den"/>
    <n v="1"/>
    <n v="15.985944586318407"/>
    <n v="0.29568236062116199"/>
    <n v="5.783823011958221E-2"/>
    <e v="#N/A"/>
    <e v="#N/A"/>
    <e v="#N/A"/>
    <e v="#N/A"/>
    <e v="#N/A"/>
    <e v="#N/A"/>
    <e v="#N/A"/>
    <e v="#N/A"/>
    <n v="1"/>
    <n v="15.985944586318407"/>
    <n v="0.24705517897579188"/>
    <n v="4.8326299424213064E-2"/>
    <n v="1"/>
    <n v="15.985944586318407"/>
    <n v="0.70729328640690736"/>
    <n v="0.13835316985192672"/>
    <e v="#N/A"/>
    <e v="#N/A"/>
    <e v="#N/A"/>
    <e v="#N/A"/>
    <s v="6c, 8a"/>
    <n v="0.19560933563326918"/>
    <s v="derived (6c)"/>
    <n v="6.2554952233216887E-2"/>
    <s v="Derived (8a)"/>
    <s v="Y"/>
    <s v="Pos"/>
    <s v="Y"/>
    <s v="Ridership"/>
    <s v="BRK"/>
    <s v="Continuous"/>
    <s v="Aggregate"/>
    <s v="General"/>
    <s v="Australia, North America, Europe"/>
    <s v="varies"/>
    <s v="2003 - 2009"/>
    <x v="2"/>
    <x v="2"/>
    <n v="57"/>
    <x v="1"/>
    <n v="0"/>
    <n v="1"/>
    <x v="0"/>
    <s v="Density"/>
    <s v="Job density"/>
    <x v="1"/>
    <s v="OLS"/>
    <m/>
    <n v="25.643000000000001"/>
    <m/>
    <m/>
    <s v=""/>
    <n v="3.1269999999999998"/>
    <m/>
  </r>
  <r>
    <n v="32"/>
    <s v="Chakraborty and Mishra 2012"/>
    <n v="32.1"/>
    <x v="306"/>
    <s v="Table 4 - Model I p. 10"/>
    <x v="0"/>
    <x v="0"/>
    <x v="1"/>
    <n v="2.0315119604762753E-2"/>
    <n v="49.224420995560187"/>
    <s v="32.1Emp_Den"/>
    <n v="1"/>
    <n v="49.224420995560187"/>
    <n v="0.91047438089043953"/>
    <n v="0.17904511274626025"/>
    <e v="#N/A"/>
    <e v="#N/A"/>
    <e v="#N/A"/>
    <e v="#N/A"/>
    <e v="#N/A"/>
    <e v="#N/A"/>
    <e v="#N/A"/>
    <e v="#N/A"/>
    <n v="1"/>
    <n v="49.224420995560187"/>
    <n v="0.76074004093858716"/>
    <n v="0.14959980122365926"/>
    <n v="1"/>
    <n v="49.224420995560187"/>
    <n v="2.1779196286733251"/>
    <n v="0.4282886741818519"/>
    <e v="#N/A"/>
    <e v="#N/A"/>
    <e v="#N/A"/>
    <e v="#N/A"/>
    <s v="6c, 8a, 5"/>
    <n v="0.19665035777410345"/>
    <s v="derived (6c)"/>
    <n v="2.0315119604762753E-2"/>
    <s v="Derived (8a)"/>
    <s v="Y"/>
    <s v="Pos"/>
    <s v="Y"/>
    <s v="Ridership"/>
    <s v="boarding + alighting"/>
    <s v="Continuous"/>
    <s v="Aggregate"/>
    <s v="General"/>
    <s v="USA"/>
    <s v="Maryland"/>
    <n v="2000"/>
    <x v="1"/>
    <x v="2"/>
    <s v="not stated"/>
    <x v="1"/>
    <n v="0"/>
    <n v="1"/>
    <x v="0"/>
    <s v="Density"/>
    <s v="Employment density"/>
    <x v="1"/>
    <s v="OLS"/>
    <m/>
    <n v="0.78920000000000001"/>
    <m/>
    <m/>
    <s v=""/>
    <n v="9.68"/>
    <m/>
  </r>
  <r>
    <n v="70"/>
    <s v="Guerra et al. 2012"/>
    <n v="70.13"/>
    <x v="307"/>
    <s v="Table 5 p. 9 (model 3"/>
    <x v="0"/>
    <x v="0"/>
    <x v="1"/>
    <n v="5.1030927835051552E-2"/>
    <n v="19.595959595959595"/>
    <s v="70.13Emp_Den"/>
    <n v="1"/>
    <n v="19.595959595959595"/>
    <n v="0.36245462760637875"/>
    <n v="7.1766016266062993E-2"/>
    <e v="#N/A"/>
    <e v="#N/A"/>
    <e v="#N/A"/>
    <e v="#N/A"/>
    <e v="#N/A"/>
    <e v="#N/A"/>
    <e v="#N/A"/>
    <e v="#N/A"/>
    <n v="1"/>
    <n v="19.595959595959595"/>
    <n v="0.30284624590314191"/>
    <n v="5.9963556688822098E-2"/>
    <e v="#N/A"/>
    <e v="#N/A"/>
    <e v="#N/A"/>
    <e v="#N/A"/>
    <n v="1"/>
    <n v="19.595959595959595"/>
    <n v="0.30042671731794401"/>
    <n v="5.9484490028952917E-2"/>
    <s v="6a, 8a, 5"/>
    <n v="0.19800000000000001"/>
    <s v="Source (6a)"/>
    <n v="5.1030927835051552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0"/>
    <n v="0"/>
    <n v="0"/>
    <x v="1"/>
    <s v="Density"/>
    <s v="Job density"/>
    <x v="1"/>
    <s v="OLS"/>
    <m/>
    <n v="0.19800000000000001"/>
    <m/>
    <m/>
    <s v=""/>
    <n v="3.88"/>
    <m/>
  </r>
  <r>
    <n v="39"/>
    <s v="de Grange et al. 2012"/>
    <n v="39.1"/>
    <x v="308"/>
    <s v="Table 1 p. 14, Model 4"/>
    <x v="0"/>
    <x v="0"/>
    <x v="1"/>
    <n v="9.1999999999999998E-2"/>
    <n v="10.869565217391305"/>
    <s v="39.1Pop_Den"/>
    <n v="1"/>
    <n v="10.869565217391305"/>
    <n v="0.22019698695986961"/>
    <n v="4.3819200405014053E-2"/>
    <e v="#N/A"/>
    <e v="#N/A"/>
    <e v="#N/A"/>
    <e v="#N/A"/>
    <e v="#N/A"/>
    <e v="#N/A"/>
    <e v="#N/A"/>
    <e v="#N/A"/>
    <n v="1"/>
    <n v="10.869565217391305"/>
    <n v="0.17165372930322689"/>
    <n v="3.4159092131342154E-2"/>
    <n v="1"/>
    <n v="10.869565217391305"/>
    <n v="0.58404488957938117"/>
    <n v="0.11622493302629686"/>
    <e v="#N/A"/>
    <e v="#N/A"/>
    <e v="#N/A"/>
    <e v="#N/A"/>
    <s v="6a, 8a, 8b"/>
    <n v="0.19900000000000001"/>
    <s v="Source (6a)"/>
    <n v="9.1999999999999998E-2"/>
    <s v="Derived (8a)"/>
    <s v="Y"/>
    <s v="Pos"/>
    <s v="Y"/>
    <s v="Ridership"/>
    <s v="trip"/>
    <s v="Continuous"/>
    <s v="Aggregate"/>
    <s v="General"/>
    <s v="Global"/>
    <s v="varies"/>
    <s v="2000 - 2009"/>
    <x v="2"/>
    <x v="2"/>
    <n v="41"/>
    <x v="1"/>
    <n v="0"/>
    <n v="1"/>
    <x v="0"/>
    <s v="Density"/>
    <s v="Population density"/>
    <x v="2"/>
    <s v="OLS"/>
    <m/>
    <n v="0.19900000000000001"/>
    <m/>
    <m/>
    <s v=""/>
    <n v="2.1630434782608696"/>
    <s v="derived (8b)"/>
  </r>
  <r>
    <n v="62"/>
    <s v="Currie and Delbosc 2013"/>
    <n v="62.1"/>
    <x v="309"/>
    <s v="Table 5 p. 57"/>
    <x v="0"/>
    <x v="0"/>
    <x v="1"/>
    <n v="3.8405759702725015E-2"/>
    <n v="26.037761204058327"/>
    <s v="62.1Emp_Den"/>
    <n v="1"/>
    <n v="26.037761204058327"/>
    <n v="0.48160474074801907"/>
    <n v="9.5996294953831704E-2"/>
    <e v="#N/A"/>
    <e v="#N/A"/>
    <e v="#N/A"/>
    <e v="#N/A"/>
    <e v="#N/A"/>
    <e v="#N/A"/>
    <e v="#N/A"/>
    <e v="#N/A"/>
    <n v="1"/>
    <n v="26.037761204058327"/>
    <n v="0.40240122938390832"/>
    <n v="8.0208984333759462E-2"/>
    <e v="#N/A"/>
    <e v="#N/A"/>
    <e v="#N/A"/>
    <e v="#N/A"/>
    <e v="#N/A"/>
    <e v="#N/A"/>
    <e v="#N/A"/>
    <e v="#N/A"/>
    <s v="6c, 5, 8a"/>
    <n v="0.19932589285714283"/>
    <s v="derived (6c)"/>
    <n v="3.8405759702725015E-2"/>
    <s v="Derived (8a)"/>
    <s v="Y"/>
    <s v="Pos"/>
    <s v="Y"/>
    <s v="Ridership"/>
    <s v="BVK"/>
    <s v="Continuous"/>
    <s v="Aggregate"/>
    <s v="General"/>
    <s v="varies"/>
    <s v="varies"/>
    <s v="2001 - 2009"/>
    <x v="2"/>
    <x v="2"/>
    <n v="91"/>
    <x v="1"/>
    <n v="0"/>
    <n v="0"/>
    <x v="1"/>
    <s v="Density"/>
    <s v="Employment density"/>
    <x v="1"/>
    <s v="OLS"/>
    <m/>
    <n v="0.3"/>
    <m/>
    <m/>
    <s v=""/>
    <n v="5.19"/>
    <m/>
  </r>
  <r>
    <n v="91"/>
    <s v="Verbas et al. 2015"/>
    <n v="91.1"/>
    <x v="310"/>
    <s v="Table 2 p. 12"/>
    <x v="0"/>
    <x v="0"/>
    <x v="1"/>
    <n v="1.1212255772646538E-2"/>
    <n v="89.188118811881182"/>
    <s v="91.1Local_Access"/>
    <n v="0.33333333333333331"/>
    <n v="29.729372937293725"/>
    <n v="1.4587593449969221E-3"/>
    <n v="2.9466938768937828E-4"/>
    <e v="#N/A"/>
    <e v="#N/A"/>
    <e v="#N/A"/>
    <e v="#N/A"/>
    <e v="#N/A"/>
    <e v="#N/A"/>
    <e v="#N/A"/>
    <e v="#N/A"/>
    <n v="0.33333333333333331"/>
    <n v="29.729372937293725"/>
    <n v="8.026533743888157E-4"/>
    <n v="1.6213598162654079E-4"/>
    <n v="0.33333333333333331"/>
    <n v="29.729372937293725"/>
    <n v="0.10587223535771499"/>
    <n v="2.1386191542258428E-2"/>
    <e v="#N/A"/>
    <e v="#N/A"/>
    <e v="#N/A"/>
    <e v="#N/A"/>
    <s v="8a"/>
    <n v="0.20200000000000001"/>
    <s v="Source"/>
    <n v="1.1212255772646538E-2"/>
    <s v="Derived (8a)"/>
    <s v="Y"/>
    <s v="Pos"/>
    <s v="Y"/>
    <s v="Ridership"/>
    <s v="boarding"/>
    <s v="Continuous"/>
    <s v="Aggregate"/>
    <s v="General"/>
    <s v="USA"/>
    <s v="Chicago"/>
    <s v="2009 - 2010"/>
    <x v="2"/>
    <x v="2"/>
    <n v="92784"/>
    <x v="1"/>
    <n v="0"/>
    <n v="1"/>
    <x v="0"/>
    <s v="PT-Access"/>
    <s v="Walkscore"/>
    <x v="5"/>
    <s v="OLS"/>
    <m/>
    <s v=""/>
    <m/>
    <m/>
    <s v=""/>
    <n v="18.015999999999998"/>
    <m/>
  </r>
  <r>
    <n v="127"/>
    <s v="Bordoloi et al. 2013"/>
    <n v="127.2"/>
    <x v="311"/>
    <s v="Table 4 p. 571"/>
    <x v="0"/>
    <x v="0"/>
    <x v="1"/>
    <n v="8.0974842767295593E-2"/>
    <n v="12.349514563106796"/>
    <s v="127.2Mix_Land"/>
    <n v="1"/>
    <n v="12.349514563106796"/>
    <n v="0.16758019613855801"/>
    <n v="3.4521520404542948E-2"/>
    <e v="#N/A"/>
    <e v="#N/A"/>
    <e v="#N/A"/>
    <e v="#N/A"/>
    <e v="#N/A"/>
    <e v="#N/A"/>
    <e v="#N/A"/>
    <e v="#N/A"/>
    <n v="1"/>
    <n v="12.349514563106796"/>
    <n v="0.14305995571101479"/>
    <n v="2.9470350876469046E-2"/>
    <e v="#N/A"/>
    <e v="#N/A"/>
    <e v="#N/A"/>
    <e v="#N/A"/>
    <e v="#N/A"/>
    <e v="#N/A"/>
    <e v="#N/A"/>
    <e v="#N/A"/>
    <s v="8a, SS calculated as: population/average household size *1% (stated sample size)"/>
    <n v="0.20599999999999999"/>
    <s v="Source"/>
    <n v="8.0974842767295593E-2"/>
    <s v="Derived (8a)"/>
    <s v="Y"/>
    <s v="Pos"/>
    <s v="Y"/>
    <s v="Ridership"/>
    <m/>
    <s v="Count"/>
    <s v="Disaggregate"/>
    <s v="General"/>
    <s v="India"/>
    <s v="Agartala"/>
    <n v="2012"/>
    <x v="0"/>
    <x v="2"/>
    <n v="816"/>
    <x v="1"/>
    <n v="0"/>
    <n v="0"/>
    <x v="1"/>
    <s v="Diversity"/>
    <s v="Entropy ( 0 - 1); 0 = homoegoeous"/>
    <x v="4"/>
    <s v="OLS"/>
    <m/>
    <n v="5.7000000000000002E-2"/>
    <m/>
    <m/>
    <m/>
    <n v="2.544"/>
    <m/>
  </r>
  <r>
    <n v="70"/>
    <s v="Guerra et al. 2012"/>
    <n v="70.099999999999994"/>
    <x v="312"/>
    <s v="Table 2 p. 7 (0.25 mi buffer)"/>
    <x v="0"/>
    <x v="0"/>
    <x v="1"/>
    <n v="3.4387203231752414E-2"/>
    <n v="29.080585392784176"/>
    <s v="70.1Pop_Den"/>
    <n v="1"/>
    <n v="29.080585392784176"/>
    <n v="0.589118069991865"/>
    <n v="0.12195389925785419"/>
    <e v="#N/A"/>
    <e v="#N/A"/>
    <e v="#N/A"/>
    <e v="#N/A"/>
    <e v="#N/A"/>
    <e v="#N/A"/>
    <e v="#N/A"/>
    <e v="#N/A"/>
    <n v="1"/>
    <n v="29.080585392784176"/>
    <n v="0.45924476583529611"/>
    <n v="9.5068701437299188E-2"/>
    <e v="#N/A"/>
    <e v="#N/A"/>
    <e v="#N/A"/>
    <e v="#N/A"/>
    <e v="#N/A"/>
    <e v="#N/A"/>
    <e v="#N/A"/>
    <e v="#N/A"/>
    <s v="6c, 10, 5"/>
    <n v="0.20701096345514952"/>
    <s v="derived (6c)"/>
    <n v="3.4387203231752414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Population density"/>
    <x v="2"/>
    <s v="OLS"/>
    <m/>
    <n v="0.33800000000000002"/>
    <m/>
    <m/>
    <s v=""/>
    <n v="6.02"/>
    <m/>
  </r>
  <r>
    <n v="72"/>
    <s v="Bhattacharya 2013"/>
    <n v="72.3"/>
    <x v="313"/>
    <s v="Table 3.4 p. 66"/>
    <x v="0"/>
    <x v="0"/>
    <x v="1"/>
    <n v="0.14526459969932454"/>
    <n v="6.8839896442068254"/>
    <s v="72.3Pop_Den"/>
    <n v="1"/>
    <n v="6.8839896442068254"/>
    <n v="0.13945670756839046"/>
    <n v="2.9285908589361996E-2"/>
    <e v="#N/A"/>
    <e v="#N/A"/>
    <e v="#N/A"/>
    <e v="#N/A"/>
    <e v="#N/A"/>
    <e v="#N/A"/>
    <e v="#N/A"/>
    <e v="#N/A"/>
    <n v="1"/>
    <n v="6.8839896442068254"/>
    <n v="0.10871294953198639"/>
    <n v="2.2829719401717141E-2"/>
    <n v="1"/>
    <n v="6.8839896442068254"/>
    <n v="0.36989142538870684"/>
    <n v="7.7677199331628435E-2"/>
    <e v="#N/A"/>
    <e v="#N/A"/>
    <e v="#N/A"/>
    <e v="#N/A"/>
    <s v="4b, 8a, 8b"/>
    <n v="0.21"/>
    <s v="Source"/>
    <n v="0.14526459969932454"/>
    <s v="Derived (8a)"/>
    <s v="N"/>
    <s v="Pos"/>
    <s v="insignificant"/>
    <s v="Transit users"/>
    <s v="individual"/>
    <s v="Count"/>
    <s v="Aggregate"/>
    <s v="General"/>
    <s v="USA"/>
    <s v="Atlanta"/>
    <n v="2009"/>
    <x v="1"/>
    <x v="2"/>
    <n v="1298"/>
    <x v="1"/>
    <n v="0"/>
    <n v="1"/>
    <x v="0"/>
    <s v="Density"/>
    <s v="Population density"/>
    <x v="2"/>
    <s v="Negative binomial regression"/>
    <m/>
    <n v="3.7781599999999999E-2"/>
    <m/>
    <n v="1.0385043987484257"/>
    <s v="Derived (4b)"/>
    <n v="1.4456378252834332"/>
    <s v="derived (8b)"/>
  </r>
  <r>
    <n v="91"/>
    <s v="Verbas et al. 2015"/>
    <n v="91.1"/>
    <x v="314"/>
    <s v="Table 2 p. 13 (medium term elasticity)"/>
    <x v="0"/>
    <x v="0"/>
    <x v="1"/>
    <n v="1.1194029850746268E-2"/>
    <n v="89.333333333333343"/>
    <s v="91.1Local_Access"/>
    <n v="0.33333333333333331"/>
    <n v="29.777777777777779"/>
    <n v="1.4611344712247148E-3"/>
    <n v="3.0683823895719011E-4"/>
    <e v="#N/A"/>
    <e v="#N/A"/>
    <e v="#N/A"/>
    <e v="#N/A"/>
    <e v="#N/A"/>
    <e v="#N/A"/>
    <e v="#N/A"/>
    <e v="#N/A"/>
    <n v="0.33333333333333331"/>
    <n v="29.777777777777779"/>
    <n v="8.0396024045131993E-4"/>
    <n v="1.6883165049477717E-4"/>
    <n v="0.33333333333333331"/>
    <n v="29.777777777777779"/>
    <n v="0.1060446146633596"/>
    <n v="2.2269369079305514E-2"/>
    <e v="#N/A"/>
    <e v="#N/A"/>
    <e v="#N/A"/>
    <e v="#N/A"/>
    <s v="8a"/>
    <n v="0.21"/>
    <s v="Source"/>
    <n v="1.1194029850746268E-2"/>
    <s v="Derived (8a)"/>
    <s v="Y"/>
    <s v="Pos"/>
    <s v="Y"/>
    <s v="Ridership"/>
    <s v="boarding"/>
    <s v="Continuous"/>
    <s v="Aggregate"/>
    <s v="General"/>
    <s v="USA"/>
    <s v="Chicago"/>
    <s v="2009 - 2010"/>
    <x v="2"/>
    <x v="2"/>
    <n v="23196"/>
    <x v="1"/>
    <n v="0"/>
    <n v="1"/>
    <x v="0"/>
    <s v="PT-Access"/>
    <s v="Walkscore"/>
    <x v="5"/>
    <s v="OLS"/>
    <m/>
    <s v=""/>
    <m/>
    <m/>
    <s v=""/>
    <n v="18.760000000000002"/>
    <m/>
  </r>
  <r>
    <n v="155"/>
    <s v="Zhao et al. 2018"/>
    <n v="155.1"/>
    <x v="315"/>
    <s v="Table 3 p. 1183 - DR Model 1 (only) "/>
    <x v="0"/>
    <x v="0"/>
    <x v="1"/>
    <n v="0.11723419349117675"/>
    <n v="8.5299345713097061"/>
    <s v="155.1Emp_Den"/>
    <n v="1"/>
    <n v="8.5299345713097061"/>
    <n v="0.15777304721470758"/>
    <n v="3.3293512700750871E-2"/>
    <e v="#N/A"/>
    <e v="#N/A"/>
    <e v="#N/A"/>
    <e v="#N/A"/>
    <e v="#N/A"/>
    <e v="#N/A"/>
    <e v="#N/A"/>
    <e v="#N/A"/>
    <n v="1"/>
    <n v="8.5299345713097061"/>
    <n v="0.13182608639656521"/>
    <n v="2.7818144855639115E-2"/>
    <e v="#N/A"/>
    <e v="#N/A"/>
    <e v="#N/A"/>
    <e v="#N/A"/>
    <n v="1"/>
    <n v="8.5299345713097061"/>
    <n v="0.13077288864811673"/>
    <n v="2.7595897436112172E-2"/>
    <s v="6c, 8a"/>
    <n v="0.21102154828411815"/>
    <s v="derived (6c)"/>
    <n v="0.11723419349117675"/>
    <s v="Derived (8a)"/>
    <s v="N"/>
    <s v="Pos"/>
    <s v="insignificant"/>
    <s v="Ridership"/>
    <s v="daily ridership"/>
    <s v="Count"/>
    <s v="Aggregate"/>
    <s v="Weekday"/>
    <s v="China"/>
    <s v="varies"/>
    <n v="2016"/>
    <x v="0"/>
    <x v="0"/>
    <n v="109"/>
    <x v="0"/>
    <n v="0"/>
    <n v="0"/>
    <x v="1"/>
    <s v="Density"/>
    <s v="Weighted job"/>
    <x v="1"/>
    <s v="OLS"/>
    <m/>
    <n v="2.74"/>
    <m/>
    <m/>
    <m/>
    <n v="1.8"/>
    <s v="source"/>
  </r>
  <r>
    <n v="65"/>
    <s v="Sung et al. 2014"/>
    <n v="65.599999999999994"/>
    <x v="316"/>
    <s v="Table 3 p. 139 (250m buffer)"/>
    <x v="0"/>
    <x v="0"/>
    <x v="1"/>
    <n v="7.0807999999999996E-2"/>
    <n v="14.122698000225965"/>
    <s v="65.6Mix_House"/>
    <n v="1"/>
    <n v="14.122698000225965"/>
    <n v="1.6632294505729122"/>
    <n v="0.3533098528085003"/>
    <e v="#N/A"/>
    <e v="#N/A"/>
    <e v="#N/A"/>
    <e v="#N/A"/>
    <e v="#N/A"/>
    <e v="#N/A"/>
    <e v="#N/A"/>
    <e v="#N/A"/>
    <n v="1"/>
    <n v="14.122698000225965"/>
    <n v="1.6632294505729126"/>
    <n v="0.35330985280850041"/>
    <e v="#N/A"/>
    <e v="#N/A"/>
    <e v="#N/A"/>
    <e v="#N/A"/>
    <n v="1"/>
    <n v="14.122698000225965"/>
    <n v="1.6961490546581441"/>
    <n v="0.36030276678670159"/>
    <s v="6e, 8a, 5"/>
    <n v="0.212424"/>
    <s v="Derived (6e)"/>
    <n v="7.080799999999999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small-scale neighborhood living balancing index:perfect balance between two land uses = 1"/>
    <x v="9"/>
    <s v="OLS"/>
    <m/>
    <n v="0.42399999999999999"/>
    <m/>
    <m/>
    <s v=""/>
    <n v="3"/>
    <m/>
  </r>
  <r>
    <n v="55"/>
    <s v="Marshall and Garrick 2010"/>
    <n v="55.1"/>
    <x v="317"/>
    <s v="Table 2 p. 110"/>
    <x v="0"/>
    <x v="0"/>
    <x v="1"/>
    <n v="2.729376E-2"/>
    <n v="36.638411124007831"/>
    <s v="55.1Safety"/>
    <n v="0.25"/>
    <n v="9.1596027810019578"/>
    <n v="0.2314325931176561"/>
    <n v="4.9269992091301465E-2"/>
    <e v="#N/A"/>
    <e v="#N/A"/>
    <e v="#N/A"/>
    <e v="#N/A"/>
    <e v="#N/A"/>
    <e v="#N/A"/>
    <e v="#N/A"/>
    <e v="#N/A"/>
    <n v="0.25"/>
    <n v="9.1596027810019578"/>
    <n v="0.2314325931176561"/>
    <n v="4.9269992091301465E-2"/>
    <n v="0.25"/>
    <n v="9.1596027810019578"/>
    <n v="0.23143259311765607"/>
    <n v="4.9269992091301458E-2"/>
    <n v="0.25"/>
    <n v="9.1596027810019578"/>
    <n v="0.2314325931176561"/>
    <n v="4.9269992091301465E-2"/>
    <s v="4a, 8a, 7a"/>
    <n v="0.21289132799999999"/>
    <s v="derived (7a)"/>
    <n v="2.729376E-2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% curbs"/>
    <x v="10"/>
    <s v="Multinomial logistic"/>
    <s v="automobile"/>
    <n v="0.28079999999999999"/>
    <n v="1.3241887397017764"/>
    <m/>
    <s v="Derived (4a)"/>
    <n v="7.8"/>
    <m/>
  </r>
  <r>
    <n v="110"/>
    <s v="Chapman and Frank 2004"/>
    <n v="110.1"/>
    <x v="318"/>
    <s v="Table 105 p. 237"/>
    <x v="1"/>
    <x v="0"/>
    <x v="1"/>
    <n v="4.6555416234905493E-2"/>
    <n v="21.479777883507307"/>
    <s v="110.1Local_Access"/>
    <n v="0.5"/>
    <n v="10.739888941753653"/>
    <n v="5.269843192137779E-4"/>
    <n v="1.1236560243261706E-4"/>
    <n v="0.5"/>
    <n v="10.739888941753653"/>
    <n v="0.3392126237175252"/>
    <n v="7.2328206793011218E-2"/>
    <n v="0.5"/>
    <n v="10.739888941753653"/>
    <n v="0.52905348092462234"/>
    <n v="0.11280679696856913"/>
    <e v="#N/A"/>
    <e v="#N/A"/>
    <e v="#N/A"/>
    <e v="#N/A"/>
    <n v="0.5"/>
    <n v="10.739888941753653"/>
    <n v="3.824688977313391E-2"/>
    <n v="8.1551474187009001E-3"/>
    <n v="0.5"/>
    <n v="10.739888941753653"/>
    <n v="3.1954268297719631E-4"/>
    <n v="6.8134107157563959E-5"/>
    <s v="4a, 7a, 8a"/>
    <n v="0.21322380635586716"/>
    <s v="Derived (7a); (used average mode shares p. 14 for elasticity calc as model-specific means only given for relative trip time)"/>
    <n v="4.6555416234905493E-2"/>
    <s v="Derived (8a)"/>
    <s v="Y"/>
    <s v="Pos"/>
    <s v="Y"/>
    <s v="mode choice (probability)"/>
    <s v="trip"/>
    <s v="categorical"/>
    <s v="Aggregate"/>
    <s v="Work"/>
    <s v="USA"/>
    <s v="Atlanta"/>
    <s v="2001/2001"/>
    <x v="2"/>
    <x v="1"/>
    <n v="4140"/>
    <x v="0"/>
    <n v="0"/>
    <n v="1"/>
    <x v="0"/>
    <s v="PT-Access"/>
    <s v="Walkability index"/>
    <x v="5"/>
    <s v="Multinomial logistic"/>
    <s v="automobile"/>
    <n v="0.184"/>
    <n v="1.2020158230963014"/>
    <m/>
    <s v="Derived (4a)"/>
    <n v="4.58"/>
    <m/>
  </r>
  <r>
    <n v="7"/>
    <s v="Bhiromkaew 2006"/>
    <n v="7.2"/>
    <x v="319"/>
    <s v="Descriptives p. 100, table 5.4 p. 113 'transit', mode share p. 74"/>
    <x v="0"/>
    <x v="0"/>
    <x v="1"/>
    <n v="7.1158509006004012E-2"/>
    <n v="14.053133124467585"/>
    <s v="7.2Emp_Den"/>
    <n v="1"/>
    <n v="14.053133124467585"/>
    <n v="0.25993231453600241"/>
    <n v="5.5452195042695059E-2"/>
    <e v="#N/A"/>
    <e v="#N/A"/>
    <e v="#N/A"/>
    <e v="#N/A"/>
    <n v="1"/>
    <n v="14.053133124467585"/>
    <n v="0.86595057618698135"/>
    <n v="0.18473601611931831"/>
    <e v="#N/A"/>
    <e v="#N/A"/>
    <e v="#N/A"/>
    <e v="#N/A"/>
    <n v="1"/>
    <n v="14.053133124467585"/>
    <n v="0.6217766274771992"/>
    <n v="0.13264560384268512"/>
    <n v="1"/>
    <n v="14.053133124467585"/>
    <n v="0.21544934464379897"/>
    <n v="4.5962500285257946E-2"/>
    <s v="4a, 7a, , 8a"/>
    <n v="0.21333321000000002"/>
    <s v="derived (7a)"/>
    <n v="7.1158509006004012E-2"/>
    <s v="Derived (8a)"/>
    <s v="Y"/>
    <s v="Pos"/>
    <s v="Y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Employment density"/>
    <x v="1"/>
    <s v="Multinomial logistic"/>
    <s v="automobile"/>
    <n v="3.0000000000000001E-3"/>
    <n v="1.0030045045033771"/>
    <m/>
    <s v="Derived (4a)"/>
    <n v="2.9980000000000002"/>
    <m/>
  </r>
  <r>
    <n v="110"/>
    <s v="Chapman and Frank 2004"/>
    <n v="110.3"/>
    <x v="320"/>
    <s v="Table 109 p. 242"/>
    <x v="1"/>
    <x v="0"/>
    <x v="1"/>
    <n v="7.1735874240982878E-2"/>
    <n v="13.940026668395959"/>
    <s v="110.3Emp_Den"/>
    <n v="1"/>
    <n v="13.940026668395959"/>
    <n v="0.25784025274058153"/>
    <n v="5.5859115753482028E-2"/>
    <n v="1"/>
    <n v="13.940026668395959"/>
    <n v="5.1666845294251348E-2"/>
    <n v="1.1193226275699332E-2"/>
    <n v="1"/>
    <n v="13.940026668395959"/>
    <n v="0.85898098442845994"/>
    <n v="0.18609165066055414"/>
    <e v="#N/A"/>
    <e v="#N/A"/>
    <e v="#N/A"/>
    <e v="#N/A"/>
    <n v="1"/>
    <n v="13.940026668395959"/>
    <n v="0.61677226651518213"/>
    <n v="0.13361898719309842"/>
    <n v="1"/>
    <n v="13.940026668395959"/>
    <n v="0.21371530344317965"/>
    <n v="4.629978347614376E-2"/>
    <s v="4a, 7a, 8a"/>
    <n v="0.21664234020776829"/>
    <s v="Derived (7a); (used average mode shares p. 14 for elasticity calc as model-specific means only given for relative trip time)"/>
    <n v="7.1735874240982878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4224"/>
    <x v="0"/>
    <n v="0"/>
    <n v="1"/>
    <x v="0"/>
    <s v="Density"/>
    <s v="Net employment density"/>
    <x v="1"/>
    <s v="Multinomial logistic"/>
    <s v="automobile"/>
    <n v="6.0000000000000001E-3"/>
    <n v="1.0060180360540649"/>
    <m/>
    <s v="Derived (4a)"/>
    <n v="3.02"/>
    <m/>
  </r>
  <r>
    <n v="86"/>
    <s v="Chen and Zegras 2016"/>
    <n v="86.3"/>
    <x v="321"/>
    <s v="Table 2 (p-values), Table 3 p. 118 (off peak)"/>
    <x v="0"/>
    <x v="0"/>
    <x v="1"/>
    <n v="0.12883537881963511"/>
    <n v="7.7618431300610675"/>
    <s v="86.3Connectivity"/>
    <n v="1"/>
    <n v="7.7618431300610675"/>
    <n v="0.73333879637414301"/>
    <n v="0.16060119640593731"/>
    <e v="#N/A"/>
    <e v="#N/A"/>
    <e v="#N/A"/>
    <e v="#N/A"/>
    <e v="#N/A"/>
    <e v="#N/A"/>
    <e v="#N/A"/>
    <e v="#N/A"/>
    <n v="1"/>
    <n v="7.7618431300610675"/>
    <n v="0.57516661211188524"/>
    <n v="0.12596148805250287"/>
    <n v="1"/>
    <n v="7.7618431300610675"/>
    <n v="0.57949293917418154"/>
    <n v="0.12690895367914576"/>
    <n v="1"/>
    <n v="7.7618431300610675"/>
    <n v="0.59246421905720315"/>
    <n v="0.1297496639735275"/>
    <m/>
    <n v="0.219"/>
    <s v="Source"/>
    <m/>
    <m/>
    <s v="N"/>
    <s v="Pos"/>
    <s v="insignificant"/>
    <s v="Ridership"/>
    <s v="boarding"/>
    <s v="Continuous"/>
    <s v="Aggregate"/>
    <s v="Off-peak"/>
    <s v="USA"/>
    <s v="Boston"/>
    <s v="2009 - 2010"/>
    <x v="2"/>
    <x v="2"/>
    <n v="120"/>
    <x v="0"/>
    <n v="0"/>
    <n v="1"/>
    <x v="0"/>
    <s v="PT-Design"/>
    <s v="Proportion of intersections that are four-way or more"/>
    <x v="0"/>
    <s v="OLS"/>
    <m/>
    <n v="1.23"/>
    <m/>
    <m/>
    <s v=""/>
    <s v=""/>
    <m/>
  </r>
  <r>
    <n v="102"/>
    <s v="Tsa et al. 2012"/>
    <n v="102.1"/>
    <x v="322"/>
    <s v="Table 2 p. 68"/>
    <x v="0"/>
    <x v="0"/>
    <x v="1"/>
    <n v="4.6808510638297871E-2"/>
    <n v="21.363636363636363"/>
    <s v="102.1Connectivity"/>
    <n v="1"/>
    <n v="21.363636363636363"/>
    <n v="2.0184359712717752"/>
    <n v="0.44405591367979053"/>
    <e v="#N/A"/>
    <e v="#N/A"/>
    <e v="#N/A"/>
    <e v="#N/A"/>
    <e v="#N/A"/>
    <e v="#N/A"/>
    <e v="#N/A"/>
    <e v="#N/A"/>
    <n v="1"/>
    <n v="21.363636363636363"/>
    <n v="1.5830840876020549"/>
    <n v="0.34827849927245208"/>
    <n v="1"/>
    <n v="21.363636363636363"/>
    <n v="1.5949918363932021"/>
    <n v="0.35089820400650445"/>
    <n v="1"/>
    <n v="21.363636363636363"/>
    <n v="1.6306938857580728"/>
    <n v="0.35875265486677604"/>
    <s v="8a"/>
    <n v="0.22"/>
    <s v="Source"/>
    <n v="4.6808510638297871E-2"/>
    <s v="Derived (8a)"/>
    <s v="Y"/>
    <s v="Pos"/>
    <s v="Y"/>
    <s v="Ridership"/>
    <s v="per capita trip"/>
    <s v="Continuous"/>
    <s v="Aggregate"/>
    <s v="General"/>
    <s v="Australia"/>
    <s v="Sydney"/>
    <s v="1997 - 2010"/>
    <x v="2"/>
    <x v="2"/>
    <n v="1824"/>
    <x v="0"/>
    <n v="0"/>
    <n v="1"/>
    <x v="0"/>
    <s v="PT-Design"/>
    <s v="Road link density"/>
    <x v="0"/>
    <s v="Global regression "/>
    <m/>
    <n v="0.16"/>
    <m/>
    <m/>
    <s v=""/>
    <n v="4.7"/>
    <m/>
  </r>
  <r>
    <n v="50"/>
    <s v="Schneider et al. 2017"/>
    <n v="50.1"/>
    <x v="323"/>
    <s v="Table 3 (final model)"/>
    <x v="0"/>
    <x v="0"/>
    <x v="1"/>
    <n v="0.10877555683935247"/>
    <n v="9.1932418371975935"/>
    <s v="50.1Amenity"/>
    <n v="1"/>
    <n v="9.1932418371975935"/>
    <n v="5.583996284187745E-2"/>
    <n v="1.2351274466172858E-2"/>
    <e v="#N/A"/>
    <e v="#N/A"/>
    <e v="#N/A"/>
    <e v="#N/A"/>
    <e v="#N/A"/>
    <e v="#N/A"/>
    <e v="#N/A"/>
    <e v="#N/A"/>
    <n v="1"/>
    <n v="9.1932418371975935"/>
    <n v="2.9460824936391055E-2"/>
    <n v="6.5164573232191127E-3"/>
    <n v="1"/>
    <n v="9.1932418371975935"/>
    <n v="7.4345514045826205E-2"/>
    <n v="1.644452830151337E-2"/>
    <e v="#N/A"/>
    <e v="#N/A"/>
    <e v="#N/A"/>
    <e v="#N/A"/>
    <s v="4a, 5, 7a"/>
    <n v="0.22119059250000001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x v="2"/>
    <x v="2"/>
    <n v="5000"/>
    <x v="1"/>
    <n v="0"/>
    <n v="1"/>
    <x v="0"/>
    <s v="PT-Design"/>
    <s v="pre-1940s housing share"/>
    <x v="6"/>
    <s v="Multinomial logistic (fractional)"/>
    <s v="automobile"/>
    <n v="1.4710000000000001"/>
    <n v="4.353586551546428"/>
    <m/>
    <s v="Derived (4a)"/>
    <s v=""/>
    <m/>
  </r>
  <r>
    <n v="179"/>
    <s v="Liu et al. 2018a"/>
    <n v="179.2"/>
    <x v="324"/>
    <s v="Table 2 p. 8"/>
    <x v="0"/>
    <x v="0"/>
    <x v="1"/>
    <n v="3.5000000000000001E-3"/>
    <n v="285.71428571428572"/>
    <s v="179.2Comm_Den"/>
    <n v="1"/>
    <n v="285.71428571428572"/>
    <n v="4.0980707059343136"/>
    <n v="0.90977169671741764"/>
    <e v="#N/A"/>
    <e v="#N/A"/>
    <e v="#N/A"/>
    <e v="#N/A"/>
    <e v="#N/A"/>
    <e v="#N/A"/>
    <e v="#N/A"/>
    <e v="#N/A"/>
    <n v="1"/>
    <n v="285.71428571428572"/>
    <n v="4.2968138896499699"/>
    <n v="0.95389268350229328"/>
    <e v="#N/A"/>
    <e v="#N/A"/>
    <e v="#N/A"/>
    <e v="#N/A"/>
    <n v="1"/>
    <n v="285.71428571428572"/>
    <n v="4.495937506355701"/>
    <n v="0.99809812641096562"/>
    <s v="7b, 8a, 8b"/>
    <n v="0.222"/>
    <s v="derived (7b)"/>
    <n v="3.5000000000000001E-3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x v="0"/>
    <x v="0"/>
    <n v="113"/>
    <x v="0"/>
    <n v="0"/>
    <n v="0"/>
    <x v="1"/>
    <s v="Density"/>
    <s v="commercial-oriented land use percentage"/>
    <x v="8"/>
    <s v="Poisson regression"/>
    <m/>
    <n v="0.44400000000000001"/>
    <m/>
    <m/>
    <m/>
    <n v="63.428571428571431"/>
    <s v="derived (8b)"/>
  </r>
  <r>
    <n v="65"/>
    <s v="Sung et al. 2014"/>
    <n v="65.3"/>
    <x v="325"/>
    <s v="Table 2 p. 138 (750m buffer)"/>
    <x v="0"/>
    <x v="0"/>
    <x v="1"/>
    <n v="6.1961002785515321E-2"/>
    <n v="16.139183600071931"/>
    <s v="65.3Pop_Den"/>
    <n v="0.5"/>
    <n v="8.0695918000359654"/>
    <n v="0.16347478163348708"/>
    <n v="3.6363330426552869E-2"/>
    <e v="#N/A"/>
    <e v="#N/A"/>
    <e v="#N/A"/>
    <e v="#N/A"/>
    <e v="#N/A"/>
    <e v="#N/A"/>
    <e v="#N/A"/>
    <e v="#N/A"/>
    <n v="0.5"/>
    <n v="8.0695918000359654"/>
    <n v="0.127436148431644"/>
    <n v="2.8346896857134891E-2"/>
    <e v="#N/A"/>
    <e v="#N/A"/>
    <e v="#N/A"/>
    <e v="#N/A"/>
    <n v="0.5"/>
    <n v="8.0695918000359654"/>
    <n v="0.12367356140623986"/>
    <n v="2.7509946999203994E-2"/>
    <s v="6e, 8a, 5"/>
    <n v="0.22244"/>
    <s v="Derived (6e)"/>
    <n v="6.1961002785515321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Residential density"/>
    <x v="2"/>
    <s v="OLS"/>
    <m/>
    <n v="0.83"/>
    <m/>
    <m/>
    <s v=""/>
    <n v="3.59"/>
    <m/>
  </r>
  <r>
    <n v="29"/>
    <s v="Blumenberg and Smart 2009"/>
    <n v="29.1"/>
    <x v="326"/>
    <s v="Table 3 p. 11"/>
    <x v="0"/>
    <x v="0"/>
    <x v="1"/>
    <n v="0.22972178581468936"/>
    <n v="4.3530917037475678"/>
    <s v="29.1Balance"/>
    <n v="1"/>
    <n v="4.3530917037475678"/>
    <n v="0.48583293025202406"/>
    <n v="0.10825821609472604"/>
    <e v="#N/A"/>
    <e v="#N/A"/>
    <e v="#N/A"/>
    <e v="#N/A"/>
    <n v="1"/>
    <n v="4.3530917037475678"/>
    <n v="0.78918435820760768"/>
    <n v="0.17585405490133699"/>
    <e v="#N/A"/>
    <e v="#N/A"/>
    <e v="#N/A"/>
    <e v="#N/A"/>
    <n v="1"/>
    <n v="4.3530917037475678"/>
    <n v="0.31365250272615541"/>
    <n v="6.989122865995416E-2"/>
    <n v="1"/>
    <n v="4.3530917037475678"/>
    <n v="0.45721297258451477"/>
    <n v="0.10188082714296462"/>
    <s v="6d, 8a"/>
    <n v="0.22283013224024867"/>
    <s v="derived (6d)"/>
    <n v="0.22972178581468936"/>
    <s v="Derived (8a)"/>
    <s v="N"/>
    <s v="Pos"/>
    <s v="insignificant"/>
    <s v="Mode share"/>
    <s v="trip"/>
    <s v="continuous (fraction)"/>
    <s v="Aggregate"/>
    <s v="Work"/>
    <s v="USA"/>
    <s v="Los Angeles"/>
    <n v="2000"/>
    <x v="1"/>
    <x v="1"/>
    <n v="3394"/>
    <x v="0"/>
    <n v="1"/>
    <n v="1"/>
    <x v="0"/>
    <s v="Diversity"/>
    <s v="jobs to workers (distance decay function:ratio of the two land uses"/>
    <x v="3"/>
    <s v="OLS"/>
    <m/>
    <n v="1.0999999999999999E-2"/>
    <m/>
    <m/>
    <s v=""/>
    <n v="0.97"/>
    <m/>
  </r>
  <r>
    <n v="179"/>
    <s v="Liu et al. 2018a"/>
    <n v="179.1"/>
    <x v="327"/>
    <s v="Table 2 p. 8"/>
    <x v="0"/>
    <x v="0"/>
    <x v="1"/>
    <n v="3.5000000000000001E-3"/>
    <n v="285.71428571428572"/>
    <s v="179.1Comm_Den"/>
    <n v="1"/>
    <n v="285.71428571428572"/>
    <n v="4.0980707059343136"/>
    <n v="0.91386976742335191"/>
    <e v="#N/A"/>
    <e v="#N/A"/>
    <e v="#N/A"/>
    <e v="#N/A"/>
    <e v="#N/A"/>
    <e v="#N/A"/>
    <e v="#N/A"/>
    <e v="#N/A"/>
    <n v="1"/>
    <n v="285.71428571428572"/>
    <n v="4.2968138896499699"/>
    <n v="0.95818949739194326"/>
    <e v="#N/A"/>
    <e v="#N/A"/>
    <e v="#N/A"/>
    <e v="#N/A"/>
    <n v="1"/>
    <n v="285.71428571428572"/>
    <n v="4.495937506355701"/>
    <n v="1.0025940639173214"/>
    <s v="7b, 8a, 8b"/>
    <n v="0.223"/>
    <s v="derived (7b)"/>
    <n v="3.5000000000000001E-3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x v="0"/>
    <x v="0"/>
    <n v="113"/>
    <x v="0"/>
    <n v="0"/>
    <n v="0"/>
    <x v="1"/>
    <s v="Density"/>
    <s v="commercial-oriented land use percentage"/>
    <x v="8"/>
    <s v="Poisson regression"/>
    <m/>
    <n v="0.44600000000000001"/>
    <m/>
    <m/>
    <m/>
    <n v="63.714285714285715"/>
    <s v="derived (8b)"/>
  </r>
  <r>
    <n v="150"/>
    <s v="He et al. 2018"/>
    <n v="150.1"/>
    <x v="328"/>
    <s v="Table 3 p. 1602"/>
    <x v="0"/>
    <x v="0"/>
    <x v="1"/>
    <n v="4.5586743292623091E-2"/>
    <n v="21.936201794038254"/>
    <s v="150.1Comm_Den"/>
    <n v="1"/>
    <n v="21.936201794038254"/>
    <n v="0.31463637090064167"/>
    <n v="7.0913015495487355E-2"/>
    <e v="#N/A"/>
    <e v="#N/A"/>
    <e v="#N/A"/>
    <e v="#N/A"/>
    <e v="#N/A"/>
    <e v="#N/A"/>
    <e v="#N/A"/>
    <e v="#N/A"/>
    <n v="1"/>
    <n v="21.936201794038254"/>
    <n v="0.32989521794175852"/>
    <n v="7.4352067546503073E-2"/>
    <e v="#N/A"/>
    <e v="#N/A"/>
    <e v="#N/A"/>
    <e v="#N/A"/>
    <n v="1"/>
    <n v="21.936201794038254"/>
    <n v="0.3451832733748133"/>
    <n v="7.779770260997905E-2"/>
    <s v="6c, 8a"/>
    <n v="0.22538085883872855"/>
    <s v="derived 6c)"/>
    <n v="4.5586743292623091E-2"/>
    <s v="Derived (8a)"/>
    <s v="Y"/>
    <s v="Pos"/>
    <s v="Y"/>
    <s v="Ridership"/>
    <s v="Average boardings and alighting"/>
    <s v="Continuous"/>
    <s v="Aggregate"/>
    <s v="Weekday"/>
    <s v="Taiwan"/>
    <s v="Taipei"/>
    <n v="2015"/>
    <x v="0"/>
    <x v="0"/>
    <n v="108"/>
    <x v="0"/>
    <n v="0"/>
    <n v="0"/>
    <x v="1"/>
    <s v="Density"/>
    <s v="Count_Shopping malls"/>
    <x v="8"/>
    <s v="OLS"/>
    <m/>
    <n v="1333"/>
    <m/>
    <m/>
    <m/>
    <n v="4.944"/>
    <s v="source"/>
  </r>
  <r>
    <n v="31"/>
    <s v="Frank et al. 2008"/>
    <n v="31.2"/>
    <x v="329"/>
    <s v="Table 4 p. 48 (significance from table 3 p. 46)"/>
    <x v="1"/>
    <x v="0"/>
    <x v="1"/>
    <n v="0.13529411764705884"/>
    <n v="7.391304347826086"/>
    <s v="31.2Connectivity"/>
    <n v="0.5"/>
    <n v="3.695652173913043"/>
    <n v="0.34916514951694899"/>
    <n v="8.0307984388898274E-2"/>
    <n v="0.5"/>
    <n v="3.695652173913043"/>
    <n v="0.74211629338873375"/>
    <n v="0.17068674747940876"/>
    <n v="0.5"/>
    <n v="3.695652173913043"/>
    <n v="0.9498375256322551"/>
    <n v="0.21846263089541867"/>
    <e v="#N/A"/>
    <e v="#N/A"/>
    <e v="#N/A"/>
    <e v="#N/A"/>
    <e v="#N/A"/>
    <e v="#N/A"/>
    <e v="#N/A"/>
    <e v="#N/A"/>
    <e v="#N/A"/>
    <e v="#N/A"/>
    <e v="#N/A"/>
    <e v="#N/A"/>
    <s v="4a, 8a"/>
    <n v="0.23"/>
    <s v="Source"/>
    <n v="0.13529411764705884"/>
    <s v="Derived (8a)"/>
    <s v="Y"/>
    <s v="Pos"/>
    <s v="Y"/>
    <s v="mode choice (probability)"/>
    <s v="tour"/>
    <s v="binary"/>
    <s v="Disaggregate"/>
    <s v="Non-work"/>
    <s v="USA"/>
    <s v="Puget Sound"/>
    <n v="1999"/>
    <x v="1"/>
    <x v="1"/>
    <n v="10475"/>
    <x v="1"/>
    <n v="0"/>
    <n v="0"/>
    <x v="1"/>
    <s v="PT-Design"/>
    <s v="intersection density"/>
    <x v="0"/>
    <s v="Multinomial logistic (nested)"/>
    <s v="Not choosing transit"/>
    <n v="0.18010000000000001"/>
    <n v="1.1973370908444088"/>
    <m/>
    <s v="Derived (4a)"/>
    <n v="1.7"/>
    <m/>
  </r>
  <r>
    <n v="103"/>
    <s v="Renneet al. 2016"/>
    <n v="103.1"/>
    <x v="330"/>
    <s v="Table 3 p. 40"/>
    <x v="0"/>
    <x v="0"/>
    <x v="1"/>
    <n v="8.4857351865398695E-2"/>
    <n v="11.784482758620689"/>
    <s v="103.1Balance"/>
    <n v="1"/>
    <n v="11.784482758620689"/>
    <n v="1.3152237948941565"/>
    <n v="0.30513192041544435"/>
    <e v="#N/A"/>
    <e v="#N/A"/>
    <e v="#N/A"/>
    <e v="#N/A"/>
    <e v="#N/A"/>
    <e v="#N/A"/>
    <e v="#N/A"/>
    <e v="#N/A"/>
    <n v="1"/>
    <n v="11.784482758620689"/>
    <n v="1.1999160579212771"/>
    <n v="0.27838052543773628"/>
    <n v="1"/>
    <n v="11.784482758620689"/>
    <n v="0.8491051331155115"/>
    <n v="0.19699239088279868"/>
    <n v="1"/>
    <n v="11.784482758620689"/>
    <n v="1.2377452071136921"/>
    <n v="0.28715688805037659"/>
    <s v="6a, 8a"/>
    <n v="0.23200000000000001"/>
    <s v="derived (6a)"/>
    <n v="8.4857351865398695E-2"/>
    <s v="Derived (8a)"/>
    <s v="Y"/>
    <s v="Pos"/>
    <s v="Y"/>
    <s v="Mode share"/>
    <s v="proportion using transit"/>
    <s v="continuous (fraction)"/>
    <s v="Aggregate"/>
    <s v="Work"/>
    <s v="USA"/>
    <s v="varies"/>
    <n v="2010"/>
    <x v="0"/>
    <x v="2"/>
    <n v="4399"/>
    <x v="0"/>
    <n v="0"/>
    <n v="1"/>
    <x v="0"/>
    <s v="Diversity"/>
    <s v="job-population balance:Perfect balancing when index = 1"/>
    <x v="3"/>
    <s v="multi-level model"/>
    <m/>
    <n v="0.23200000000000001"/>
    <m/>
    <m/>
    <s v=""/>
    <n v="2.734"/>
    <m/>
  </r>
  <r>
    <n v="129"/>
    <s v="Zhao et al. 2014"/>
    <n v="129.1"/>
    <x v="331"/>
    <s v="Table 2 p. 143"/>
    <x v="0"/>
    <x v="0"/>
    <x v="1"/>
    <n v="0.10671491150309889"/>
    <n v="9.3707616481597427"/>
    <s v="129.1Pop_Den"/>
    <n v="0.5"/>
    <n v="4.6853808240798713"/>
    <n v="9.4917020100418345E-2"/>
    <n v="2.2081353852335728E-2"/>
    <e v="#N/A"/>
    <e v="#N/A"/>
    <e v="#N/A"/>
    <e v="#N/A"/>
    <e v="#N/A"/>
    <e v="#N/A"/>
    <e v="#N/A"/>
    <e v="#N/A"/>
    <n v="0.5"/>
    <n v="4.6853808240798713"/>
    <n v="7.399220443264054E-2"/>
    <n v="1.7213435974527593E-2"/>
    <e v="#N/A"/>
    <e v="#N/A"/>
    <e v="#N/A"/>
    <e v="#N/A"/>
    <n v="0.5"/>
    <n v="4.6853808240798713"/>
    <n v="7.180756442424735E-2"/>
    <n v="1.6705204584474852E-2"/>
    <s v="6c, 8a"/>
    <n v="0.2326385070767556"/>
    <s v="derived (6c)"/>
    <n v="0.10671491150309889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Population density (common catchment area)"/>
    <x v="2"/>
    <s v="OLS"/>
    <m/>
    <n v="0.13450000000000001"/>
    <m/>
    <m/>
    <m/>
    <n v="2.1800000000000002"/>
    <m/>
  </r>
  <r>
    <n v="2"/>
    <s v="Cervero 2006"/>
    <n v="2.2999999999999998"/>
    <x v="332"/>
    <s v="Table 2 p, 292"/>
    <x v="1"/>
    <x v="0"/>
    <x v="1"/>
    <n v="5.4009386828965854E-2"/>
    <n v="18.515300000845198"/>
    <s v="2.3Act_Den"/>
    <n v="1"/>
    <n v="18.515300000845198"/>
    <n v="1.0340101168499765"/>
    <n v="0.24092435722604452"/>
    <n v="1"/>
    <n v="18.515300000845198"/>
    <n v="1.0927665383766527"/>
    <n v="0.25461460344176012"/>
    <n v="1"/>
    <n v="18.515300000845198"/>
    <n v="1.0599893572473431"/>
    <n v="0.24697752023863095"/>
    <e v="#N/A"/>
    <e v="#N/A"/>
    <e v="#N/A"/>
    <e v="#N/A"/>
    <e v="#N/A"/>
    <e v="#N/A"/>
    <e v="#N/A"/>
    <e v="#N/A"/>
    <e v="#N/A"/>
    <e v="#N/A"/>
    <e v="#N/A"/>
    <e v="#N/A"/>
    <s v="6a"/>
    <n v="0.23300000000000001"/>
    <s v="Source (6a)"/>
    <m/>
    <m/>
    <s v="Y"/>
    <s v="Pos"/>
    <s v="Y"/>
    <s v="Ridership"/>
    <s v="boarding"/>
    <s v="Continuous"/>
    <s v="Aggregate"/>
    <s v="Peak"/>
    <s v="USA"/>
    <s v="San Francisco"/>
    <n v="2003"/>
    <x v="1"/>
    <x v="1"/>
    <n v="68"/>
    <x v="1"/>
    <n v="0"/>
    <n v="0"/>
    <x v="1"/>
    <s v="Density"/>
    <s v="Total density: population and employment"/>
    <x v="7"/>
    <s v="OLS"/>
    <m/>
    <s v=""/>
    <m/>
    <m/>
    <s v=""/>
    <s v=""/>
    <m/>
  </r>
  <r>
    <n v="65"/>
    <s v="Sung et al. 2014"/>
    <n v="65.400000000000006"/>
    <x v="333"/>
    <s v="Table 2 p. 138 (1000m buffer)"/>
    <x v="0"/>
    <x v="0"/>
    <x v="1"/>
    <n v="9.2709727626459154E-2"/>
    <n v="10.786354631836954"/>
    <s v="65.4Balance"/>
    <n v="0.5"/>
    <n v="5.3931773159184768"/>
    <n v="0.60191314979781141"/>
    <n v="0.14341423472342574"/>
    <e v="#N/A"/>
    <e v="#N/A"/>
    <e v="#N/A"/>
    <e v="#N/A"/>
    <e v="#N/A"/>
    <e v="#N/A"/>
    <e v="#N/A"/>
    <e v="#N/A"/>
    <n v="0.5"/>
    <n v="5.3931773159184768"/>
    <n v="0.54914247804837812"/>
    <n v="0.13084088338971878"/>
    <e v="#N/A"/>
    <e v="#N/A"/>
    <e v="#N/A"/>
    <e v="#N/A"/>
    <n v="0.5"/>
    <n v="5.3931773159184768"/>
    <n v="0.56645501636541062"/>
    <n v="0.13496583801928819"/>
    <s v="6e, 8a, 5"/>
    <n v="0.238264"/>
    <s v="Derived (6e)"/>
    <n v="9.2709727626459154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idential to non-residential balancing index:perfect balance between two land uses = 1"/>
    <x v="3"/>
    <s v="OLS"/>
    <m/>
    <n v="0.63200000000000001"/>
    <m/>
    <m/>
    <s v=""/>
    <n v="2.57"/>
    <m/>
  </r>
  <r>
    <n v="65"/>
    <s v="Sung et al. 2014"/>
    <n v="65.8"/>
    <x v="334"/>
    <s v="Table 3 p. 139 (750m buffer)"/>
    <x v="0"/>
    <x v="0"/>
    <x v="1"/>
    <n v="9.6463709677419351E-2"/>
    <n v="10.366592818626426"/>
    <s v="65.8Mix_Land"/>
    <n v="1"/>
    <n v="10.366592818626426"/>
    <n v="0.14067238424284614"/>
    <n v="3.3653054482416081E-2"/>
    <e v="#N/A"/>
    <e v="#N/A"/>
    <e v="#N/A"/>
    <e v="#N/A"/>
    <e v="#N/A"/>
    <e v="#N/A"/>
    <e v="#N/A"/>
    <e v="#N/A"/>
    <n v="1"/>
    <n v="10.366592818626426"/>
    <n v="0.12008927977924724"/>
    <n v="2.8728958401589316E-2"/>
    <e v="#N/A"/>
    <e v="#N/A"/>
    <e v="#N/A"/>
    <e v="#N/A"/>
    <n v="1"/>
    <n v="10.366592818626426"/>
    <n v="9.8345232244651221E-2"/>
    <n v="2.3527129909887912E-2"/>
    <s v="6e, 8a, 5"/>
    <n v="0.23923"/>
    <s v="Derived (6e)"/>
    <n v="9.6463709677419351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0.47"/>
    <m/>
    <m/>
    <s v=""/>
    <n v="2.48"/>
    <m/>
  </r>
  <r>
    <n v="31"/>
    <s v="Frank et al. 2008"/>
    <n v="31.2"/>
    <x v="335"/>
    <s v="Table 4 p. 48 (significance from table 3 p. 46)"/>
    <x v="1"/>
    <x v="0"/>
    <x v="1"/>
    <n v="0.15"/>
    <n v="6.666666666666667"/>
    <s v="31.2Connectivity"/>
    <n v="0.5"/>
    <n v="3.3333333333333335"/>
    <n v="0.31493327211332661"/>
    <n v="7.5583985307198384E-2"/>
    <n v="0.5"/>
    <n v="3.3333333333333335"/>
    <n v="0.66935979403689727"/>
    <n v="0.16064635056885535"/>
    <n v="0.5"/>
    <n v="3.3333333333333335"/>
    <n v="0.85671619958987733"/>
    <n v="0.20561188790157056"/>
    <e v="#N/A"/>
    <e v="#N/A"/>
    <e v="#N/A"/>
    <e v="#N/A"/>
    <e v="#N/A"/>
    <e v="#N/A"/>
    <e v="#N/A"/>
    <e v="#N/A"/>
    <e v="#N/A"/>
    <e v="#N/A"/>
    <e v="#N/A"/>
    <e v="#N/A"/>
    <s v="4a, 8a"/>
    <n v="0.24"/>
    <s v="Source"/>
    <n v="0.15"/>
    <s v="Derived (8a)"/>
    <s v="Y"/>
    <s v="Pos"/>
    <s v="Y"/>
    <s v="mode choice (probability)"/>
    <s v="tour"/>
    <s v="binary"/>
    <s v="Disaggregate"/>
    <s v="Non-work"/>
    <s v="USA"/>
    <s v="Puget Sound"/>
    <n v="1999"/>
    <x v="1"/>
    <x v="1"/>
    <n v="10475"/>
    <x v="1"/>
    <n v="0"/>
    <n v="0"/>
    <x v="1"/>
    <s v="PT-Design"/>
    <s v="intersection density"/>
    <x v="0"/>
    <s v="Multinomial logistic (nested)"/>
    <s v="Not choosing transit"/>
    <n v="0.2198"/>
    <n v="1.2458275401611365"/>
    <m/>
    <s v="Derived (4a)"/>
    <n v="1.6"/>
    <m/>
  </r>
  <r>
    <n v="131"/>
    <s v="Zhang 2004"/>
    <n v="131.19999999999999"/>
    <x v="336"/>
    <s v="Table 3 (Boston - non-work trip, expanded)"/>
    <x v="1"/>
    <x v="0"/>
    <x v="1"/>
    <n v="5.5377574370709379E-2"/>
    <n v="18.057851239669422"/>
    <s v="131.2Pop_Den"/>
    <n v="0.5"/>
    <n v="9.0289256198347108"/>
    <n v="0.18290908396145864"/>
    <n v="4.426399831867299E-2"/>
    <n v="0.5"/>
    <n v="9.0289256198347108"/>
    <n v="4.0313291463796253E-2"/>
    <n v="9.755816534238692E-3"/>
    <n v="0.5"/>
    <n v="9.0289256198347108"/>
    <n v="0.5088651453284192"/>
    <n v="0.12314536516947744"/>
    <e v="#N/A"/>
    <e v="#N/A"/>
    <e v="#N/A"/>
    <e v="#N/A"/>
    <n v="0.5"/>
    <n v="9.0289256198347108"/>
    <n v="0.48514340373242643"/>
    <n v="0.1174047037032472"/>
    <e v="#N/A"/>
    <e v="#N/A"/>
    <e v="#N/A"/>
    <e v="#N/A"/>
    <s v="4a, 7a, 8a"/>
    <n v="0.24199999999999999"/>
    <s v="derived (7a)"/>
    <n v="5.5377574370709379E-2"/>
    <s v="Derived (8a)"/>
    <s v="Y"/>
    <s v="Pos"/>
    <s v="Y"/>
    <s v="mode choice (probability)"/>
    <s v="trip"/>
    <s v="Discrete"/>
    <s v="Disaggregate"/>
    <s v="Non-work"/>
    <s v="USA"/>
    <s v="Boston"/>
    <n v="1991"/>
    <x v="1"/>
    <x v="1"/>
    <n v="1036"/>
    <x v="1"/>
    <n v="0"/>
    <n v="1"/>
    <x v="0"/>
    <s v="Density"/>
    <s v="Pop density (destination)"/>
    <x v="2"/>
    <s v="Multinomial logistic"/>
    <s v="drive alone or active modes"/>
    <n v="1.0999999999999999E-2"/>
    <n v="1.0110607224447195"/>
    <m/>
    <s v="Derived (4a)"/>
    <n v="4.37"/>
    <m/>
  </r>
  <r>
    <n v="38"/>
    <s v="Choi et al. 2012"/>
    <n v="38.5"/>
    <x v="337"/>
    <s v="Table 2 p. 717 (multiplicative)"/>
    <x v="0"/>
    <x v="0"/>
    <x v="1"/>
    <n v="4.9702463302186993E-2"/>
    <n v="20.119727143503535"/>
    <s v="38.5Emp_Den"/>
    <n v="0.5"/>
    <n v="10.059863571751768"/>
    <n v="0.1860712197744103"/>
    <n v="4.5587448844730524E-2"/>
    <e v="#N/A"/>
    <e v="#N/A"/>
    <e v="#N/A"/>
    <e v="#N/A"/>
    <e v="#N/A"/>
    <e v="#N/A"/>
    <e v="#N/A"/>
    <e v="#N/A"/>
    <n v="0.5"/>
    <n v="10.059863571751768"/>
    <n v="0.15547041225942099"/>
    <n v="3.8090251003558138E-2"/>
    <e v="#N/A"/>
    <e v="#N/A"/>
    <e v="#N/A"/>
    <e v="#N/A"/>
    <n v="0.5"/>
    <n v="10.059863571751768"/>
    <n v="0.15422831297074605"/>
    <n v="3.7785936677832782E-2"/>
    <s v="6b, 5"/>
    <n v="0.245"/>
    <s v="Source (6a)"/>
    <m/>
    <m/>
    <s v="Y"/>
    <s v="Pos"/>
    <s v="Y"/>
    <s v="Ridership"/>
    <s v="trip"/>
    <s v="Continuous"/>
    <s v="Aggregate"/>
    <s v="Off-peak"/>
    <s v="South Korea"/>
    <s v="Seoul"/>
    <n v="2010"/>
    <x v="0"/>
    <x v="2"/>
    <n v="1000"/>
    <x v="0"/>
    <n v="0"/>
    <n v="0"/>
    <x v="1"/>
    <s v="Density"/>
    <s v="Employment (common catchment area)"/>
    <x v="1"/>
    <s v="Multiplicative"/>
    <m/>
    <n v="0.245"/>
    <m/>
    <m/>
    <s v=""/>
    <s v=""/>
    <m/>
  </r>
  <r>
    <n v="65"/>
    <s v="Sung et al. 2014"/>
    <n v="65.2"/>
    <x v="338"/>
    <s v="Table 2 p. 138 (500m buffer)"/>
    <x v="0"/>
    <x v="0"/>
    <x v="1"/>
    <n v="7.2423323615160351E-2"/>
    <n v="13.807706552018422"/>
    <s v="65.2Pop_Den"/>
    <n v="0.5"/>
    <n v="6.9038532760092108"/>
    <n v="0.13985910746070329"/>
    <n v="3.4742680602528227E-2"/>
    <e v="#N/A"/>
    <e v="#N/A"/>
    <e v="#N/A"/>
    <e v="#N/A"/>
    <e v="#N/A"/>
    <e v="#N/A"/>
    <e v="#N/A"/>
    <e v="#N/A"/>
    <n v="0.5"/>
    <n v="6.9038532760092108"/>
    <n v="0.10902663884781387"/>
    <n v="2.7083525409463141E-2"/>
    <e v="#N/A"/>
    <e v="#N/A"/>
    <e v="#N/A"/>
    <e v="#N/A"/>
    <n v="0.5"/>
    <n v="6.9038532760092108"/>
    <n v="0.10580759761186309"/>
    <n v="2.6283876937958136E-2"/>
    <s v="6e, 8a, 5"/>
    <n v="0.24841200000000002"/>
    <s v="Derived (6e)"/>
    <n v="7.2423323615160351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Residential density"/>
    <x v="2"/>
    <s v="OLS"/>
    <m/>
    <n v="0.76200000000000001"/>
    <m/>
    <m/>
    <s v=""/>
    <n v="3.43"/>
    <m/>
  </r>
  <r>
    <n v="91"/>
    <s v="Verbas et al. 2015"/>
    <n v="91.1"/>
    <x v="339"/>
    <s v="Table 2 p. 14 (long term elasticity)"/>
    <x v="0"/>
    <x v="0"/>
    <x v="1"/>
    <n v="1.174573929064947E-2"/>
    <n v="85.137254901960787"/>
    <s v="91.1Local_Access"/>
    <n v="0.33333333333333331"/>
    <n v="28.37908496732026"/>
    <n v="1.3925034842093308E-3"/>
    <n v="3.5508838847337937E-4"/>
    <e v="#N/A"/>
    <e v="#N/A"/>
    <e v="#N/A"/>
    <e v="#N/A"/>
    <e v="#N/A"/>
    <e v="#N/A"/>
    <e v="#N/A"/>
    <e v="#N/A"/>
    <n v="0.33333333333333331"/>
    <n v="28.37908496732026"/>
    <n v="7.6619740211581009E-4"/>
    <n v="1.9538033753953158E-4"/>
    <n v="0.33333333333333331"/>
    <n v="28.37908496732026"/>
    <n v="0.10106359018180583"/>
    <n v="2.5771215496360488E-2"/>
    <e v="#N/A"/>
    <e v="#N/A"/>
    <e v="#N/A"/>
    <e v="#N/A"/>
    <s v="8a"/>
    <n v="0.255"/>
    <s v="Source"/>
    <n v="1.174573929064947E-2"/>
    <s v="Derived (8a)"/>
    <s v="Y"/>
    <s v="Pos"/>
    <s v="Y"/>
    <s v="Ridership"/>
    <s v="boarding"/>
    <s v="Continuous"/>
    <s v="Aggregate"/>
    <s v="General"/>
    <s v="USA"/>
    <s v="Chicago"/>
    <s v="2009 - 2010"/>
    <x v="2"/>
    <x v="2"/>
    <n v="23196"/>
    <x v="1"/>
    <n v="0"/>
    <n v="1"/>
    <x v="0"/>
    <s v="PT-Access"/>
    <s v="Walkscore"/>
    <x v="5"/>
    <s v="OLS"/>
    <m/>
    <s v=""/>
    <m/>
    <m/>
    <s v=""/>
    <n v="21.71"/>
    <m/>
  </r>
  <r>
    <n v="38"/>
    <s v="Choi et al. 2012"/>
    <n v="38.5"/>
    <x v="340"/>
    <s v="Table 2 p. 717 (multiplicative)"/>
    <x v="0"/>
    <x v="0"/>
    <x v="1"/>
    <n v="4.9702463302186993E-2"/>
    <n v="20.119727143503535"/>
    <s v="38.5Emp_Den"/>
    <n v="0.5"/>
    <n v="10.059863571751768"/>
    <n v="0.1860712197744103"/>
    <n v="4.7634232262249034E-2"/>
    <e v="#N/A"/>
    <e v="#N/A"/>
    <e v="#N/A"/>
    <e v="#N/A"/>
    <e v="#N/A"/>
    <e v="#N/A"/>
    <e v="#N/A"/>
    <e v="#N/A"/>
    <n v="0.5"/>
    <n v="10.059863571751768"/>
    <n v="0.15547041225942099"/>
    <n v="3.9800425538411774E-2"/>
    <e v="#N/A"/>
    <e v="#N/A"/>
    <e v="#N/A"/>
    <e v="#N/A"/>
    <n v="0.5"/>
    <n v="10.059863571751768"/>
    <n v="0.15422831297074605"/>
    <n v="3.9482448120510986E-2"/>
    <s v="6b, 5"/>
    <n v="0.25600000000000001"/>
    <s v="Source (6a)"/>
    <m/>
    <m/>
    <s v="Y"/>
    <s v="Pos"/>
    <s v="Y"/>
    <s v="Ridership"/>
    <s v="trip"/>
    <s v="Continuous"/>
    <s v="Aggregate"/>
    <s v="Off-peak"/>
    <s v="South Korea"/>
    <s v="Seoul"/>
    <n v="2010"/>
    <x v="0"/>
    <x v="2"/>
    <n v="1000"/>
    <x v="0"/>
    <n v="0"/>
    <n v="0"/>
    <x v="1"/>
    <s v="Density"/>
    <s v="Employment (common catchment area)"/>
    <x v="1"/>
    <s v="Multiplicative"/>
    <m/>
    <n v="0.25600000000000001"/>
    <m/>
    <m/>
    <s v=""/>
    <s v=""/>
    <m/>
  </r>
  <r>
    <n v="65"/>
    <s v="Sung et al. 2014"/>
    <n v="65.099999999999994"/>
    <x v="341"/>
    <s v="Table 2 p. 138 (250m buffer)"/>
    <x v="0"/>
    <x v="0"/>
    <x v="1"/>
    <n v="4.5708865248226961E-2"/>
    <n v="21.87759408529158"/>
    <s v="65.1Pop_Den"/>
    <n v="0.25"/>
    <n v="5.4693985213228951"/>
    <n v="0.11079974688878222"/>
    <n v="2.8563953148434282E-2"/>
    <e v="#N/A"/>
    <e v="#N/A"/>
    <e v="#N/A"/>
    <e v="#N/A"/>
    <e v="#N/A"/>
    <e v="#N/A"/>
    <e v="#N/A"/>
    <e v="#N/A"/>
    <n v="0.25"/>
    <n v="5.4693985213228951"/>
    <n v="8.6373524097217921E-2"/>
    <n v="2.2266921765214588E-2"/>
    <e v="#N/A"/>
    <e v="#N/A"/>
    <e v="#N/A"/>
    <e v="#N/A"/>
    <n v="0.25"/>
    <n v="5.4693985213228951"/>
    <n v="8.3823322250204751E-2"/>
    <n v="2.1609484829458288E-2"/>
    <s v="6e, 8a, 5"/>
    <n v="0.25779800000000003"/>
    <s v="Derived (6e)"/>
    <n v="4.5708865248226961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Small-scale nieghbourhood living density"/>
    <x v="2"/>
    <s v="OLS"/>
    <m/>
    <n v="3.1059999999999999"/>
    <m/>
    <m/>
    <s v=""/>
    <n v="5.64"/>
    <m/>
  </r>
  <r>
    <n v="65"/>
    <s v="Sung et al. 2014"/>
    <n v="65.7"/>
    <x v="342"/>
    <s v="Table 3 p. 139 (500m buffer)"/>
    <x v="0"/>
    <x v="0"/>
    <x v="1"/>
    <n v="4.2483690280065892E-2"/>
    <n v="23.538444833951203"/>
    <s v="65.7Balance"/>
    <n v="0.33333333333333331"/>
    <n v="7.8461482779837342"/>
    <n v="0.87568042864868623"/>
    <n v="0.2258169662182086"/>
    <e v="#N/A"/>
    <e v="#N/A"/>
    <e v="#N/A"/>
    <e v="#N/A"/>
    <e v="#N/A"/>
    <e v="#N/A"/>
    <e v="#N/A"/>
    <e v="#N/A"/>
    <n v="0.33333333333333331"/>
    <n v="7.8461482779837342"/>
    <n v="0.79890814933705256"/>
    <n v="0.20601923791844176"/>
    <e v="#N/A"/>
    <e v="#N/A"/>
    <e v="#N/A"/>
    <e v="#N/A"/>
    <n v="0.33333333333333331"/>
    <n v="7.8461482779837342"/>
    <n v="0.82409492417250552"/>
    <n v="0.21251430266590904"/>
    <s v="6e, 8a, 5"/>
    <n v="0.25787599999999999"/>
    <s v="Derived (6e)"/>
    <n v="4.248369028006589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large-scale commercial balancing index:perfect balance between two land uses = 1"/>
    <x v="3"/>
    <s v="OLS"/>
    <m/>
    <n v="2.8029999999999999"/>
    <m/>
    <m/>
    <s v=""/>
    <n v="6.07"/>
    <m/>
  </r>
  <r>
    <n v="177"/>
    <s v="Tu et al. 2018"/>
    <n v="177.2"/>
    <x v="343"/>
    <s v="Table 4 Model 2 p. 51"/>
    <x v="0"/>
    <x v="0"/>
    <x v="1"/>
    <n v="4.5403508771929821E-2"/>
    <n v="22.024729520865534"/>
    <s v="177.2Emp_Den"/>
    <n v="1"/>
    <n v="22.024729520865534"/>
    <n v="0.40737811779641075"/>
    <n v="0.10542945688571109"/>
    <e v="#N/A"/>
    <e v="#N/A"/>
    <e v="#N/A"/>
    <e v="#N/A"/>
    <e v="#N/A"/>
    <e v="#N/A"/>
    <e v="#N/A"/>
    <e v="#N/A"/>
    <n v="1"/>
    <n v="22.024729520865534"/>
    <n v="0.34038173123206034"/>
    <n v="8.8090792042857205E-2"/>
    <n v="1"/>
    <n v="22.024729520865534"/>
    <n v="0.97447750058940019"/>
    <n v="0.25219477715253674"/>
    <n v="1"/>
    <n v="22.024729520865534"/>
    <n v="0.33766232050884298"/>
    <n v="8.7387008547688549E-2"/>
    <s v="6e, 8a"/>
    <n v="0.25879999999999997"/>
    <s v="Derived (6e)"/>
    <n v="4.5403508771929821E-2"/>
    <s v="Derived (8a)"/>
    <s v="Y"/>
    <s v="Pos"/>
    <s v="Y"/>
    <s v="Ridership"/>
    <s v="daily ridership"/>
    <s v="Count"/>
    <s v="Aggregate"/>
    <s v="General"/>
    <s v="China"/>
    <s v="Shenzhen"/>
    <n v="2014"/>
    <x v="0"/>
    <x v="0"/>
    <n v="491"/>
    <x v="0"/>
    <n v="0"/>
    <n v="1"/>
    <x v="0"/>
    <s v="Density"/>
    <s v="Employment density(logarithm): number of employed peole in TAZ"/>
    <x v="1"/>
    <s v="OLS"/>
    <m/>
    <n v="0.25879999999999997"/>
    <m/>
    <m/>
    <m/>
    <n v="5.7"/>
    <s v="source"/>
  </r>
  <r>
    <n v="31"/>
    <s v="Frank et al. 2008"/>
    <n v="31.1"/>
    <x v="344"/>
    <s v="Table 4 p. 48 (significance from table 3 p. 46)"/>
    <x v="1"/>
    <x v="0"/>
    <x v="1"/>
    <n v="6.6666666666666666E-2"/>
    <n v="15"/>
    <s v="31.1Connectivity"/>
    <n v="0.5"/>
    <n v="7.5"/>
    <n v="0.70859986225498484"/>
    <n v="0.18423596418629606"/>
    <n v="0.5"/>
    <n v="7.5"/>
    <n v="1.5060595365830187"/>
    <n v="0.39157547951158489"/>
    <n v="0.5"/>
    <n v="7.5"/>
    <n v="1.9276114490772238"/>
    <n v="0.50117897676007817"/>
    <e v="#N/A"/>
    <e v="#N/A"/>
    <e v="#N/A"/>
    <e v="#N/A"/>
    <e v="#N/A"/>
    <e v="#N/A"/>
    <e v="#N/A"/>
    <e v="#N/A"/>
    <e v="#N/A"/>
    <e v="#N/A"/>
    <e v="#N/A"/>
    <e v="#N/A"/>
    <s v="4a, 8a"/>
    <n v="0.26"/>
    <s v="Source"/>
    <n v="6.6666666666666666E-2"/>
    <s v="Derived (8a)"/>
    <s v="Y"/>
    <s v="Pos"/>
    <s v="Y"/>
    <s v="mode choice (probability)"/>
    <s v="tour"/>
    <s v="binary"/>
    <s v="Disaggregate"/>
    <s v="Work"/>
    <s v="USA"/>
    <s v="Puget Sound"/>
    <n v="1999"/>
    <x v="1"/>
    <x v="1"/>
    <n v="8707"/>
    <x v="1"/>
    <n v="0"/>
    <n v="0"/>
    <x v="1"/>
    <s v="PT-Design"/>
    <s v="intersection density"/>
    <x v="0"/>
    <s v="Multinomial logistic (nested)"/>
    <s v="Not choosing transit"/>
    <n v="0.2848"/>
    <n v="1.329496102309317"/>
    <m/>
    <s v="Derived (4a)"/>
    <n v="3.9"/>
    <m/>
  </r>
  <r>
    <n v="21"/>
    <s v="Lane et al. 2006"/>
    <n v="21.2"/>
    <x v="345"/>
    <s v="Table 5 p. 207"/>
    <x v="0"/>
    <x v="0"/>
    <x v="1"/>
    <n v="2.6526526526526529E-2"/>
    <n v="37.698113207547166"/>
    <s v="21.2Pop_Den"/>
    <n v="1"/>
    <n v="37.698113207547166"/>
    <n v="0.76369300669840356"/>
    <n v="0.20237864677507694"/>
    <e v="#N/A"/>
    <e v="#N/A"/>
    <e v="#N/A"/>
    <e v="#N/A"/>
    <n v="1"/>
    <n v="37.698113207547166"/>
    <n v="2.1246443556721721"/>
    <n v="0.56303075425312565"/>
    <e v="#N/A"/>
    <e v="#N/A"/>
    <e v="#N/A"/>
    <e v="#N/A"/>
    <e v="#N/A"/>
    <e v="#N/A"/>
    <e v="#N/A"/>
    <e v="#N/A"/>
    <n v="1"/>
    <n v="37.698113207547166"/>
    <n v="0.57775659961538417"/>
    <n v="0.15310549889807681"/>
    <s v="6a, 8a"/>
    <n v="0.26500000000000001"/>
    <s v="Source (6a)"/>
    <n v="2.6526526526526529E-2"/>
    <s v="Derived (8a)"/>
    <s v="Y"/>
    <s v="Pos"/>
    <s v="Y"/>
    <s v="Ridership"/>
    <s v="boarding"/>
    <s v="Continuous"/>
    <s v="Aggregate"/>
    <s v="General"/>
    <s v="USA"/>
    <s v="8 US cities"/>
    <s v="2001 - 2004"/>
    <x v="2"/>
    <x v="1"/>
    <n v="868"/>
    <x v="0"/>
    <n v="0"/>
    <n v="0"/>
    <x v="1"/>
    <s v="Density"/>
    <s v="Population (common catchment area)"/>
    <x v="2"/>
    <s v="OLS"/>
    <m/>
    <n v="0.26500000000000001"/>
    <m/>
    <m/>
    <s v=""/>
    <n v="9.99"/>
    <m/>
  </r>
  <r>
    <n v="172"/>
    <s v="Sun et al. 2017"/>
    <n v="172.2"/>
    <x v="346"/>
    <s v="Table 2 Model 2 P. "/>
    <x v="0"/>
    <x v="0"/>
    <x v="1"/>
    <n v="8.9943000000000009E-2"/>
    <n v="11.118152607762694"/>
    <s v="172.2Act_Den"/>
    <n v="1"/>
    <n v="11.118152607762694"/>
    <n v="0.62090715659934126"/>
    <n v="0.16487941180632867"/>
    <e v="#N/A"/>
    <e v="#N/A"/>
    <e v="#N/A"/>
    <e v="#N/A"/>
    <e v="#N/A"/>
    <e v="#N/A"/>
    <e v="#N/A"/>
    <e v="#N/A"/>
    <n v="1"/>
    <n v="11.118152607762694"/>
    <n v="0.6119088062646747"/>
    <n v="0.1624899358683593"/>
    <e v="#N/A"/>
    <e v="#N/A"/>
    <e v="#N/A"/>
    <e v="#N/A"/>
    <e v="#N/A"/>
    <e v="#N/A"/>
    <e v="#N/A"/>
    <e v="#N/A"/>
    <s v="6e, 8a, 8b"/>
    <n v="0.265546"/>
    <s v="Derived (6e)"/>
    <n v="8.9943000000000009E-2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x v="0"/>
    <x v="2"/>
    <n v="2300"/>
    <x v="1"/>
    <n v="0"/>
    <n v="0"/>
    <x v="1"/>
    <s v="Density"/>
    <s v="natural log of Floor area ratio: total floor area divided by the area of a network buffer"/>
    <x v="7"/>
    <s v="Spatial Error Model"/>
    <m/>
    <n v="6.2E-2"/>
    <m/>
    <m/>
    <m/>
    <n v="2.9523809523809521"/>
    <s v="derived (8b)"/>
  </r>
  <r>
    <n v="30"/>
    <s v="Brown et al. 2006"/>
    <n v="30.1"/>
    <x v="347"/>
    <s v="Table 5.3 p. 32 (Final model)"/>
    <x v="0"/>
    <x v="0"/>
    <x v="1"/>
    <n v="0.26619999999999999"/>
    <n v="3.7565740045078888"/>
    <s v="30.1Connectivity"/>
    <n v="0.5"/>
    <n v="1.8782870022539444"/>
    <n v="0.17746052147632979"/>
    <n v="4.7239990816998992E-2"/>
    <e v="#N/A"/>
    <e v="#N/A"/>
    <e v="#N/A"/>
    <e v="#N/A"/>
    <n v="0.5"/>
    <n v="1.8782870022539444"/>
    <n v="0.48274767069301877"/>
    <n v="0.1285074299384816"/>
    <e v="#N/A"/>
    <e v="#N/A"/>
    <e v="#N/A"/>
    <e v="#N/A"/>
    <e v="#N/A"/>
    <e v="#N/A"/>
    <e v="#N/A"/>
    <e v="#N/A"/>
    <e v="#N/A"/>
    <e v="#N/A"/>
    <e v="#N/A"/>
    <e v="#N/A"/>
    <s v="4b, 7b,  8a, 8b"/>
    <n v="0.26619999999999999"/>
    <s v="derived (7b)"/>
    <n v="0.26619999999999999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PT-Design"/>
    <s v="Pedestrian friendliness of road design (fewer lanes and more traffic control devices score more highly)"/>
    <x v="0"/>
    <s v="Negative binomial regression"/>
    <m/>
    <n v="0.11"/>
    <m/>
    <n v="1.1162780704588713"/>
    <s v="Derived (4b)"/>
    <n v="1"/>
    <s v="derived (8b)"/>
  </r>
  <r>
    <n v="110"/>
    <s v="Chapman and Frank 2004"/>
    <n v="110.2"/>
    <x v="348"/>
    <s v="Table 107, p. 240"/>
    <x v="1"/>
    <x v="0"/>
    <x v="1"/>
    <n v="4.4708591900305676E-2"/>
    <n v="22.367065422902815"/>
    <s v="110.2Emp_Den"/>
    <n v="1"/>
    <n v="22.367065422902815"/>
    <n v="0.41371009818663368"/>
    <n v="0.11079341170972096"/>
    <n v="1"/>
    <n v="22.367065422902815"/>
    <n v="8.290053788143105E-2"/>
    <n v="2.2201134235575824E-2"/>
    <n v="1"/>
    <n v="22.367065422902815"/>
    <n v="1.3782530215167517"/>
    <n v="0.36910231372739044"/>
    <e v="#N/A"/>
    <e v="#N/A"/>
    <e v="#N/A"/>
    <e v="#N/A"/>
    <n v="1"/>
    <n v="22.367065422902815"/>
    <n v="0.98962404910266422"/>
    <n v="0.26502573949889385"/>
    <n v="1"/>
    <n v="22.367065422902815"/>
    <n v="0.34291069075402059"/>
    <n v="9.1833014245728845E-2"/>
    <s v="4a, 7a, 8a"/>
    <n v="0.26780446548283099"/>
    <s v="Derived (7a); (used average mode shares p. 14 for elasticity calc as model-specific means only given for relative trip time)"/>
    <n v="4.4708591900305676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8489"/>
    <x v="0"/>
    <n v="0"/>
    <n v="1"/>
    <x v="0"/>
    <s v="Density"/>
    <s v="Net employment density"/>
    <x v="1"/>
    <s v="Multinomial logistic"/>
    <s v="automobile"/>
    <n v="1.2E-2"/>
    <n v="1.0120722888660778"/>
    <m/>
    <s v="Derived (4a)"/>
    <n v="5.99"/>
    <m/>
  </r>
  <r>
    <n v="3"/>
    <s v="Cervero. 2002"/>
    <n v="3.1"/>
    <x v="349"/>
    <s v="Table 2 p. 275, Table 4 p. 281"/>
    <x v="1"/>
    <x v="0"/>
    <x v="1"/>
    <n v="0.12049612403100773"/>
    <n v="8.2990221307256835"/>
    <s v="3.1Act_Den"/>
    <n v="0.5"/>
    <n v="4.1495110653628418"/>
    <n v="0.23173464223481338"/>
    <n v="6.210488411892999E-2"/>
    <n v="0.5"/>
    <n v="4.1495110653628418"/>
    <n v="0.24490269359098571"/>
    <n v="6.5633921882384177E-2"/>
    <n v="0.5"/>
    <n v="4.1495110653628418"/>
    <n v="0.23755691600265261"/>
    <n v="6.3665253488710896E-2"/>
    <e v="#N/A"/>
    <e v="#N/A"/>
    <e v="#N/A"/>
    <e v="#N/A"/>
    <n v="0.5"/>
    <n v="4.1495110653628418"/>
    <n v="0.20425645640784057"/>
    <n v="5.4740730317301277E-2"/>
    <e v="#N/A"/>
    <e v="#N/A"/>
    <e v="#N/A"/>
    <e v="#N/A"/>
    <s v="8a, 8b"/>
    <n v="0.26800000000000002"/>
    <s v="Source"/>
    <n v="0.12049612403100773"/>
    <s v="Derived (8a)"/>
    <s v="Y"/>
    <s v="Pos"/>
    <s v="Y"/>
    <s v="mode choice (probability)"/>
    <s v="trip"/>
    <s v="binary"/>
    <s v="Disaggregate"/>
    <s v="General"/>
    <s v="USA"/>
    <s v="Montgomery County"/>
    <n v="1994"/>
    <x v="1"/>
    <x v="1"/>
    <n v="1960"/>
    <x v="1"/>
    <n v="0"/>
    <n v="1"/>
    <x v="0"/>
    <s v="Density"/>
    <s v="Total density (employment and population)"/>
    <x v="7"/>
    <s v="Binary logistic"/>
    <s v="automobile"/>
    <n v="2.58E-2"/>
    <n v="1.026135700809198"/>
    <m/>
    <s v="Derived (4a)"/>
    <n v="2.2241379310344831"/>
    <s v="derived (8b)"/>
  </r>
  <r>
    <n v="98"/>
    <s v="Jun et al. 2013"/>
    <n v="98.2"/>
    <x v="350"/>
    <s v="Table 7 p. 237"/>
    <x v="0"/>
    <x v="0"/>
    <x v="1"/>
    <n v="7.9336709847607212E-2"/>
    <n v="12.604505555131235"/>
    <s v="98.2Pop_Den"/>
    <n v="1"/>
    <n v="12.604505555131235"/>
    <n v="0.25534362137301297"/>
    <n v="6.8590692030789574E-2"/>
    <e v="#N/A"/>
    <e v="#N/A"/>
    <e v="#N/A"/>
    <e v="#N/A"/>
    <e v="#N/A"/>
    <e v="#N/A"/>
    <e v="#N/A"/>
    <e v="#N/A"/>
    <n v="1"/>
    <n v="12.604505555131235"/>
    <n v="0.19905215537965953"/>
    <n v="5.3469614844093724E-2"/>
    <n v="1"/>
    <n v="12.604505555131235"/>
    <n v="0.6772669290737372"/>
    <n v="0.18192820758531397"/>
    <n v="1"/>
    <n v="12.604505555131235"/>
    <n v="0.19317508622441926"/>
    <n v="5.1890909888382845E-2"/>
    <s v="2, 3 (ref case was PT), 4a, 7a, 5"/>
    <n v="0.26862112968387181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2006"/>
    <x v="1"/>
    <x v="2"/>
    <s v="not stated"/>
    <x v="0"/>
    <n v="0"/>
    <n v="1"/>
    <x v="0"/>
    <s v="Density"/>
    <s v="Population density"/>
    <x v="2"/>
    <s v="Binary logistic"/>
    <s v="automobile"/>
    <n v="0.108"/>
    <n v="1.1140477453864677"/>
    <m/>
    <s v="Derived (2 - Reversed the reference case from PT; 4a)"/>
    <s v=""/>
    <m/>
  </r>
  <r>
    <n v="11"/>
    <s v="Concas and DeSalvo 2008"/>
    <n v="11.2"/>
    <x v="351"/>
    <s v="Table 4.10 and 4.11, Model I: Exogenous Residential Location and Population Density"/>
    <x v="0"/>
    <x v="0"/>
    <x v="1"/>
    <n v="7.9336709847607212E-2"/>
    <n v="12.604505555131235"/>
    <s v="11.2Pop_Den"/>
    <n v="1"/>
    <n v="12.604505555131235"/>
    <n v="0.25534362137301297"/>
    <n v="6.868743414934049E-2"/>
    <e v="#N/A"/>
    <e v="#N/A"/>
    <e v="#N/A"/>
    <e v="#N/A"/>
    <n v="1"/>
    <n v="12.604505555131235"/>
    <n v="0.71038280977910429"/>
    <n v="0.19109297583057908"/>
    <e v="#N/A"/>
    <e v="#N/A"/>
    <e v="#N/A"/>
    <e v="#N/A"/>
    <n v="1"/>
    <n v="12.604505555131235"/>
    <n v="0.6772669290737372"/>
    <n v="0.18218480392083533"/>
    <e v="#N/A"/>
    <e v="#N/A"/>
    <e v="#N/A"/>
    <e v="#N/A"/>
    <m/>
    <n v="0.2690000000000000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1"/>
    <n v="8212"/>
    <x v="1"/>
    <n v="1"/>
    <n v="1"/>
    <x v="0"/>
    <s v="Density"/>
    <s v="Population density (gross)"/>
    <x v="2"/>
    <s v="2SLS"/>
    <m/>
    <n v="0.26900000000000002"/>
    <m/>
    <m/>
    <s v=""/>
    <s v=""/>
    <m/>
  </r>
  <r>
    <n v="65"/>
    <s v="Sung et al. 2014"/>
    <n v="65.7"/>
    <x v="352"/>
    <s v="Table 3 p. 139 (500m buffer)"/>
    <x v="0"/>
    <x v="0"/>
    <x v="1"/>
    <n v="4.4792586490939042E-2"/>
    <n v="22.325122935293923"/>
    <s v="65.7Pop_Den"/>
    <n v="0.5"/>
    <n v="11.162561467646961"/>
    <n v="0.22613254097757848"/>
    <n v="6.1483402698934791E-2"/>
    <e v="#N/A"/>
    <e v="#N/A"/>
    <e v="#N/A"/>
    <e v="#N/A"/>
    <e v="#N/A"/>
    <e v="#N/A"/>
    <e v="#N/A"/>
    <e v="#N/A"/>
    <n v="0.5"/>
    <n v="11.162561467646961"/>
    <n v="0.17628076801382545"/>
    <n v="4.7929154296047015E-2"/>
    <e v="#N/A"/>
    <e v="#N/A"/>
    <e v="#N/A"/>
    <e v="#N/A"/>
    <n v="0.5"/>
    <n v="11.162561467646961"/>
    <n v="0.17107603027873239"/>
    <n v="4.6514032948514826E-2"/>
    <s v="6e, 8a, 5"/>
    <n v="0.27189099999999999"/>
    <s v="Derived (6e)"/>
    <n v="4.479258649093904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Small-scale nieghbourhood living density"/>
    <x v="2"/>
    <s v="OLS"/>
    <m/>
    <n v="2.8029999999999999"/>
    <m/>
    <m/>
    <s v=""/>
    <n v="6.07"/>
    <m/>
  </r>
  <r>
    <n v="174"/>
    <s v="Park et al. 2019"/>
    <n v="174.1"/>
    <x v="353"/>
    <s v="Table 3 p. 6"/>
    <x v="0"/>
    <x v="0"/>
    <x v="1"/>
    <n v="0.54438577781801722"/>
    <n v="1.8369326326050532"/>
    <s v="174.1Connectivity"/>
    <n v="1"/>
    <n v="1.8369326326050532"/>
    <n v="0.173553361391417"/>
    <n v="4.7239990816998992E-2"/>
    <e v="#N/A"/>
    <e v="#N/A"/>
    <e v="#N/A"/>
    <e v="#N/A"/>
    <e v="#N/A"/>
    <e v="#N/A"/>
    <e v="#N/A"/>
    <e v="#N/A"/>
    <n v="1"/>
    <n v="1.8369326326050532"/>
    <n v="0.13612002990388988"/>
    <n v="3.7050904177920431E-2"/>
    <e v="#N/A"/>
    <e v="#N/A"/>
    <e v="#N/A"/>
    <e v="#N/A"/>
    <n v="1"/>
    <n v="1.8369326326050532"/>
    <n v="0.14021371462946361"/>
    <n v="3.8165176049657024E-2"/>
    <s v="7a, 8a, 8b"/>
    <n v="0.27219288890900861"/>
    <s v="derived (7a)"/>
    <n v="0.54438577781801722"/>
    <s v="derived, 8a, 8b"/>
    <s v="N"/>
    <s v="Pos"/>
    <s v="insignificant"/>
    <s v="Probability (mode choice)"/>
    <s v="trip"/>
    <s v="Discrete"/>
    <s v="Disaggregate"/>
    <s v="General"/>
    <s v="USA"/>
    <s v="varies"/>
    <n v="2011"/>
    <x v="0"/>
    <x v="0"/>
    <n v="2209"/>
    <x v="0"/>
    <n v="0"/>
    <n v="0"/>
    <x v="1"/>
    <s v="PT-Design"/>
    <s v="intersection density (intersectoins per square ile)"/>
    <x v="0"/>
    <s v="multinomial logistic (multilevel)"/>
    <s v="automobile"/>
    <n v="1E-3"/>
    <m/>
    <m/>
    <m/>
    <n v="0.5"/>
    <s v="derived (8b)"/>
  </r>
  <r>
    <n v="103"/>
    <s v="Renneet al. 2016"/>
    <n v="103.1"/>
    <x v="354"/>
    <s v="Table 3 p. 40"/>
    <x v="0"/>
    <x v="0"/>
    <x v="1"/>
    <n v="4.6661031276415896E-2"/>
    <n v="21.431159420289852"/>
    <s v="103.1Local_Access"/>
    <n v="1"/>
    <n v="21.431159420289852"/>
    <n v="1.0515830301704478E-3"/>
    <n v="2.9023691632704363E-4"/>
    <e v="#N/A"/>
    <e v="#N/A"/>
    <e v="#N/A"/>
    <e v="#N/A"/>
    <e v="#N/A"/>
    <e v="#N/A"/>
    <e v="#N/A"/>
    <e v="#N/A"/>
    <n v="1"/>
    <n v="21.431159420289852"/>
    <n v="5.7861268927679541E-4"/>
    <n v="1.5969710224039555E-4"/>
    <n v="1"/>
    <n v="21.431159420289852"/>
    <n v="7.6320639487399242E-2"/>
    <n v="2.1064496498522191E-2"/>
    <n v="1"/>
    <n v="21.431159420289852"/>
    <n v="6.37638826398631E-4"/>
    <n v="1.7598831608602218E-4"/>
    <s v="6a, 8a"/>
    <n v="0.27600000000000002"/>
    <s v="derived (6a)"/>
    <n v="4.6661031276415896E-2"/>
    <s v="Derived (8a)"/>
    <s v="Y"/>
    <s v="Pos"/>
    <s v="Y"/>
    <s v="Mode share"/>
    <s v="proportion using transit"/>
    <s v="continuous (fraction)"/>
    <s v="Aggregate"/>
    <s v="Work"/>
    <s v="USA"/>
    <s v="varies"/>
    <n v="2010"/>
    <x v="0"/>
    <x v="2"/>
    <n v="4399"/>
    <x v="0"/>
    <n v="0"/>
    <n v="1"/>
    <x v="0"/>
    <s v="PT-Access"/>
    <s v="Walkscore"/>
    <x v="5"/>
    <s v="multi-level model"/>
    <m/>
    <n v="0.27600000000000002"/>
    <m/>
    <m/>
    <s v=""/>
    <n v="5.915"/>
    <m/>
  </r>
  <r>
    <n v="65"/>
    <s v="Sung et al. 2014"/>
    <n v="65.7"/>
    <x v="355"/>
    <s v="Table 3 p. 139 (500m buffer)"/>
    <x v="0"/>
    <x v="0"/>
    <x v="1"/>
    <n v="5.4016015624999997E-2"/>
    <n v="18.513027820163291"/>
    <s v="65.7Pop_Den"/>
    <n v="0.5"/>
    <n v="9.2565139100816456"/>
    <n v="0.18751959549319316"/>
    <n v="5.1860794368788481E-2"/>
    <e v="#N/A"/>
    <e v="#N/A"/>
    <e v="#N/A"/>
    <e v="#N/A"/>
    <e v="#N/A"/>
    <e v="#N/A"/>
    <e v="#N/A"/>
    <e v="#N/A"/>
    <n v="0.5"/>
    <n v="9.2565139100816456"/>
    <n v="0.14618019223716924"/>
    <n v="4.0427886325495994E-2"/>
    <e v="#N/A"/>
    <e v="#N/A"/>
    <e v="#N/A"/>
    <e v="#N/A"/>
    <n v="0.5"/>
    <n v="9.2565139100816456"/>
    <n v="0.14186418220821204"/>
    <n v="3.9234241959867536E-2"/>
    <s v="6e, 8a, 5"/>
    <n v="0.27656199999999997"/>
    <s v="Derived (6e)"/>
    <n v="5.401601562499999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Residential density"/>
    <x v="2"/>
    <s v="OLS"/>
    <m/>
    <n v="0.96699999999999997"/>
    <m/>
    <m/>
    <s v=""/>
    <n v="5.12"/>
    <m/>
  </r>
  <r>
    <n v="65"/>
    <s v="Sung et al. 2014"/>
    <n v="65.3"/>
    <x v="356"/>
    <s v="Table 2 p. 138 (750m buffer)"/>
    <x v="0"/>
    <x v="0"/>
    <x v="1"/>
    <n v="0.12141666666666666"/>
    <n v="8.2361015785861369"/>
    <s v="65.3Mix_Land"/>
    <n v="1"/>
    <n v="8.2361015785861369"/>
    <n v="0.11176208675277112"/>
    <n v="3.0939098475769627E-2"/>
    <e v="#N/A"/>
    <e v="#N/A"/>
    <e v="#N/A"/>
    <e v="#N/A"/>
    <e v="#N/A"/>
    <e v="#N/A"/>
    <e v="#N/A"/>
    <e v="#N/A"/>
    <n v="1"/>
    <n v="8.2361015785861369"/>
    <n v="9.5409120823574708E-2"/>
    <n v="2.6412106917590182E-2"/>
    <e v="#N/A"/>
    <e v="#N/A"/>
    <e v="#N/A"/>
    <e v="#N/A"/>
    <n v="1"/>
    <n v="8.2361015785861369"/>
    <n v="7.8133803141302E-2"/>
    <n v="2.1629780723606631E-2"/>
    <s v="6e, 8a, 5"/>
    <n v="0.27682999999999996"/>
    <s v="Derived (6e)"/>
    <n v="0.12141666666666666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0.58899999999999997"/>
    <m/>
    <m/>
    <s v=""/>
    <n v="2.2799999999999998"/>
    <m/>
  </r>
  <r>
    <n v="70"/>
    <s v="Guerra et al. 2012"/>
    <n v="70.7"/>
    <x v="357"/>
    <s v="Table 3 p. 7 (0.25 mi buffer)"/>
    <x v="0"/>
    <x v="0"/>
    <x v="1"/>
    <n v="6.5943130740668363E-2"/>
    <n v="15.164581795981993"/>
    <s v="70.7Emp_Den"/>
    <n v="1"/>
    <n v="15.164581795981993"/>
    <n v="0.28049010923672335"/>
    <n v="7.8609682765661798E-2"/>
    <e v="#N/A"/>
    <e v="#N/A"/>
    <e v="#N/A"/>
    <e v="#N/A"/>
    <e v="#N/A"/>
    <e v="#N/A"/>
    <e v="#N/A"/>
    <e v="#N/A"/>
    <n v="1"/>
    <n v="15.164581795981993"/>
    <n v="0.23436140726434171"/>
    <n v="6.5681730909147917E-2"/>
    <e v="#N/A"/>
    <e v="#N/A"/>
    <e v="#N/A"/>
    <e v="#N/A"/>
    <e v="#N/A"/>
    <e v="#N/A"/>
    <e v="#N/A"/>
    <e v="#N/A"/>
    <s v="6c, 10, 5"/>
    <n v="0.28025830564784054"/>
    <s v="derived (6c)"/>
    <n v="6.5943130740668363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Job density"/>
    <x v="1"/>
    <s v="OLS"/>
    <m/>
    <n v="0.68500000000000005"/>
    <m/>
    <m/>
    <s v=""/>
    <n v="4.25"/>
    <m/>
  </r>
  <r>
    <n v="21"/>
    <s v="Lane et al. 2006"/>
    <n v="21.1"/>
    <x v="358"/>
    <s v="Table 5 p. 207"/>
    <x v="0"/>
    <x v="0"/>
    <x v="1"/>
    <n v="3.9358273784503295E-2"/>
    <n v="25.407618369526521"/>
    <s v="21.1Emp_Den"/>
    <n v="1"/>
    <n v="25.407618369526521"/>
    <n v="0.46994936937870135"/>
    <n v="0.1320087778584772"/>
    <e v="#N/A"/>
    <e v="#N/A"/>
    <e v="#N/A"/>
    <e v="#N/A"/>
    <n v="1"/>
    <n v="25.407618369526521"/>
    <n v="1.5656111396485455"/>
    <n v="0.43978016912727641"/>
    <e v="#N/A"/>
    <e v="#N/A"/>
    <e v="#N/A"/>
    <e v="#N/A"/>
    <e v="#N/A"/>
    <e v="#N/A"/>
    <e v="#N/A"/>
    <e v="#N/A"/>
    <n v="1"/>
    <n v="25.407618369526521"/>
    <n v="0.3895255725674075"/>
    <n v="0.10941773333418475"/>
    <s v="6a, 8a"/>
    <n v="0.28089999999999998"/>
    <s v="Source (6a)"/>
    <n v="3.9358273784503295E-2"/>
    <s v="Derived (8a)"/>
    <s v="Y"/>
    <s v="Pos"/>
    <s v="Y"/>
    <s v="Ridership"/>
    <s v="boarding"/>
    <s v="Continuous"/>
    <s v="Aggregate"/>
    <s v="General"/>
    <s v="USA"/>
    <s v="11 US cities"/>
    <s v="2001 - 2004"/>
    <x v="2"/>
    <x v="1"/>
    <n v="348"/>
    <x v="0"/>
    <n v="0"/>
    <n v="0"/>
    <x v="1"/>
    <s v="Density"/>
    <s v="Employment (Common catchment area)"/>
    <x v="1"/>
    <s v="OLS"/>
    <m/>
    <n v="0.28089999999999998"/>
    <m/>
    <m/>
    <s v=""/>
    <n v="7.1369999999999996"/>
    <m/>
  </r>
  <r>
    <n v="65"/>
    <s v="Sung et al. 2014"/>
    <n v="65.8"/>
    <x v="359"/>
    <s v="Table 3 p. 139 (750m buffer)"/>
    <x v="0"/>
    <x v="0"/>
    <x v="1"/>
    <n v="4.9771103327495618E-2"/>
    <n v="20.091979746158422"/>
    <s v="65.8Pop_Den"/>
    <n v="0.5"/>
    <n v="10.045989873079211"/>
    <n v="0.20351289649948928"/>
    <n v="5.7836940594879351E-2"/>
    <e v="#N/A"/>
    <e v="#N/A"/>
    <e v="#N/A"/>
    <e v="#N/A"/>
    <e v="#N/A"/>
    <e v="#N/A"/>
    <e v="#N/A"/>
    <e v="#N/A"/>
    <n v="0.5"/>
    <n v="10.045989873079211"/>
    <n v="0.15864770961559777"/>
    <n v="4.5086568538785572E-2"/>
    <e v="#N/A"/>
    <e v="#N/A"/>
    <e v="#N/A"/>
    <e v="#N/A"/>
    <n v="0.5"/>
    <n v="10.045989873079211"/>
    <n v="0.15396359273701904"/>
    <n v="4.375537531071165E-2"/>
    <s v="6e, 8a, 5"/>
    <n v="0.28419299999999997"/>
    <s v="Derived (6e)"/>
    <n v="4.977110332749561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Residential density"/>
    <x v="2"/>
    <s v="OLS"/>
    <m/>
    <n v="1.0409999999999999"/>
    <m/>
    <m/>
    <s v=""/>
    <n v="5.71"/>
    <m/>
  </r>
  <r>
    <n v="65"/>
    <s v="Sung et al. 2014"/>
    <n v="65.099999999999994"/>
    <x v="360"/>
    <s v="Table 2 p. 138 (250m buffer)"/>
    <x v="0"/>
    <x v="0"/>
    <x v="1"/>
    <n v="9.1439936102236427E-2"/>
    <n v="10.936140625491339"/>
    <s v="65.1Mix_House"/>
    <n v="0.5"/>
    <n v="5.4680703127456693"/>
    <n v="0.6439743724475675"/>
    <n v="0.18430997321510095"/>
    <e v="#N/A"/>
    <e v="#N/A"/>
    <e v="#N/A"/>
    <e v="#N/A"/>
    <e v="#N/A"/>
    <e v="#N/A"/>
    <e v="#N/A"/>
    <e v="#N/A"/>
    <n v="0.5"/>
    <n v="5.4680703127456693"/>
    <n v="0.64397437244756761"/>
    <n v="0.18430997321510098"/>
    <e v="#N/A"/>
    <e v="#N/A"/>
    <e v="#N/A"/>
    <e v="#N/A"/>
    <n v="0.5"/>
    <n v="5.4680703127456693"/>
    <n v="0.65672028755549638"/>
    <n v="0.18795794334039595"/>
    <s v="6e, 8a, 5"/>
    <n v="0.28620699999999999"/>
    <s v="Derived (6e)"/>
    <n v="9.1439936102236427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small-scale neighborhood living balancing index:perfect balance between two land uses = 1"/>
    <x v="9"/>
    <s v="OLS"/>
    <m/>
    <n v="0.56899999999999995"/>
    <m/>
    <m/>
    <s v=""/>
    <n v="3.13"/>
    <m/>
  </r>
  <r>
    <n v="65"/>
    <s v="Sung et al. 2014"/>
    <n v="65.2"/>
    <x v="361"/>
    <s v="Table 2 p. 138 (500m buffer)"/>
    <x v="0"/>
    <x v="0"/>
    <x v="1"/>
    <n v="5.8728486055776893E-2"/>
    <n v="17.027511982009177"/>
    <s v="65.2Pop_Den"/>
    <n v="0.5"/>
    <n v="8.5137559910045884"/>
    <n v="0.17247271435762893"/>
    <n v="5.0847888228773085E-2"/>
    <e v="#N/A"/>
    <e v="#N/A"/>
    <e v="#N/A"/>
    <e v="#N/A"/>
    <e v="#N/A"/>
    <e v="#N/A"/>
    <e v="#N/A"/>
    <e v="#N/A"/>
    <n v="0.5"/>
    <n v="8.5137559910045884"/>
    <n v="0.13445045289349375"/>
    <n v="3.9638279170701146E-2"/>
    <e v="#N/A"/>
    <e v="#N/A"/>
    <e v="#N/A"/>
    <e v="#N/A"/>
    <n v="0.5"/>
    <n v="8.5137559910045884"/>
    <n v="0.13048076661654134"/>
    <n v="3.846794817158887E-2"/>
    <s v="6e, 8a, 5"/>
    <n v="0.294817"/>
    <s v="Derived (6e)"/>
    <n v="5.8728486055776893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Small-scale nieghbourhood living density"/>
    <x v="2"/>
    <s v="OLS"/>
    <m/>
    <n v="2.609"/>
    <m/>
    <m/>
    <s v=""/>
    <n v="5.0199999999999996"/>
    <m/>
  </r>
  <r>
    <n v="38"/>
    <s v="Choi et al. 2012"/>
    <n v="38.6"/>
    <x v="362"/>
    <s v="Table 2 p. 717 (poisson)"/>
    <x v="0"/>
    <x v="0"/>
    <x v="1"/>
    <n v="7.9336709847607212E-2"/>
    <n v="12.604505555131235"/>
    <s v="38.6Pop_Den"/>
    <n v="1"/>
    <n v="12.604505555131235"/>
    <n v="0.25534362137301297"/>
    <n v="7.5326368305038818E-2"/>
    <e v="#N/A"/>
    <e v="#N/A"/>
    <e v="#N/A"/>
    <e v="#N/A"/>
    <e v="#N/A"/>
    <e v="#N/A"/>
    <e v="#N/A"/>
    <e v="#N/A"/>
    <n v="1"/>
    <n v="12.604505555131235"/>
    <n v="0.19905215537965953"/>
    <n v="5.872038583699956E-2"/>
    <e v="#N/A"/>
    <e v="#N/A"/>
    <e v="#N/A"/>
    <e v="#N/A"/>
    <n v="1"/>
    <n v="12.604505555131235"/>
    <n v="0.19317508622441926"/>
    <n v="5.6986650436203677E-2"/>
    <m/>
    <n v="0.29499999999999998"/>
    <s v="Source"/>
    <m/>
    <m/>
    <s v="Y"/>
    <s v="Pos"/>
    <s v="Y"/>
    <s v="Ridership"/>
    <s v="trip"/>
    <s v="Count"/>
    <s v="Aggregate"/>
    <s v="Off-peak"/>
    <s v="South Korea"/>
    <s v="Seoul"/>
    <n v="2010"/>
    <x v="0"/>
    <x v="2"/>
    <n v="1000"/>
    <x v="0"/>
    <n v="0"/>
    <n v="0"/>
    <x v="1"/>
    <s v="Density"/>
    <s v="Population (gross)  (common catchment area)"/>
    <x v="2"/>
    <s v="Poisson regression"/>
    <m/>
    <n v="5.0000000000000004E-6"/>
    <m/>
    <n v="1.0000050000125"/>
    <s v="Derived (4b)"/>
    <s v=""/>
    <m/>
  </r>
  <r>
    <n v="110"/>
    <s v="Chapman and Frank 2004"/>
    <n v="110.4"/>
    <x v="363"/>
    <s v="Table 111 p. 245"/>
    <x v="1"/>
    <x v="0"/>
    <x v="1"/>
    <n v="1.9778878258022964E-2"/>
    <n v="50.558984536666891"/>
    <s v="110.4Emp_Den"/>
    <n v="1"/>
    <n v="50.558984536666891"/>
    <n v="0.93515899656032564"/>
    <n v="0.27726097521347531"/>
    <n v="1"/>
    <n v="50.558984536666891"/>
    <n v="0.18739011728095897"/>
    <n v="5.5558431083686424E-2"/>
    <n v="1"/>
    <n v="50.558984536666891"/>
    <n v="3.1154320821687991"/>
    <n v="0.92368008059659157"/>
    <e v="#N/A"/>
    <e v="#N/A"/>
    <e v="#N/A"/>
    <e v="#N/A"/>
    <n v="1"/>
    <n v="50.558984536666891"/>
    <n v="2.2369669891725015"/>
    <n v="0.66322801921342567"/>
    <n v="1"/>
    <n v="50.558984536666891"/>
    <n v="0.77512252874880061"/>
    <n v="0.22981250142628976"/>
    <s v="4a, 7a, 8a"/>
    <n v="0.29648538508776423"/>
    <s v="Derived (7a); (used average mode shares p. 14 for elasticity calc as model-specific means only given for relative trip time)"/>
    <n v="1.9778878258022964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25372"/>
    <x v="0"/>
    <n v="0"/>
    <n v="1"/>
    <x v="0"/>
    <s v="Density"/>
    <s v="Net employment density"/>
    <x v="1"/>
    <s v="Multinomial logistic"/>
    <s v="automobile"/>
    <n v="1.4E-2"/>
    <n v="1.0140984589384923"/>
    <m/>
    <s v="Derived (4a)"/>
    <n v="14.99"/>
    <m/>
  </r>
  <r>
    <n v="31"/>
    <s v="Frank et al. 2008"/>
    <n v="31.2"/>
    <x v="364"/>
    <s v="Table 4 p. 48 (significance from table 3 p. 46)"/>
    <x v="1"/>
    <x v="0"/>
    <x v="1"/>
    <n v="0.18749999999999997"/>
    <n v="5.3333333333333339"/>
    <s v="31.2Mix_Land"/>
    <n v="0.5"/>
    <n v="2.666666666666667"/>
    <n v="3.6186080088619448E-2"/>
    <n v="1.0855824026585834E-2"/>
    <n v="0.5"/>
    <n v="2.666666666666667"/>
    <n v="0.23969814437006173"/>
    <n v="7.190944331101852E-2"/>
    <n v="0.5"/>
    <n v="2.666666666666667"/>
    <n v="0.30530910131812289"/>
    <n v="9.1592730395436861E-2"/>
    <e v="#N/A"/>
    <e v="#N/A"/>
    <e v="#N/A"/>
    <e v="#N/A"/>
    <e v="#N/A"/>
    <e v="#N/A"/>
    <e v="#N/A"/>
    <e v="#N/A"/>
    <e v="#N/A"/>
    <e v="#N/A"/>
    <e v="#N/A"/>
    <e v="#N/A"/>
    <s v="4a, 8a"/>
    <n v="0.3"/>
    <s v="Source"/>
    <n v="0.18749999999999997"/>
    <s v="Derived (8a)"/>
    <s v="Y"/>
    <s v="Pos"/>
    <s v="Y"/>
    <s v="mode choice (probability)"/>
    <s v="tour"/>
    <s v="binary"/>
    <s v="Disaggregate"/>
    <s v="Non-work"/>
    <s v="USA"/>
    <s v="Puget Sound"/>
    <n v="1999"/>
    <x v="1"/>
    <x v="1"/>
    <n v="10475"/>
    <x v="1"/>
    <n v="0"/>
    <n v="0"/>
    <x v="1"/>
    <s v="Diversity"/>
    <s v="Land use mix:Entropy: maximises eveness --&gt; 1"/>
    <x v="4"/>
    <s v="Multinomial logistic (nested)"/>
    <s v="Not choosing transit"/>
    <n v="0.26200000000000001"/>
    <n v="1.2995265424293818"/>
    <m/>
    <s v="Derived (4a)"/>
    <n v="1.6"/>
    <m/>
  </r>
  <r>
    <n v="59"/>
    <s v="Chakour and Eluru 2016"/>
    <n v="59.6"/>
    <x v="365"/>
    <s v="Table 3 p. 212 (alighting, PM peak)"/>
    <x v="0"/>
    <x v="0"/>
    <x v="1"/>
    <n v="0.11406844106463879"/>
    <n v="8.7666666666666657"/>
    <s v="59.6Emp_Den"/>
    <n v="1"/>
    <n v="8.7666666666666657"/>
    <n v="0.16215173778328665"/>
    <n v="4.8645521334985994E-2"/>
    <e v="#N/A"/>
    <e v="#N/A"/>
    <e v="#N/A"/>
    <e v="#N/A"/>
    <e v="#N/A"/>
    <e v="#N/A"/>
    <e v="#N/A"/>
    <e v="#N/A"/>
    <n v="1"/>
    <n v="8.7666666666666657"/>
    <n v="0.13548466846357568"/>
    <n v="4.0645400539072701E-2"/>
    <e v="#N/A"/>
    <e v="#N/A"/>
    <e v="#N/A"/>
    <e v="#N/A"/>
    <n v="1"/>
    <n v="8.7666666666666657"/>
    <n v="0.13440224121662039"/>
    <n v="4.032067236498612E-2"/>
    <s v="8a"/>
    <n v="0.3"/>
    <s v="Source"/>
    <n v="0.11406844106463879"/>
    <s v="Derived (8a)"/>
    <s v="Y"/>
    <s v="Pos"/>
    <s v="Y"/>
    <s v="Ridership thresholds (probability)"/>
    <s v="Alighting per hour"/>
    <s v="ordered categorical"/>
    <s v="Aggregate"/>
    <s v="Peak"/>
    <s v="Canada"/>
    <s v="Montreal"/>
    <s v="pre-2016"/>
    <x v="2"/>
    <x v="2"/>
    <n v="1813"/>
    <x v="0"/>
    <n v="0"/>
    <n v="0"/>
    <x v="1"/>
    <s v="Density"/>
    <s v="Job density"/>
    <x v="1"/>
    <s v="Ordered probit "/>
    <m/>
    <n v="3.0000000000000001E-3"/>
    <m/>
    <m/>
    <s v=""/>
    <n v="2.63"/>
    <m/>
  </r>
  <r>
    <n v="15"/>
    <s v="Gordon 2004"/>
    <n v="15.5"/>
    <x v="366"/>
    <s v="Model 1-b p. 21 (Sacramento) (log-log)"/>
    <x v="0"/>
    <x v="0"/>
    <x v="1"/>
    <n v="3.6766826923076923E-2"/>
    <n v="27.198430859758091"/>
    <s v="15.5Pop_Den"/>
    <n v="1"/>
    <n v="27.198430859758091"/>
    <n v="0.55098915233266621"/>
    <n v="0.1685475816985626"/>
    <e v="#N/A"/>
    <e v="#N/A"/>
    <e v="#N/A"/>
    <e v="#N/A"/>
    <n v="1"/>
    <n v="27.198430859758091"/>
    <n v="1.5328881923394482"/>
    <n v="0.4689104980366372"/>
    <e v="#N/A"/>
    <e v="#N/A"/>
    <e v="#N/A"/>
    <e v="#N/A"/>
    <n v="1"/>
    <n v="27.198430859758091"/>
    <n v="1.4614296184362259"/>
    <n v="0.44705132027964151"/>
    <e v="#N/A"/>
    <e v="#N/A"/>
    <e v="#N/A"/>
    <e v="#N/A"/>
    <s v="6a, 8a, 5"/>
    <n v="0.30590000000000001"/>
    <s v="Source (6a)"/>
    <n v="3.6766826923076923E-2"/>
    <s v="Derived (8a)"/>
    <s v="Y"/>
    <s v="Pos"/>
    <s v="Y"/>
    <s v="Ridership"/>
    <s v="trip"/>
    <s v="Continuous"/>
    <s v="Disaggregate"/>
    <s v="Work"/>
    <s v="USA"/>
    <s v="Sacramento"/>
    <n v="2000"/>
    <x v="1"/>
    <x v="1"/>
    <n v="397"/>
    <x v="1"/>
    <n v="0"/>
    <n v="1"/>
    <x v="0"/>
    <s v="Density"/>
    <s v="Population density"/>
    <x v="2"/>
    <s v="OLS"/>
    <m/>
    <n v="0.30590000000000001"/>
    <m/>
    <m/>
    <s v=""/>
    <n v="8.32"/>
    <m/>
  </r>
  <r>
    <n v="177"/>
    <s v="Tu et al. 2018"/>
    <n v="177.3"/>
    <x v="367"/>
    <s v="Table 4 Model 3. p. 51"/>
    <x v="0"/>
    <x v="0"/>
    <x v="1"/>
    <n v="4.1372950268817196E-2"/>
    <n v="24.170381698732765"/>
    <s v="177.3Mix_Land"/>
    <n v="1"/>
    <n v="24.170381698732765"/>
    <n v="0.32798676297106705"/>
    <n v="0.10095916344724826"/>
    <e v="#N/A"/>
    <e v="#N/A"/>
    <e v="#N/A"/>
    <e v="#N/A"/>
    <e v="#N/A"/>
    <e v="#N/A"/>
    <e v="#N/A"/>
    <e v="#N/A"/>
    <n v="1"/>
    <n v="24.170381698732765"/>
    <n v="0.27999592353767316"/>
    <n v="8.6186875204767976E-2"/>
    <n v="1"/>
    <n v="24.170381698732765"/>
    <n v="0.17906473932039865"/>
    <n v="5.5118767967723678E-2"/>
    <n v="1"/>
    <n v="24.170381698732765"/>
    <n v="0.22929827024099317"/>
    <n v="7.058138972966374E-2"/>
    <s v="6e, 8a"/>
    <n v="0.30781474999999997"/>
    <s v="Derived (6e)"/>
    <n v="4.1372950268817196E-2"/>
    <s v="Derived (8a)"/>
    <s v="Y"/>
    <s v="Pos"/>
    <s v="Y"/>
    <s v="Ridership"/>
    <s v="daily ridership"/>
    <s v="Count"/>
    <s v="Aggregate"/>
    <s v="General"/>
    <s v="China"/>
    <s v="Shenzhen"/>
    <n v="2014"/>
    <x v="0"/>
    <x v="0"/>
    <n v="491"/>
    <x v="0"/>
    <n v="0"/>
    <n v="1"/>
    <x v="0"/>
    <s v="Diversity"/>
    <s v="land use mix (entropy)"/>
    <x v="4"/>
    <s v="OLS"/>
    <m/>
    <n v="0.54049999999999998"/>
    <m/>
    <m/>
    <m/>
    <n v="7.44"/>
    <s v="source"/>
  </r>
  <r>
    <n v="70"/>
    <s v="Guerra et al. 2012"/>
    <n v="70.400000000000006"/>
    <x v="368"/>
    <s v="Table 2 p. 7 (1 mi buffer)"/>
    <x v="0"/>
    <x v="0"/>
    <x v="1"/>
    <n v="0.10385725359911406"/>
    <n v="9.6286004621301711"/>
    <s v="70.4Pop_Den"/>
    <n v="1"/>
    <n v="9.6286004621301711"/>
    <n v="0.19505737055693539"/>
    <n v="6.0774368400924005E-2"/>
    <e v="#N/A"/>
    <e v="#N/A"/>
    <e v="#N/A"/>
    <e v="#N/A"/>
    <e v="#N/A"/>
    <e v="#N/A"/>
    <e v="#N/A"/>
    <e v="#N/A"/>
    <n v="1"/>
    <n v="9.6286004621301711"/>
    <n v="0.15205623631117843"/>
    <n v="4.7376429287690619E-2"/>
    <e v="#N/A"/>
    <e v="#N/A"/>
    <e v="#N/A"/>
    <e v="#N/A"/>
    <e v="#N/A"/>
    <e v="#N/A"/>
    <e v="#N/A"/>
    <e v="#N/A"/>
    <s v="6c, 10, 5, 8a"/>
    <n v="0.31157176079734217"/>
    <s v="derived (6c)"/>
    <n v="0.10385725359911406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Population density"/>
    <x v="2"/>
    <s v="OLS"/>
    <m/>
    <n v="0.14599999999999999"/>
    <m/>
    <m/>
    <s v=""/>
    <n v="3"/>
    <m/>
  </r>
  <r>
    <n v="7"/>
    <s v="Bhiromkaew 2006"/>
    <n v="7.1"/>
    <x v="369"/>
    <s v="Descriptives p. 100, table 5.4 p. 113 'Lev transit', mode share p. 74"/>
    <x v="0"/>
    <x v="0"/>
    <x v="1"/>
    <n v="7.504076738609114E-2"/>
    <n v="13.326089735395627"/>
    <s v="7.1Emp_Den"/>
    <n v="1"/>
    <n v="13.326089735395627"/>
    <n v="0.24648463214263341"/>
    <n v="7.7129971090072857E-2"/>
    <e v="#N/A"/>
    <e v="#N/A"/>
    <e v="#N/A"/>
    <e v="#N/A"/>
    <n v="1"/>
    <n v="13.326089735395627"/>
    <n v="0.82115034295047662"/>
    <n v="0.25695436531606319"/>
    <e v="#N/A"/>
    <e v="#N/A"/>
    <e v="#N/A"/>
    <e v="#N/A"/>
    <n v="1"/>
    <n v="13.326089735395627"/>
    <n v="0.58960881247943997"/>
    <n v="0.18450038960106638"/>
    <n v="1"/>
    <n v="13.326089735395627"/>
    <n v="0.20430300309022498"/>
    <n v="6.3930495726993206E-2"/>
    <s v="4a, 7a, , 8a"/>
    <n v="0.31292000000000003"/>
    <s v="derived (7a)"/>
    <n v="7.504076738609114E-2"/>
    <s v="Derived (8a)"/>
    <s v="Y"/>
    <s v="Pos"/>
    <s v="Y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Employment density"/>
    <x v="1"/>
    <s v="Multinomial logistic"/>
    <s v="automobile"/>
    <n v="4.0000000000000001E-3"/>
    <n v="1.0040080106773419"/>
    <m/>
    <s v="Derived (4a)"/>
    <n v="4.17"/>
    <m/>
  </r>
  <r>
    <n v="30"/>
    <s v="Brown et al. 2006"/>
    <n v="30.2"/>
    <x v="370"/>
    <s v="Table 5.4 p. 40 (Final model)"/>
    <x v="0"/>
    <x v="0"/>
    <x v="1"/>
    <n v="0.29039999999999994"/>
    <n v="3.4435261707988989"/>
    <s v="30.2Connectivity"/>
    <n v="0.5"/>
    <n v="1.7217630853994494"/>
    <n v="0.16267214468663568"/>
    <n v="5.1176656718415585E-2"/>
    <e v="#N/A"/>
    <e v="#N/A"/>
    <e v="#N/A"/>
    <e v="#N/A"/>
    <n v="0.5"/>
    <n v="1.7217630853994494"/>
    <n v="0.44251869813526729"/>
    <n v="0.13921638243335507"/>
    <e v="#N/A"/>
    <e v="#N/A"/>
    <e v="#N/A"/>
    <e v="#N/A"/>
    <e v="#N/A"/>
    <e v="#N/A"/>
    <e v="#N/A"/>
    <e v="#N/A"/>
    <e v="#N/A"/>
    <e v="#N/A"/>
    <e v="#N/A"/>
    <e v="#N/A"/>
    <s v="4b, 7b,  8a, 8b"/>
    <n v="0.31459999999999999"/>
    <s v="derived (7b)"/>
    <n v="0.29039999999999994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PT-Design"/>
    <s v="Pedestrian friendliness of road design (fewer lanes and more traffic control devices score more highly)"/>
    <x v="0"/>
    <s v="Negative binomial regression"/>
    <m/>
    <n v="0.13"/>
    <m/>
    <n v="1.1388283833246218"/>
    <s v="Derived (4b)"/>
    <n v="1.0833333333333335"/>
    <s v="derived (8b)"/>
  </r>
  <r>
    <n v="70"/>
    <s v="Guerra et al. 2012"/>
    <n v="70.2"/>
    <x v="371"/>
    <s v="Table 2 p. 7 (0.5 mi buffer)"/>
    <x v="0"/>
    <x v="0"/>
    <x v="1"/>
    <n v="6.8193791258575318E-2"/>
    <n v="14.664091577020962"/>
    <s v="70.2Pop_Den"/>
    <n v="1"/>
    <n v="14.664091577020962"/>
    <n v="0.2970669679222529"/>
    <n v="9.3592527337422973E-2"/>
    <e v="#N/A"/>
    <e v="#N/A"/>
    <e v="#N/A"/>
    <e v="#N/A"/>
    <e v="#N/A"/>
    <e v="#N/A"/>
    <e v="#N/A"/>
    <e v="#N/A"/>
    <n v="1"/>
    <n v="14.664091577020962"/>
    <n v="0.23157743255565108"/>
    <n v="7.2959701103043562E-2"/>
    <e v="#N/A"/>
    <e v="#N/A"/>
    <e v="#N/A"/>
    <e v="#N/A"/>
    <e v="#N/A"/>
    <e v="#N/A"/>
    <e v="#N/A"/>
    <e v="#N/A"/>
    <s v="6c, 10, 5, 8a"/>
    <n v="0.31505531561461797"/>
    <s v="derived (6c)"/>
    <n v="6.8193791258575318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Population density"/>
    <x v="2"/>
    <s v="OLS"/>
    <m/>
    <n v="0.249"/>
    <m/>
    <m/>
    <s v=""/>
    <n v="4.62"/>
    <m/>
  </r>
  <r>
    <n v="160"/>
    <s v="Moshiur et al. 2019"/>
    <n v="160.1"/>
    <x v="372"/>
    <s v="Table 4 (Boarding) p. 599"/>
    <x v="0"/>
    <x v="0"/>
    <x v="1"/>
    <n v="5.3228986585428149E-2"/>
    <n v="18.786756317351301"/>
    <s v="160.1Comm_Den"/>
    <n v="0.5"/>
    <n v="9.3933781586756506"/>
    <n v="0.13473154751641159"/>
    <n v="4.2484699008421029E-2"/>
    <e v="#N/A"/>
    <e v="#N/A"/>
    <e v="#N/A"/>
    <e v="#N/A"/>
    <e v="#N/A"/>
    <e v="#N/A"/>
    <e v="#N/A"/>
    <e v="#N/A"/>
    <n v="0.5"/>
    <n v="9.3933781586756506"/>
    <n v="0.14126559210026268"/>
    <n v="4.4545069594001244E-2"/>
    <e v="#N/A"/>
    <e v="#N/A"/>
    <e v="#N/A"/>
    <e v="#N/A"/>
    <n v="0.5"/>
    <n v="9.3933781586756506"/>
    <n v="0.14781214411240307"/>
    <n v="4.6609384128389546E-2"/>
    <s v="6c, 8a"/>
    <n v="0.31532851653207639"/>
    <s v="derived (6c)"/>
    <n v="5.3228986585428149E-2"/>
    <s v="Derived (8a)"/>
    <s v="Y"/>
    <s v="Pos"/>
    <s v="Y"/>
    <s v="Ridership"/>
    <s v="daily boardings"/>
    <s v="Count"/>
    <s v="Aggregate"/>
    <s v="General"/>
    <s v="USA"/>
    <s v="Orlando"/>
    <n v="2015"/>
    <x v="0"/>
    <x v="0"/>
    <n v="2124"/>
    <x v="0"/>
    <n v="0"/>
    <n v="0"/>
    <x v="1"/>
    <s v="Density"/>
    <s v="number of financial centers"/>
    <x v="8"/>
    <s v="panel OLS"/>
    <m/>
    <n v="5.4420000000000002"/>
    <m/>
    <m/>
    <m/>
    <n v="5.9240000000000004"/>
    <s v="source"/>
  </r>
  <r>
    <n v="51"/>
    <s v="Cervero et al. 2010"/>
    <n v="51.1"/>
    <x v="373"/>
    <s v="Table 3 p. 7"/>
    <x v="0"/>
    <x v="0"/>
    <x v="1"/>
    <n v="3.9507320474087846E-3"/>
    <n v="253.11764705882354"/>
    <s v="51.1Pop_Den"/>
    <n v="1"/>
    <n v="253.11764705882354"/>
    <n v="5.1276883770426673"/>
    <n v="1.6182064994315126"/>
    <e v="#N/A"/>
    <e v="#N/A"/>
    <e v="#N/A"/>
    <e v="#N/A"/>
    <e v="#N/A"/>
    <e v="#N/A"/>
    <e v="#N/A"/>
    <e v="#N/A"/>
    <n v="1"/>
    <n v="253.11764705882354"/>
    <n v="3.9972701024496615"/>
    <n v="1.2614667632158034"/>
    <e v="#N/A"/>
    <e v="#N/A"/>
    <e v="#N/A"/>
    <e v="#N/A"/>
    <e v="#N/A"/>
    <e v="#N/A"/>
    <e v="#N/A"/>
    <e v="#N/A"/>
    <s v="6c, 8a"/>
    <n v="0.31558206748218848"/>
    <s v="derived (6c)"/>
    <n v="3.9507320474087846E-3"/>
    <s v="Derived (8a)"/>
    <s v="Y"/>
    <s v="Pos"/>
    <s v="Y"/>
    <s v="Ridership"/>
    <s v="average daily boarding"/>
    <s v="Continuous"/>
    <s v="Aggregate"/>
    <s v="General"/>
    <s v="USA"/>
    <s v="Los Angeles"/>
    <n v="2008"/>
    <x v="1"/>
    <x v="2"/>
    <n v="69"/>
    <x v="1"/>
    <n v="0"/>
    <n v="0"/>
    <x v="1"/>
    <s v="Density"/>
    <s v="Population density"/>
    <x v="2"/>
    <s v="OLS"/>
    <m/>
    <n v="1.7000000000000001E-2"/>
    <m/>
    <m/>
    <s v=""/>
    <n v="4.3029999999999999"/>
    <m/>
  </r>
  <r>
    <n v="15"/>
    <s v="Gordon 2004"/>
    <n v="15.14"/>
    <x v="374"/>
    <s v="Model 2-b p. 24(SD) (log-log)"/>
    <x v="0"/>
    <x v="0"/>
    <x v="1"/>
    <n v="7.9336709847607212E-2"/>
    <n v="12.604505555131235"/>
    <s v="15.14Pop_Den"/>
    <n v="1"/>
    <n v="12.604505555131235"/>
    <n v="0.25534362137301297"/>
    <n v="8.0841790526695906E-2"/>
    <e v="#N/A"/>
    <e v="#N/A"/>
    <e v="#N/A"/>
    <e v="#N/A"/>
    <n v="1"/>
    <n v="12.604505555131235"/>
    <n v="0.71038280977910429"/>
    <n v="0.22490719757606442"/>
    <e v="#N/A"/>
    <e v="#N/A"/>
    <e v="#N/A"/>
    <e v="#N/A"/>
    <n v="1"/>
    <n v="12.604505555131235"/>
    <n v="0.6772669290737372"/>
    <n v="0.2144227097447452"/>
    <e v="#N/A"/>
    <e v="#N/A"/>
    <e v="#N/A"/>
    <e v="#N/A"/>
    <s v="4c, 6a, 5"/>
    <n v="0.31659999999999999"/>
    <s v="Source (6a)"/>
    <m/>
    <m/>
    <s v="Y"/>
    <s v="Pos"/>
    <s v="Y"/>
    <s v="Transit users"/>
    <s v="individual"/>
    <s v="Count"/>
    <s v="Aggregate"/>
    <s v="Work"/>
    <s v="USA"/>
    <s v="San Diego"/>
    <n v="2000"/>
    <x v="1"/>
    <x v="1"/>
    <n v="593"/>
    <x v="1"/>
    <n v="0"/>
    <n v="1"/>
    <x v="0"/>
    <s v="Density"/>
    <s v="Population density"/>
    <x v="2"/>
    <s v="Negative binomial regression"/>
    <m/>
    <n v="0.31659999999999999"/>
    <m/>
    <n v="1.0031552420783894"/>
    <s v="Derived (4c)"/>
    <m/>
    <m/>
  </r>
  <r>
    <n v="70"/>
    <s v="Guerra et al. 2012"/>
    <n v="70.8"/>
    <x v="375"/>
    <s v="Table 3 p. 7 (0.5 mi buffer)"/>
    <x v="0"/>
    <x v="0"/>
    <x v="1"/>
    <n v="6.5261764065138061E-2"/>
    <n v="15.322907897523203"/>
    <s v="70.8Emp_Den"/>
    <n v="1"/>
    <n v="15.322907897523203"/>
    <n v="0.28341857149923588"/>
    <n v="9.026241221092457E-2"/>
    <e v="#N/A"/>
    <e v="#N/A"/>
    <e v="#N/A"/>
    <e v="#N/A"/>
    <e v="#N/A"/>
    <e v="#N/A"/>
    <e v="#N/A"/>
    <e v="#N/A"/>
    <n v="1"/>
    <n v="15.322907897523203"/>
    <n v="0.23680826194606505"/>
    <n v="7.5418081608621595E-2"/>
    <e v="#N/A"/>
    <e v="#N/A"/>
    <e v="#N/A"/>
    <e v="#N/A"/>
    <e v="#N/A"/>
    <e v="#N/A"/>
    <e v="#N/A"/>
    <e v="#N/A"/>
    <s v="6c, 10, 5, 8a"/>
    <n v="0.31847740863787372"/>
    <s v="derived (6c)"/>
    <n v="6.5261764065138061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Job density"/>
    <x v="1"/>
    <s v="OLS"/>
    <m/>
    <n v="0.42099999999999999"/>
    <m/>
    <m/>
    <s v=""/>
    <n v="4.88"/>
    <m/>
  </r>
  <r>
    <n v="70"/>
    <s v="Guerra et al. 2012"/>
    <n v="70.3"/>
    <x v="376"/>
    <s v="Table 2 p. 7 (0.75 mi buffer)"/>
    <x v="0"/>
    <x v="0"/>
    <x v="1"/>
    <n v="9.0548314331017815E-2"/>
    <n v="11.043827898819808"/>
    <s v="70.3Pop_Den"/>
    <n v="1"/>
    <n v="11.043827898819808"/>
    <n v="0.22372722175975918"/>
    <n v="7.1308592257084163E-2"/>
    <e v="#N/A"/>
    <e v="#N/A"/>
    <e v="#N/A"/>
    <e v="#N/A"/>
    <e v="#N/A"/>
    <e v="#N/A"/>
    <e v="#N/A"/>
    <e v="#N/A"/>
    <n v="1"/>
    <n v="11.043827898819808"/>
    <n v="0.1744057105046205"/>
    <n v="5.558834369755699E-2"/>
    <e v="#N/A"/>
    <e v="#N/A"/>
    <e v="#N/A"/>
    <e v="#N/A"/>
    <e v="#N/A"/>
    <e v="#N/A"/>
    <e v="#N/A"/>
    <e v="#N/A"/>
    <s v="6c, 10, 5, 8a"/>
    <n v="0.3187300664451827"/>
    <s v="derived (6c)"/>
    <n v="9.0548314331017815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Population density"/>
    <x v="2"/>
    <s v="OLS"/>
    <m/>
    <n v="0.183"/>
    <m/>
    <m/>
    <s v=""/>
    <n v="3.52"/>
    <m/>
  </r>
  <r>
    <n v="66"/>
    <s v="Armbruster 2010"/>
    <n v="66.099999999999994"/>
    <x v="377"/>
    <s v="Table 5 p. 33"/>
    <x v="0"/>
    <x v="0"/>
    <x v="1"/>
    <n v="0.13900000000000001"/>
    <n v="7.1942446043165464"/>
    <s v="66.1Pop_Den"/>
    <n v="1"/>
    <n v="7.1942446043165464"/>
    <n v="0.14574189064969786"/>
    <n v="4.7511856351801503E-2"/>
    <e v="#N/A"/>
    <e v="#N/A"/>
    <e v="#N/A"/>
    <e v="#N/A"/>
    <e v="#N/A"/>
    <e v="#N/A"/>
    <e v="#N/A"/>
    <e v="#N/A"/>
    <n v="1"/>
    <n v="7.1942446043165464"/>
    <n v="0.11361254025825089"/>
    <n v="3.703768812418979E-2"/>
    <n v="1"/>
    <n v="7.1942446043165464"/>
    <n v="0.38656208518923063"/>
    <n v="0.12601923977168919"/>
    <n v="1"/>
    <n v="7.1942446043165464"/>
    <n v="0.11025809903290111"/>
    <n v="3.5944140284725763E-2"/>
    <s v="6a, 8b, 8a"/>
    <n v="0.32600000000000001"/>
    <s v="Source (6a)"/>
    <n v="0.13900000000000001"/>
    <s v="Derived (8a)"/>
    <s v="Y"/>
    <s v="Pos"/>
    <s v="Y"/>
    <s v="Ridership"/>
    <s v="per capita patronage"/>
    <s v="Continuous"/>
    <s v="Aggregate"/>
    <s v="General"/>
    <s v="USA"/>
    <s v="varies"/>
    <s v="2002 - 2007"/>
    <x v="2"/>
    <x v="2"/>
    <n v="54"/>
    <x v="0"/>
    <n v="0"/>
    <n v="1"/>
    <x v="0"/>
    <s v="Density"/>
    <s v="Population density"/>
    <x v="2"/>
    <s v="OLS"/>
    <m/>
    <n v="0.32600000000000001"/>
    <m/>
    <m/>
    <s v=""/>
    <n v="2.3453237410071943"/>
    <s v="derived (8b)"/>
  </r>
  <r>
    <n v="52"/>
    <s v="Durning and Townsend 2015"/>
    <n v="52.1"/>
    <x v="378"/>
    <s v="Table 3 p. 101"/>
    <x v="0"/>
    <x v="0"/>
    <x v="1"/>
    <n v="5.4350000000000002E-2"/>
    <n v="18.399264029438822"/>
    <s v="52.1Pop_Den"/>
    <n v="1"/>
    <n v="18.399264029438822"/>
    <n v="0.37273455014366152"/>
    <n v="0.12154873680184802"/>
    <e v="#N/A"/>
    <e v="#N/A"/>
    <e v="#N/A"/>
    <e v="#N/A"/>
    <e v="#N/A"/>
    <e v="#N/A"/>
    <e v="#N/A"/>
    <e v="#N/A"/>
    <n v="1"/>
    <n v="18.399264029438822"/>
    <n v="0.29056381041208595"/>
    <n v="9.4752858575381224E-2"/>
    <e v="#N/A"/>
    <e v="#N/A"/>
    <e v="#N/A"/>
    <e v="#N/A"/>
    <n v="1"/>
    <n v="18.399264029438822"/>
    <n v="0.28198483469316016"/>
    <n v="9.1955254593439534E-2"/>
    <s v="8b, 8a"/>
    <n v="0.3261"/>
    <s v="Source"/>
    <n v="5.4350000000000002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x v="0"/>
    <x v="2"/>
    <n v="342"/>
    <x v="0"/>
    <n v="0"/>
    <n v="0"/>
    <x v="1"/>
    <s v="Density"/>
    <s v="Population density"/>
    <x v="2"/>
    <s v="Bootstrapped regression"/>
    <m/>
    <n v="6.0000000000000002E-5"/>
    <m/>
    <m/>
    <s v=""/>
    <n v="6"/>
    <s v="derived (8b)"/>
  </r>
  <r>
    <n v="3"/>
    <s v="Cervero. 2002"/>
    <n v="3.1"/>
    <x v="379"/>
    <s v="Table 2 p. 275, Table 4 p. 281"/>
    <x v="1"/>
    <x v="0"/>
    <x v="1"/>
    <n v="0.31385322271857052"/>
    <n v="3.1862027457869737"/>
    <s v="3.1Connectivity"/>
    <n v="1"/>
    <n v="3.1862027457869737"/>
    <n v="0.30103237690414719"/>
    <n v="9.8437587247656139E-2"/>
    <n v="1"/>
    <n v="3.1862027457869737"/>
    <n v="0.63981480410392955"/>
    <n v="0.20921944094198497"/>
    <n v="1"/>
    <n v="3.1862027457869737"/>
    <n v="0.81890145224803446"/>
    <n v="0.26778077488510726"/>
    <e v="#N/A"/>
    <e v="#N/A"/>
    <e v="#N/A"/>
    <e v="#N/A"/>
    <n v="1"/>
    <n v="3.1862027457869737"/>
    <n v="0.23787932363771108"/>
    <n v="7.7786538829531529E-2"/>
    <e v="#N/A"/>
    <e v="#N/A"/>
    <e v="#N/A"/>
    <e v="#N/A"/>
    <s v="8a, 8b"/>
    <n v="0.32700000000000001"/>
    <s v="Source"/>
    <n v="0.31385322271857052"/>
    <s v="Derived (8a)"/>
    <s v="N"/>
    <s v="Pos"/>
    <s v="insignificant"/>
    <s v="mode choice (probability)"/>
    <s v="trip"/>
    <s v="binary"/>
    <s v="Disaggregate"/>
    <s v="General"/>
    <s v="USA"/>
    <s v="Montgomery County"/>
    <n v="1994"/>
    <x v="1"/>
    <x v="1"/>
    <n v="1960"/>
    <x v="1"/>
    <n v="0"/>
    <n v="1"/>
    <x v="0"/>
    <s v="PT-Design"/>
    <s v="continuous (fraction) of sidewalk miles to _x000a_road miles"/>
    <x v="0"/>
    <s v="Binary logistic"/>
    <s v="automobile"/>
    <n v="0.47010000000000002"/>
    <n v="1.6001542006369196"/>
    <m/>
    <s v="Derived (4a)"/>
    <n v="1.0418882978723405"/>
    <s v="derived (8b)"/>
  </r>
  <r>
    <n v="52"/>
    <s v="Durning and Townsend 2015"/>
    <n v="52.1"/>
    <x v="380"/>
    <s v="Table 3 p. 101"/>
    <x v="0"/>
    <x v="0"/>
    <x v="1"/>
    <n v="8.8296582046319183E-2"/>
    <n v="11.325466703517625"/>
    <s v="52.1Balance"/>
    <n v="1"/>
    <n v="11.325466703517625"/>
    <n v="1.2639946616113769"/>
    <n v="0.41345265381308138"/>
    <e v="#N/A"/>
    <e v="#N/A"/>
    <e v="#N/A"/>
    <e v="#N/A"/>
    <e v="#N/A"/>
    <e v="#N/A"/>
    <e v="#N/A"/>
    <e v="#N/A"/>
    <n v="1"/>
    <n v="11.325466703517625"/>
    <n v="1.1531782632599941"/>
    <n v="0.37720460991234406"/>
    <e v="#N/A"/>
    <e v="#N/A"/>
    <e v="#N/A"/>
    <e v="#N/A"/>
    <n v="1"/>
    <n v="11.325466703517625"/>
    <n v="1.1895339335407016"/>
    <n v="0.38909654966116347"/>
    <m/>
    <n v="0.3271"/>
    <s v="Source"/>
    <m/>
    <m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x v="0"/>
    <x v="2"/>
    <n v="342"/>
    <x v="0"/>
    <n v="0"/>
    <n v="0"/>
    <x v="1"/>
    <s v="Diversity"/>
    <s v="Residential to non-residential balancing index:Higher ratio means more even"/>
    <x v="3"/>
    <s v="Bootstrapped regression"/>
    <m/>
    <s v=""/>
    <m/>
    <m/>
    <s v=""/>
    <s v=""/>
    <m/>
  </r>
  <r>
    <n v="131"/>
    <s v="Zhang 2004"/>
    <n v="131.19999999999999"/>
    <x v="381"/>
    <s v="Table 3 (Boston - non-work trip, expanded)"/>
    <x v="1"/>
    <x v="0"/>
    <x v="1"/>
    <n v="0.16854000000000002"/>
    <n v="5.9333096000949324"/>
    <s v="131.2Balance"/>
    <n v="0.5"/>
    <n v="2.9666548000474662"/>
    <n v="0.33109768703298437"/>
    <n v="0.10881624813645142"/>
    <n v="0.5"/>
    <n v="2.9666548000474662"/>
    <n v="0.84448751381071541"/>
    <n v="0.27754335487643306"/>
    <n v="0.5"/>
    <n v="2.9666548000474662"/>
    <n v="0.53783327431016714"/>
    <n v="0.17676051910185939"/>
    <e v="#N/A"/>
    <e v="#N/A"/>
    <e v="#N/A"/>
    <e v="#N/A"/>
    <n v="0.5"/>
    <n v="2.9666548000474662"/>
    <n v="0.21375582369615267"/>
    <n v="7.0251492725211667E-2"/>
    <e v="#N/A"/>
    <e v="#N/A"/>
    <e v="#N/A"/>
    <e v="#N/A"/>
    <s v="4a, 7a, 8a"/>
    <n v="0.32865300000000003"/>
    <s v="derived (7a)"/>
    <n v="0.16854000000000002"/>
    <s v="Derived (8a)"/>
    <s v="Y"/>
    <s v="Pos"/>
    <s v="Y"/>
    <s v="mode choice (probability)"/>
    <s v="trip"/>
    <s v="Discrete"/>
    <s v="Disaggregate"/>
    <s v="Non-work"/>
    <s v="USA"/>
    <s v="Boston"/>
    <n v="1991"/>
    <x v="1"/>
    <x v="1"/>
    <n v="1036"/>
    <x v="1"/>
    <n v="0"/>
    <n v="1"/>
    <x v="0"/>
    <s v="Diversity"/>
    <s v="Land use balance (destination)"/>
    <x v="3"/>
    <s v="Multinomial logistic"/>
    <s v="drive alone or active modes"/>
    <n v="0.8427"/>
    <n v="2.322629618380005"/>
    <m/>
    <s v="Derived (4a)"/>
    <n v="1.95"/>
    <m/>
  </r>
  <r>
    <n v="15"/>
    <s v="Gordon 2004"/>
    <n v="15.11"/>
    <x v="382"/>
    <s v="Model 2-b p. 24 (pooled) (log-log)"/>
    <x v="0"/>
    <x v="0"/>
    <x v="1"/>
    <n v="7.9336709847607212E-2"/>
    <n v="12.604505555131235"/>
    <s v="15.11Pop_Den"/>
    <n v="1"/>
    <n v="12.604505555131235"/>
    <n v="0.25534362137301297"/>
    <n v="8.5437975711410138E-2"/>
    <e v="#N/A"/>
    <e v="#N/A"/>
    <e v="#N/A"/>
    <e v="#N/A"/>
    <n v="1"/>
    <n v="12.604505555131235"/>
    <n v="0.71038280977910429"/>
    <n v="0.23769408815208831"/>
    <e v="#N/A"/>
    <e v="#N/A"/>
    <e v="#N/A"/>
    <e v="#N/A"/>
    <n v="1"/>
    <n v="12.604505555131235"/>
    <n v="0.6772669290737372"/>
    <n v="0.22661351446807249"/>
    <e v="#N/A"/>
    <e v="#N/A"/>
    <e v="#N/A"/>
    <e v="#N/A"/>
    <s v="4c, 6a, 5"/>
    <n v="0.33460000000000001"/>
    <s v="Source (6a)"/>
    <m/>
    <m/>
    <s v="Y"/>
    <s v="Pos"/>
    <s v="Y"/>
    <s v="Transit users"/>
    <s v="individual"/>
    <s v="Count"/>
    <s v="Aggregate"/>
    <s v="Work"/>
    <s v="USA"/>
    <s v="Los Angeles, San Francisco, San Diego, Sacramento"/>
    <n v="2000"/>
    <x v="1"/>
    <x v="1"/>
    <n v="5727"/>
    <x v="1"/>
    <n v="0"/>
    <n v="1"/>
    <x v="0"/>
    <s v="Density"/>
    <s v="Population density"/>
    <x v="2"/>
    <s v="Negative binomial regression"/>
    <m/>
    <n v="0.33460000000000001"/>
    <m/>
    <n v="1.0033349292474338"/>
    <s v="Derived (4c)"/>
    <m/>
    <m/>
  </r>
  <r>
    <n v="45"/>
    <s v="Asad 2013"/>
    <n v="45.1"/>
    <x v="383"/>
    <s v="Table 5-19 p. 164"/>
    <x v="0"/>
    <x v="0"/>
    <x v="1"/>
    <n v="0.33489510489510493"/>
    <n v="2.9860096053455831"/>
    <s v="45.1Pop_Den"/>
    <n v="1"/>
    <n v="2.9860096053455831"/>
    <n v="6.0490949267990063E-2"/>
    <n v="2.0258122800308004E-2"/>
    <e v="#N/A"/>
    <e v="#N/A"/>
    <e v="#N/A"/>
    <e v="#N/A"/>
    <e v="#N/A"/>
    <e v="#N/A"/>
    <e v="#N/A"/>
    <e v="#N/A"/>
    <n v="1"/>
    <n v="2.9860096053455831"/>
    <n v="4.715549097334E-2"/>
    <n v="1.5792143095896872E-2"/>
    <e v="#N/A"/>
    <e v="#N/A"/>
    <e v="#N/A"/>
    <e v="#N/A"/>
    <n v="1"/>
    <n v="2.9860096053455831"/>
    <n v="4.5763212246334832E-2"/>
    <n v="1.5325875765573255E-2"/>
    <s v="8a, 6c, 8b"/>
    <n v="0.33489510489510493"/>
    <s v="derived (6c)"/>
    <n v="0.33489510489510493"/>
    <s v="Derived (8a)"/>
    <s v="N"/>
    <s v="Pos"/>
    <s v="insignificant"/>
    <s v="Ridership"/>
    <s v="trip"/>
    <s v="Continuous"/>
    <s v="Aggregate"/>
    <s v="Weekday"/>
    <s v="United Kingdom"/>
    <s v="West Sussex, East Sussex, Surrey, Kent, Dorset, Hampshire"/>
    <n v="2012"/>
    <x v="0"/>
    <x v="2"/>
    <n v="200"/>
    <x v="0"/>
    <n v="0"/>
    <n v="0"/>
    <x v="1"/>
    <s v="Density"/>
    <s v="Dwelling density (unit density)"/>
    <x v="2"/>
    <s v="OLS"/>
    <m/>
    <n v="1E-3"/>
    <m/>
    <m/>
    <s v=""/>
    <n v="1"/>
    <s v="derived (8b)"/>
  </r>
  <r>
    <n v="70"/>
    <s v="Guerra et al. 2012"/>
    <n v="70.900000000000006"/>
    <x v="384"/>
    <s v="Table 3 p. 7 (0.75 mi buffer)"/>
    <x v="0"/>
    <x v="0"/>
    <x v="1"/>
    <n v="6.9770556478405327E-2"/>
    <n v="14.332693480945789"/>
    <s v="70.9Emp_Den"/>
    <n v="1"/>
    <n v="14.332693480945789"/>
    <n v="0.26510317357990992"/>
    <n v="8.8782700535335643E-2"/>
    <e v="#N/A"/>
    <e v="#N/A"/>
    <e v="#N/A"/>
    <e v="#N/A"/>
    <e v="#N/A"/>
    <e v="#N/A"/>
    <e v="#N/A"/>
    <e v="#N/A"/>
    <n v="1"/>
    <n v="14.332693480945789"/>
    <n v="0.22150496856912469"/>
    <n v="7.4181719615037639E-2"/>
    <e v="#N/A"/>
    <e v="#N/A"/>
    <e v="#N/A"/>
    <e v="#N/A"/>
    <e v="#N/A"/>
    <e v="#N/A"/>
    <e v="#N/A"/>
    <e v="#N/A"/>
    <s v="6c, 10, 5, 8a"/>
    <n v="0.33489867109634552"/>
    <s v="derived (6c)"/>
    <n v="6.9770556478405327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Job density"/>
    <x v="1"/>
    <s v="OLS"/>
    <m/>
    <n v="0.34200000000000003"/>
    <m/>
    <m/>
    <s v=""/>
    <n v="4.8"/>
    <m/>
  </r>
  <r>
    <n v="31"/>
    <s v="Frank et al. 2008"/>
    <n v="31.2"/>
    <x v="385"/>
    <s v="Table 4 p. 48 (significance from table 3 p. 46)"/>
    <x v="1"/>
    <x v="0"/>
    <x v="1"/>
    <n v="6.021384603925508E-2"/>
    <n v="16.607475950765082"/>
    <s v="31.2Comm_Den"/>
    <n v="0.5"/>
    <n v="8.3037379753825409"/>
    <n v="0.11910256871334324"/>
    <n v="4.0494873362536703E-2"/>
    <n v="0.5"/>
    <n v="8.3037379753825409"/>
    <n v="0.10302046103501371"/>
    <n v="3.5026956751904662E-2"/>
    <n v="0.5"/>
    <n v="8.3037379753825409"/>
    <n v="0.10302046103501371"/>
    <n v="3.5026956751904662E-2"/>
    <e v="#N/A"/>
    <e v="#N/A"/>
    <e v="#N/A"/>
    <e v="#N/A"/>
    <e v="#N/A"/>
    <e v="#N/A"/>
    <e v="#N/A"/>
    <e v="#N/A"/>
    <e v="#N/A"/>
    <e v="#N/A"/>
    <e v="#N/A"/>
    <e v="#N/A"/>
    <m/>
    <n v="0.34"/>
    <s v="Source"/>
    <m/>
    <m/>
    <s v="N"/>
    <s v="Pos"/>
    <s v="insignificant"/>
    <s v="mode choice (probability)"/>
    <s v="tour"/>
    <s v="binary"/>
    <s v="Disaggregate"/>
    <s v="Non-work"/>
    <s v="USA"/>
    <s v="Puget Sound"/>
    <n v="1999"/>
    <x v="1"/>
    <x v="1"/>
    <n v="10475"/>
    <x v="1"/>
    <n v="0"/>
    <n v="0"/>
    <x v="1"/>
    <s v="Density"/>
    <s v="Retail floor area continuous (fraction)"/>
    <x v="8"/>
    <s v="Multinomial logistic (nested)"/>
    <s v="Not choosing transit"/>
    <s v="not stated"/>
    <m/>
    <m/>
    <m/>
    <m/>
    <m/>
  </r>
  <r>
    <n v="15"/>
    <s v="Gordon 2004"/>
    <n v="15.12"/>
    <x v="386"/>
    <s v="Model 2-b p. 24 (LA) (log-log)"/>
    <x v="0"/>
    <x v="0"/>
    <x v="1"/>
    <n v="7.9336709847607212E-2"/>
    <n v="12.604505555131235"/>
    <s v="15.12Pop_Den"/>
    <n v="1"/>
    <n v="12.604505555131235"/>
    <n v="0.25534362137301297"/>
    <n v="8.8885114599945816E-2"/>
    <e v="#N/A"/>
    <e v="#N/A"/>
    <e v="#N/A"/>
    <e v="#N/A"/>
    <n v="1"/>
    <n v="12.604505555131235"/>
    <n v="0.71038280977910429"/>
    <n v="0.24728425608410623"/>
    <e v="#N/A"/>
    <e v="#N/A"/>
    <e v="#N/A"/>
    <e v="#N/A"/>
    <n v="1"/>
    <n v="12.604505555131235"/>
    <n v="0.6772669290737372"/>
    <n v="0.23575661801056794"/>
    <e v="#N/A"/>
    <e v="#N/A"/>
    <e v="#N/A"/>
    <e v="#N/A"/>
    <s v="4c, 6a, 5"/>
    <n v="0.34810000000000002"/>
    <s v="Source (6a)"/>
    <m/>
    <m/>
    <s v="Y"/>
    <s v="Pos"/>
    <s v="Y"/>
    <s v="Transit users"/>
    <s v="individual"/>
    <s v="Count"/>
    <s v="Aggregate"/>
    <s v="Work"/>
    <s v="USA"/>
    <s v="Los Angeles"/>
    <n v="2000"/>
    <x v="1"/>
    <x v="1"/>
    <n v="3307"/>
    <x v="1"/>
    <n v="0"/>
    <n v="1"/>
    <x v="0"/>
    <s v="Density"/>
    <s v="Population density"/>
    <x v="2"/>
    <s v="Negative binomial regression"/>
    <m/>
    <n v="0.34810000000000002"/>
    <m/>
    <n v="1.0034697157459149"/>
    <s v="Derived (4c)"/>
    <m/>
    <m/>
  </r>
  <r>
    <n v="110"/>
    <s v="Chapman and Frank 2004"/>
    <n v="110.1"/>
    <x v="387"/>
    <s v="Table 105 p. 237"/>
    <x v="1"/>
    <x v="0"/>
    <x v="1"/>
    <n v="7.639096609288433E-2"/>
    <n v="13.090553126191555"/>
    <s v="110.1Emp_Den"/>
    <n v="1"/>
    <n v="13.090553126191555"/>
    <n v="0.24212805375928478"/>
    <n v="8.4343565508568877E-2"/>
    <n v="1"/>
    <n v="13.090553126191555"/>
    <n v="4.8518385170703761E-2"/>
    <n v="1.6901030403042701E-2"/>
    <n v="1"/>
    <n v="13.090553126191555"/>
    <n v="0.80663663553399456"/>
    <n v="0.28098606854706182"/>
    <e v="#N/A"/>
    <e v="#N/A"/>
    <e v="#N/A"/>
    <e v="#N/A"/>
    <n v="1"/>
    <n v="13.090553126191555"/>
    <n v="0.57918756639707414"/>
    <n v="0.20175582172202938"/>
    <n v="1"/>
    <n v="13.090553126191555"/>
    <n v="0.2006919785846443"/>
    <n v="6.990960683815084E-2"/>
    <s v="4a, 7a, 8a"/>
    <n v="0.3483428053835525"/>
    <s v="Derived (7a); (used average mode shares p. 14 for elasticity calc as model-specific means only given for relative trip time)"/>
    <n v="7.639096609288433E-2"/>
    <s v="Derived (8a)"/>
    <s v="Y"/>
    <s v="Pos"/>
    <s v="Y"/>
    <s v="mode choice (probability)"/>
    <s v="trip"/>
    <s v="categorical"/>
    <s v="Aggregate"/>
    <s v="Work"/>
    <s v="USA"/>
    <s v="Atlanta"/>
    <s v="2001/2001"/>
    <x v="2"/>
    <x v="1"/>
    <n v="4140"/>
    <x v="0"/>
    <n v="0"/>
    <n v="1"/>
    <x v="0"/>
    <s v="Density"/>
    <s v="Net employment density"/>
    <x v="1"/>
    <s v="Multinomial logistic"/>
    <s v="automobile"/>
    <n v="8.9999999999999993E-3"/>
    <n v="1.0090406217738679"/>
    <m/>
    <s v="Derived (4a)"/>
    <n v="4.5599999999999996"/>
    <m/>
  </r>
  <r>
    <n v="172"/>
    <s v="Sun et al. 2017"/>
    <n v="172.2"/>
    <x v="388"/>
    <s v="Table 2 Model 2 P. "/>
    <x v="0"/>
    <x v="0"/>
    <x v="1"/>
    <n v="0.11951100000000001"/>
    <n v="8.3674306130816412"/>
    <s v="172.2Mix_Land"/>
    <n v="1"/>
    <n v="8.3674306130816412"/>
    <n v="0.11354419286285189"/>
    <n v="3.9909307716785219E-2"/>
    <e v="#N/A"/>
    <e v="#N/A"/>
    <e v="#N/A"/>
    <e v="#N/A"/>
    <e v="#N/A"/>
    <e v="#N/A"/>
    <e v="#N/A"/>
    <e v="#N/A"/>
    <n v="1"/>
    <n v="8.3674306130816412"/>
    <n v="9.6930470165890126E-2"/>
    <n v="3.4069800167198225E-2"/>
    <e v="#N/A"/>
    <e v="#N/A"/>
    <e v="#N/A"/>
    <e v="#N/A"/>
    <e v="#N/A"/>
    <e v="#N/A"/>
    <e v="#N/A"/>
    <e v="#N/A"/>
    <s v="6e, 8a, 8b"/>
    <n v="0.35148699999999999"/>
    <s v="Derived (6e)"/>
    <n v="0.11951100000000001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x v="0"/>
    <x v="2"/>
    <n v="2300"/>
    <x v="1"/>
    <n v="0"/>
    <n v="0"/>
    <x v="1"/>
    <s v="Diversity"/>
    <s v="Land use mix (entropy)"/>
    <x v="4"/>
    <s v="Spatial Error Model"/>
    <m/>
    <n v="1.2969999999999999"/>
    <m/>
    <m/>
    <m/>
    <n v="2.9410430839002264"/>
    <s v="derived (8b)"/>
  </r>
  <r>
    <n v="15"/>
    <s v="Gordon 2004"/>
    <n v="15.13"/>
    <x v="389"/>
    <s v="Model 2-b p. 24 (SF) (log-log)"/>
    <x v="0"/>
    <x v="0"/>
    <x v="1"/>
    <n v="7.9336709847607212E-2"/>
    <n v="12.604505555131235"/>
    <s v="15.13Pop_Den"/>
    <n v="1"/>
    <n v="12.604505555131235"/>
    <n v="0.25534362137301297"/>
    <n v="9.0544848138870412E-2"/>
    <e v="#N/A"/>
    <e v="#N/A"/>
    <e v="#N/A"/>
    <e v="#N/A"/>
    <n v="1"/>
    <n v="12.604505555131235"/>
    <n v="0.71038280977910429"/>
    <n v="0.25190174434767038"/>
    <e v="#N/A"/>
    <e v="#N/A"/>
    <e v="#N/A"/>
    <e v="#N/A"/>
    <n v="1"/>
    <n v="12.604505555131235"/>
    <n v="0.6772669290737372"/>
    <n v="0.24015885304954723"/>
    <e v="#N/A"/>
    <e v="#N/A"/>
    <e v="#N/A"/>
    <e v="#N/A"/>
    <s v="4c, 6a, 5"/>
    <n v="0.35460000000000003"/>
    <s v="Source (6a)"/>
    <m/>
    <m/>
    <s v="Y"/>
    <s v="Pos"/>
    <s v="Y"/>
    <s v="Transit users"/>
    <s v="individual"/>
    <s v="Count"/>
    <s v="Aggregate"/>
    <s v="Work"/>
    <s v="USA"/>
    <s v="San Francisco"/>
    <n v="2000"/>
    <x v="1"/>
    <x v="1"/>
    <n v="1430"/>
    <x v="1"/>
    <n v="0"/>
    <n v="1"/>
    <x v="0"/>
    <s v="Density"/>
    <s v="Population density"/>
    <x v="2"/>
    <s v="Negative binomial regression"/>
    <m/>
    <n v="0.35460000000000003"/>
    <m/>
    <n v="1.0035346194066574"/>
    <s v="Derived (4c)"/>
    <m/>
    <m/>
  </r>
  <r>
    <n v="52"/>
    <s v="Durning and Townsend 2015"/>
    <n v="52.1"/>
    <x v="390"/>
    <s v="Table 3 p. 101"/>
    <x v="0"/>
    <x v="0"/>
    <x v="1"/>
    <n v="9.4795794392523364E-2"/>
    <n v="10.548991191099413"/>
    <s v="52.1Connectivity"/>
    <n v="1"/>
    <n v="10.548991191099413"/>
    <n v="0.99666849399227897"/>
    <n v="0.35471431701185208"/>
    <e v="#N/A"/>
    <e v="#N/A"/>
    <e v="#N/A"/>
    <e v="#N/A"/>
    <e v="#N/A"/>
    <e v="#N/A"/>
    <e v="#N/A"/>
    <e v="#N/A"/>
    <n v="1"/>
    <n v="10.548991191099413"/>
    <n v="0.78169932359030214"/>
    <n v="0.27820678926578851"/>
    <e v="#N/A"/>
    <e v="#N/A"/>
    <e v="#N/A"/>
    <e v="#N/A"/>
    <n v="1"/>
    <n v="10.548991191099413"/>
    <n v="0.80520821190918057"/>
    <n v="0.28657360261847736"/>
    <s v="8b, 8a"/>
    <n v="0.35589999999999999"/>
    <s v="Source"/>
    <n v="9.4795794392523364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x v="0"/>
    <x v="2"/>
    <n v="342"/>
    <x v="0"/>
    <n v="0"/>
    <n v="0"/>
    <x v="1"/>
    <s v="PT-Design"/>
    <s v="intersection density"/>
    <x v="0"/>
    <s v="Bootstrapped regression"/>
    <m/>
    <n v="4.28E-3"/>
    <m/>
    <m/>
    <s v=""/>
    <n v="3.7543859649122808"/>
    <s v="derived (8b)"/>
  </r>
  <r>
    <n v="7"/>
    <s v="Bhiromkaew 2006"/>
    <n v="7.3"/>
    <x v="391"/>
    <s v="table 5.8 p. 137, mode share figure 4.7"/>
    <x v="0"/>
    <x v="0"/>
    <x v="1"/>
    <n v="4.6323073919833424E-2"/>
    <n v="21.587513853907819"/>
    <s v="7.3Emp_Den"/>
    <n v="0.33333333333333331"/>
    <n v="7.1958379513026056"/>
    <n v="0.1330970679023547"/>
    <n v="4.7375435480105504E-2"/>
    <e v="#N/A"/>
    <e v="#N/A"/>
    <e v="#N/A"/>
    <e v="#N/A"/>
    <n v="0.33333333333333331"/>
    <n v="7.1958379513026056"/>
    <n v="0.44340574908733843"/>
    <n v="0.15782872446751633"/>
    <e v="#N/A"/>
    <e v="#N/A"/>
    <e v="#N/A"/>
    <e v="#N/A"/>
    <n v="0.33333333333333331"/>
    <n v="7.1958379513026056"/>
    <n v="0.31837767518500482"/>
    <n v="0.11332541916023933"/>
    <n v="0.33333333333333331"/>
    <n v="7.1958379513026056"/>
    <n v="0.11031978115057237"/>
    <n v="3.9267939981312214E-2"/>
    <s v="4a, 7a, , 8a"/>
    <n v="0.35594650000000005"/>
    <s v="derived (7a)"/>
    <n v="4.6323073919833424E-2"/>
    <s v="Derived (8a)"/>
    <s v="Y"/>
    <s v="Pos"/>
    <s v="Y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Employment density"/>
    <x v="1"/>
    <s v="Multinomial logistic"/>
    <s v="automobile"/>
    <n v="5.0000000000000001E-3"/>
    <n v="1.005012520859401"/>
    <m/>
    <s v="Derived (4a)"/>
    <n v="7.6840000000000002"/>
    <m/>
  </r>
  <r>
    <n v="169"/>
    <s v="Ingvardson and Nielsen 2018"/>
    <n v="169.4"/>
    <x v="392"/>
    <s v="Table 7 (Model II-A) p. 59"/>
    <x v="0"/>
    <x v="0"/>
    <x v="1"/>
    <n v="0.10881557747850282"/>
    <n v="9.1898607090290554"/>
    <s v="169.4Emp_Den"/>
    <n v="1"/>
    <n v="9.1898607090290554"/>
    <n v="0.16997930235232794"/>
    <n v="6.1408034536940499E-2"/>
    <e v="#N/A"/>
    <e v="#N/A"/>
    <e v="#N/A"/>
    <e v="#N/A"/>
    <e v="#N/A"/>
    <e v="#N/A"/>
    <e v="#N/A"/>
    <e v="#N/A"/>
    <n v="1"/>
    <n v="9.1898607090290554"/>
    <n v="0.14202493133717592"/>
    <n v="5.1309022733734368E-2"/>
    <n v="1"/>
    <n v="9.1898607090290554"/>
    <n v="0.40660260939937476"/>
    <n v="0.14689239651691613"/>
    <n v="1"/>
    <n v="9.1898607090290554"/>
    <n v="0.14089025198806829"/>
    <n v="5.0899099715495784E-2"/>
    <s v="6c, 8a"/>
    <n v="0.36126771722862933"/>
    <s v="derived (6c)"/>
    <n v="0.10881557747850282"/>
    <s v="Derived (8a)"/>
    <s v="Y"/>
    <s v="Pos"/>
    <s v="Y"/>
    <s v="Ridership"/>
    <s v="Yearly boardings per capita"/>
    <s v="Continuous"/>
    <s v="Aggregate"/>
    <s v="General"/>
    <s v="Europe"/>
    <s v="varies"/>
    <n v="2012"/>
    <x v="0"/>
    <x v="0"/>
    <n v="48"/>
    <x v="0"/>
    <n v="0"/>
    <n v="1"/>
    <x v="0"/>
    <s v="Density"/>
    <s v="jobs per km^%2"/>
    <x v="1"/>
    <s v="OLS"/>
    <m/>
    <n v="0.18"/>
    <m/>
    <m/>
    <m/>
    <n v="3.32"/>
    <s v="source"/>
  </r>
  <r>
    <n v="7"/>
    <s v="Bhiromkaew 2006"/>
    <n v="7.3"/>
    <x v="393"/>
    <s v="table 5.8 p. 137, mode share figure 4.7"/>
    <x v="0"/>
    <x v="0"/>
    <x v="1"/>
    <n v="4.430577083581734E-2"/>
    <n v="22.570423245894357"/>
    <s v="7.3Emp_Den"/>
    <n v="0.33333333333333331"/>
    <n v="7.5234744152981188"/>
    <n v="0.13915716166639008"/>
    <n v="5.1709757596518066E-2"/>
    <e v="#N/A"/>
    <e v="#N/A"/>
    <e v="#N/A"/>
    <e v="#N/A"/>
    <n v="0.33333333333333331"/>
    <n v="7.5234744152981188"/>
    <n v="0.46359462670373319"/>
    <n v="0.17226828632340699"/>
    <e v="#N/A"/>
    <e v="#N/A"/>
    <e v="#N/A"/>
    <e v="#N/A"/>
    <n v="0.33333333333333331"/>
    <n v="7.5234744152981188"/>
    <n v="0.33287385150507381"/>
    <n v="0.12369342666539916"/>
    <n v="0.33333333333333331"/>
    <n v="7.5234744152981188"/>
    <n v="0.11534279351543383"/>
    <n v="4.2860516999383855E-2"/>
    <s v="4a, 7a, , 8a"/>
    <n v="0.37159250000000005"/>
    <s v="derived (7a)"/>
    <n v="4.430577083581734E-2"/>
    <s v="Derived (8a)"/>
    <s v="Y"/>
    <s v="Pos"/>
    <s v="Y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Employment density"/>
    <x v="1"/>
    <s v="Multinomial logistic"/>
    <s v="automobile"/>
    <n v="5.0000000000000001E-3"/>
    <n v="1.005012520859401"/>
    <m/>
    <s v="Derived (4a)"/>
    <n v="8.3870000000000005"/>
    <m/>
  </r>
  <r>
    <n v="150"/>
    <s v="He et al. 2018"/>
    <n v="150.19999999999999"/>
    <x v="394"/>
    <s v="Table 4 p.1602"/>
    <x v="0"/>
    <x v="0"/>
    <x v="1"/>
    <n v="5.2345707764125851E-2"/>
    <n v="19.103763091829492"/>
    <s v="150.2Comm_Den"/>
    <n v="1"/>
    <n v="19.103763091829492"/>
    <n v="0.27401000164907446"/>
    <n v="0.10186574353740922"/>
    <e v="#N/A"/>
    <e v="#N/A"/>
    <e v="#N/A"/>
    <e v="#N/A"/>
    <e v="#N/A"/>
    <e v="#N/A"/>
    <e v="#N/A"/>
    <e v="#N/A"/>
    <n v="1"/>
    <n v="19.103763091829492"/>
    <n v="0.28729860109144395"/>
    <n v="0.10680590285502931"/>
    <e v="#N/A"/>
    <e v="#N/A"/>
    <e v="#N/A"/>
    <e v="#N/A"/>
    <n v="1"/>
    <n v="19.103763091829492"/>
    <n v="0.30061263748981487"/>
    <n v="0.11175551859548366"/>
    <s v="6c, 8a"/>
    <n v="0.37175921654082184"/>
    <s v="derived 6c)"/>
    <n v="5.2345707764125851E-2"/>
    <s v="Derived (8a)"/>
    <s v="Y"/>
    <s v="Pos"/>
    <s v="Y"/>
    <s v="Ridership"/>
    <s v="Average boardings and alighting"/>
    <s v="Continuous"/>
    <s v="Aggregate"/>
    <s v="weekend"/>
    <s v="Taiwan"/>
    <s v="Taipei"/>
    <n v="2015"/>
    <x v="0"/>
    <x v="0"/>
    <n v="108"/>
    <x v="0"/>
    <n v="0"/>
    <n v="0"/>
    <x v="1"/>
    <s v="Density"/>
    <s v="Count_Shopping malls"/>
    <x v="8"/>
    <s v="OLS"/>
    <m/>
    <n v="2003"/>
    <m/>
    <m/>
    <m/>
    <n v="7.1020000000000003"/>
    <s v="source"/>
  </r>
  <r>
    <n v="38"/>
    <s v="Choi et al. 2012"/>
    <n v="38.1"/>
    <x v="395"/>
    <s v="Table 2 p. 715 (multiplicative model)"/>
    <x v="0"/>
    <x v="0"/>
    <x v="1"/>
    <n v="4.9702463302186993E-2"/>
    <n v="20.119727143503535"/>
    <s v="38.1Emp_Den"/>
    <n v="0.5"/>
    <n v="10.059863571751768"/>
    <n v="0.1860712197744103"/>
    <n v="6.9590636195629454E-2"/>
    <e v="#N/A"/>
    <e v="#N/A"/>
    <e v="#N/A"/>
    <e v="#N/A"/>
    <e v="#N/A"/>
    <e v="#N/A"/>
    <e v="#N/A"/>
    <e v="#N/A"/>
    <n v="0.5"/>
    <n v="10.059863571751768"/>
    <n v="0.15547041225942099"/>
    <n v="5.8145934185023451E-2"/>
    <e v="#N/A"/>
    <e v="#N/A"/>
    <e v="#N/A"/>
    <e v="#N/A"/>
    <n v="0.5"/>
    <n v="10.059863571751768"/>
    <n v="0.15422831297074605"/>
    <n v="5.7681389051059018E-2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1000"/>
    <x v="0"/>
    <n v="0"/>
    <n v="0"/>
    <x v="1"/>
    <s v="Density"/>
    <s v="Employment (common catchment area)"/>
    <x v="1"/>
    <s v="Multiplicative"/>
    <m/>
    <n v="0.49199999999999999"/>
    <m/>
    <m/>
    <s v=""/>
    <s v=""/>
    <m/>
  </r>
  <r>
    <n v="38"/>
    <s v="Choi et al. 2012"/>
    <n v="38.299999999999997"/>
    <x v="396"/>
    <s v="Table 2 p. 716 (multiplicative)"/>
    <x v="0"/>
    <x v="0"/>
    <x v="1"/>
    <n v="4.9702463302186993E-2"/>
    <n v="20.119727143503535"/>
    <s v="38.3Emp_Den"/>
    <n v="0.5"/>
    <n v="10.059863571751768"/>
    <n v="0.1860712197744103"/>
    <n v="6.9590636195629454E-2"/>
    <e v="#N/A"/>
    <e v="#N/A"/>
    <e v="#N/A"/>
    <e v="#N/A"/>
    <e v="#N/A"/>
    <e v="#N/A"/>
    <e v="#N/A"/>
    <e v="#N/A"/>
    <n v="0.5"/>
    <n v="10.059863571751768"/>
    <n v="0.15547041225942099"/>
    <n v="5.8145934185023451E-2"/>
    <e v="#N/A"/>
    <e v="#N/A"/>
    <e v="#N/A"/>
    <e v="#N/A"/>
    <n v="0.5"/>
    <n v="10.059863571751768"/>
    <n v="0.15422831297074605"/>
    <n v="5.7681389051059018E-2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1000"/>
    <x v="0"/>
    <n v="0"/>
    <n v="0"/>
    <x v="1"/>
    <s v="Density"/>
    <s v="Employment (common catchment area)"/>
    <x v="1"/>
    <s v="Multiplicative"/>
    <m/>
    <n v="0.374"/>
    <m/>
    <m/>
    <s v=""/>
    <s v=""/>
    <m/>
  </r>
  <r>
    <n v="177"/>
    <s v="Tu et al. 2018"/>
    <n v="177.3"/>
    <x v="397"/>
    <s v="Table 4 Model 3. p. 51"/>
    <x v="0"/>
    <x v="0"/>
    <x v="1"/>
    <n v="4.0343716433941995E-2"/>
    <n v="24.787007454739086"/>
    <s v="177.3Emp_Den"/>
    <n v="1"/>
    <n v="24.787007454739086"/>
    <n v="0.45847030417109019"/>
    <n v="0.17220144624666148"/>
    <e v="#N/A"/>
    <e v="#N/A"/>
    <e v="#N/A"/>
    <e v="#N/A"/>
    <e v="#N/A"/>
    <e v="#N/A"/>
    <e v="#N/A"/>
    <e v="#N/A"/>
    <n v="1"/>
    <n v="24.787007454739086"/>
    <n v="0.38307142439652142"/>
    <n v="0.14388162700333343"/>
    <n v="1"/>
    <n v="24.787007454739086"/>
    <n v="1.0966936528642441"/>
    <n v="0.41191813601581007"/>
    <n v="1"/>
    <n v="24.787007454739086"/>
    <n v="0.38001095303840432"/>
    <n v="0.14273211396122465"/>
    <s v="6e, 8a"/>
    <n v="0.37559999999999999"/>
    <s v="Derived (6e)"/>
    <n v="4.0343716433941995E-2"/>
    <s v="Derived (8a)"/>
    <s v="Y"/>
    <s v="Pos"/>
    <s v="Y"/>
    <s v="Ridership"/>
    <s v="daily ridership"/>
    <s v="Count"/>
    <s v="Aggregate"/>
    <s v="General"/>
    <s v="China"/>
    <s v="Shenzhen"/>
    <n v="2014"/>
    <x v="0"/>
    <x v="0"/>
    <n v="491"/>
    <x v="0"/>
    <n v="0"/>
    <n v="1"/>
    <x v="0"/>
    <s v="Density"/>
    <s v="Employment density(logarithm): number of employed peole in TAZ"/>
    <x v="1"/>
    <s v="OLS"/>
    <m/>
    <n v="0.37559999999999999"/>
    <m/>
    <m/>
    <m/>
    <n v="9.31"/>
    <s v="source"/>
  </r>
  <r>
    <n v="169"/>
    <s v="Ingvardson and Nielsen 2018"/>
    <n v="169.1"/>
    <x v="398"/>
    <s v="Table 4 (Model I-A) p. 58"/>
    <x v="0"/>
    <x v="0"/>
    <x v="1"/>
    <n v="7.2774455336555952E-2"/>
    <n v="13.741085321427086"/>
    <s v="169.1Emp_Den"/>
    <n v="1"/>
    <n v="13.741085321427086"/>
    <n v="0.25416055481724115"/>
    <n v="9.6921114751074774E-2"/>
    <e v="#N/A"/>
    <e v="#N/A"/>
    <e v="#N/A"/>
    <e v="#N/A"/>
    <e v="#N/A"/>
    <e v="#N/A"/>
    <e v="#N/A"/>
    <e v="#N/A"/>
    <n v="1"/>
    <n v="13.741085321427086"/>
    <n v="0.21236194552508617"/>
    <n v="8.0981710579749441E-2"/>
    <n v="1"/>
    <n v="13.741085321427086"/>
    <n v="0.60797016674935056"/>
    <n v="0.23184221618934961"/>
    <n v="1"/>
    <n v="13.741085321427086"/>
    <n v="0.21066532288387133"/>
    <n v="8.0334723647348782E-2"/>
    <s v="6c, 8a"/>
    <n v="0.3813381459635532"/>
    <s v="derived (6c)"/>
    <n v="7.2774455336555952E-2"/>
    <s v="Derived (8a)"/>
    <s v="Y"/>
    <s v="Pos"/>
    <s v="Y"/>
    <s v="Ridership"/>
    <s v="Yearly boardings per capita"/>
    <s v="Continuous"/>
    <s v="Aggregate"/>
    <s v="General"/>
    <s v="Europe"/>
    <s v="varies"/>
    <n v="2012"/>
    <x v="0"/>
    <x v="0"/>
    <n v="48"/>
    <x v="0"/>
    <n v="0"/>
    <n v="1"/>
    <x v="0"/>
    <s v="Density"/>
    <s v="jobs per km^%2"/>
    <x v="1"/>
    <s v="OLS"/>
    <m/>
    <n v="0.19"/>
    <m/>
    <m/>
    <m/>
    <n v="5.24"/>
    <s v="source"/>
  </r>
  <r>
    <n v="86"/>
    <s v="Chen and Zegras 2016"/>
    <n v="86.1"/>
    <x v="399"/>
    <s v="Table 2 (p-values), Table 3 p. 118 (Weekday boardings, Model 1)"/>
    <x v="0"/>
    <x v="0"/>
    <x v="1"/>
    <n v="0.12883537881963511"/>
    <n v="7.7618431300610675"/>
    <s v="86.1Connectivity"/>
    <n v="1"/>
    <n v="7.7618431300610675"/>
    <n v="0.73333879637414301"/>
    <n v="0.28160209780767093"/>
    <e v="#N/A"/>
    <e v="#N/A"/>
    <e v="#N/A"/>
    <e v="#N/A"/>
    <e v="#N/A"/>
    <e v="#N/A"/>
    <e v="#N/A"/>
    <e v="#N/A"/>
    <n v="1"/>
    <n v="7.7618431300610675"/>
    <n v="0.57516661211188524"/>
    <n v="0.22086397905096394"/>
    <n v="1"/>
    <n v="7.7618431300610675"/>
    <n v="0.57949293917418154"/>
    <n v="0.2225252886428857"/>
    <n v="1"/>
    <n v="7.7618431300610675"/>
    <n v="0.59246421905720315"/>
    <n v="0.22750626011796601"/>
    <m/>
    <n v="0.38400000000000001"/>
    <s v="Source"/>
    <m/>
    <m/>
    <s v="Y"/>
    <s v="Pos"/>
    <s v="Y"/>
    <s v="Ridership"/>
    <s v="boarding"/>
    <s v="Continuous"/>
    <s v="Aggregate"/>
    <s v="Weekday"/>
    <s v="USA"/>
    <s v="Boston"/>
    <s v="2009 - 2010"/>
    <x v="2"/>
    <x v="2"/>
    <n v="120"/>
    <x v="0"/>
    <n v="0"/>
    <n v="1"/>
    <x v="0"/>
    <s v="PT-Design"/>
    <s v="Proportion of intersections that are four-way or more"/>
    <x v="0"/>
    <s v="OLS"/>
    <m/>
    <n v="2.74"/>
    <m/>
    <m/>
    <s v=""/>
    <s v=""/>
    <m/>
  </r>
  <r>
    <n v="103"/>
    <s v="Renneet al. 2016"/>
    <n v="103.1"/>
    <x v="400"/>
    <s v="Table 3 p. 40"/>
    <x v="0"/>
    <x v="0"/>
    <x v="1"/>
    <n v="0.21624649859943978"/>
    <n v="4.6243523316062172"/>
    <s v="103.1Centrality"/>
    <n v="1"/>
    <n v="4.6243523316062172"/>
    <n v="3.2259738122040916E-7"/>
    <n v="1.2452258915107794E-7"/>
    <e v="#N/A"/>
    <e v="#N/A"/>
    <e v="#N/A"/>
    <e v="#N/A"/>
    <e v="#N/A"/>
    <e v="#N/A"/>
    <e v="#N/A"/>
    <e v="#N/A"/>
    <n v="1"/>
    <n v="4.6243523316062172"/>
    <n v="1.6520948143516338E-2"/>
    <n v="6.3770859833973065E-3"/>
    <n v="1"/>
    <n v="4.6243523316062172"/>
    <n v="1.5344338981564374E-2"/>
    <n v="5.9229148468838482E-3"/>
    <n v="1"/>
    <n v="4.6243523316062172"/>
    <n v="1.6130107767924248E-7"/>
    <n v="6.2262215984187597E-8"/>
    <s v="6a, 8a"/>
    <n v="0.38600000000000001"/>
    <s v="derived (6a)"/>
    <n v="0.21624649859943978"/>
    <s v="Derived (8a)"/>
    <s v="Y"/>
    <s v="Pos"/>
    <s v="Y"/>
    <s v="Mode share"/>
    <s v="proportion using transit"/>
    <s v="continuous (fraction)"/>
    <s v="Aggregate"/>
    <s v="Work"/>
    <s v="USA"/>
    <s v="varies"/>
    <n v="2010"/>
    <x v="0"/>
    <x v="2"/>
    <n v="4399"/>
    <x v="0"/>
    <n v="0"/>
    <n v="1"/>
    <x v="0"/>
    <s v="PT-Access"/>
    <s v="Sprawl index"/>
    <x v="11"/>
    <s v="multi-level model"/>
    <m/>
    <n v="0.38600000000000001"/>
    <m/>
    <m/>
    <s v=""/>
    <n v="1.7849999999999999"/>
    <m/>
  </r>
  <r>
    <n v="178"/>
    <s v="Park et al. 2018"/>
    <n v="178.1"/>
    <x v="401"/>
    <s v="Table 6 p. 281"/>
    <x v="0"/>
    <x v="0"/>
    <x v="1"/>
    <n v="0.18630000000000002"/>
    <n v="5.3676865271068159"/>
    <s v="178.1Mix_Land"/>
    <n v="1"/>
    <n v="5.3676865271068159"/>
    <n v="7.2838325460184053E-2"/>
    <n v="2.814472895781512E-2"/>
    <e v="#N/A"/>
    <e v="#N/A"/>
    <e v="#N/A"/>
    <e v="#N/A"/>
    <e v="#N/A"/>
    <e v="#N/A"/>
    <e v="#N/A"/>
    <e v="#N/A"/>
    <n v="1"/>
    <n v="5.3676865271068159"/>
    <n v="6.2180662479848048E-2"/>
    <n v="2.4026607982213288E-2"/>
    <n v="1"/>
    <n v="5.3676865271068159"/>
    <n v="3.9766165082134014E-2"/>
    <n v="1.5365646187736583E-2"/>
    <n v="1"/>
    <n v="5.3676865271068159"/>
    <n v="5.0921878322095625E-2"/>
    <n v="1.9676213783657751E-2"/>
    <s v="7b, 8a, 8b"/>
    <n v="0.38640000000000002"/>
    <s v="derived (7b)"/>
    <n v="0.18630000000000002"/>
    <s v="derived, 8a, 8b"/>
    <s v="Y"/>
    <s v="Pos"/>
    <s v="Y"/>
    <s v="Transit users"/>
    <s v="Any transit trip"/>
    <s v="Count"/>
    <s v="Disaggregate"/>
    <s v="General"/>
    <s v="USA"/>
    <s v="varies"/>
    <n v="2012"/>
    <x v="0"/>
    <x v="0"/>
    <n v="2431"/>
    <x v="0"/>
    <n v="0"/>
    <n v="1"/>
    <x v="0"/>
    <s v="Diversity"/>
    <s v="Land use entropy index"/>
    <x v="4"/>
    <s v="Negative binomial regression (multilevel)"/>
    <m/>
    <n v="0.56000000000000005"/>
    <m/>
    <m/>
    <m/>
    <n v="2.074074074074074"/>
    <s v="derived (8b)"/>
  </r>
  <r>
    <n v="32"/>
    <s v="Chakraborty and Mishra 2012"/>
    <n v="32.1"/>
    <x v="402"/>
    <s v="Table 4 - Model I p. 10"/>
    <x v="0"/>
    <x v="0"/>
    <x v="1"/>
    <n v="8.9811958026009553E-2"/>
    <n v="11.134374775688554"/>
    <s v="32.1Pop_Den"/>
    <n v="0.5"/>
    <n v="5.5671873878442772"/>
    <n v="0.11278076575527531"/>
    <n v="4.4567870160677613E-2"/>
    <e v="#N/A"/>
    <e v="#N/A"/>
    <e v="#N/A"/>
    <e v="#N/A"/>
    <e v="#N/A"/>
    <e v="#N/A"/>
    <e v="#N/A"/>
    <e v="#N/A"/>
    <n v="1"/>
    <n v="11.134374775688554"/>
    <n v="0.17583563974101832"/>
    <n v="6.948542962194626E-2"/>
    <n v="0.5"/>
    <n v="5.5671873878442772"/>
    <n v="0.29913683557451354"/>
    <n v="0.11821068565086676"/>
    <e v="#N/A"/>
    <e v="#N/A"/>
    <e v="#N/A"/>
    <e v="#N/A"/>
    <s v="6c, 8a, 5"/>
    <n v="0.39517261531444209"/>
    <s v="derived (6c)"/>
    <n v="8.9811958026009553E-2"/>
    <s v="Derived (8a)"/>
    <s v="Y"/>
    <s v="Pos"/>
    <s v="Y"/>
    <s v="Ridership"/>
    <s v="boarding + alighting"/>
    <s v="Continuous"/>
    <s v="Aggregate"/>
    <s v="General"/>
    <s v="USA"/>
    <s v="Maryland"/>
    <n v="2000"/>
    <x v="1"/>
    <x v="2"/>
    <s v="not stated"/>
    <x v="1"/>
    <n v="0"/>
    <n v="1"/>
    <x v="0"/>
    <s v="Density"/>
    <s v="Household density"/>
    <x v="2"/>
    <s v="OLS"/>
    <m/>
    <n v="1.48"/>
    <m/>
    <m/>
    <s v=""/>
    <n v="4.4000000000000004"/>
    <m/>
  </r>
  <r>
    <n v="131"/>
    <s v="Zhang 2004"/>
    <n v="131.30000000000001"/>
    <x v="403"/>
    <s v="Table 4 (Hong Kong - work trip, expanded)"/>
    <x v="1"/>
    <x v="0"/>
    <x v="1"/>
    <n v="9.3150684931506855E-2"/>
    <n v="10.735294117647058"/>
    <s v="131.3Emp_Den"/>
    <n v="1"/>
    <n v="10.735294117647058"/>
    <n v="0.19856425058454361"/>
    <n v="8.1014214238493795E-2"/>
    <n v="1"/>
    <n v="10.735294117647058"/>
    <n v="3.9788932514903154E-2"/>
    <n v="1.6233884466080487E-2"/>
    <n v="1"/>
    <n v="10.735294117647058"/>
    <n v="0.66150615982764172"/>
    <n v="0.26989451320967783"/>
    <e v="#N/A"/>
    <e v="#N/A"/>
    <e v="#N/A"/>
    <e v="#N/A"/>
    <n v="1"/>
    <n v="10.735294117647058"/>
    <n v="0.47497984345034011"/>
    <n v="0.19379177612773879"/>
    <e v="#N/A"/>
    <e v="#N/A"/>
    <e v="#N/A"/>
    <e v="#N/A"/>
    <s v="4a, 7a, 8a"/>
    <n v="0.40800000000000003"/>
    <s v="derived (7a)"/>
    <n v="9.3150684931506855E-2"/>
    <s v="Derived (8a)"/>
    <s v="Y"/>
    <s v="Pos"/>
    <s v="Y"/>
    <s v="mode choice (probability)"/>
    <s v="trip"/>
    <s v="Discrete"/>
    <s v="Disaggregate"/>
    <s v="Work"/>
    <s v="Hong Kong"/>
    <s v="Hong Kong"/>
    <n v="1991"/>
    <x v="1"/>
    <x v="1"/>
    <n v="20246"/>
    <x v="1"/>
    <n v="0"/>
    <n v="1"/>
    <x v="0"/>
    <s v="Density"/>
    <s v="Job density (origin)"/>
    <x v="1"/>
    <s v="logistic (nested)"/>
    <s v="drive alone or active modes"/>
    <n v="5.1000000000000004E-3"/>
    <n v="1.005113027136717"/>
    <m/>
    <s v="Derived (4a)"/>
    <n v="4.38"/>
    <m/>
  </r>
  <r>
    <n v="7"/>
    <s v="Bhiromkaew 2006"/>
    <n v="7.3"/>
    <x v="404"/>
    <s v="table 5.8 p. 137, mode share figure 4.7"/>
    <x v="0"/>
    <x v="0"/>
    <x v="1"/>
    <n v="6.6174137092853677E-2"/>
    <n v="15.111643973488135"/>
    <s v="7.3Emp_Den"/>
    <n v="0.33333333333333331"/>
    <n v="5.0372146578293782"/>
    <n v="9.3170316770472703E-2"/>
    <n v="3.80470864585803E-2"/>
    <e v="#N/A"/>
    <e v="#N/A"/>
    <e v="#N/A"/>
    <e v="#N/A"/>
    <n v="0.33333333333333331"/>
    <n v="5.0372146578293782"/>
    <n v="0.31039191735331373"/>
    <n v="0.12675182960554962"/>
    <e v="#N/A"/>
    <e v="#N/A"/>
    <e v="#N/A"/>
    <e v="#N/A"/>
    <n v="0.33333333333333331"/>
    <n v="5.0372146578293782"/>
    <n v="0.22287004001767927"/>
    <n v="9.1011343263643518E-2"/>
    <n v="0.33333333333333331"/>
    <n v="5.0372146578293782"/>
    <n v="7.7225810589522451E-2"/>
    <n v="3.1535978347823741E-2"/>
    <s v="4a, 7a, , 8a"/>
    <n v="0.40836060000000002"/>
    <s v="derived (7a)"/>
    <n v="6.6174137092853677E-2"/>
    <s v="Derived (8a)"/>
    <s v="Y"/>
    <s v="Pos"/>
    <s v="Y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Employment density"/>
    <x v="1"/>
    <s v="Multinomial logistic"/>
    <s v="automobile"/>
    <n v="6.0000000000000001E-3"/>
    <n v="1.0060180360540649"/>
    <m/>
    <s v="Derived (4a)"/>
    <n v="6.1710000000000003"/>
    <m/>
  </r>
  <r>
    <n v="15"/>
    <s v="Gordon 2004"/>
    <n v="15.1"/>
    <x v="405"/>
    <s v="Model 1-b p. 21 (pooled) (log-log)"/>
    <x v="0"/>
    <x v="0"/>
    <x v="1"/>
    <n v="1.0725890985324948E-2"/>
    <n v="93.232347911067663"/>
    <s v="15.1Pop_Den"/>
    <n v="1"/>
    <n v="93.232347911067663"/>
    <n v="1.888712352943448"/>
    <n v="0.77304996605975329"/>
    <e v="#N/A"/>
    <e v="#N/A"/>
    <e v="#N/A"/>
    <e v="#N/A"/>
    <n v="1"/>
    <n v="93.232347911067663"/>
    <n v="5.2545224389547807"/>
    <n v="2.1506760342641917"/>
    <e v="#N/A"/>
    <e v="#N/A"/>
    <e v="#N/A"/>
    <e v="#N/A"/>
    <n v="1"/>
    <n v="93.232347911067663"/>
    <n v="5.0095726233670277"/>
    <n v="2.0504180747441243"/>
    <e v="#N/A"/>
    <e v="#N/A"/>
    <e v="#N/A"/>
    <e v="#N/A"/>
    <s v="6a, 8a, 5"/>
    <n v="0.4093"/>
    <s v="derived (6a)"/>
    <n v="1.0725890985324948E-2"/>
    <s v="Derived (8a)"/>
    <s v="Y"/>
    <s v="Pos"/>
    <s v="Y"/>
    <s v="Ridership"/>
    <s v="trip"/>
    <s v="Continuous"/>
    <s v="Disaggregate"/>
    <s v="Work"/>
    <s v="USA"/>
    <s v="Los Angeles, San Francisco, San Diego, Sacramento"/>
    <n v="2000"/>
    <x v="1"/>
    <x v="1"/>
    <n v="5727"/>
    <x v="1"/>
    <n v="0"/>
    <n v="1"/>
    <x v="0"/>
    <s v="Density"/>
    <s v="Population density"/>
    <x v="2"/>
    <s v="OLS"/>
    <m/>
    <n v="0.4093"/>
    <m/>
    <m/>
    <s v=""/>
    <n v="38.159999999999997"/>
    <m/>
  </r>
  <r>
    <n v="15"/>
    <s v="Gordon 2004"/>
    <n v="15.3"/>
    <x v="406"/>
    <s v="Model 1-b p. 21 (SF) (log-log)"/>
    <x v="0"/>
    <x v="0"/>
    <x v="1"/>
    <n v="2.0450272142503709E-2"/>
    <n v="48.899104766513432"/>
    <s v="15.3Pop_Den"/>
    <n v="1"/>
    <n v="48.899104766513432"/>
    <n v="0.99060406918515553"/>
    <n v="0.40941666179422476"/>
    <e v="#N/A"/>
    <e v="#N/A"/>
    <e v="#N/A"/>
    <e v="#N/A"/>
    <n v="1"/>
    <n v="48.899104766513432"/>
    <n v="2.7559259098090765"/>
    <n v="1.1390241785240913"/>
    <e v="#N/A"/>
    <e v="#N/A"/>
    <e v="#N/A"/>
    <e v="#N/A"/>
    <n v="1"/>
    <n v="48.899104766513432"/>
    <n v="2.6274530464377812"/>
    <n v="1.0859263440927349"/>
    <e v="#N/A"/>
    <e v="#N/A"/>
    <e v="#N/A"/>
    <e v="#N/A"/>
    <s v="6a, 8a, 5"/>
    <n v="0.4133"/>
    <s v="Source (6a)"/>
    <n v="2.0450272142503709E-2"/>
    <s v="Derived (8a)"/>
    <s v="Y"/>
    <s v="Pos"/>
    <s v="Y"/>
    <s v="Ridership"/>
    <s v="trip"/>
    <s v="Continuous"/>
    <s v="Disaggregate"/>
    <s v="Work"/>
    <s v="USA"/>
    <s v="San Francisco"/>
    <n v="2000"/>
    <x v="1"/>
    <x v="1"/>
    <n v="1430"/>
    <x v="1"/>
    <n v="0"/>
    <n v="1"/>
    <x v="0"/>
    <s v="Density"/>
    <s v="Population density"/>
    <x v="2"/>
    <s v="OLS"/>
    <m/>
    <n v="0.4133"/>
    <m/>
    <m/>
    <s v=""/>
    <n v="20.21"/>
    <m/>
  </r>
  <r>
    <n v="70"/>
    <s v="Guerra et al. 2012"/>
    <s v="70.10"/>
    <x v="407"/>
    <s v="Table 3 p. 7 (1 mi buffer)"/>
    <x v="0"/>
    <x v="0"/>
    <x v="1"/>
    <n v="9.6625235229886391E-2"/>
    <n v="10.349263291528814"/>
    <s v="70.10Emp_Den"/>
    <n v="1"/>
    <n v="10.349263291528814"/>
    <n v="0.19142407157773852"/>
    <n v="7.9349538603456241E-2"/>
    <e v="#N/A"/>
    <e v="#N/A"/>
    <e v="#N/A"/>
    <e v="#N/A"/>
    <e v="#N/A"/>
    <e v="#N/A"/>
    <e v="#N/A"/>
    <e v="#N/A"/>
    <n v="1"/>
    <n v="10.349263291528814"/>
    <n v="0.15994294744049836"/>
    <n v="6.6299911905939896E-2"/>
    <e v="#N/A"/>
    <e v="#N/A"/>
    <e v="#N/A"/>
    <e v="#N/A"/>
    <e v="#N/A"/>
    <e v="#N/A"/>
    <e v="#N/A"/>
    <e v="#N/A"/>
    <s v="6c, 10, 5, 8a"/>
    <n v="0.4145222591362126"/>
    <s v="derived (6c)"/>
    <n v="9.6625235229886391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Job density"/>
    <x v="1"/>
    <s v="OLS"/>
    <m/>
    <n v="0.317"/>
    <m/>
    <m/>
    <s v=""/>
    <n v="4.29"/>
    <m/>
  </r>
  <r>
    <n v="15"/>
    <s v="Gordon 2004"/>
    <n v="15.2"/>
    <x v="408"/>
    <s v="Model 1-b p. 21 (LA) (log-log)"/>
    <x v="0"/>
    <x v="0"/>
    <x v="1"/>
    <n v="1.4377150722642808E-2"/>
    <n v="69.554810914313066"/>
    <s v="15.2Pop_Den"/>
    <n v="1"/>
    <n v="69.554810914313066"/>
    <n v="1.4090499008543576"/>
    <n v="0.5887010485769506"/>
    <e v="#N/A"/>
    <e v="#N/A"/>
    <e v="#N/A"/>
    <e v="#N/A"/>
    <n v="1"/>
    <n v="69.554810914313066"/>
    <n v="3.9200698349368595"/>
    <n v="1.63780517703662"/>
    <e v="#N/A"/>
    <e v="#N/A"/>
    <e v="#N/A"/>
    <e v="#N/A"/>
    <n v="1"/>
    <n v="69.554810914313066"/>
    <n v="3.7373281311351532"/>
    <n v="1.561455693188267"/>
    <e v="#N/A"/>
    <e v="#N/A"/>
    <e v="#N/A"/>
    <e v="#N/A"/>
    <s v="6a, 8a, 5"/>
    <n v="0.4178"/>
    <s v="derived (6a)"/>
    <n v="1.4377150722642808E-2"/>
    <s v="Derived (8a)"/>
    <s v="Y"/>
    <s v="Pos"/>
    <s v="Y"/>
    <s v="Ridership"/>
    <s v="trip"/>
    <s v="Continuous"/>
    <s v="Disaggregate"/>
    <s v="Work"/>
    <s v="USA"/>
    <s v="Los Angeles"/>
    <n v="2000"/>
    <x v="1"/>
    <x v="1"/>
    <n v="3307"/>
    <x v="1"/>
    <n v="0"/>
    <n v="1"/>
    <x v="0"/>
    <s v="Density"/>
    <s v="Population density"/>
    <x v="2"/>
    <s v="OLS"/>
    <m/>
    <n v="0.4178"/>
    <m/>
    <m/>
    <s v=""/>
    <n v="29.06"/>
    <m/>
  </r>
  <r>
    <n v="93"/>
    <s v="Kim et al. 2016"/>
    <n v="93.1"/>
    <x v="409"/>
    <s v="Table 3 p. 9 (model 5)"/>
    <x v="0"/>
    <x v="0"/>
    <x v="1"/>
    <n v="9.9850796115331736E-2"/>
    <n v="10.014942683531128"/>
    <s v="93.1Pop_Den"/>
    <n v="1"/>
    <n v="10.014942683531128"/>
    <n v="0.20288393872101976"/>
    <n v="8.5084115761293613E-2"/>
    <e v="#N/A"/>
    <e v="#N/A"/>
    <e v="#N/A"/>
    <e v="#N/A"/>
    <e v="#N/A"/>
    <e v="#N/A"/>
    <e v="#N/A"/>
    <e v="#N/A"/>
    <n v="1"/>
    <n v="10.014942683531128"/>
    <n v="0.15815740795552902"/>
    <n v="6.632700100276688E-2"/>
    <n v="1"/>
    <n v="10.014942683531128"/>
    <n v="0.53812420062470268"/>
    <n v="0.22567494533347288"/>
    <n v="1"/>
    <n v="10.014942683531128"/>
    <n v="0.1534877673671349"/>
    <n v="6.4368678215407676E-2"/>
    <s v="6c, 8a, 5"/>
    <n v="0.41937334368439333"/>
    <s v="derived (6c)"/>
    <n v="9.9850796115331736E-2"/>
    <s v="Derived (8a)"/>
    <s v="Y"/>
    <s v="Pos"/>
    <s v="Y"/>
    <s v="Ridership"/>
    <s v="trip"/>
    <s v="Continuous"/>
    <s v="Aggregate"/>
    <s v="General"/>
    <s v="USA"/>
    <s v="Los Angeles"/>
    <s v="2000 - 2010"/>
    <x v="2"/>
    <x v="2"/>
    <n v="50"/>
    <x v="0"/>
    <n v="0"/>
    <n v="1"/>
    <x v="0"/>
    <s v="Density"/>
    <s v="Change in dwelling units per service area"/>
    <x v="2"/>
    <s v="OLS"/>
    <m/>
    <n v="1272.68"/>
    <m/>
    <m/>
    <s v=""/>
    <n v="4.2"/>
    <m/>
  </r>
  <r>
    <n v="14"/>
    <s v="Taylor et al. 2009"/>
    <n v="14.2"/>
    <x v="410"/>
    <s v="Table 7 , p 71"/>
    <x v="0"/>
    <x v="0"/>
    <x v="1"/>
    <n v="7.9336709847607212E-2"/>
    <n v="12.604505555131235"/>
    <s v="14.2Pop_Den"/>
    <n v="1"/>
    <n v="12.604505555131235"/>
    <n v="0.25534362137301297"/>
    <n v="0.10817632519467696"/>
    <e v="#N/A"/>
    <e v="#N/A"/>
    <e v="#N/A"/>
    <e v="#N/A"/>
    <n v="1"/>
    <n v="12.604505555131235"/>
    <n v="0.71038280977910429"/>
    <n v="0.30095367736291756"/>
    <e v="#N/A"/>
    <e v="#N/A"/>
    <e v="#N/A"/>
    <e v="#N/A"/>
    <n v="1"/>
    <n v="12.604505555131235"/>
    <n v="0.6772669290737372"/>
    <n v="0.28692413450208876"/>
    <e v="#N/A"/>
    <e v="#N/A"/>
    <e v="#N/A"/>
    <e v="#N/A"/>
    <s v="6a"/>
    <n v="0.42365000000000003"/>
    <s v="Source (6a)"/>
    <m/>
    <m/>
    <s v="Y"/>
    <s v="Pos"/>
    <s v="Y"/>
    <s v="Ridership"/>
    <s v="boarding"/>
    <s v="Continuous"/>
    <s v="Aggregate"/>
    <s v="other"/>
    <s v="USA"/>
    <s v="varies"/>
    <n v="2000"/>
    <x v="1"/>
    <x v="1"/>
    <n v="265"/>
    <x v="1"/>
    <n v="0"/>
    <n v="1"/>
    <x v="0"/>
    <s v="Density"/>
    <s v="Population density"/>
    <x v="2"/>
    <s v="2SLS"/>
    <m/>
    <n v="0.42365000000000003"/>
    <m/>
    <m/>
    <s v=""/>
    <s v=""/>
    <m/>
  </r>
  <r>
    <n v="161"/>
    <s v="Kathuria et al. 2018"/>
    <n v="161.1"/>
    <x v="411"/>
    <s v="Table 3 p. 48"/>
    <x v="0"/>
    <x v="0"/>
    <x v="1"/>
    <n v="5.1340000000000004E-2"/>
    <n v="19.477989871445267"/>
    <s v="161.1Connectivity"/>
    <n v="0.5"/>
    <n v="9.7389949357226335"/>
    <n v="0.92014006266067372"/>
    <n v="0.39168522187339566"/>
    <e v="#N/A"/>
    <e v="#N/A"/>
    <e v="#N/A"/>
    <e v="#N/A"/>
    <e v="#N/A"/>
    <e v="#N/A"/>
    <e v="#N/A"/>
    <e v="#N/A"/>
    <n v="1"/>
    <n v="19.477989871445267"/>
    <n v="1.4433542726108466"/>
    <n v="0.61440704676498525"/>
    <e v="#N/A"/>
    <e v="#N/A"/>
    <e v="#N/A"/>
    <e v="#N/A"/>
    <e v="#N/A"/>
    <e v="#N/A"/>
    <e v="#N/A"/>
    <e v="#N/A"/>
    <s v="7b, 8a, 8b"/>
    <n v="0.42568000000000006"/>
    <s v="derived (7b)"/>
    <n v="5.1340000000000004E-2"/>
    <s v="derived, 8a, 8b"/>
    <s v="Y"/>
    <s v="Pos"/>
    <s v="Y"/>
    <s v="Ridership"/>
    <s v="ridership"/>
    <s v="Count"/>
    <s v="Aggregate"/>
    <s v="General"/>
    <s v="India"/>
    <s v="Ahmedabad"/>
    <n v="2015"/>
    <x v="0"/>
    <x v="0"/>
    <n v="150"/>
    <x v="1"/>
    <n v="0"/>
    <n v="0"/>
    <x v="1"/>
    <s v="PT-Design"/>
    <s v="Walkway availability and quality index (WAQI): sum of segment length times score on Likert scale, divided by buffer area"/>
    <x v="0"/>
    <s v="Negative binomial regression"/>
    <m/>
    <n v="1.252"/>
    <m/>
    <m/>
    <m/>
    <n v="8.2913907284768218"/>
    <s v="derived (8b)"/>
  </r>
  <r>
    <n v="38"/>
    <s v="Choi et al. 2012"/>
    <n v="38.6"/>
    <x v="412"/>
    <s v="Table 2 p. 717 (poisson)"/>
    <x v="0"/>
    <x v="0"/>
    <x v="1"/>
    <n v="5.4009386828965854E-2"/>
    <n v="18.515300000845198"/>
    <s v="38.6Act_Den"/>
    <n v="0.5"/>
    <n v="9.2576500004225988"/>
    <n v="0.51700505842498823"/>
    <n v="0.22127816500589495"/>
    <e v="#N/A"/>
    <e v="#N/A"/>
    <e v="#N/A"/>
    <e v="#N/A"/>
    <e v="#N/A"/>
    <e v="#N/A"/>
    <e v="#N/A"/>
    <e v="#N/A"/>
    <n v="0.5"/>
    <n v="9.2576500004225988"/>
    <n v="0.50951248471077548"/>
    <n v="0.2180713434562119"/>
    <e v="#N/A"/>
    <e v="#N/A"/>
    <e v="#N/A"/>
    <e v="#N/A"/>
    <n v="0.5"/>
    <n v="9.2576500004225988"/>
    <n v="0.52731266401359256"/>
    <n v="0.22568982019781761"/>
    <m/>
    <n v="0.42799999999999999"/>
    <s v="Source"/>
    <m/>
    <m/>
    <s v="N"/>
    <s v="Pos"/>
    <s v="insignificant"/>
    <s v="Ridership"/>
    <s v="trip"/>
    <s v="Count"/>
    <s v="Aggregate"/>
    <s v="Off-peak"/>
    <s v="South Korea"/>
    <s v="Seoul"/>
    <n v="2010"/>
    <x v="0"/>
    <x v="2"/>
    <n v="1000"/>
    <x v="0"/>
    <n v="0"/>
    <n v="0"/>
    <x v="1"/>
    <s v="Density"/>
    <s v="commercial density (common catchment area)"/>
    <x v="7"/>
    <s v="Poisson regression"/>
    <m/>
    <n v="9.9999999999999995E-7"/>
    <m/>
    <n v="1.0000010000005"/>
    <s v="Derived (4b)"/>
    <s v=""/>
    <m/>
  </r>
  <r>
    <n v="31"/>
    <s v="Frank et al. 2008"/>
    <n v="31.1"/>
    <x v="413"/>
    <s v="Table 4 p. 48 (significance from table 3 p. 46)"/>
    <x v="1"/>
    <x v="0"/>
    <x v="1"/>
    <n v="6.021384603925508E-2"/>
    <n v="16.607475950765082"/>
    <s v="31.1Comm_Den"/>
    <n v="0.5"/>
    <n v="8.3037379753825409"/>
    <n v="0.11910256871334324"/>
    <n v="5.1214104546737589E-2"/>
    <n v="0.5"/>
    <n v="8.3037379753825409"/>
    <n v="0.10302046103501371"/>
    <n v="4.4298798245055893E-2"/>
    <n v="0.5"/>
    <n v="8.3037379753825409"/>
    <n v="0.10302046103501371"/>
    <n v="4.4298798245055893E-2"/>
    <e v="#N/A"/>
    <e v="#N/A"/>
    <e v="#N/A"/>
    <e v="#N/A"/>
    <e v="#N/A"/>
    <e v="#N/A"/>
    <e v="#N/A"/>
    <e v="#N/A"/>
    <e v="#N/A"/>
    <e v="#N/A"/>
    <e v="#N/A"/>
    <e v="#N/A"/>
    <m/>
    <n v="0.43"/>
    <s v="Source"/>
    <m/>
    <m/>
    <s v="N"/>
    <s v="Pos"/>
    <s v="insignificant"/>
    <s v="mode choice (probability)"/>
    <s v="tour"/>
    <s v="binary"/>
    <s v="Disaggregate"/>
    <s v="Work"/>
    <s v="USA"/>
    <s v="Puget Sound"/>
    <n v="1999"/>
    <x v="1"/>
    <x v="1"/>
    <n v="8707"/>
    <x v="1"/>
    <n v="0"/>
    <n v="0"/>
    <x v="1"/>
    <s v="Density"/>
    <s v="Retail floor area continuous (fraction)"/>
    <x v="8"/>
    <s v="Multinomial logistic (nested)"/>
    <s v="Not choosing transit"/>
    <s v="not stated"/>
    <m/>
    <m/>
    <m/>
    <m/>
    <m/>
  </r>
  <r>
    <n v="186"/>
    <s v="Pan et al. 2017"/>
    <n v="186.2"/>
    <x v="414"/>
    <s v="Table 3 p. 62 (low accessibility)"/>
    <x v="0"/>
    <x v="0"/>
    <x v="1"/>
    <n v="0.14963854730989501"/>
    <n v="6.6827700347093248"/>
    <s v="186.2Emp_Den"/>
    <n v="1"/>
    <n v="6.6827700347093248"/>
    <n v="0.12360716057044015"/>
    <n v="5.3935490575216412E-2"/>
    <e v="#N/A"/>
    <e v="#N/A"/>
    <e v="#N/A"/>
    <e v="#N/A"/>
    <e v="#N/A"/>
    <e v="#N/A"/>
    <e v="#N/A"/>
    <e v="#N/A"/>
    <n v="1"/>
    <n v="6.6827700347093248"/>
    <n v="0.1032790360347047"/>
    <n v="4.5065394666135371E-2"/>
    <e v="#N/A"/>
    <e v="#N/A"/>
    <e v="#N/A"/>
    <e v="#N/A"/>
    <n v="1"/>
    <n v="6.6827700347093248"/>
    <n v="0.10245390914831241"/>
    <n v="4.4705353846501726E-2"/>
    <s v="6c, 8a"/>
    <n v="0.43634600395565382"/>
    <s v="derived (6c)"/>
    <n v="0.14963854730989501"/>
    <s v="Derived (8a)"/>
    <s v="Y"/>
    <s v="Pos"/>
    <s v="Y"/>
    <s v="Ridership"/>
    <s v="daily station passenger volume"/>
    <s v="Continuous"/>
    <s v="Aggregate"/>
    <s v="General"/>
    <s v="China"/>
    <s v="Shanghai"/>
    <n v="2015"/>
    <x v="0"/>
    <x v="2"/>
    <n v="244"/>
    <x v="0"/>
    <n v="0"/>
    <n v="0"/>
    <x v="1"/>
    <s v="Density"/>
    <s v="employment density"/>
    <x v="1"/>
    <s v="OLS"/>
    <m/>
    <n v="21.398"/>
    <m/>
    <m/>
    <m/>
    <n v="2.9159999999999999"/>
    <s v="source"/>
  </r>
  <r>
    <n v="107"/>
    <s v="Brownet al. 2014"/>
    <n v="107.5"/>
    <x v="415"/>
    <s v="Table 1 p. 947 (Bus to all other destinations)"/>
    <x v="0"/>
    <x v="0"/>
    <x v="1"/>
    <n v="7.9336709847607212E-2"/>
    <n v="12.604505555131235"/>
    <s v="107.5Pop_Den"/>
    <n v="1"/>
    <n v="12.604505555131235"/>
    <n v="0.25534362137301297"/>
    <n v="0.11260653702549872"/>
    <e v="#N/A"/>
    <e v="#N/A"/>
    <e v="#N/A"/>
    <e v="#N/A"/>
    <e v="#N/A"/>
    <e v="#N/A"/>
    <e v="#N/A"/>
    <e v="#N/A"/>
    <n v="1"/>
    <n v="12.604505555131235"/>
    <n v="0.19905215537965953"/>
    <n v="8.7782000522429862E-2"/>
    <n v="1"/>
    <n v="12.604505555131235"/>
    <n v="0.6772669290737372"/>
    <n v="0.2986747157215181"/>
    <n v="1"/>
    <n v="12.604505555131235"/>
    <n v="0.19317508622441926"/>
    <n v="8.5190213024968889E-2"/>
    <s v="4b"/>
    <n v="0.441"/>
    <s v="Source"/>
    <m/>
    <m/>
    <s v="Y"/>
    <s v="Pos"/>
    <s v="Y"/>
    <s v="Ridership"/>
    <s v="trip"/>
    <s v="Count"/>
    <s v="Aggregate"/>
    <s v="Work"/>
    <s v="USA"/>
    <s v="Atlanta"/>
    <n v="2000"/>
    <x v="1"/>
    <x v="2"/>
    <n v="33032"/>
    <x v="0"/>
    <n v="0"/>
    <n v="1"/>
    <x v="0"/>
    <s v="Density"/>
    <s v="Population density"/>
    <x v="2"/>
    <s v="Negative binomial regression"/>
    <m/>
    <n v="7.4899999999999994E-2"/>
    <m/>
    <n v="1.0777763678587842"/>
    <s v="Derived (4b)"/>
    <s v=""/>
    <m/>
  </r>
  <r>
    <n v="160"/>
    <s v="Moshiur et al. 2019"/>
    <n v="160.1"/>
    <x v="416"/>
    <s v="Table 4 (Boarding) p. 599"/>
    <x v="0"/>
    <x v="0"/>
    <x v="1"/>
    <n v="3.2303598367695502E-2"/>
    <n v="30.956303648203718"/>
    <s v="160.1Comm_Den"/>
    <n v="0.5"/>
    <n v="15.478151824101859"/>
    <n v="0.22200696200324455"/>
    <n v="9.9814659149089102E-2"/>
    <e v="#N/A"/>
    <e v="#N/A"/>
    <e v="#N/A"/>
    <e v="#N/A"/>
    <e v="#N/A"/>
    <e v="#N/A"/>
    <e v="#N/A"/>
    <e v="#N/A"/>
    <n v="0.5"/>
    <n v="15.478151824101859"/>
    <n v="0.23277358210369159"/>
    <n v="0.10465534750325949"/>
    <e v="#N/A"/>
    <e v="#N/A"/>
    <e v="#N/A"/>
    <e v="#N/A"/>
    <n v="0.5"/>
    <n v="15.478151824101859"/>
    <n v="0.24356081160266607"/>
    <n v="0.10950530187355262"/>
    <s v="6c, 8a"/>
    <n v="0.44960148208158601"/>
    <s v="derived (6c)"/>
    <n v="3.2303598367695502E-2"/>
    <s v="Derived (8a)"/>
    <s v="Y"/>
    <s v="Pos"/>
    <s v="Y"/>
    <s v="Ridership"/>
    <s v="daily boardings"/>
    <s v="Count"/>
    <s v="Aggregate"/>
    <s v="General"/>
    <s v="USA"/>
    <s v="Orlando"/>
    <n v="2015"/>
    <x v="0"/>
    <x v="0"/>
    <n v="2124"/>
    <x v="0"/>
    <n v="0"/>
    <n v="0"/>
    <x v="1"/>
    <s v="Density"/>
    <s v="number of commercial centers"/>
    <x v="8"/>
    <s v="panel OLS"/>
    <m/>
    <n v="50.317"/>
    <m/>
    <m/>
    <m/>
    <n v="13.917999999999999"/>
    <s v="source"/>
  </r>
  <r>
    <n v="38"/>
    <s v="Choi et al. 2012"/>
    <n v="38.1"/>
    <x v="417"/>
    <s v="Table 2 p. 715 (multiplicative model)"/>
    <x v="0"/>
    <x v="0"/>
    <x v="1"/>
    <n v="4.9702463302186993E-2"/>
    <n v="20.119727143503535"/>
    <s v="38.1Emp_Den"/>
    <n v="0.5"/>
    <n v="10.059863571751768"/>
    <n v="0.1860712197744103"/>
    <n v="8.3732048898484637E-2"/>
    <e v="#N/A"/>
    <e v="#N/A"/>
    <e v="#N/A"/>
    <e v="#N/A"/>
    <e v="#N/A"/>
    <e v="#N/A"/>
    <e v="#N/A"/>
    <e v="#N/A"/>
    <n v="0.5"/>
    <n v="10.059863571751768"/>
    <n v="0.15547041225942099"/>
    <n v="6.9961685516739452E-2"/>
    <e v="#N/A"/>
    <e v="#N/A"/>
    <e v="#N/A"/>
    <e v="#N/A"/>
    <n v="0.5"/>
    <n v="10.059863571751768"/>
    <n v="0.15422831297074605"/>
    <n v="6.9402740836835716E-2"/>
    <s v="6b, 5"/>
    <n v="0.45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1000"/>
    <x v="0"/>
    <n v="0"/>
    <n v="0"/>
    <x v="1"/>
    <s v="Density"/>
    <s v="Employment (common catchment area)"/>
    <x v="1"/>
    <s v="Multiplicative"/>
    <m/>
    <n v="0.45"/>
    <m/>
    <m/>
    <s v=""/>
    <s v=""/>
    <m/>
  </r>
  <r>
    <n v="3"/>
    <s v="Cervero. 2002"/>
    <n v="3.1"/>
    <x v="418"/>
    <s v="Table 2 p. 275, Table 4 p. 281"/>
    <x v="1"/>
    <x v="0"/>
    <x v="1"/>
    <n v="0.24978104259295059"/>
    <n v="4.0035063895126139"/>
    <s v="3.1Balance"/>
    <n v="0.5"/>
    <n v="2.001753194756307"/>
    <n v="0.22340848446003764"/>
    <n v="0.10098063497593701"/>
    <n v="0.5"/>
    <n v="2.001753194756307"/>
    <n v="0.56981876646900853"/>
    <n v="0.25755808244399186"/>
    <n v="0.5"/>
    <n v="2.001753194756307"/>
    <n v="0.36290352186556946"/>
    <n v="0.1640323918832374"/>
    <e v="#N/A"/>
    <e v="#N/A"/>
    <e v="#N/A"/>
    <e v="#N/A"/>
    <n v="0.5"/>
    <n v="2.001753194756307"/>
    <n v="0.14423194871701736"/>
    <n v="6.5192840820091844E-2"/>
    <e v="#N/A"/>
    <e v="#N/A"/>
    <e v="#N/A"/>
    <e v="#N/A"/>
    <s v="8a, 8b"/>
    <n v="0.45200000000000001"/>
    <s v="Source"/>
    <n v="0.24978104259295059"/>
    <s v="Derived (8a)"/>
    <s v="Y"/>
    <s v="Pos"/>
    <s v="Y"/>
    <s v="mode choice (probability)"/>
    <s v="trip"/>
    <s v="binary"/>
    <s v="Disaggregate"/>
    <s v="General"/>
    <s v="USA"/>
    <s v="Montgomery County"/>
    <n v="1994"/>
    <x v="1"/>
    <x v="1"/>
    <n v="1960"/>
    <x v="1"/>
    <n v="0"/>
    <n v="1"/>
    <x v="0"/>
    <s v="Diversity"/>
    <s v="Population to retail employment continuous (fraction) (relative):Entropy: maximises eveness --&gt; 1"/>
    <x v="3"/>
    <s v="Binary logistic"/>
    <s v="automobile"/>
    <n v="1.5519000000000001"/>
    <n v="4.7204304855298984"/>
    <m/>
    <s v="Derived (4a)"/>
    <n v="1.8095848880597014"/>
    <s v="derived (8b)"/>
  </r>
  <r>
    <n v="15"/>
    <s v="Gordon 2004"/>
    <n v="15.4"/>
    <x v="419"/>
    <s v="Model 1-b p. 21 (SD) (log-log)"/>
    <x v="0"/>
    <x v="0"/>
    <x v="1"/>
    <n v="3.292877906976744E-2"/>
    <n v="30.368572059148093"/>
    <s v="15.4Pop_Den"/>
    <n v="1"/>
    <n v="30.368572059148093"/>
    <n v="0.61521026204422458"/>
    <n v="0.27875176973223814"/>
    <e v="#N/A"/>
    <e v="#N/A"/>
    <e v="#N/A"/>
    <e v="#N/A"/>
    <n v="1"/>
    <n v="30.368572059148093"/>
    <n v="1.711555558764019"/>
    <n v="0.77550582367597698"/>
    <e v="#N/A"/>
    <e v="#N/A"/>
    <e v="#N/A"/>
    <e v="#N/A"/>
    <n v="1"/>
    <n v="30.368572059148093"/>
    <n v="1.6317680569771136"/>
    <n v="0.73935410661633016"/>
    <e v="#N/A"/>
    <e v="#N/A"/>
    <e v="#N/A"/>
    <e v="#N/A"/>
    <s v="6a, 8a, 5"/>
    <n v="0.4531"/>
    <s v="Source (6a)"/>
    <n v="3.292877906976744E-2"/>
    <s v="Derived (8a)"/>
    <s v="Y"/>
    <s v="Pos"/>
    <s v="Y"/>
    <s v="Ridership"/>
    <s v="trip"/>
    <s v="Continuous"/>
    <s v="Disaggregate"/>
    <s v="Work"/>
    <s v="USA"/>
    <s v="San Diego"/>
    <n v="2000"/>
    <x v="1"/>
    <x v="1"/>
    <n v="593"/>
    <x v="1"/>
    <n v="0"/>
    <n v="1"/>
    <x v="0"/>
    <s v="Density"/>
    <s v="Population density"/>
    <x v="2"/>
    <s v="OLS"/>
    <m/>
    <n v="0.4531"/>
    <m/>
    <m/>
    <s v=""/>
    <n v="13.76"/>
    <m/>
  </r>
  <r>
    <n v="174"/>
    <s v="Park et al. 2019"/>
    <n v="174.1"/>
    <x v="420"/>
    <s v="Table 3 p. 6"/>
    <x v="0"/>
    <x v="0"/>
    <x v="1"/>
    <n v="0.31248887532820285"/>
    <n v="3.2001139206946601"/>
    <s v="174.1Mix_Land"/>
    <n v="1"/>
    <n v="3.2001139206946601"/>
    <n v="4.3424841985111103E-2"/>
    <n v="1.986922866762798E-2"/>
    <e v="#N/A"/>
    <e v="#N/A"/>
    <e v="#N/A"/>
    <e v="#N/A"/>
    <e v="#N/A"/>
    <e v="#N/A"/>
    <e v="#N/A"/>
    <e v="#N/A"/>
    <n v="1"/>
    <n v="3.2001139206946601"/>
    <n v="3.7070943430638624E-2"/>
    <n v="1.6961974258895524E-2"/>
    <e v="#N/A"/>
    <e v="#N/A"/>
    <e v="#N/A"/>
    <e v="#N/A"/>
    <n v="1"/>
    <n v="3.2001139206946601"/>
    <n v="3.0358667717187104E-2"/>
    <n v="1.3890742794738181E-2"/>
    <s v="7a, 8a, 8b"/>
    <n v="0.45755442643730199"/>
    <s v="derived (7a)"/>
    <n v="0.31248887532820285"/>
    <s v="derived, 8a, 8b"/>
    <s v="Y"/>
    <s v="Pos"/>
    <s v="Y"/>
    <s v="Probability (mode choice)"/>
    <s v="trip"/>
    <s v="Discrete"/>
    <s v="Disaggregate"/>
    <s v="General"/>
    <s v="USA"/>
    <s v="varies"/>
    <n v="2011"/>
    <x v="0"/>
    <x v="0"/>
    <n v="2209"/>
    <x v="0"/>
    <n v="0"/>
    <n v="0"/>
    <x v="1"/>
    <s v="Diversity"/>
    <s v="Land use entropy index (3 land uses: residential, commercial and public land)"/>
    <x v="4"/>
    <s v="multinomial logistic (multilevel)"/>
    <s v="automobile"/>
    <n v="0.88"/>
    <m/>
    <m/>
    <m/>
    <n v="1.4642262895174709"/>
    <s v="derived (8b)"/>
  </r>
  <r>
    <n v="38"/>
    <s v="Choi et al. 2012"/>
    <n v="38.6"/>
    <x v="421"/>
    <s v="Table 2 p. 717 (poisson)"/>
    <x v="0"/>
    <x v="0"/>
    <x v="1"/>
    <n v="5.4009386828965854E-2"/>
    <n v="18.515300000845198"/>
    <s v="38.6Act_Den"/>
    <n v="0.5"/>
    <n v="9.2576500004225988"/>
    <n v="0.51700505842498823"/>
    <n v="0.24144136228446952"/>
    <e v="#N/A"/>
    <e v="#N/A"/>
    <e v="#N/A"/>
    <e v="#N/A"/>
    <e v="#N/A"/>
    <e v="#N/A"/>
    <e v="#N/A"/>
    <e v="#N/A"/>
    <n v="0.5"/>
    <n v="9.2576500004225988"/>
    <n v="0.50951248471077548"/>
    <n v="0.23794233035993217"/>
    <e v="#N/A"/>
    <e v="#N/A"/>
    <e v="#N/A"/>
    <e v="#N/A"/>
    <n v="0.5"/>
    <n v="9.2576500004225988"/>
    <n v="0.52731266401359256"/>
    <n v="0.24625501409434775"/>
    <m/>
    <n v="0.46700000000000003"/>
    <s v="Source"/>
    <m/>
    <m/>
    <s v="Y"/>
    <s v="Pos"/>
    <s v="Y"/>
    <s v="Ridership"/>
    <s v="trip"/>
    <s v="Count"/>
    <s v="Aggregate"/>
    <s v="Off-peak"/>
    <s v="South Korea"/>
    <s v="Seoul"/>
    <n v="2010"/>
    <x v="0"/>
    <x v="2"/>
    <n v="1000"/>
    <x v="0"/>
    <n v="0"/>
    <n v="0"/>
    <x v="1"/>
    <s v="Density"/>
    <s v="commercial density (common catchment area)"/>
    <x v="7"/>
    <s v="Poisson regression"/>
    <m/>
    <n v="1.9999999999999999E-6"/>
    <m/>
    <n v="1.000002000002"/>
    <s v="Derived (4b)"/>
    <s v=""/>
    <m/>
  </r>
  <r>
    <n v="107"/>
    <s v="Brownet al. 2014"/>
    <n v="107.1"/>
    <x v="422"/>
    <s v="Table 1 p. 947 (Regional bus model)"/>
    <x v="0"/>
    <x v="0"/>
    <x v="1"/>
    <n v="7.9336709847607212E-2"/>
    <n v="12.604505555131235"/>
    <s v="107.1Pop_Den"/>
    <n v="0.5"/>
    <n v="6.3022527775656174"/>
    <n v="0.12767181068650649"/>
    <n v="6.0005751022658045E-2"/>
    <e v="#N/A"/>
    <e v="#N/A"/>
    <e v="#N/A"/>
    <e v="#N/A"/>
    <e v="#N/A"/>
    <e v="#N/A"/>
    <e v="#N/A"/>
    <e v="#N/A"/>
    <n v="1"/>
    <n v="12.604505555131235"/>
    <n v="0.19905215537965953"/>
    <n v="9.3554513028439978E-2"/>
    <n v="0.5"/>
    <n v="6.3022527775656174"/>
    <n v="0.3386334645368686"/>
    <n v="0.15915772833232825"/>
    <n v="0.5"/>
    <n v="6.3022527775656174"/>
    <n v="9.6587543112209628E-2"/>
    <n v="4.5396145262738524E-2"/>
    <s v="4b"/>
    <n v="0.47"/>
    <s v="Source"/>
    <m/>
    <m/>
    <s v="Y"/>
    <s v="Pos"/>
    <s v="Y"/>
    <s v="Ridership"/>
    <s v="trip"/>
    <s v="Count"/>
    <s v="Aggregate"/>
    <s v="Work"/>
    <s v="USA"/>
    <s v="Atlanta"/>
    <n v="2000"/>
    <x v="1"/>
    <x v="2"/>
    <n v="40269"/>
    <x v="0"/>
    <n v="0"/>
    <n v="1"/>
    <x v="0"/>
    <s v="Density"/>
    <s v="Population density"/>
    <x v="2"/>
    <s v="Negative binomial regression"/>
    <m/>
    <n v="7.9600000000000004E-2"/>
    <m/>
    <n v="1.0828538394993001"/>
    <s v="Derived (4b)"/>
    <s v=""/>
    <m/>
  </r>
  <r>
    <n v="33"/>
    <s v="Ramos-Santiago and Brown 2016"/>
    <n v="33.1"/>
    <x v="423"/>
    <s v="(Streetcar) Table 3 p. 929"/>
    <x v="0"/>
    <x v="0"/>
    <x v="1"/>
    <n v="7.9336709847607212E-2"/>
    <n v="12.604505555131235"/>
    <s v="33.1Pop_Den"/>
    <n v="1"/>
    <n v="12.604505555131235"/>
    <n v="0.25534362137301297"/>
    <n v="0.1202668456666891"/>
    <e v="#N/A"/>
    <e v="#N/A"/>
    <e v="#N/A"/>
    <e v="#N/A"/>
    <e v="#N/A"/>
    <e v="#N/A"/>
    <e v="#N/A"/>
    <e v="#N/A"/>
    <n v="1"/>
    <n v="12.604505555131235"/>
    <n v="0.19905215537965953"/>
    <n v="9.3753565183819637E-2"/>
    <n v="1"/>
    <n v="12.604505555131235"/>
    <n v="0.6772669290737372"/>
    <n v="0.31899272359373021"/>
    <e v="#N/A"/>
    <e v="#N/A"/>
    <e v="#N/A"/>
    <e v="#N/A"/>
    <s v="4b"/>
    <n v="0.47099999999999997"/>
    <s v="Source"/>
    <m/>
    <m/>
    <s v="Y"/>
    <s v="Pos"/>
    <s v="Y"/>
    <s v="Ridership"/>
    <s v="boarding"/>
    <s v="Count"/>
    <s v="Aggregate"/>
    <s v="General"/>
    <s v="USA"/>
    <s v="varies"/>
    <n v="2012"/>
    <x v="0"/>
    <x v="2"/>
    <n v="475"/>
    <x v="1"/>
    <n v="0"/>
    <n v="1"/>
    <x v="0"/>
    <s v="Density"/>
    <s v="Population density"/>
    <x v="2"/>
    <s v="Negative binomial regression"/>
    <m/>
    <n v="1.9000000000000001E-4"/>
    <m/>
    <n v="1.0001900180511432"/>
    <s v="Derived (4b)"/>
    <s v=""/>
    <m/>
  </r>
  <r>
    <n v="11"/>
    <s v="Concas and DeSalvo 2008"/>
    <n v="11.1"/>
    <x v="424"/>
    <s v="Table 4.8 and 4.9, Model I: Exogenous Residential Location and Population Density"/>
    <x v="0"/>
    <x v="0"/>
    <x v="1"/>
    <n v="7.9336709847607212E-2"/>
    <n v="12.604505555131235"/>
    <s v="11.1Pop_Den"/>
    <n v="1"/>
    <n v="12.604505555131235"/>
    <n v="0.25534362137301297"/>
    <n v="0.12128822015218116"/>
    <e v="#N/A"/>
    <e v="#N/A"/>
    <e v="#N/A"/>
    <e v="#N/A"/>
    <n v="1"/>
    <n v="12.604505555131235"/>
    <n v="0.71038280977910429"/>
    <n v="0.33743183464507454"/>
    <e v="#N/A"/>
    <e v="#N/A"/>
    <e v="#N/A"/>
    <e v="#N/A"/>
    <n v="1"/>
    <n v="12.604505555131235"/>
    <n v="0.6772669290737372"/>
    <n v="0.32170179131002513"/>
    <e v="#N/A"/>
    <e v="#N/A"/>
    <e v="#N/A"/>
    <e v="#N/A"/>
    <m/>
    <n v="0.47499999999999998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1"/>
    <n v="8299"/>
    <x v="1"/>
    <n v="1"/>
    <n v="1"/>
    <x v="0"/>
    <s v="Density"/>
    <s v="Population density (gross)"/>
    <x v="2"/>
    <s v="2SLS"/>
    <m/>
    <n v="0.47499999999999998"/>
    <m/>
    <m/>
    <s v=""/>
    <s v=""/>
    <m/>
  </r>
  <r>
    <n v="115"/>
    <s v="Lund et al. 2004"/>
    <n v="115.4"/>
    <x v="425"/>
    <s v="Figure 5-22 p. 78 (imputed from table 5 - 24 p. 77)"/>
    <x v="1"/>
    <x v="0"/>
    <x v="1"/>
    <n v="0.17435158501440923"/>
    <n v="5.7355371900826446"/>
    <s v="115.4Connectivity"/>
    <n v="1"/>
    <n v="5.7355371900826446"/>
    <n v="0.54189344838012066"/>
    <n v="0.26227642901597836"/>
    <n v="1"/>
    <n v="5.7355371900826446"/>
    <n v="1.151741397673405"/>
    <n v="0.55744283647392801"/>
    <n v="1"/>
    <n v="5.7355371900826446"/>
    <n v="1.4741182872282022"/>
    <n v="0.71347325101844983"/>
    <e v="#N/A"/>
    <e v="#N/A"/>
    <e v="#N/A"/>
    <e v="#N/A"/>
    <n v="1"/>
    <n v="5.7355371900826446"/>
    <n v="0.42821057425798148"/>
    <n v="0.20725391794086304"/>
    <n v="1"/>
    <n v="5.7355371900826446"/>
    <n v="0.43779557319771861"/>
    <n v="0.21189305742769579"/>
    <s v="8a, 4b"/>
    <n v="0.48399999999999999"/>
    <s v="Source"/>
    <n v="0.17435158501440923"/>
    <s v="Derived (8a)"/>
    <s v="Y"/>
    <s v="Pos"/>
    <s v="Y"/>
    <s v="Mode share"/>
    <s v="trip"/>
    <s v="continuous (fraction)"/>
    <s v="Aggregate"/>
    <s v="General"/>
    <s v="USA"/>
    <s v="Sacramento"/>
    <n v="2003"/>
    <x v="1"/>
    <x v="1"/>
    <n v="22"/>
    <x v="0"/>
    <n v="1"/>
    <n v="0"/>
    <x v="0"/>
    <s v="PT-Design"/>
    <s v="Crosswalk density"/>
    <x v="0"/>
    <s v="OLS"/>
    <m/>
    <n v="2.3E-2"/>
    <m/>
    <n v="1.0232665395472176"/>
    <s v="Derived (4b)"/>
    <n v="2.7759999999999998"/>
    <m/>
  </r>
  <r>
    <n v="151"/>
    <s v="Gan et al. 2019"/>
    <n v="151.1"/>
    <x v="426"/>
    <s v="Table 2 p. 6 "/>
    <x v="0"/>
    <x v="0"/>
    <x v="1"/>
    <n v="8.9512996140375403E-2"/>
    <n v="11.171562154302013"/>
    <s v="151.1Pop_Den"/>
    <n v="0.5"/>
    <n v="5.5857810771510064"/>
    <n v="0.1131574389965618"/>
    <n v="5.594903972682317E-2"/>
    <e v="#N/A"/>
    <e v="#N/A"/>
    <e v="#N/A"/>
    <e v="#N/A"/>
    <e v="#N/A"/>
    <e v="#N/A"/>
    <e v="#N/A"/>
    <e v="#N/A"/>
    <n v="0.5"/>
    <n v="5.5857810771510064"/>
    <n v="8.8211454072721671E-2"/>
    <n v="4.3614862549385722E-2"/>
    <e v="#N/A"/>
    <e v="#N/A"/>
    <e v="#N/A"/>
    <e v="#N/A"/>
    <n v="0.5"/>
    <n v="5.5857810771510064"/>
    <n v="8.5606986842106284E-2"/>
    <n v="4.2327121841880512E-2"/>
    <s v="6c, 8a, 8b"/>
    <n v="0.49443536565477714"/>
    <s v="derived 6c)"/>
    <n v="8.9512996140375403E-2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x v="0"/>
    <x v="0"/>
    <n v="112"/>
    <x v="0"/>
    <n v="0"/>
    <n v="0"/>
    <x v="1"/>
    <s v="Density"/>
    <s v="persons per square kilometre"/>
    <x v="2"/>
    <s v="OLS"/>
    <m/>
    <n v="18.700199999999999"/>
    <m/>
    <m/>
    <m/>
    <n v="5.5236154186973856"/>
    <s v="derived (8b)"/>
  </r>
  <r>
    <n v="107"/>
    <s v="Brownet al. 2014"/>
    <n v="107.6"/>
    <x v="427"/>
    <s v="Table 2 p. 952 (Regional rail model)"/>
    <x v="0"/>
    <x v="0"/>
    <x v="1"/>
    <n v="7.9336709847607212E-2"/>
    <n v="12.604505555131235"/>
    <s v="107.6Pop_Den"/>
    <n v="1"/>
    <n v="12.604505555131235"/>
    <n v="0.25534362137301297"/>
    <n v="0.12767181068650649"/>
    <e v="#N/A"/>
    <e v="#N/A"/>
    <e v="#N/A"/>
    <e v="#N/A"/>
    <e v="#N/A"/>
    <e v="#N/A"/>
    <e v="#N/A"/>
    <e v="#N/A"/>
    <n v="1"/>
    <n v="12.604505555131235"/>
    <n v="0.19905215537965953"/>
    <n v="9.9526077689829767E-2"/>
    <n v="1"/>
    <n v="12.604505555131235"/>
    <n v="0.6772669290737372"/>
    <n v="0.3386334645368686"/>
    <n v="1"/>
    <n v="12.604505555131235"/>
    <n v="0.19317508622441926"/>
    <n v="9.6587543112209628E-2"/>
    <s v="4b"/>
    <n v="0.5"/>
    <s v="Source"/>
    <m/>
    <m/>
    <s v="Y"/>
    <s v="Pos"/>
    <s v="Y"/>
    <s v="Ridership"/>
    <s v="trip"/>
    <s v="Count"/>
    <s v="Aggregate"/>
    <s v="Work"/>
    <s v="USA"/>
    <s v="Atlanta"/>
    <n v="2000"/>
    <x v="1"/>
    <x v="2"/>
    <n v="70409"/>
    <x v="0"/>
    <n v="0"/>
    <n v="1"/>
    <x v="0"/>
    <s v="Density"/>
    <s v="Population density"/>
    <x v="2"/>
    <s v="Negative binomial regression"/>
    <m/>
    <n v="0.1013"/>
    <m/>
    <n v="1.10660857454338"/>
    <s v="Derived (4b)"/>
    <s v=""/>
    <m/>
  </r>
  <r>
    <n v="60"/>
    <s v="Imam and Tarawneh 2012"/>
    <n v="60.1"/>
    <x v="428"/>
    <s v="Table 5a p.238 (Model 2)"/>
    <x v="0"/>
    <x v="0"/>
    <x v="1"/>
    <n v="0.11550411280846065"/>
    <n v="8.6577003682829048"/>
    <s v="60.1Pop_Den"/>
    <n v="1"/>
    <n v="8.6577003682829048"/>
    <n v="0.17538875722894692"/>
    <n v="8.8133777945157518E-2"/>
    <e v="#N/A"/>
    <e v="#N/A"/>
    <e v="#N/A"/>
    <e v="#N/A"/>
    <e v="#N/A"/>
    <e v="#N/A"/>
    <e v="#N/A"/>
    <e v="#N/A"/>
    <n v="1"/>
    <n v="8.6577003682829048"/>
    <n v="0.13672364309732268"/>
    <n v="6.8704353636891077E-2"/>
    <e v="#N/A"/>
    <e v="#N/A"/>
    <e v="#N/A"/>
    <e v="#N/A"/>
    <e v="#N/A"/>
    <e v="#N/A"/>
    <e v="#N/A"/>
    <e v="#N/A"/>
    <s v="6c, 8a, 8b"/>
    <n v="0.50250528789659232"/>
    <s v="derived (6c)"/>
    <n v="0.11550411280846065"/>
    <s v="Derived (8a)"/>
    <s v="Y"/>
    <s v="Pos"/>
    <s v="Y"/>
    <s v="Ridership"/>
    <s v="trip"/>
    <s v="Continuous"/>
    <s v="Aggregate"/>
    <s v="General"/>
    <s v="European countries"/>
    <s v="varies"/>
    <s v="prior to 2012"/>
    <x v="2"/>
    <x v="2"/>
    <n v="32"/>
    <x v="1"/>
    <n v="0"/>
    <n v="0"/>
    <x v="1"/>
    <s v="Density"/>
    <s v="Population density"/>
    <x v="2"/>
    <s v="OLS"/>
    <m/>
    <n v="3.6240000000000001"/>
    <m/>
    <m/>
    <s v=""/>
    <n v="4.3505402160864346"/>
    <s v="derived (8b)"/>
  </r>
  <r>
    <n v="164"/>
    <s v="Schneider et al. 2017b"/>
    <n v="164.1"/>
    <x v="429"/>
    <s v="Table 3 (Extended Model) p. 932"/>
    <x v="0"/>
    <x v="0"/>
    <x v="1"/>
    <n v="0.12883537881963511"/>
    <n v="7.7618431300610675"/>
    <s v="164.1Connectivity"/>
    <n v="0.5"/>
    <n v="3.8809215650305338"/>
    <n v="0.3666693981870715"/>
    <n v="0.18452608856462374"/>
    <e v="#N/A"/>
    <e v="#N/A"/>
    <e v="#N/A"/>
    <e v="#N/A"/>
    <e v="#N/A"/>
    <e v="#N/A"/>
    <e v="#N/A"/>
    <e v="#N/A"/>
    <n v="0.5"/>
    <n v="3.8809215650305338"/>
    <n v="0.28758330605594262"/>
    <n v="0.14472607440207497"/>
    <n v="0.5"/>
    <n v="3.8809215650305338"/>
    <n v="0.28974646958709077"/>
    <n v="0.14581468476143952"/>
    <n v="0.5"/>
    <n v="3.8809215650305338"/>
    <n v="0.29623210952860157"/>
    <n v="0.14907857800195179"/>
    <s v="7a"/>
    <n v="0.5032492198066667"/>
    <s v="derived (7a)"/>
    <m/>
    <m/>
    <s v="Y"/>
    <s v="Pos"/>
    <s v="Y"/>
    <s v="Mode share"/>
    <s v="boardings"/>
    <s v="Ratio"/>
    <s v="Aggregate"/>
    <s v="Work"/>
    <s v="USA"/>
    <s v="varies"/>
    <n v="2013"/>
    <x v="0"/>
    <x v="0"/>
    <n v="120"/>
    <x v="0"/>
    <n v="0"/>
    <n v="1"/>
    <x v="0"/>
    <s v="PT-Design"/>
    <s v="Proportion of roadways with sidewalks"/>
    <x v="0"/>
    <s v="fractional multinomial logit model"/>
    <s v="auto, walk, bike"/>
    <n v="0.77600000000000002"/>
    <m/>
    <m/>
    <m/>
    <m/>
    <m/>
  </r>
  <r>
    <n v="86"/>
    <s v="Chen and Zegras 2016"/>
    <n v="86.4"/>
    <x v="430"/>
    <s v="Table 2 (p-values), Table 3 p. 118 (pm peak)"/>
    <x v="0"/>
    <x v="0"/>
    <x v="1"/>
    <n v="4.9702463302186993E-2"/>
    <n v="20.119727143503535"/>
    <s v="86.4Emp_Den"/>
    <n v="1"/>
    <n v="20.119727143503535"/>
    <n v="0.37214243954882059"/>
    <n v="0.18867621685125205"/>
    <e v="#N/A"/>
    <e v="#N/A"/>
    <e v="#N/A"/>
    <e v="#N/A"/>
    <e v="#N/A"/>
    <e v="#N/A"/>
    <e v="#N/A"/>
    <e v="#N/A"/>
    <n v="1"/>
    <n v="20.119727143503535"/>
    <n v="0.31094082451884197"/>
    <n v="0.15764699803105289"/>
    <n v="1"/>
    <n v="20.119727143503535"/>
    <n v="0.89019124619749457"/>
    <n v="0.45132696182212972"/>
    <n v="1"/>
    <n v="20.119727143503535"/>
    <n v="0.30845662594149209"/>
    <n v="0.1563875093523365"/>
    <m/>
    <n v="0.50700000000000001"/>
    <s v="Source"/>
    <m/>
    <m/>
    <s v="Y"/>
    <s v="Pos"/>
    <s v="Y"/>
    <s v="Ridership"/>
    <s v="boarding"/>
    <s v="Continuous"/>
    <s v="Aggregate"/>
    <s v="Peak"/>
    <s v="USA"/>
    <s v="Boston"/>
    <s v="2009 - 2010"/>
    <x v="2"/>
    <x v="2"/>
    <n v="120"/>
    <x v="0"/>
    <n v="0"/>
    <n v="1"/>
    <x v="0"/>
    <s v="Density"/>
    <s v="Employment density"/>
    <x v="1"/>
    <s v="OLS"/>
    <m/>
    <n v="0.09"/>
    <m/>
    <m/>
    <s v=""/>
    <s v=""/>
    <m/>
  </r>
  <r>
    <n v="3"/>
    <s v="Cervero. 2002"/>
    <n v="3.1"/>
    <x v="431"/>
    <s v="Table 2 p. 275, Table 4 p. 281"/>
    <x v="1"/>
    <x v="0"/>
    <x v="1"/>
    <n v="1.1914507772020725E-2"/>
    <n v="83.931289410741471"/>
    <s v="3.1Act_Den"/>
    <n v="0.5"/>
    <n v="41.965644705370735"/>
    <n v="2.3436239857579495"/>
    <n v="1.1975918567223123"/>
    <n v="0.5"/>
    <n v="41.965644705370735"/>
    <n v="2.4767976912790557"/>
    <n v="1.2656436202435974"/>
    <n v="0.5"/>
    <n v="41.965644705370735"/>
    <n v="2.4025069405132888"/>
    <n v="1.2276810466022907"/>
    <e v="#N/A"/>
    <e v="#N/A"/>
    <e v="#N/A"/>
    <e v="#N/A"/>
    <n v="0.5"/>
    <n v="41.965644705370735"/>
    <n v="2.0657262369873814"/>
    <n v="1.0555861071005519"/>
    <e v="#N/A"/>
    <e v="#N/A"/>
    <e v="#N/A"/>
    <e v="#N/A"/>
    <s v="8a, 8b"/>
    <n v="0.51100000000000001"/>
    <s v="Source"/>
    <n v="1.1914507772020725E-2"/>
    <s v="Derived (8a)"/>
    <s v="Y"/>
    <s v="Pos"/>
    <s v="Y"/>
    <s v="mode choice (probability)"/>
    <s v="trip"/>
    <s v="binary"/>
    <s v="Disaggregate"/>
    <s v="General"/>
    <s v="USA"/>
    <s v="Montgomery County"/>
    <n v="1994"/>
    <x v="1"/>
    <x v="1"/>
    <n v="1960"/>
    <x v="1"/>
    <n v="0"/>
    <n v="1"/>
    <x v="0"/>
    <s v="Density"/>
    <s v="Total density (employment and population)"/>
    <x v="7"/>
    <s v="Binary logistic"/>
    <s v="automobile"/>
    <n v="3.8600000000000002E-2"/>
    <n v="1.0393546586272466"/>
    <m/>
    <s v="Derived (4a)"/>
    <n v="42.888888888888893"/>
    <s v="derived (8b)"/>
  </r>
  <r>
    <n v="154"/>
    <s v="Lu et al. 2018"/>
    <n v="154.1"/>
    <x v="432"/>
    <s v="Tables 3 (diagnostics) and 4 (elasticities) pp 8 - 9"/>
    <x v="0"/>
    <x v="0"/>
    <x v="1"/>
    <n v="0.5177272727272727"/>
    <n v="1.9315188762071993"/>
    <s v="154.1Comm_Den"/>
    <n v="1"/>
    <n v="1.9315188762071993"/>
    <n v="2.7704253235903611E-2"/>
    <n v="1.4343247470770096E-2"/>
    <e v="#N/A"/>
    <e v="#N/A"/>
    <e v="#N/A"/>
    <e v="#N/A"/>
    <e v="#N/A"/>
    <e v="#N/A"/>
    <e v="#N/A"/>
    <e v="#N/A"/>
    <n v="1"/>
    <n v="1.9315188762071993"/>
    <n v="2.904781997392868E-2"/>
    <n v="1.5038848613774893E-2"/>
    <n v="1"/>
    <n v="1.9315188762071993"/>
    <n v="0.17072001629122155"/>
    <n v="8.8386408434409702E-2"/>
    <n v="1"/>
    <n v="1.9315188762071993"/>
    <n v="3.0393958559208862E-2"/>
    <n v="1.573578127224495E-2"/>
    <s v="6c, 8a, 8b"/>
    <n v="0.5177272727272727"/>
    <s v="derived 6c)"/>
    <n v="0.5177272727272727"/>
    <s v="derived, 8a, 8b"/>
    <s v="N"/>
    <s v="Pos"/>
    <s v="insignificant"/>
    <s v="Mode share"/>
    <s v="trip"/>
    <s v="Ratio"/>
    <s v="Aggregate"/>
    <s v="Work"/>
    <s v="Hong Kong"/>
    <s v="Hong Kong"/>
    <n v="2011"/>
    <x v="0"/>
    <x v="0"/>
    <n v="4768"/>
    <x v="0"/>
    <n v="0"/>
    <n v="1"/>
    <x v="0"/>
    <s v="Density"/>
    <s v="number of supermarkets and conveinence stores within an 800m radius buffer from centroid of street block"/>
    <x v="8"/>
    <s v="generalized linear mixed models"/>
    <m/>
    <n v="0.01"/>
    <m/>
    <m/>
    <m/>
    <n v="1"/>
    <s v="derived (8b)"/>
  </r>
  <r>
    <n v="36"/>
    <s v="Chan and Miranda-Moreno 2013"/>
    <n v="36.200000000000003"/>
    <x v="433"/>
    <s v="Table 5, p. 261"/>
    <x v="0"/>
    <x v="0"/>
    <x v="1"/>
    <n v="6.021384603925508E-2"/>
    <n v="16.607475950765082"/>
    <s v="36.2Comm_Den"/>
    <n v="1"/>
    <n v="16.607475950765082"/>
    <n v="0.23820513742668648"/>
    <n v="0.12386667146187696"/>
    <e v="#N/A"/>
    <e v="#N/A"/>
    <e v="#N/A"/>
    <e v="#N/A"/>
    <e v="#N/A"/>
    <e v="#N/A"/>
    <e v="#N/A"/>
    <e v="#N/A"/>
    <n v="1"/>
    <n v="16.607475950765082"/>
    <n v="0.24975731668046333"/>
    <n v="0.12987380467384094"/>
    <n v="1"/>
    <n v="16.607475950765082"/>
    <n v="1.4678751524489591"/>
    <n v="0.76329507927345874"/>
    <n v="1"/>
    <n v="16.607475950765082"/>
    <n v="0.26133160904530761"/>
    <n v="0.13589243670355997"/>
    <m/>
    <n v="0.52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x v="2"/>
    <x v="2"/>
    <n v="130"/>
    <x v="0"/>
    <n v="0"/>
    <n v="1"/>
    <x v="0"/>
    <s v="Density"/>
    <s v="Commercial density"/>
    <x v="8"/>
    <s v="OLS"/>
    <m/>
    <n v="3.29"/>
    <m/>
    <n v="26.842863655898565"/>
    <s v="Derived (4b)"/>
    <s v=""/>
    <m/>
  </r>
  <r>
    <n v="33"/>
    <s v="Ramos-Santiago and Brown 2016"/>
    <n v="33.299999999999997"/>
    <x v="434"/>
    <s v="(Modern Streetcar) Table 4, p. 931"/>
    <x v="0"/>
    <x v="0"/>
    <x v="1"/>
    <n v="7.9336709847607212E-2"/>
    <n v="12.604505555131235"/>
    <s v="33.3Pop_Den"/>
    <n v="1"/>
    <n v="12.604505555131235"/>
    <n v="0.25534362137301297"/>
    <n v="0.13405540122083182"/>
    <e v="#N/A"/>
    <e v="#N/A"/>
    <e v="#N/A"/>
    <e v="#N/A"/>
    <e v="#N/A"/>
    <e v="#N/A"/>
    <e v="#N/A"/>
    <e v="#N/A"/>
    <n v="1"/>
    <n v="12.604505555131235"/>
    <n v="0.19905215537965953"/>
    <n v="0.10450238157432126"/>
    <e v="#N/A"/>
    <e v="#N/A"/>
    <e v="#N/A"/>
    <e v="#N/A"/>
    <e v="#N/A"/>
    <e v="#N/A"/>
    <e v="#N/A"/>
    <e v="#N/A"/>
    <s v="4b"/>
    <n v="0.52500000000000002"/>
    <s v="Source"/>
    <m/>
    <m/>
    <s v="Y"/>
    <s v="Pos"/>
    <s v="Y"/>
    <s v="Ridership"/>
    <s v="boarding"/>
    <s v="Count"/>
    <s v="Aggregate"/>
    <s v="General"/>
    <s v="USA"/>
    <s v="varies"/>
    <n v="2012"/>
    <x v="0"/>
    <x v="2"/>
    <n v="125"/>
    <x v="1"/>
    <n v="0"/>
    <n v="0"/>
    <x v="1"/>
    <s v="Density"/>
    <s v="Population density"/>
    <x v="2"/>
    <s v="Negative binomial regression"/>
    <m/>
    <n v="2.9999999999999997E-4"/>
    <m/>
    <n v="1.0003000450045003"/>
    <s v="Derived (4b)"/>
    <s v=""/>
    <m/>
  </r>
  <r>
    <n v="115"/>
    <s v="Lund et al. 2004"/>
    <n v="115.4"/>
    <x v="435"/>
    <s v="Figure 5-22 p. 78 (imputed from table 5 - 24 p. 77)"/>
    <x v="1"/>
    <x v="0"/>
    <x v="1"/>
    <n v="0.19229397074562971"/>
    <n v="5.2003710575139142"/>
    <s v="115.4Amenity"/>
    <n v="0.5"/>
    <n v="2.6001855287569571"/>
    <n v="1.5793586841182893E-2"/>
    <n v="8.5127433073975793E-3"/>
    <n v="0.5"/>
    <n v="2.6001855287569571"/>
    <n v="0.37063558016129805"/>
    <n v="0.19977257770693965"/>
    <n v="0.5"/>
    <n v="2.6001855287569571"/>
    <e v="#N/A"/>
    <e v="#N/A"/>
    <e v="#N/A"/>
    <e v="#N/A"/>
    <e v="#N/A"/>
    <e v="#N/A"/>
    <n v="0.5"/>
    <n v="2.6001855287569571"/>
    <n v="2.1027634557352445E-2"/>
    <n v="1.1333895026412969E-2"/>
    <n v="0.5"/>
    <n v="2.6001855287569571"/>
    <n v="1.0409953123849552E-2"/>
    <n v="5.6109647337549088E-3"/>
    <s v="8a, 4b"/>
    <n v="0.53900000000000003"/>
    <s v="Source"/>
    <n v="0.19229397074562971"/>
    <s v="Derived (8a)"/>
    <s v="Y"/>
    <s v="Pos"/>
    <s v="Y"/>
    <s v="Mode share"/>
    <s v="trip"/>
    <s v="continuous (fraction)"/>
    <s v="Aggregate"/>
    <s v="General"/>
    <s v="USA"/>
    <s v="Sacramento"/>
    <n v="2003"/>
    <x v="1"/>
    <x v="1"/>
    <n v="22"/>
    <x v="0"/>
    <n v="1"/>
    <n v="0"/>
    <x v="0"/>
    <s v="PT-Design"/>
    <s v="Street tree density "/>
    <x v="6"/>
    <s v="OLS"/>
    <m/>
    <n v="1.2E-2"/>
    <m/>
    <n v="1.0120722888660778"/>
    <s v="Derived (4b)"/>
    <n v="2.8029999999999999"/>
    <m/>
  </r>
  <r>
    <n v="47"/>
    <s v="Lee and Lee 2013"/>
    <n v="47.8"/>
    <x v="436"/>
    <s v="A-4 p. 328 random effect model 8"/>
    <x v="0"/>
    <x v="0"/>
    <x v="1"/>
    <n v="5.4425956077995313E-4"/>
    <n v="1837.3586282378694"/>
    <s v="47.8Centrality"/>
    <n v="1"/>
    <n v="1837.3586282378694"/>
    <n v="1.2817515607128986E-4"/>
    <n v="7.0265620558281104E-5"/>
    <e v="#N/A"/>
    <e v="#N/A"/>
    <e v="#N/A"/>
    <e v="#N/A"/>
    <e v="#N/A"/>
    <e v="#N/A"/>
    <e v="#N/A"/>
    <e v="#N/A"/>
    <n v="1"/>
    <n v="1837.3586282378694"/>
    <n v="6.5641422714900957"/>
    <n v="3.5984627932308704"/>
    <n v="1"/>
    <n v="1837.3586282378694"/>
    <n v="6.0966491306667887"/>
    <n v="3.3421830534315338"/>
    <e v="#N/A"/>
    <e v="#N/A"/>
    <e v="#N/A"/>
    <e v="#N/A"/>
    <s v="6a, 8a, 5"/>
    <n v="0.54820000000000002"/>
    <s v="Source (6a)"/>
    <n v="5.4425956077995313E-4"/>
    <s v="Derived (8a)"/>
    <s v="Y"/>
    <s v="Pos"/>
    <s v="Y"/>
    <s v="Ridership"/>
    <s v="unlinked trip"/>
    <s v="Continuous"/>
    <s v="Disaggregate"/>
    <s v="General"/>
    <s v="USA"/>
    <s v="varies"/>
    <s v="2002 - 2010"/>
    <x v="2"/>
    <x v="2"/>
    <n v="6369"/>
    <x v="1"/>
    <n v="0"/>
    <n v="1"/>
    <x v="0"/>
    <s v="PT-Access"/>
    <s v="Compactness index"/>
    <x v="11"/>
    <s v="2SLS"/>
    <m/>
    <n v="0.54820000000000002"/>
    <m/>
    <m/>
    <s v=""/>
    <n v="1007.24"/>
    <m/>
  </r>
  <r>
    <n v="47"/>
    <s v="Lee and Lee 2013"/>
    <n v="47.1"/>
    <x v="437"/>
    <s v="A-3 p. 327, Random effects, Model 4"/>
    <x v="0"/>
    <x v="0"/>
    <x v="1"/>
    <n v="5.3646529837006018E-4"/>
    <n v="1864.0534682080929"/>
    <s v="47.1Centrality"/>
    <n v="0.5"/>
    <n v="932.02673410404645"/>
    <n v="6.501870145022922E-5"/>
    <n v="3.5994353122846896E-5"/>
    <e v="#N/A"/>
    <e v="#N/A"/>
    <e v="#N/A"/>
    <e v="#N/A"/>
    <e v="#N/A"/>
    <e v="#N/A"/>
    <e v="#N/A"/>
    <e v="#N/A"/>
    <n v="0.5"/>
    <n v="932.02673410404645"/>
    <n v="3.3297560908719799"/>
    <n v="1.8433529719067281"/>
    <n v="0.5"/>
    <n v="932.02673410404645"/>
    <n v="3.0926134347997323"/>
    <n v="1.7120707975051317"/>
    <e v="#N/A"/>
    <e v="#N/A"/>
    <e v="#N/A"/>
    <e v="#N/A"/>
    <s v="6a, 8a, 5"/>
    <n v="0.55359999999999998"/>
    <s v="Source (6a)"/>
    <n v="5.3646529837006018E-4"/>
    <s v="Derived (8a)"/>
    <s v="Y"/>
    <s v="Pos"/>
    <s v="Y"/>
    <s v="Ridership"/>
    <s v="unlinked trip"/>
    <s v="Continuous"/>
    <s v="Disaggregate"/>
    <s v="General"/>
    <s v="USA"/>
    <s v="varies"/>
    <s v="2002 - 2010"/>
    <x v="2"/>
    <x v="2"/>
    <n v="6369"/>
    <x v="1"/>
    <n v="0"/>
    <n v="1"/>
    <x v="0"/>
    <s v="PT-Access"/>
    <s v="Compactness index"/>
    <x v="11"/>
    <s v="2SLS"/>
    <m/>
    <n v="0.55359999999999998"/>
    <m/>
    <m/>
    <s v=""/>
    <n v="1031.94"/>
    <m/>
  </r>
  <r>
    <n v="30"/>
    <s v="Brown et al. 2006"/>
    <n v="30.2"/>
    <x v="438"/>
    <s v="Table 5.4 p. 40 (Final model)"/>
    <x v="0"/>
    <x v="0"/>
    <x v="1"/>
    <n v="0.17710000000000001"/>
    <n v="5.6465273856578202"/>
    <s v="30.2Local_Access"/>
    <n v="1"/>
    <n v="5.6465273856578202"/>
    <n v="2.7706351586974289E-4"/>
    <n v="1.5612529119260013E-4"/>
    <e v="#N/A"/>
    <e v="#N/A"/>
    <e v="#N/A"/>
    <e v="#N/A"/>
    <n v="1"/>
    <n v="5.6465273856578202"/>
    <n v="0.27815138356828256"/>
    <n v="0.15673830464072722"/>
    <e v="#N/A"/>
    <e v="#N/A"/>
    <e v="#N/A"/>
    <e v="#N/A"/>
    <e v="#N/A"/>
    <e v="#N/A"/>
    <e v="#N/A"/>
    <e v="#N/A"/>
    <e v="#N/A"/>
    <e v="#N/A"/>
    <e v="#N/A"/>
    <e v="#N/A"/>
    <s v="4b, 6e,  8a, 8b"/>
    <n v="0.5635"/>
    <s v="Derived (6e)"/>
    <n v="0.17710000000000001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PT-Access"/>
    <s v="Destination Index- intensity and diversity of land uses"/>
    <x v="5"/>
    <s v="Negative binomial regression"/>
    <m/>
    <n v="0.35"/>
    <m/>
    <n v="1.4190675485932571"/>
    <s v="Derived (4b)"/>
    <n v="3.1818181818181817"/>
    <s v="derived (8b)"/>
  </r>
  <r>
    <n v="30"/>
    <s v="Brown et al. 2006"/>
    <n v="30.1"/>
    <x v="439"/>
    <s v="Table 5.3 p. 32 (Final model)"/>
    <x v="0"/>
    <x v="0"/>
    <x v="1"/>
    <n v="0.16100000000000003"/>
    <n v="6.2111801242236009"/>
    <s v="30.1Local_Access"/>
    <n v="1"/>
    <n v="6.2111801242236009"/>
    <n v="3.0476986745671712E-4"/>
    <n v="1.7173782031186009E-4"/>
    <e v="#N/A"/>
    <e v="#N/A"/>
    <e v="#N/A"/>
    <e v="#N/A"/>
    <n v="1"/>
    <n v="6.2111801242236009"/>
    <n v="0.30596652192511076"/>
    <n v="0.17241213510479991"/>
    <e v="#N/A"/>
    <e v="#N/A"/>
    <e v="#N/A"/>
    <e v="#N/A"/>
    <e v="#N/A"/>
    <e v="#N/A"/>
    <e v="#N/A"/>
    <e v="#N/A"/>
    <e v="#N/A"/>
    <e v="#N/A"/>
    <e v="#N/A"/>
    <e v="#N/A"/>
    <s v="4b, 6e,  8a, 8b"/>
    <n v="0.5635"/>
    <s v="Derived (6e)"/>
    <n v="0.1610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PT-Access"/>
    <s v="Destination Index- intensity and diversity of land uses"/>
    <x v="5"/>
    <s v="Negative binomial regression"/>
    <m/>
    <n v="0.35"/>
    <m/>
    <n v="1.4190675485932571"/>
    <s v="Derived (4b)"/>
    <n v="3.4999999999999996"/>
    <s v="derived (8b)"/>
  </r>
  <r>
    <n v="33"/>
    <s v="Ramos-Santiago and Brown 2016"/>
    <n v="33.4"/>
    <x v="440"/>
    <s v="(Legacy Streetcar) Table 4, p. 931"/>
    <x v="0"/>
    <x v="0"/>
    <x v="1"/>
    <n v="7.9336709847607212E-2"/>
    <n v="12.604505555131235"/>
    <s v="33.4Pop_Den"/>
    <n v="1"/>
    <n v="12.604505555131235"/>
    <n v="0.25534362137301297"/>
    <n v="0.14452448969712534"/>
    <e v="#N/A"/>
    <e v="#N/A"/>
    <e v="#N/A"/>
    <e v="#N/A"/>
    <e v="#N/A"/>
    <e v="#N/A"/>
    <e v="#N/A"/>
    <e v="#N/A"/>
    <n v="1"/>
    <n v="12.604505555131235"/>
    <n v="0.19905215537965953"/>
    <n v="0.11266351994488728"/>
    <e v="#N/A"/>
    <e v="#N/A"/>
    <e v="#N/A"/>
    <e v="#N/A"/>
    <e v="#N/A"/>
    <e v="#N/A"/>
    <e v="#N/A"/>
    <e v="#N/A"/>
    <s v="4b"/>
    <n v="0.56599999999999995"/>
    <s v="Source"/>
    <m/>
    <m/>
    <s v="Y"/>
    <s v="Pos"/>
    <s v="Y"/>
    <s v="Ridership"/>
    <s v="boarding"/>
    <s v="Count"/>
    <s v="Aggregate"/>
    <s v="General"/>
    <s v="USA"/>
    <s v="varies"/>
    <n v="2012"/>
    <x v="0"/>
    <x v="2"/>
    <n v="350"/>
    <x v="1"/>
    <n v="0"/>
    <n v="0"/>
    <x v="1"/>
    <s v="Density"/>
    <s v="Population density"/>
    <x v="2"/>
    <s v="Negative binomial regression"/>
    <m/>
    <n v="2.0000000000000001E-4"/>
    <m/>
    <n v="1.0002000200013335"/>
    <s v="Derived (4b)"/>
    <s v=""/>
    <m/>
  </r>
  <r>
    <n v="86"/>
    <s v="Chen and Zegras 2016"/>
    <n v="86.2"/>
    <x v="441"/>
    <s v="Table 2 (p-values), Table 3 p. 118 (am peak period)"/>
    <x v="0"/>
    <x v="0"/>
    <x v="1"/>
    <n v="7.9336709847607212E-2"/>
    <n v="12.604505555131235"/>
    <s v="86.2Pop_Den"/>
    <n v="1"/>
    <n v="12.604505555131235"/>
    <n v="0.25534362137301297"/>
    <n v="0.14656723866810945"/>
    <e v="#N/A"/>
    <e v="#N/A"/>
    <e v="#N/A"/>
    <e v="#N/A"/>
    <e v="#N/A"/>
    <e v="#N/A"/>
    <e v="#N/A"/>
    <e v="#N/A"/>
    <n v="1"/>
    <n v="12.604505555131235"/>
    <n v="0.19905215537965953"/>
    <n v="0.11425593718792457"/>
    <n v="1"/>
    <n v="12.604505555131235"/>
    <n v="0.6772669290737372"/>
    <n v="0.38875121728832512"/>
    <n v="1"/>
    <n v="12.604505555131235"/>
    <n v="0.19317508622441926"/>
    <n v="0.11088249949281664"/>
    <m/>
    <n v="0.57399999999999995"/>
    <s v="Source"/>
    <m/>
    <m/>
    <s v="Y"/>
    <s v="Pos"/>
    <s v="Y"/>
    <s v="Ridership"/>
    <s v="boarding"/>
    <s v="Continuous"/>
    <s v="Aggregate"/>
    <s v="Peak"/>
    <s v="USA"/>
    <s v="Boston"/>
    <s v="2009 - 2010"/>
    <x v="2"/>
    <x v="2"/>
    <n v="120"/>
    <x v="0"/>
    <n v="0"/>
    <n v="1"/>
    <x v="0"/>
    <s v="Density"/>
    <s v="Population density"/>
    <x v="2"/>
    <s v="OLS"/>
    <m/>
    <n v="0.45"/>
    <m/>
    <m/>
    <s v=""/>
    <s v=""/>
    <m/>
  </r>
  <r>
    <n v="29"/>
    <s v="Blumenberg and Smart 2009"/>
    <n v="29.1"/>
    <x v="442"/>
    <s v="Table 3 p. 11"/>
    <x v="0"/>
    <x v="0"/>
    <x v="1"/>
    <n v="7.1857402652973898E-2"/>
    <n v="13.916450679818913"/>
    <s v="29.1Pop_Den"/>
    <n v="1"/>
    <n v="13.916450679818913"/>
    <n v="0.28192116681620133"/>
    <n v="0.16611660696252561"/>
    <e v="#N/A"/>
    <e v="#N/A"/>
    <e v="#N/A"/>
    <e v="#N/A"/>
    <n v="1"/>
    <n v="13.916450679818913"/>
    <n v="0.78432329557406077"/>
    <n v="0.46214736585341654"/>
    <e v="#N/A"/>
    <e v="#N/A"/>
    <e v="#N/A"/>
    <e v="#N/A"/>
    <n v="1"/>
    <n v="13.916450679818913"/>
    <n v="0.74776053485812011"/>
    <n v="0.44060346469868511"/>
    <n v="1"/>
    <n v="13.916450679818913"/>
    <n v="0.21328179421663213"/>
    <n v="0.12567218127770069"/>
    <s v="6c, 5, 8a"/>
    <n v="0.58923070175438597"/>
    <s v="derived (6c) (assumed mean in percentage digits; assumed density /1000"/>
    <n v="7.1857402652973898E-2"/>
    <s v="Derived (8a)"/>
    <s v="Y"/>
    <s v="Pos"/>
    <s v="Y"/>
    <s v="Mode share"/>
    <s v="trip"/>
    <s v="continuous (fraction)"/>
    <s v="Aggregate"/>
    <s v="Work"/>
    <s v="USA"/>
    <s v="Los Angeles"/>
    <n v="2000"/>
    <x v="1"/>
    <x v="1"/>
    <n v="3394"/>
    <x v="0"/>
    <n v="1"/>
    <n v="1"/>
    <x v="0"/>
    <s v="Density"/>
    <s v="Residential density"/>
    <x v="2"/>
    <s v="OLS"/>
    <m/>
    <n v="0.317"/>
    <m/>
    <m/>
    <s v=""/>
    <n v="8.1999999999999993"/>
    <m/>
  </r>
  <r>
    <n v="2"/>
    <s v="Cervero 2006"/>
    <n v="2.1"/>
    <x v="443"/>
    <s v="Table 1 p. 290"/>
    <x v="1"/>
    <x v="0"/>
    <x v="1"/>
    <n v="7.9336709847607212E-2"/>
    <n v="12.604505555131235"/>
    <s v="2.1Pop_Den"/>
    <n v="1"/>
    <n v="12.604505555131235"/>
    <n v="0.25534362137301297"/>
    <n v="0.15116342385282366"/>
    <n v="1"/>
    <n v="12.604505555131235"/>
    <n v="5.6277914737140847E-2"/>
    <n v="3.331652552438738E-2"/>
    <n v="1"/>
    <n v="12.604505555131235"/>
    <n v="0.71038280977910429"/>
    <n v="0.42054662338922971"/>
    <e v="#N/A"/>
    <e v="#N/A"/>
    <e v="#N/A"/>
    <e v="#N/A"/>
    <e v="#N/A"/>
    <e v="#N/A"/>
    <e v="#N/A"/>
    <e v="#N/A"/>
    <n v="1"/>
    <n v="12.604505555131235"/>
    <n v="0.19317508622441926"/>
    <n v="0.11435965104485619"/>
    <s v="6a"/>
    <n v="0.59199999999999997"/>
    <s v="Source (6a)"/>
    <m/>
    <m/>
    <s v="Y"/>
    <s v="Pos"/>
    <s v="Y"/>
    <s v="Ridership"/>
    <s v="boarding"/>
    <s v="Continuous"/>
    <s v="Aggregate"/>
    <s v="General"/>
    <s v="USA, Canada"/>
    <s v="varies"/>
    <n v="1996"/>
    <x v="1"/>
    <x v="1"/>
    <n v="261"/>
    <x v="0"/>
    <n v="0"/>
    <n v="0"/>
    <x v="1"/>
    <s v="Density"/>
    <s v="Population Density"/>
    <x v="2"/>
    <s v="OLS"/>
    <m/>
    <n v="0.59199999999999997"/>
    <m/>
    <m/>
    <s v=""/>
    <s v=""/>
    <m/>
  </r>
  <r>
    <n v="30"/>
    <s v="Brown et al. 2006"/>
    <n v="30.1"/>
    <x v="444"/>
    <s v="Table 5.3 p. 32 (Final model)"/>
    <x v="0"/>
    <x v="0"/>
    <x v="1"/>
    <n v="0.1666"/>
    <n v="6.0024009603841542"/>
    <s v="30.1Amenity"/>
    <n v="0.33333333333333331"/>
    <n v="2.0008003201280511"/>
    <n v="1.2152907266934715E-2"/>
    <n v="7.2309798238261551E-3"/>
    <e v="#N/A"/>
    <e v="#N/A"/>
    <e v="#N/A"/>
    <e v="#N/A"/>
    <n v="0.5"/>
    <n v="3.0012004801920771"/>
    <e v="#N/A"/>
    <e v="#N/A"/>
    <e v="#N/A"/>
    <e v="#N/A"/>
    <e v="#N/A"/>
    <e v="#N/A"/>
    <e v="#N/A"/>
    <e v="#N/A"/>
    <e v="#N/A"/>
    <e v="#N/A"/>
    <e v="#N/A"/>
    <e v="#N/A"/>
    <e v="#N/A"/>
    <e v="#N/A"/>
    <s v="4b, 7b,  8a, 8b"/>
    <n v="0.59499999999999997"/>
    <s v="derived (7b)"/>
    <n v="0.1666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PT-Design"/>
    <s v="Pedestrian amenity at bus stop"/>
    <x v="6"/>
    <s v="Negative binomial regression"/>
    <m/>
    <n v="0.25"/>
    <m/>
    <n v="1.2840254166877414"/>
    <s v="Derived (4b)"/>
    <n v="3.5714285714285712"/>
    <s v="derived (8b)"/>
  </r>
  <r>
    <n v="38"/>
    <s v="Choi et al. 2012"/>
    <n v="38.4"/>
    <x v="445"/>
    <s v="Table 2 p. 716 (poisson)"/>
    <x v="0"/>
    <x v="0"/>
    <x v="1"/>
    <n v="5.4009386828965854E-2"/>
    <n v="18.515300000845198"/>
    <s v="38.4Act_Den"/>
    <n v="0.5"/>
    <n v="9.2576500004225988"/>
    <n v="0.51700505842498823"/>
    <n v="0.30865201987971796"/>
    <e v="#N/A"/>
    <e v="#N/A"/>
    <e v="#N/A"/>
    <e v="#N/A"/>
    <e v="#N/A"/>
    <e v="#N/A"/>
    <e v="#N/A"/>
    <e v="#N/A"/>
    <n v="0.5"/>
    <n v="9.2576500004225988"/>
    <n v="0.50951248471077548"/>
    <n v="0.30417895337233297"/>
    <e v="#N/A"/>
    <e v="#N/A"/>
    <e v="#N/A"/>
    <e v="#N/A"/>
    <n v="0.5"/>
    <n v="9.2576500004225988"/>
    <n v="0.52731266401359256"/>
    <n v="0.31480566041611474"/>
    <m/>
    <n v="0.59699999999999998"/>
    <s v="Source"/>
    <m/>
    <m/>
    <s v="Y"/>
    <s v="Pos"/>
    <s v="Y"/>
    <s v="Ridership"/>
    <s v="trip"/>
    <s v="Count"/>
    <s v="Aggregate"/>
    <s v="Peak"/>
    <s v="South Korea"/>
    <s v="Seoul"/>
    <n v="2010"/>
    <x v="0"/>
    <x v="2"/>
    <n v="1000"/>
    <x v="0"/>
    <n v="0"/>
    <n v="0"/>
    <x v="1"/>
    <s v="Density"/>
    <s v="commercial density (common catchment area)"/>
    <x v="7"/>
    <s v="Poisson regression"/>
    <m/>
    <n v="1.9999999999999999E-6"/>
    <m/>
    <n v="1.000002000002"/>
    <s v="Derived (4b)"/>
    <s v=""/>
    <m/>
  </r>
  <r>
    <n v="69"/>
    <s v="Tsai et al. 2014"/>
    <n v="69.099999999999994"/>
    <x v="446"/>
    <s v="Table 6, p. 61 (derived from table 5 and equation 7)"/>
    <x v="0"/>
    <x v="0"/>
    <x v="1"/>
    <n v="0.15267175572519082"/>
    <n v="6.5500000000000007"/>
    <s v="69.1Pop_Den"/>
    <n v="0.5"/>
    <n v="3.2750000000000004"/>
    <n v="6.6345352171008717E-2"/>
    <n v="3.9807211302605228E-2"/>
    <e v="#N/A"/>
    <e v="#N/A"/>
    <e v="#N/A"/>
    <e v="#N/A"/>
    <e v="#N/A"/>
    <e v="#N/A"/>
    <e v="#N/A"/>
    <e v="#N/A"/>
    <n v="1"/>
    <n v="6.5500000000000007"/>
    <n v="0.10343853727812453"/>
    <n v="6.2063122366874716E-2"/>
    <n v="0.5"/>
    <n v="3.2750000000000004"/>
    <n v="0.17597272523026755"/>
    <n v="0.10558363513816053"/>
    <e v="#N/A"/>
    <e v="#N/A"/>
    <e v="#N/A"/>
    <e v="#N/A"/>
    <s v="8a"/>
    <n v="0.6"/>
    <s v="Source"/>
    <n v="0.15267175572519082"/>
    <s v="Derived (8a)"/>
    <s v="Y"/>
    <s v="Pos"/>
    <s v="Y"/>
    <s v="Ridership"/>
    <s v="per capita trip"/>
    <s v="Continuous"/>
    <s v="Aggregate"/>
    <s v="General"/>
    <s v="Australia"/>
    <s v="Sydney"/>
    <n v="2009"/>
    <x v="1"/>
    <x v="2"/>
    <n v="236"/>
    <x v="1"/>
    <n v="0"/>
    <n v="1"/>
    <x v="0"/>
    <s v="Density"/>
    <s v="Population density"/>
    <x v="2"/>
    <s v="OLS"/>
    <m/>
    <n v="0.59599999999999997"/>
    <m/>
    <m/>
    <s v=""/>
    <n v="3.93"/>
    <m/>
  </r>
  <r>
    <n v="55"/>
    <s v="Marshall and Garrick 2010"/>
    <n v="55.1"/>
    <x v="447"/>
    <s v="Table 2 p. 110"/>
    <x v="0"/>
    <x v="0"/>
    <x v="1"/>
    <n v="8.8303341176470582E-2"/>
    <n v="11.324599801966057"/>
    <s v="55.1Connectivity"/>
    <n v="0.33333333333333331"/>
    <n v="3.7748666006553524"/>
    <n v="0.35664932710071007"/>
    <n v="0.21415462503706204"/>
    <e v="#N/A"/>
    <e v="#N/A"/>
    <e v="#N/A"/>
    <e v="#N/A"/>
    <e v="#N/A"/>
    <e v="#N/A"/>
    <e v="#N/A"/>
    <e v="#N/A"/>
    <n v="0.33333333333333331"/>
    <n v="3.7748666006553524"/>
    <n v="0.27972444141062741"/>
    <n v="0.16796409893990594"/>
    <n v="0.33333333333333331"/>
    <n v="3.7748666006553524"/>
    <n v="0.28182849160300039"/>
    <n v="0.16922750264143474"/>
    <n v="0.33333333333333331"/>
    <n v="3.7748666006553524"/>
    <n v="0.28813689675596377"/>
    <n v="0.17301546475844515"/>
    <s v="4a, 8a, 7a"/>
    <n v="0.60046271999999989"/>
    <s v="derived (7a)"/>
    <n v="8.8303341176470582E-2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Intersection density"/>
    <x v="0"/>
    <s v="Multinomial logistic"/>
    <s v="automobile"/>
    <n v="3.5999999999999999E-3"/>
    <n v="1.0036064877830035"/>
    <m/>
    <s v="Derived (4a)"/>
    <n v="6.8"/>
    <m/>
  </r>
  <r>
    <n v="38"/>
    <s v="Choi et al. 2012"/>
    <n v="38.200000000000003"/>
    <x v="448"/>
    <s v="Table 2 p. 715 (poisson model)"/>
    <x v="0"/>
    <x v="0"/>
    <x v="1"/>
    <n v="5.4009386828965854E-2"/>
    <n v="18.515300000845198"/>
    <s v="38.2Act_Den"/>
    <n v="1"/>
    <n v="18.515300000845198"/>
    <n v="1.0340101168499765"/>
    <n v="0.62764414092793575"/>
    <e v="#N/A"/>
    <e v="#N/A"/>
    <e v="#N/A"/>
    <e v="#N/A"/>
    <e v="#N/A"/>
    <e v="#N/A"/>
    <e v="#N/A"/>
    <e v="#N/A"/>
    <n v="1"/>
    <n v="18.515300000845198"/>
    <n v="1.019024969421551"/>
    <n v="0.61854815643888139"/>
    <e v="#N/A"/>
    <e v="#N/A"/>
    <e v="#N/A"/>
    <e v="#N/A"/>
    <n v="1"/>
    <n v="18.515300000845198"/>
    <n v="1.0546253280271851"/>
    <n v="0.6401575741125014"/>
    <m/>
    <n v="0.60699999999999998"/>
    <s v="Source"/>
    <m/>
    <m/>
    <s v="Y"/>
    <s v="Pos"/>
    <s v="Y"/>
    <s v="Ridership"/>
    <s v="trip"/>
    <s v="Count"/>
    <s v="Aggregate"/>
    <s v="Peak"/>
    <s v="South Korea"/>
    <s v="Seoul"/>
    <n v="2010"/>
    <x v="0"/>
    <x v="2"/>
    <n v="1000"/>
    <x v="0"/>
    <n v="0"/>
    <n v="0"/>
    <x v="1"/>
    <s v="Density"/>
    <s v="commercial density (common catchment area)"/>
    <x v="7"/>
    <s v="Poisson regression"/>
    <m/>
    <n v="1.9999999999999999E-6"/>
    <m/>
    <n v="1.000002000002"/>
    <s v="Derived (4b)"/>
    <s v=""/>
    <m/>
  </r>
  <r>
    <n v="160"/>
    <s v="Moshiur et al. 2019"/>
    <n v="160.19999999999999"/>
    <x v="449"/>
    <s v="Table 4 (alighting) p. 599"/>
    <x v="0"/>
    <x v="0"/>
    <x v="1"/>
    <n v="3.6965224234214548E-2"/>
    <n v="27.052453237235135"/>
    <s v="160.2Comm_Den"/>
    <n v="1"/>
    <n v="27.052453237235135"/>
    <n v="0.38802003147309916"/>
    <n v="0.23763892409571899"/>
    <e v="#N/A"/>
    <e v="#N/A"/>
    <e v="#N/A"/>
    <e v="#N/A"/>
    <e v="#N/A"/>
    <e v="#N/A"/>
    <e v="#N/A"/>
    <e v="#N/A"/>
    <n v="1"/>
    <n v="27.052453237235135"/>
    <n v="0.40683774886600377"/>
    <n v="0.24916364383302247"/>
    <e v="#N/A"/>
    <e v="#N/A"/>
    <e v="#N/A"/>
    <e v="#N/A"/>
    <n v="1"/>
    <n v="27.052453237235135"/>
    <n v="0.42569148701876697"/>
    <n v="0.26071042411855438"/>
    <s v="6c, 8a"/>
    <n v="0.61243983511246669"/>
    <s v="derived (6c)"/>
    <n v="3.6965224234214548E-2"/>
    <s v="Derived (8a)"/>
    <s v="Y"/>
    <s v="Pos"/>
    <s v="Y"/>
    <s v="Ridership"/>
    <s v="daily alighting"/>
    <s v="Count"/>
    <s v="Aggregate"/>
    <s v="General"/>
    <s v="USA"/>
    <s v="Orlando"/>
    <n v="2015"/>
    <x v="0"/>
    <x v="0"/>
    <n v="2124"/>
    <x v="0"/>
    <n v="0"/>
    <n v="0"/>
    <x v="1"/>
    <s v="Density"/>
    <s v="number of commercial centers"/>
    <x v="8"/>
    <s v="panel OLS"/>
    <m/>
    <n v="68.540999999999997"/>
    <m/>
    <m/>
    <m/>
    <n v="16.568000000000001"/>
    <s v="source"/>
  </r>
  <r>
    <n v="3"/>
    <s v="Cervero. 2002"/>
    <n v="3.1"/>
    <x v="450"/>
    <s v="Table 2 p. 275, Table 4 p. 281"/>
    <x v="1"/>
    <x v="0"/>
    <x v="1"/>
    <n v="0.23018693887590705"/>
    <n v="4.3442951406512966"/>
    <s v="3.1Balance"/>
    <n v="0.5"/>
    <n v="2.1721475703256483"/>
    <n v="0.24242558871953418"/>
    <n v="0.14909173706251352"/>
    <n v="0.5"/>
    <n v="2.1721475703256483"/>
    <n v="0.61832320405628027"/>
    <n v="0.38026877049461238"/>
    <n v="0.5"/>
    <n v="2.1721475703256483"/>
    <n v="0.39379480215036328"/>
    <n v="0.24218380332247341"/>
    <e v="#N/A"/>
    <e v="#N/A"/>
    <e v="#N/A"/>
    <e v="#N/A"/>
    <n v="0.5"/>
    <n v="2.1721475703256483"/>
    <n v="0.15650934280494205"/>
    <n v="9.6253245825039357E-2"/>
    <e v="#N/A"/>
    <e v="#N/A"/>
    <e v="#N/A"/>
    <e v="#N/A"/>
    <s v="8a, 8b"/>
    <n v="0.61499999999999999"/>
    <s v="Source"/>
    <n v="0.23018693887590705"/>
    <s v="Derived (8a)"/>
    <s v="Y"/>
    <s v="Pos"/>
    <s v="Y"/>
    <s v="mode choice (probability)"/>
    <s v="trip"/>
    <s v="binary"/>
    <s v="Disaggregate"/>
    <s v="General"/>
    <s v="USA"/>
    <s v="Montgomery County"/>
    <n v="1994"/>
    <x v="1"/>
    <x v="1"/>
    <n v="1960"/>
    <x v="1"/>
    <n v="0"/>
    <n v="1"/>
    <x v="0"/>
    <s v="Diversity"/>
    <s v="Population to retail employment continuous (fraction) (relative):Entropy: maximises eveness --&gt; 1"/>
    <x v="3"/>
    <s v="Binary logistic"/>
    <s v="automobile"/>
    <n v="2.4392999999999998"/>
    <n v="11.465012424514097"/>
    <m/>
    <s v="Derived (4a)"/>
    <n v="2.6717415115005472"/>
    <s v="derived (8b)"/>
  </r>
  <r>
    <n v="30"/>
    <s v="Brown et al. 2006"/>
    <n v="30.2"/>
    <x v="451"/>
    <s v="Table 5.4 p. 40 (Final model)"/>
    <x v="0"/>
    <x v="0"/>
    <x v="1"/>
    <n v="0.16660000000000003"/>
    <n v="6.0024009603841524"/>
    <s v="30.2Amenity"/>
    <n v="0.33333333333333331"/>
    <n v="2.0008003201280506"/>
    <n v="1.2152907266934711E-2"/>
    <n v="7.8094582097322464E-3"/>
    <e v="#N/A"/>
    <e v="#N/A"/>
    <e v="#N/A"/>
    <e v="#N/A"/>
    <n v="0.5"/>
    <n v="3.0012004801920762"/>
    <e v="#N/A"/>
    <e v="#N/A"/>
    <e v="#N/A"/>
    <e v="#N/A"/>
    <e v="#N/A"/>
    <e v="#N/A"/>
    <e v="#N/A"/>
    <e v="#N/A"/>
    <e v="#N/A"/>
    <e v="#N/A"/>
    <e v="#N/A"/>
    <e v="#N/A"/>
    <e v="#N/A"/>
    <e v="#N/A"/>
    <s v="4b, 7b,  8a, 8b"/>
    <n v="0.64260000000000006"/>
    <s v="derived (7b)"/>
    <n v="0.1666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PT-Design"/>
    <s v="Pedestrian amenity at bus stop"/>
    <x v="6"/>
    <s v="Negative binomial regression"/>
    <m/>
    <n v="0.27"/>
    <m/>
    <n v="1.3099644507332473"/>
    <s v="Derived (4b)"/>
    <n v="3.8571428571428572"/>
    <s v="derived (8b)"/>
  </r>
  <r>
    <n v="100"/>
    <s v="Spears 2013"/>
    <n v="100.1"/>
    <x v="452"/>
    <s v="Table 4.5 p. 52 (Model 1)"/>
    <x v="0"/>
    <x v="0"/>
    <x v="1"/>
    <n v="0.57804938628158842"/>
    <n v="1.7299559929172978"/>
    <s v="100.1Comm_Den"/>
    <n v="1"/>
    <n v="1.7299559929172978"/>
    <n v="2.4813186919954603E-2"/>
    <n v="1.6136153404616358E-2"/>
    <e v="#N/A"/>
    <e v="#N/A"/>
    <e v="#N/A"/>
    <e v="#N/A"/>
    <e v="#N/A"/>
    <e v="#N/A"/>
    <e v="#N/A"/>
    <e v="#N/A"/>
    <n v="1"/>
    <n v="1.7299559929172978"/>
    <n v="2.6016546285975876E-2"/>
    <n v="1.6918704690496753E-2"/>
    <n v="1"/>
    <n v="1.7299559929172978"/>
    <n v="0.15290459696354305"/>
    <n v="9.9434709488710901E-2"/>
    <e v="#N/A"/>
    <e v="#N/A"/>
    <e v="#N/A"/>
    <e v="#N/A"/>
    <s v="7a, 8a, 8b"/>
    <n v="0.65030555956678693"/>
    <s v="derived (7a)"/>
    <n v="0.57804938628158842"/>
    <s v="Derived (8a)"/>
    <s v="N"/>
    <s v="Pos"/>
    <s v="insignificant"/>
    <s v="Transit use (probability)"/>
    <s v="individual"/>
    <s v="ordered categorical"/>
    <s v="Disaggregate"/>
    <s v="General"/>
    <s v="USA"/>
    <s v="South Los Angeles"/>
    <n v="2011"/>
    <x v="0"/>
    <x v="2"/>
    <n v="284"/>
    <x v="1"/>
    <n v="1"/>
    <n v="1"/>
    <x v="0"/>
    <s v="Density"/>
    <s v="Commercial density"/>
    <x v="8"/>
    <s v="Binary logistic"/>
    <s v="no transit trip"/>
    <n v="1.7999999999999999E-2"/>
    <n v="1.02"/>
    <m/>
    <s v="Source"/>
    <n v="1.125"/>
    <s v="derived (8b)"/>
  </r>
  <r>
    <n v="107"/>
    <s v="Brownet al. 2014"/>
    <n v="107.2"/>
    <x v="453"/>
    <s v="Table 1 p. 947 (Bus to CBD)"/>
    <x v="0"/>
    <x v="0"/>
    <x v="1"/>
    <n v="7.9336709847607212E-2"/>
    <n v="12.604505555131235"/>
    <s v="107.2Pop_Den"/>
    <n v="1"/>
    <n v="12.604505555131235"/>
    <n v="0.25534362137301297"/>
    <n v="0.17286763166952979"/>
    <e v="#N/A"/>
    <e v="#N/A"/>
    <e v="#N/A"/>
    <e v="#N/A"/>
    <e v="#N/A"/>
    <e v="#N/A"/>
    <e v="#N/A"/>
    <e v="#N/A"/>
    <n v="1"/>
    <n v="12.604505555131235"/>
    <n v="0.19905215537965953"/>
    <n v="0.13475830919202952"/>
    <n v="1"/>
    <n v="12.604505555131235"/>
    <n v="0.6772669290737372"/>
    <n v="0.45850971098292009"/>
    <n v="1"/>
    <n v="12.604505555131235"/>
    <n v="0.19317508622441926"/>
    <n v="0.13077953337393183"/>
    <s v="4b"/>
    <n v="0.67700000000000005"/>
    <s v="Source"/>
    <m/>
    <m/>
    <s v="Y"/>
    <s v="Pos"/>
    <s v="Y"/>
    <s v="Ridership"/>
    <s v="trip"/>
    <s v="Count"/>
    <s v="Aggregate"/>
    <s v="Work"/>
    <s v="USA"/>
    <s v="Atlanta"/>
    <n v="2000"/>
    <x v="1"/>
    <x v="2"/>
    <n v="4376"/>
    <x v="0"/>
    <n v="0"/>
    <n v="1"/>
    <x v="0"/>
    <s v="Density"/>
    <s v="Population density"/>
    <x v="2"/>
    <s v="Negative binomial regression"/>
    <m/>
    <n v="0.1129"/>
    <m/>
    <n v="1.1195199753532641"/>
    <s v="Derived (4b)"/>
    <s v=""/>
    <m/>
  </r>
  <r>
    <n v="160"/>
    <s v="Moshiur et al. 2019"/>
    <n v="160.1"/>
    <x v="454"/>
    <s v="Table 4 (Boarding) p. 599"/>
    <x v="0"/>
    <x v="0"/>
    <x v="1"/>
    <n v="3.5907338487459362E-2"/>
    <n v="27.849460364467003"/>
    <s v="160.1Mix_Land"/>
    <n v="1"/>
    <n v="27.849460364467003"/>
    <n v="0.37791105119003843"/>
    <n v="0.27260331108760349"/>
    <e v="#N/A"/>
    <e v="#N/A"/>
    <e v="#N/A"/>
    <e v="#N/A"/>
    <e v="#N/A"/>
    <e v="#N/A"/>
    <e v="#N/A"/>
    <e v="#N/A"/>
    <n v="1"/>
    <n v="27.849460364467003"/>
    <n v="0.32261531786995284"/>
    <n v="0.2327161473102935"/>
    <e v="#N/A"/>
    <e v="#N/A"/>
    <e v="#N/A"/>
    <e v="#N/A"/>
    <n v="1"/>
    <n v="27.849460364467003"/>
    <n v="0.26420075480447158"/>
    <n v="0.1905792390160235"/>
    <s v="6c, 8a"/>
    <n v="0.72134252287457112"/>
    <s v="derived (6c)"/>
    <n v="3.5907338487459362E-2"/>
    <s v="Derived (8a)"/>
    <s v="Y"/>
    <s v="Pos"/>
    <s v="Y"/>
    <s v="Ridership"/>
    <s v="daily boardings"/>
    <s v="Count"/>
    <s v="Aggregate"/>
    <s v="General"/>
    <s v="USA"/>
    <s v="Orlando"/>
    <n v="2015"/>
    <x v="0"/>
    <x v="0"/>
    <n v="2124"/>
    <x v="0"/>
    <n v="0"/>
    <n v="0"/>
    <x v="1"/>
    <s v="Diversity"/>
    <s v="normalised land use land use entropy"/>
    <x v="4"/>
    <s v="panel OLS"/>
    <m/>
    <n v="347.96899999999999"/>
    <m/>
    <m/>
    <m/>
    <n v="20.088999999999999"/>
    <s v="source"/>
  </r>
  <r>
    <n v="111"/>
    <s v="Chatman 2008"/>
    <n v="111.3"/>
    <x v="455"/>
    <s v="Table 5 p. 1020 (col. 4 combined Density)"/>
    <x v="1"/>
    <x v="0"/>
    <x v="1"/>
    <n v="5.4009386828965854E-2"/>
    <n v="18.515300000845198"/>
    <s v="111.3Act_Den"/>
    <n v="1"/>
    <n v="18.515300000845198"/>
    <n v="1.0340101168499765"/>
    <n v="0.75600615683369177"/>
    <n v="1"/>
    <n v="18.515300000845198"/>
    <n v="1.0927665383766527"/>
    <n v="0.79896532686870592"/>
    <n v="1"/>
    <n v="18.515300000845198"/>
    <n v="1.0599893572473431"/>
    <n v="0.77500061865782244"/>
    <e v="#N/A"/>
    <e v="#N/A"/>
    <e v="#N/A"/>
    <e v="#N/A"/>
    <n v="1"/>
    <n v="18.515300000845198"/>
    <n v="0.91140124894932251"/>
    <n v="0.66636190915680771"/>
    <n v="1"/>
    <n v="18.515300000845198"/>
    <n v="1.0546253280271851"/>
    <n v="0.77107876233379613"/>
    <s v="4b, 7b"/>
    <n v="0.73114000000000001"/>
    <s v="derived (7b)"/>
    <m/>
    <m/>
    <s v="Y"/>
    <s v="Pos"/>
    <s v="Y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Building density"/>
    <x v="7"/>
    <s v="Negative binomial regression"/>
    <m/>
    <n v="1.052"/>
    <m/>
    <n v="2.8633721394136336"/>
    <s v="Derived (4b)"/>
    <s v=""/>
    <m/>
  </r>
  <r>
    <n v="36"/>
    <s v="Chan and Miranda-Moreno 2013"/>
    <n v="36.1"/>
    <x v="456"/>
    <s v="Table 5, p. 261"/>
    <x v="0"/>
    <x v="0"/>
    <x v="1"/>
    <n v="7.9336709847607212E-2"/>
    <n v="12.604505555131235"/>
    <s v="36.1Pop_Den"/>
    <n v="1"/>
    <n v="12.604505555131235"/>
    <n v="0.25534362137301297"/>
    <n v="0.18946496705877564"/>
    <e v="#N/A"/>
    <e v="#N/A"/>
    <e v="#N/A"/>
    <e v="#N/A"/>
    <e v="#N/A"/>
    <e v="#N/A"/>
    <e v="#N/A"/>
    <e v="#N/A"/>
    <n v="1"/>
    <n v="12.604505555131235"/>
    <n v="0.19905215537965953"/>
    <n v="0.14769669929170737"/>
    <n v="1"/>
    <n v="12.604505555131235"/>
    <n v="0.6772669290737372"/>
    <n v="0.502532061372713"/>
    <n v="1"/>
    <n v="12.604505555131235"/>
    <n v="0.19317508622441926"/>
    <n v="0.14333591397851908"/>
    <m/>
    <n v="0.74199999999999999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x v="2"/>
    <x v="2"/>
    <n v="130"/>
    <x v="0"/>
    <n v="0"/>
    <n v="1"/>
    <x v="0"/>
    <s v="Density"/>
    <s v="Population density"/>
    <x v="2"/>
    <s v="OLS"/>
    <m/>
    <n v="0.122"/>
    <m/>
    <n v="1.1297541017803188"/>
    <s v="Derived (4b)"/>
    <s v=""/>
    <m/>
  </r>
  <r>
    <n v="131"/>
    <s v="Zhang 2004"/>
    <n v="131.4"/>
    <x v="457"/>
    <s v="Table 4 (Hong Kong - non-work trip, expanded)"/>
    <x v="1"/>
    <x v="0"/>
    <x v="1"/>
    <n v="0.34826484018264836"/>
    <n v="2.8713779992133213"/>
    <s v="131.4Pop_Den"/>
    <n v="1"/>
    <n v="2.8713779992133213"/>
    <n v="5.8168728114166159E-2"/>
    <n v="4.4365288932674524E-2"/>
    <n v="1"/>
    <n v="2.8713779992133213"/>
    <n v="1.2820428814999786E-2"/>
    <n v="9.7781410572003371E-3"/>
    <n v="1"/>
    <n v="2.8713779992133213"/>
    <n v="0.16182924130559631"/>
    <n v="0.12342716234377829"/>
    <e v="#N/A"/>
    <e v="#N/A"/>
    <e v="#N/A"/>
    <e v="#N/A"/>
    <n v="1"/>
    <n v="2.8713779992133213"/>
    <n v="0.15428525547719119"/>
    <n v="0.11767336435245371"/>
    <e v="#N/A"/>
    <e v="#N/A"/>
    <e v="#N/A"/>
    <e v="#N/A"/>
    <s v="4a, 7a, 8a"/>
    <n v="0.76269999999999993"/>
    <s v="derived (7a)"/>
    <n v="0.34826484018264836"/>
    <s v="Derived (8a)"/>
    <s v="Y"/>
    <s v="Pos"/>
    <s v="Y"/>
    <s v="mode choice (probability)"/>
    <s v="trip"/>
    <s v="Discrete"/>
    <s v="Disaggregate"/>
    <s v="Non-work"/>
    <s v="Hong Kong"/>
    <s v="Hong Kong"/>
    <n v="1991"/>
    <x v="1"/>
    <x v="1"/>
    <n v="15281"/>
    <x v="1"/>
    <n v="0"/>
    <n v="1"/>
    <x v="0"/>
    <s v="Density"/>
    <s v="population density (origin)"/>
    <x v="2"/>
    <s v="logistic (nested)"/>
    <s v="drive alone or active modes"/>
    <n v="2.8999999999999998E-3"/>
    <n v="1.002904209067782"/>
    <m/>
    <s v="Derived (4a)"/>
    <n v="2.19"/>
    <m/>
  </r>
  <r>
    <n v="30"/>
    <s v="Brown et al. 2006"/>
    <n v="30.2"/>
    <x v="458"/>
    <s v="Table 5.4 p. 40 (Final model)"/>
    <x v="0"/>
    <x v="0"/>
    <x v="2"/>
    <n v="0.38279999999999997"/>
    <n v="2.6123301985370952"/>
    <s v="30.2Amenity"/>
    <n v="0.33333333333333331"/>
    <n v="0.87077673284569834"/>
    <n v="5.2891179484621824E-3"/>
    <n v="4.0493487013426466E-3"/>
    <e v="#N/A"/>
    <e v="#N/A"/>
    <e v="#N/A"/>
    <e v="#N/A"/>
    <n v="0.5"/>
    <n v="1.3061650992685476"/>
    <e v="#N/A"/>
    <e v="#N/A"/>
    <e v="#N/A"/>
    <e v="#N/A"/>
    <e v="#N/A"/>
    <e v="#N/A"/>
    <e v="#N/A"/>
    <e v="#N/A"/>
    <e v="#N/A"/>
    <e v="#N/A"/>
    <e v="#N/A"/>
    <e v="#N/A"/>
    <e v="#N/A"/>
    <e v="#N/A"/>
    <s v="4b, 7b,  8a, 8b"/>
    <n v="0.76559999999999995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PT-Design"/>
    <s v="Quality of pedestrian and bicycle amenity at stop"/>
    <x v="6"/>
    <s v="Negative binomial regression"/>
    <m/>
    <n v="0.22"/>
    <m/>
    <n v="1.2460767305873808"/>
    <s v="Derived (4b)"/>
    <n v="2"/>
    <s v="derived (8b)"/>
  </r>
  <r>
    <n v="161"/>
    <s v="Kathuria et al. 2018"/>
    <n v="161.1"/>
    <x v="459"/>
    <s v="Table 3 p. 48"/>
    <x v="0"/>
    <x v="0"/>
    <x v="2"/>
    <n v="0.38527999999999996"/>
    <n v="2.5955149501661134"/>
    <s v="161.1Connectivity"/>
    <n v="0.5"/>
    <n v="1.2977574750830567"/>
    <n v="0.12261210241123079"/>
    <n v="9.5218106490513599E-2"/>
    <e v="#N/A"/>
    <e v="#N/A"/>
    <e v="#N/A"/>
    <e v="#N/A"/>
    <e v="#N/A"/>
    <e v="#N/A"/>
    <e v="#N/A"/>
    <e v="#N/A"/>
    <n v="1"/>
    <n v="2.5955149501661134"/>
    <n v="0.1923323514219292"/>
    <n v="0.14936145746724178"/>
    <e v="#N/A"/>
    <e v="#N/A"/>
    <e v="#N/A"/>
    <e v="#N/A"/>
    <e v="#N/A"/>
    <e v="#N/A"/>
    <e v="#N/A"/>
    <e v="#N/A"/>
    <s v="7b, 8a, 8b"/>
    <n v="0.77657999999999994"/>
    <s v="derived (7b)"/>
    <n v="0.38527999999999996"/>
    <s v="derived, 8a, 8b"/>
    <s v="Y"/>
    <s v="Pos"/>
    <s v="Y"/>
    <s v="Ridership"/>
    <s v="ridership"/>
    <s v="Count"/>
    <s v="Aggregate"/>
    <s v="General"/>
    <s v="India"/>
    <s v="Ahmedabad"/>
    <n v="2015"/>
    <x v="0"/>
    <x v="0"/>
    <n v="150"/>
    <x v="1"/>
    <n v="0"/>
    <n v="0"/>
    <x v="1"/>
    <s v="PT-Design"/>
    <s v="Connectivity Index: degree of connecitivity within the buffer area and road network accessibility (4-way intersections *3 + 3-way intersections *2 + cul-de-sacs)/buffer area"/>
    <x v="0"/>
    <s v="Negative binomial regression"/>
    <m/>
    <n v="0.25800000000000001"/>
    <m/>
    <m/>
    <m/>
    <n v="2.015625"/>
    <s v="derived (8b)"/>
  </r>
  <r>
    <n v="69"/>
    <s v="Tsai et al. 2014"/>
    <n v="69.099999999999994"/>
    <x v="460"/>
    <s v="Table 6, p. 61 (derived from table 5 and equation 7)"/>
    <x v="0"/>
    <x v="0"/>
    <x v="2"/>
    <n v="0.2010178117048346"/>
    <n v="4.9746835443037973"/>
    <s v="69.1Pop_Den"/>
    <n v="0.5"/>
    <n v="2.4873417721518987"/>
    <n v="5.0388875066588894E-2"/>
    <n v="3.9807211302605228E-2"/>
    <e v="#N/A"/>
    <e v="#N/A"/>
    <e v="#N/A"/>
    <e v="#N/A"/>
    <e v="#N/A"/>
    <e v="#N/A"/>
    <e v="#N/A"/>
    <e v="#N/A"/>
    <n v="1"/>
    <n v="4.9746835443037973"/>
    <n v="7.8560914388449005E-2"/>
    <n v="6.2063122366874716E-2"/>
    <n v="0.5"/>
    <n v="2.4873417721518987"/>
    <n v="0.13365017106096269"/>
    <n v="0.10558363513816053"/>
    <e v="#N/A"/>
    <e v="#N/A"/>
    <e v="#N/A"/>
    <e v="#N/A"/>
    <s v="8a"/>
    <n v="0.79"/>
    <s v="Source"/>
    <n v="0.2010178117048346"/>
    <s v="Derived (8a)"/>
    <s v="Y"/>
    <s v="Pos"/>
    <s v="Y"/>
    <s v="Ridership"/>
    <s v="per capita trip"/>
    <s v="Continuous"/>
    <s v="Aggregate"/>
    <s v="General"/>
    <s v="Australia"/>
    <s v="Sydney"/>
    <n v="2009"/>
    <x v="1"/>
    <x v="1"/>
    <n v="236"/>
    <x v="1"/>
    <n v="0"/>
    <n v="1"/>
    <x v="0"/>
    <s v="Density"/>
    <s v="Population density"/>
    <x v="2"/>
    <s v="OLS"/>
    <m/>
    <n v="0.59599999999999997"/>
    <m/>
    <m/>
    <s v=""/>
    <n v="3.93"/>
    <m/>
  </r>
  <r>
    <n v="151"/>
    <s v="Gan et al. 2019"/>
    <n v="151.1"/>
    <x v="461"/>
    <s v="Table 2 p. 6 "/>
    <x v="0"/>
    <x v="0"/>
    <x v="2"/>
    <n v="0.11800034066170169"/>
    <n v="8.4745518054640758"/>
    <s v="151.1Connectivity"/>
    <n v="1"/>
    <n v="8.4745518054640758"/>
    <n v="0.80067549893661027"/>
    <n v="0.6402357044278679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n v="1"/>
    <n v="8.4745518054640758"/>
    <n v="0.6468655231949505"/>
    <n v="0.51724625577135164"/>
    <s v="6c, 8a, 8b"/>
    <n v="0.79961945292215764"/>
    <s v="derived 6c)"/>
    <n v="0.11800034066170169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x v="0"/>
    <x v="0"/>
    <n v="112"/>
    <x v="0"/>
    <n v="0"/>
    <n v="0"/>
    <x v="1"/>
    <s v="PT-Design"/>
    <s v="Number of exits"/>
    <x v="0"/>
    <s v="OLS"/>
    <m/>
    <n v="94176.4"/>
    <m/>
    <m/>
    <m/>
    <n v="6.7764164784456673"/>
    <s v="derived (8b)"/>
  </r>
  <r>
    <n v="107"/>
    <s v="Brownet al. 2014"/>
    <n v="107.1"/>
    <x v="462"/>
    <s v="Table 2 p. 952 (rail to all other destinations)"/>
    <x v="0"/>
    <x v="0"/>
    <x v="2"/>
    <n v="7.9336709847607212E-2"/>
    <n v="12.604505555131235"/>
    <s v="107.1Pop_Den"/>
    <n v="0.5"/>
    <n v="6.3022527775656174"/>
    <n v="0.12767181068650649"/>
    <n v="0.10252046398126471"/>
    <e v="#N/A"/>
    <e v="#N/A"/>
    <e v="#N/A"/>
    <e v="#N/A"/>
    <e v="#N/A"/>
    <e v="#N/A"/>
    <e v="#N/A"/>
    <e v="#N/A"/>
    <n v="1"/>
    <n v="12.604505555131235"/>
    <n v="0.19905215537965953"/>
    <n v="0.1598388807698666"/>
    <n v="0.5"/>
    <n v="6.3022527775656174"/>
    <n v="0.3386334645368686"/>
    <n v="0.27192267202310549"/>
    <n v="0.5"/>
    <n v="6.3022527775656174"/>
    <n v="9.6587543112209628E-2"/>
    <n v="7.7559797119104337E-2"/>
    <s v="4b"/>
    <n v="0.80300000000000005"/>
    <s v="Source"/>
    <m/>
    <m/>
    <s v="Y"/>
    <s v="Pos"/>
    <s v="Y"/>
    <s v="Ridership"/>
    <s v="trip"/>
    <s v="Count"/>
    <s v="Aggregate"/>
    <s v="Work"/>
    <s v="USA"/>
    <s v="Atlanta"/>
    <n v="2000"/>
    <x v="1"/>
    <x v="1"/>
    <n v="59101"/>
    <x v="0"/>
    <n v="0"/>
    <n v="1"/>
    <x v="0"/>
    <s v="Density"/>
    <s v="Population density"/>
    <x v="2"/>
    <s v="Negative binomial regression"/>
    <m/>
    <n v="0.1646"/>
    <m/>
    <n v="1.1789214558027765"/>
    <s v="Derived (4b)"/>
    <s v=""/>
    <m/>
  </r>
  <r>
    <n v="8"/>
    <s v="Dill and Wardell 2007"/>
    <n v="8.1"/>
    <x v="463"/>
    <s v="Table 4, p. 55"/>
    <x v="0"/>
    <x v="0"/>
    <x v="2"/>
    <n v="0.12883537881963511"/>
    <n v="7.7618431300610675"/>
    <s v="8.1Connectivity"/>
    <n v="1"/>
    <n v="7.7618431300610675"/>
    <n v="0.73333879637414301"/>
    <n v="0.5940972527587994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n v="1"/>
    <n v="7.7618431300610675"/>
    <n v="0.59246421905720315"/>
    <n v="0.47997101290710126"/>
    <s v="6c"/>
    <n v="0.810126582278481"/>
    <s v="derived (6c)"/>
    <m/>
    <m/>
    <s v="Y"/>
    <s v="Pos"/>
    <s v="Y"/>
    <s v="Mode share"/>
    <s v="trip"/>
    <s v="Continuous"/>
    <s v="Aggregate"/>
    <s v="Work"/>
    <s v="USA"/>
    <s v="Portland"/>
    <s v="Not stated"/>
    <x v="2"/>
    <x v="2"/>
    <n v="592"/>
    <x v="0"/>
    <n v="0"/>
    <n v="0"/>
    <x v="1"/>
    <s v="PT-Design"/>
    <s v="Intersection to cul-de-sac continuous (fraction)"/>
    <x v="0"/>
    <s v="OLS"/>
    <m/>
    <n v="0.08"/>
    <m/>
    <m/>
    <s v=""/>
    <s v=""/>
    <m/>
  </r>
  <r>
    <n v="89"/>
    <s v="Duggal et al. 2016"/>
    <n v="89.2"/>
    <x v="464"/>
    <s v="Table 3 p. 6"/>
    <x v="0"/>
    <x v="0"/>
    <x v="2"/>
    <n v="0.15118196811434853"/>
    <n v="6.6145454545454552"/>
    <s v="89.2Emp_Den"/>
    <n v="1"/>
    <n v="6.6145454545454552"/>
    <n v="0.12234525172255727"/>
    <n v="0.10093483267110974"/>
    <e v="#N/A"/>
    <e v="#N/A"/>
    <e v="#N/A"/>
    <e v="#N/A"/>
    <e v="#N/A"/>
    <e v="#N/A"/>
    <e v="#N/A"/>
    <e v="#N/A"/>
    <e v="#N/A"/>
    <e v="#N/A"/>
    <e v="#N/A"/>
    <e v="#N/A"/>
    <n v="1"/>
    <n v="6.6145454545454552"/>
    <n v="0.29265856436393262"/>
    <n v="0.2414433156002444"/>
    <n v="1"/>
    <n v="6.6145454545454552"/>
    <n v="0.10140795441674354"/>
    <n v="8.3661562393813407E-2"/>
    <s v="6a, 10, 8a"/>
    <n v="0.82499999999999996"/>
    <s v="Source (6a)"/>
    <n v="0.15118196811434853"/>
    <s v="Derived (8a)"/>
    <s v="Y"/>
    <s v="Pos"/>
    <s v="Y"/>
    <s v="Ridership"/>
    <s v="boarding"/>
    <s v="Continuous"/>
    <s v="Aggregate"/>
    <s v="Peak"/>
    <s v="Canada"/>
    <s v="Edmonton"/>
    <s v="2009, 2012"/>
    <x v="2"/>
    <x v="2"/>
    <n v="30"/>
    <x v="0"/>
    <n v="0"/>
    <n v="1"/>
    <x v="0"/>
    <s v="Density"/>
    <s v="Employment density"/>
    <x v="1"/>
    <s v="OLS"/>
    <m/>
    <n v="0.82499999999999996"/>
    <m/>
    <m/>
    <s v=""/>
    <n v="5.4569999999999999"/>
    <m/>
  </r>
  <r>
    <n v="186"/>
    <s v="Pan et al. 2017"/>
    <n v="186.1"/>
    <x v="465"/>
    <s v="Table 2 p. 61"/>
    <x v="0"/>
    <x v="0"/>
    <x v="2"/>
    <n v="-0.2572283622984568"/>
    <n v="-3.8875961852127352"/>
    <s v="186.1Pop_Den"/>
    <n v="1"/>
    <n v="-3.8875961852127352"/>
    <n v="-7.8755400918048529E-2"/>
    <n v="-6.6709998381414268E-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n v="1"/>
    <n v="-3.8875961852127352"/>
    <n v="-5.9580816161286895E-2"/>
    <n v="-5.0468108896032732E-2"/>
    <s v="6c, 8a"/>
    <n v="0.84705299704881831"/>
    <s v="derived (6c)"/>
    <n v="-0.2572283622984568"/>
    <s v="Derived (8a)"/>
    <s v="Y"/>
    <s v="Pos"/>
    <s v="Y"/>
    <s v="Ridership"/>
    <s v="daily station passenger volume"/>
    <s v="Continuous"/>
    <s v="Aggregate"/>
    <s v="General"/>
    <s v="China"/>
    <s v="Shanghai"/>
    <n v="2015"/>
    <x v="0"/>
    <x v="0"/>
    <n v="244"/>
    <x v="0"/>
    <n v="0"/>
    <n v="0"/>
    <x v="1"/>
    <s v="Density"/>
    <s v="residential density"/>
    <x v="2"/>
    <s v="OLS"/>
    <m/>
    <n v="22.148"/>
    <m/>
    <m/>
    <m/>
    <n v="-3.2930000000000001"/>
    <s v="source"/>
  </r>
  <r>
    <n v="30"/>
    <s v="Brown et al. 2006"/>
    <n v="30.1"/>
    <x v="466"/>
    <s v="Table 5.3 p. 32 (Final model)"/>
    <x v="0"/>
    <x v="0"/>
    <x v="2"/>
    <n v="0.38279999999999997"/>
    <n v="2.6123301985370952"/>
    <s v="30.1Amenity"/>
    <n v="0.33333333333333331"/>
    <n v="0.87077673284569834"/>
    <n v="5.2891179484621824E-3"/>
    <n v="4.6015326151620985E-3"/>
    <e v="#N/A"/>
    <e v="#N/A"/>
    <e v="#N/A"/>
    <e v="#N/A"/>
    <n v="0.5"/>
    <n v="1.3061650992685476"/>
    <e v="#N/A"/>
    <e v="#N/A"/>
    <e v="#N/A"/>
    <e v="#N/A"/>
    <e v="#N/A"/>
    <e v="#N/A"/>
    <e v="#N/A"/>
    <e v="#N/A"/>
    <e v="#N/A"/>
    <e v="#N/A"/>
    <e v="#N/A"/>
    <e v="#N/A"/>
    <e v="#N/A"/>
    <e v="#N/A"/>
    <s v="4b, 7b,  8a, 8b"/>
    <n v="0.87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PT-Design"/>
    <s v="Quality of pedestrian and bicycle amenity at stop"/>
    <x v="6"/>
    <s v="Negative binomial regression"/>
    <m/>
    <n v="0.25"/>
    <m/>
    <n v="1.2840254166877414"/>
    <s v="Derived (4b)"/>
    <n v="2.2727272727272729"/>
    <s v="derived (8b)"/>
  </r>
  <r>
    <n v="73"/>
    <s v="Mangan 2013"/>
    <n v="73.150000000000006"/>
    <x v="467"/>
    <s v="Table 7 p. 53"/>
    <x v="0"/>
    <x v="0"/>
    <x v="2"/>
    <n v="0.50958053008281146"/>
    <n v="1.9623983668243583"/>
    <s v="73.15Connectivity"/>
    <n v="0.5"/>
    <n v="0.98119918341217915"/>
    <n v="9.2703680828076507E-2"/>
    <n v="8.3331343801186217E-2"/>
    <e v="#N/A"/>
    <e v="#N/A"/>
    <e v="#N/A"/>
    <e v="#N/A"/>
    <e v="#N/A"/>
    <e v="#N/A"/>
    <e v="#N/A"/>
    <e v="#N/A"/>
    <n v="1"/>
    <n v="1.9623983668243583"/>
    <n v="0.1454172676962337"/>
    <n v="0.13071558993970328"/>
    <n v="0.5"/>
    <n v="0.98119918341217915"/>
    <n v="7.3255538559996253E-2"/>
    <n v="6.5849407645475935E-2"/>
    <e v="#N/A"/>
    <e v="#N/A"/>
    <e v="#N/A"/>
    <e v="#N/A"/>
    <s v="6c, 8a"/>
    <n v="0.8989000550660794"/>
    <s v="derived (6c)"/>
    <n v="0.50958053008281146"/>
    <s v="Derived (8a)"/>
    <s v="Y"/>
    <s v="Pos"/>
    <s v="Y"/>
    <s v="Ridership"/>
    <s v="stop usage"/>
    <s v="Continuous"/>
    <s v="Aggregate"/>
    <s v="Weekday"/>
    <s v="USA"/>
    <s v="San Diego"/>
    <n v="2011"/>
    <x v="0"/>
    <x v="2"/>
    <n v="53"/>
    <x v="1"/>
    <n v="0"/>
    <n v="1"/>
    <x v="0"/>
    <s v="PT-Design"/>
    <s v="Intersections per catchment"/>
    <x v="0"/>
    <s v="OLS"/>
    <m/>
    <n v="47.201999999999998"/>
    <m/>
    <m/>
    <s v=""/>
    <n v="1.764"/>
    <m/>
  </r>
  <r>
    <n v="86"/>
    <s v="Chen and Zegras 2016"/>
    <n v="86.2"/>
    <x v="468"/>
    <s v="Table 2 (p-values), Table 3 p. 118 (am peak period)"/>
    <x v="0"/>
    <x v="0"/>
    <x v="2"/>
    <n v="0.12883537881963511"/>
    <n v="7.7618431300610675"/>
    <s v="86.2Connectivity"/>
    <n v="0.5"/>
    <n v="3.8809215650305338"/>
    <n v="0.3666693981870715"/>
    <n v="0.33403582174842217"/>
    <e v="#N/A"/>
    <e v="#N/A"/>
    <e v="#N/A"/>
    <e v="#N/A"/>
    <e v="#N/A"/>
    <e v="#N/A"/>
    <e v="#N/A"/>
    <e v="#N/A"/>
    <n v="1"/>
    <n v="7.7618431300610675"/>
    <n v="0.57516661211188524"/>
    <n v="0.52397678363392752"/>
    <n v="0.5"/>
    <n v="3.8809215650305338"/>
    <n v="0.28974646958709077"/>
    <n v="0.26395903379383973"/>
    <n v="0.5"/>
    <n v="3.8809215650305338"/>
    <n v="0.29623210952860157"/>
    <n v="0.26986745178055604"/>
    <m/>
    <n v="0.91100000000000003"/>
    <s v="Source"/>
    <m/>
    <m/>
    <s v="Y"/>
    <s v="Pos"/>
    <s v="Y"/>
    <s v="Ridership"/>
    <s v="boarding"/>
    <s v="Continuous"/>
    <s v="Aggregate"/>
    <s v="Peak"/>
    <s v="USA"/>
    <s v="Boston"/>
    <s v="2009 - 2010"/>
    <x v="2"/>
    <x v="2"/>
    <n v="120"/>
    <x v="0"/>
    <n v="0"/>
    <n v="1"/>
    <x v="0"/>
    <s v="PT-Design"/>
    <s v="Sidewalk density"/>
    <x v="0"/>
    <s v="OLS"/>
    <m/>
    <n v="0.03"/>
    <m/>
    <m/>
    <s v=""/>
    <s v=""/>
    <m/>
  </r>
  <r>
    <n v="32"/>
    <s v="Chakraborty and Mishra 2012"/>
    <n v="32.1"/>
    <x v="469"/>
    <s v="Table 4 - Model I p. 10"/>
    <x v="0"/>
    <x v="0"/>
    <x v="2"/>
    <n v="0.11214358002166598"/>
    <n v="8.9171399718717854"/>
    <s v="32.1Pop_Den"/>
    <n v="0.5"/>
    <n v="4.4585699859358927"/>
    <n v="9.0322258288856844E-2"/>
    <n v="8.2450559797253575E-2"/>
    <e v="#N/A"/>
    <e v="#N/A"/>
    <e v="#N/A"/>
    <e v="#N/A"/>
    <e v="#N/A"/>
    <e v="#N/A"/>
    <e v="#N/A"/>
    <e v="#N/A"/>
    <n v="1"/>
    <n v="8.9171399718717854"/>
    <n v="0.14082075044194106"/>
    <n v="0.12854804480060056"/>
    <n v="0.5"/>
    <n v="4.4585699859358927"/>
    <n v="0.23956846139084415"/>
    <n v="0.21868976845410346"/>
    <e v="#N/A"/>
    <e v="#N/A"/>
    <e v="#N/A"/>
    <e v="#N/A"/>
    <s v="6c, 8a, 5"/>
    <n v="0.91284874137636118"/>
    <s v="derived (6c)"/>
    <n v="0.11214358002166598"/>
    <s v="Derived (8a)"/>
    <s v="Y"/>
    <s v="Pos"/>
    <s v="Y"/>
    <s v="Ridership"/>
    <s v="boarding + alighting"/>
    <s v="Continuous"/>
    <s v="Aggregate"/>
    <s v="General"/>
    <s v="USA"/>
    <s v="Maryland"/>
    <n v="2000"/>
    <x v="1"/>
    <x v="1"/>
    <s v="not stated"/>
    <x v="1"/>
    <n v="0"/>
    <n v="1"/>
    <x v="0"/>
    <s v="Density"/>
    <s v="residential density (household workers))"/>
    <x v="2"/>
    <s v="OLS"/>
    <m/>
    <n v="3.4188000000000001"/>
    <m/>
    <m/>
    <s v=""/>
    <n v="8.14"/>
    <m/>
  </r>
  <r>
    <n v="37"/>
    <s v="Moniruzzaman and Paez 2012"/>
    <n v="37.1"/>
    <x v="470"/>
    <s v="Table 2 (1), p. 203"/>
    <x v="0"/>
    <x v="0"/>
    <x v="2"/>
    <n v="7.9336709847607212E-2"/>
    <n v="12.604505555131235"/>
    <s v="37.1Pop_Den"/>
    <n v="0.5"/>
    <n v="6.3022527775656174"/>
    <n v="0.12767181068650649"/>
    <n v="0.12551285949212884"/>
    <e v="#N/A"/>
    <e v="#N/A"/>
    <e v="#N/A"/>
    <e v="#N/A"/>
    <e v="#N/A"/>
    <e v="#N/A"/>
    <e v="#N/A"/>
    <e v="#N/A"/>
    <n v="1"/>
    <n v="12.604505555131235"/>
    <n v="0.19905215537965953"/>
    <n v="0.19568615088509195"/>
    <n v="0.5"/>
    <n v="6.3022527775656174"/>
    <n v="0.3386334645368686"/>
    <n v="0.33290711728145694"/>
    <n v="0.5"/>
    <n v="6.3022527775656174"/>
    <n v="9.6587543112209628E-2"/>
    <n v="9.495423196511435E-2"/>
    <s v="4a, 7a"/>
    <n v="0.9830898364896000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1"/>
    <n v="761"/>
    <x v="0"/>
    <n v="0"/>
    <n v="1"/>
    <x v="0"/>
    <s v="Density"/>
    <s v="Population density"/>
    <x v="2"/>
    <s v="Binary logistic"/>
    <s v="Not choosing transit"/>
    <n v="0.22681000000000001"/>
    <n v="1.2545914729136154"/>
    <m/>
    <s v="Derived (4a)"/>
    <s v=""/>
    <m/>
  </r>
  <r>
    <n v="108"/>
    <s v="Thompson et al. 2011"/>
    <n v="108.1"/>
    <x v="471"/>
    <s v="Table 3 p. 3340"/>
    <x v="0"/>
    <x v="0"/>
    <x v="2"/>
    <n v="0.10300154641287317"/>
    <n v="9.7085921020212922"/>
    <s v="108.1Mix_Land"/>
    <n v="0.5"/>
    <n v="4.8542960510106461"/>
    <n v="6.5871729628402625E-2"/>
    <n v="6.5469912077669376E-2"/>
    <e v="#N/A"/>
    <e v="#N/A"/>
    <e v="#N/A"/>
    <e v="#N/A"/>
    <e v="#N/A"/>
    <e v="#N/A"/>
    <e v="#N/A"/>
    <e v="#N/A"/>
    <e v="#N/A"/>
    <e v="#N/A"/>
    <e v="#N/A"/>
    <e v="#N/A"/>
    <n v="0.5"/>
    <n v="4.8542960510106461"/>
    <n v="3.5962744312136169E-2"/>
    <n v="3.574337157183214E-2"/>
    <n v="0.5"/>
    <n v="4.8542960510106461"/>
    <n v="4.6051473311767482E-2"/>
    <n v="4.5770559324565703E-2"/>
    <s v="4b, 7b"/>
    <n v="0.99390000000000001"/>
    <s v="derived (7b)"/>
    <m/>
    <m/>
    <s v="N"/>
    <s v="Pos"/>
    <s v="insignificant"/>
    <s v="Ridership"/>
    <s v="trip"/>
    <s v="Count"/>
    <s v="Aggregate"/>
    <s v="Work"/>
    <s v="USA"/>
    <s v="Florida"/>
    <n v="2000"/>
    <x v="1"/>
    <x v="1"/>
    <n v="40436"/>
    <x v="0"/>
    <n v="0"/>
    <n v="1"/>
    <x v="0"/>
    <s v="Diversity"/>
    <s v="Entropy:Perfect balancing when index = 1"/>
    <x v="4"/>
    <s v="Negative binomial regression"/>
    <m/>
    <n v="1.3251999999999999"/>
    <m/>
    <n v="3.7629378673196339"/>
    <s v="Derived (4b)"/>
    <s v=""/>
    <m/>
  </r>
  <r>
    <n v="34"/>
    <s v="Hamidi and Ewing 2014"/>
    <n v="34.1"/>
    <x v="472"/>
    <s v="Table 6 p. 79"/>
    <x v="0"/>
    <x v="0"/>
    <x v="2"/>
    <n v="0.19117647058823528"/>
    <n v="5.2307692307692308"/>
    <s v="34.1Centrality"/>
    <n v="1"/>
    <n v="5.2307692307692308"/>
    <n v="3.6490136014967898E-7"/>
    <n v="3.7949741455566618E-7"/>
    <e v="#N/A"/>
    <e v="#N/A"/>
    <e v="#N/A"/>
    <e v="#N/A"/>
    <e v="#N/A"/>
    <e v="#N/A"/>
    <e v="#N/A"/>
    <e v="#N/A"/>
    <e v="#N/A"/>
    <e v="#N/A"/>
    <e v="#N/A"/>
    <e v="#N/A"/>
    <n v="1"/>
    <n v="5.2307692307692308"/>
    <n v="1.7356527023835455E-2"/>
    <n v="1.8050788104788874E-2"/>
    <e v="#N/A"/>
    <e v="#N/A"/>
    <e v="#N/A"/>
    <e v="#N/A"/>
    <s v="6a, 8a"/>
    <n v="1.04"/>
    <s v="Source (6a)"/>
    <n v="0.19117647058823528"/>
    <s v="Derived (8a)"/>
    <s v="Y"/>
    <s v="Pos"/>
    <s v="Y"/>
    <s v="Mode share"/>
    <s v="activity"/>
    <s v="continuous (fraction)"/>
    <s v="Aggregate"/>
    <s v="Work"/>
    <s v="USA"/>
    <s v="varies"/>
    <s v="2007 - 2011"/>
    <x v="2"/>
    <x v="1"/>
    <n v="451"/>
    <x v="1"/>
    <n v="0"/>
    <n v="1"/>
    <x v="0"/>
    <s v="PT-Access"/>
    <s v="Compactness index"/>
    <x v="11"/>
    <s v="OLS"/>
    <m/>
    <n v="1.04"/>
    <m/>
    <m/>
    <s v=""/>
    <n v="5.44"/>
    <m/>
  </r>
  <r>
    <n v="34"/>
    <s v="Hamidi and Ewing 2014"/>
    <n v="34.200000000000003"/>
    <x v="473"/>
    <s v="Tabe 7 p. 80"/>
    <x v="0"/>
    <x v="0"/>
    <x v="2"/>
    <n v="0.21501014198782964"/>
    <n v="4.6509433962264142"/>
    <s v="34.2Centrality"/>
    <n v="0.5"/>
    <n v="2.3254716981132071"/>
    <n v="1.6222619431182661E-7"/>
    <n v="1.7195976597053621E-7"/>
    <e v="#N/A"/>
    <e v="#N/A"/>
    <e v="#N/A"/>
    <e v="#N/A"/>
    <e v="#N/A"/>
    <e v="#N/A"/>
    <e v="#N/A"/>
    <e v="#N/A"/>
    <e v="#N/A"/>
    <e v="#N/A"/>
    <e v="#N/A"/>
    <e v="#N/A"/>
    <n v="0.5"/>
    <n v="2.3254716981132071"/>
    <n v="7.7162861886626941E-3"/>
    <n v="8.1792633599824562E-3"/>
    <e v="#N/A"/>
    <e v="#N/A"/>
    <e v="#N/A"/>
    <e v="#N/A"/>
    <s v="6a, 8a"/>
    <n v="1.06"/>
    <s v="Source (6a)"/>
    <n v="0.21501014198782964"/>
    <s v="Derived (8a)"/>
    <s v="Y"/>
    <s v="Pos"/>
    <s v="Y"/>
    <s v="Mode share"/>
    <s v="activity"/>
    <s v="continuous (fraction)"/>
    <s v="Aggregate"/>
    <s v="Work"/>
    <s v="USA"/>
    <s v="varies"/>
    <s v="2007 - 2011"/>
    <x v="2"/>
    <x v="1"/>
    <n v="451"/>
    <x v="1"/>
    <n v="0"/>
    <n v="1"/>
    <x v="0"/>
    <s v="PT-Access"/>
    <s v="Centering factor"/>
    <x v="11"/>
    <s v="OLS"/>
    <m/>
    <n v="1.06"/>
    <m/>
    <m/>
    <s v=""/>
    <n v="4.93"/>
    <m/>
  </r>
  <r>
    <n v="107"/>
    <s v="Brownet al. 2014"/>
    <n v="107.9"/>
    <x v="474"/>
    <s v="Table 2 p. 952 (rail to regional centres)"/>
    <x v="0"/>
    <x v="0"/>
    <x v="2"/>
    <n v="7.9336709847607212E-2"/>
    <n v="12.604505555131235"/>
    <s v="107.9Pop_Den"/>
    <n v="1"/>
    <n v="12.604505555131235"/>
    <n v="0.25534362137301297"/>
    <n v="0.27602645470422704"/>
    <e v="#N/A"/>
    <e v="#N/A"/>
    <e v="#N/A"/>
    <e v="#N/A"/>
    <e v="#N/A"/>
    <e v="#N/A"/>
    <e v="#N/A"/>
    <e v="#N/A"/>
    <e v="#N/A"/>
    <e v="#N/A"/>
    <e v="#N/A"/>
    <e v="#N/A"/>
    <n v="1"/>
    <n v="12.604505555131235"/>
    <n v="0.6772669290737372"/>
    <n v="0.73212555032870985"/>
    <n v="1"/>
    <n v="12.604505555131235"/>
    <n v="0.19317508622441926"/>
    <n v="0.2088222682085972"/>
    <s v="4b"/>
    <n v="1.081"/>
    <s v="Source"/>
    <m/>
    <m/>
    <s v="Y"/>
    <s v="Pos"/>
    <s v="Y"/>
    <s v="Ridership"/>
    <s v="trip"/>
    <s v="Count"/>
    <s v="Aggregate"/>
    <s v="Work"/>
    <s v="USA"/>
    <s v="Atlanta"/>
    <n v="2000"/>
    <x v="1"/>
    <x v="1"/>
    <n v="25269"/>
    <x v="0"/>
    <n v="0"/>
    <n v="1"/>
    <x v="0"/>
    <s v="Density"/>
    <s v="Population density"/>
    <x v="2"/>
    <s v="Negative binomial regression"/>
    <m/>
    <n v="0.22270000000000001"/>
    <m/>
    <n v="1.2494456838001653"/>
    <s v="Derived (4b)"/>
    <s v=""/>
    <m/>
  </r>
  <r>
    <n v="160"/>
    <s v="Moshiur et al. 2019"/>
    <n v="160.19999999999999"/>
    <x v="475"/>
    <s v="Table 4 (alighting) p. 599"/>
    <x v="0"/>
    <x v="0"/>
    <x v="2"/>
    <n v="3.7352885434314108E-2"/>
    <n v="26.771693494965003"/>
    <s v="160.2Mix_Land"/>
    <n v="1"/>
    <n v="26.771693494965003"/>
    <n v="0.3632859918437909"/>
    <n v="0.4051664922322497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n v="1"/>
    <n v="26.771693494965003"/>
    <n v="0.25397625434021887"/>
    <n v="0.28325526001993279"/>
    <s v="6c, 8a"/>
    <n v="1.1152824532977506"/>
    <s v="derived (6c)"/>
    <n v="3.7352885434314108E-2"/>
    <s v="Derived (8a)"/>
    <s v="Y"/>
    <s v="Pos"/>
    <s v="Y"/>
    <s v="Ridership"/>
    <s v="daily alighting"/>
    <s v="Count"/>
    <s v="Aggregate"/>
    <s v="General"/>
    <s v="USA"/>
    <s v="Orlando"/>
    <n v="2015"/>
    <x v="0"/>
    <x v="0"/>
    <n v="2124"/>
    <x v="0"/>
    <n v="0"/>
    <n v="0"/>
    <x v="1"/>
    <s v="Diversity"/>
    <s v="normalised land use land use entropy"/>
    <x v="4"/>
    <s v="panel OLS"/>
    <m/>
    <n v="538.00199999999995"/>
    <m/>
    <m/>
    <m/>
    <n v="29.858000000000001"/>
    <s v="source"/>
  </r>
  <r>
    <n v="127"/>
    <s v="Bordoloi et al. 2013"/>
    <n v="127.4"/>
    <x v="476"/>
    <s v="Table 4 p. 571"/>
    <x v="0"/>
    <x v="0"/>
    <x v="2"/>
    <n v="0.50128095644748072"/>
    <n v="1.9948892674616698"/>
    <s v="127.4Mix_Land"/>
    <n v="1"/>
    <n v="1.9948892674616698"/>
    <n v="2.7070208550110761E-2"/>
    <n v="3.1780424837830029E-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s v="8a, SS calculated as: population/average household size *1% (stated sample size)"/>
    <n v="1.1739999999999999"/>
    <s v="Source"/>
    <n v="0.50128095644748072"/>
    <s v="Derived (8a)"/>
    <s v="Y"/>
    <s v="Pos"/>
    <s v="Y"/>
    <s v="Ridership"/>
    <m/>
    <s v="Count"/>
    <s v="Disaggregate"/>
    <s v="General"/>
    <s v="India"/>
    <s v="Agartala"/>
    <n v="2012"/>
    <x v="0"/>
    <x v="2"/>
    <n v="816"/>
    <x v="1"/>
    <n v="0"/>
    <n v="0"/>
    <x v="1"/>
    <s v="Diversity"/>
    <s v="Mix Type Index: alternative to dissimilarity index"/>
    <x v="4"/>
    <s v="OLS"/>
    <m/>
    <n v="0.28799999999999998"/>
    <m/>
    <m/>
    <m/>
    <n v="2.3420000000000001"/>
    <m/>
  </r>
  <r>
    <n v="51"/>
    <s v="Cervero et al. 2010"/>
    <n v="51.1"/>
    <x v="477"/>
    <s v="Table 3 p. 7"/>
    <x v="0"/>
    <x v="0"/>
    <x v="2"/>
    <n v="2.0737327188940089E-2"/>
    <n v="48.222222222222229"/>
    <s v="51.1Act_Den"/>
    <n v="1"/>
    <n v="48.222222222222229"/>
    <n v="2.6930303928367021"/>
    <n v="3.225111511086729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s v="6c, 8a"/>
    <n v="1.1975770936953891"/>
    <s v="derived (6c)"/>
    <n v="2.0737327188940089E-2"/>
    <s v="Derived (8a)"/>
    <s v="Y"/>
    <s v="Pos"/>
    <s v="Y"/>
    <s v="Ridership"/>
    <s v="average daily boarding"/>
    <s v="Continuous"/>
    <s v="Aggregate"/>
    <s v="General"/>
    <s v="USA"/>
    <s v="Los Angeles"/>
    <n v="2008"/>
    <x v="1"/>
    <x v="1"/>
    <n v="69"/>
    <x v="1"/>
    <n v="0"/>
    <n v="0"/>
    <x v="1"/>
    <s v="Density"/>
    <s v="Total density (employment and population)"/>
    <x v="7"/>
    <s v="OLS"/>
    <m/>
    <n v="3.5999999999999997E-2"/>
    <m/>
    <m/>
    <s v=""/>
    <n v="1.736"/>
    <m/>
  </r>
  <r>
    <n v="34"/>
    <s v="Hamidi and Ewing 2014"/>
    <n v="34.200000000000003"/>
    <x v="478"/>
    <s v="Tabe 7 p. 80"/>
    <x v="0"/>
    <x v="0"/>
    <x v="2"/>
    <n v="0.43606557377049188"/>
    <n v="2.2932330827067666"/>
    <s v="34.2Centrality"/>
    <n v="0.5"/>
    <n v="1.1466165413533833"/>
    <n v="7.9988605318082549E-8"/>
    <n v="1.0638484507304979E-7"/>
    <e v="#N/A"/>
    <e v="#N/A"/>
    <e v="#N/A"/>
    <e v="#N/A"/>
    <e v="#N/A"/>
    <e v="#N/A"/>
    <e v="#N/A"/>
    <e v="#N/A"/>
    <e v="#N/A"/>
    <e v="#N/A"/>
    <e v="#N/A"/>
    <e v="#N/A"/>
    <n v="0.5"/>
    <n v="1.1466165413533833"/>
    <n v="3.8046566590837884E-3"/>
    <n v="5.060193356581439E-3"/>
    <e v="#N/A"/>
    <e v="#N/A"/>
    <e v="#N/A"/>
    <e v="#N/A"/>
    <s v="6a, 8a"/>
    <n v="1.33"/>
    <s v="Source (6a)"/>
    <n v="0.43606557377049188"/>
    <s v="Derived (8a)"/>
    <s v="Y"/>
    <s v="Pos"/>
    <s v="Y"/>
    <s v="Mode share"/>
    <s v="activity"/>
    <s v="continuous (fraction)"/>
    <s v="Aggregate"/>
    <s v="Work"/>
    <s v="USA"/>
    <s v="varies"/>
    <s v="2007 - 2011"/>
    <x v="2"/>
    <x v="1"/>
    <n v="451"/>
    <x v="1"/>
    <n v="0"/>
    <n v="1"/>
    <x v="0"/>
    <s v="PT-Access"/>
    <s v="Density factor"/>
    <x v="11"/>
    <s v="OLS"/>
    <m/>
    <n v="1.33"/>
    <m/>
    <m/>
    <s v=""/>
    <n v="3.05"/>
    <m/>
  </r>
  <r>
    <n v="33"/>
    <s v="Ramos-Santiago and Brown 2016"/>
    <n v="33.299999999999997"/>
    <x v="479"/>
    <s v="(Modern Streetcar) Table 4, p. 931"/>
    <x v="0"/>
    <x v="0"/>
    <x v="2"/>
    <n v="4.9702463302186993E-2"/>
    <n v="20.119727143503535"/>
    <s v="33.3Emp_Den"/>
    <n v="1"/>
    <n v="20.119727143503535"/>
    <n v="0.37214243954882059"/>
    <n v="0.522860127566092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s v="4b"/>
    <n v="1.405"/>
    <s v="Source"/>
    <m/>
    <m/>
    <s v="Y"/>
    <s v="Pos"/>
    <s v="Y"/>
    <s v="Ridership"/>
    <s v="boarding"/>
    <s v="Count"/>
    <s v="Aggregate"/>
    <s v="General"/>
    <s v="USA"/>
    <s v="varies"/>
    <n v="2012"/>
    <x v="0"/>
    <x v="2"/>
    <n v="125"/>
    <x v="1"/>
    <n v="0"/>
    <n v="0"/>
    <x v="1"/>
    <s v="Density"/>
    <s v="Employment density"/>
    <x v="1"/>
    <s v="Negative binomial regression"/>
    <m/>
    <n v="2E-3"/>
    <m/>
    <n v="1.0020020013340003"/>
    <s v="Derived (4b)"/>
    <s v=""/>
    <m/>
  </r>
  <r>
    <n v="160"/>
    <s v="Moshiur et al. 2019"/>
    <n v="160.1"/>
    <x v="480"/>
    <s v="Table 4 (Boarding) p. 599"/>
    <x v="0"/>
    <x v="0"/>
    <x v="2"/>
    <n v="7.6819515443840788E-2"/>
    <n v="13.017525484537245"/>
    <s v="160.1Centrality"/>
    <n v="1"/>
    <n v="13.017525484537245"/>
    <n v="9.081097914144081E-7"/>
    <n v="1.5747049887435757E-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n v="1"/>
    <n v="13.017525484537245"/>
    <n v="4.5406161529295483E-7"/>
    <n v="7.8736414644877694E-7"/>
    <s v="6c, 8a"/>
    <n v="1.7340469221138182"/>
    <s v="derived (6c)"/>
    <n v="7.6819515443840788E-2"/>
    <s v="Derived (8a)"/>
    <s v="Y"/>
    <s v="Pos"/>
    <s v="Y"/>
    <s v="Ridership"/>
    <s v="daily boardings"/>
    <s v="Count"/>
    <s v="Aggregate"/>
    <s v="General"/>
    <s v="USA"/>
    <s v="Orlando"/>
    <n v="2015"/>
    <x v="0"/>
    <x v="0"/>
    <n v="2124"/>
    <x v="0"/>
    <n v="0"/>
    <n v="0"/>
    <x v="1"/>
    <s v="PT-Access"/>
    <s v="number of bus stops"/>
    <x v="11"/>
    <s v="panel OLS"/>
    <m/>
    <n v="9.5869999999999997"/>
    <m/>
    <m/>
    <m/>
    <n v="22.573"/>
    <s v="source"/>
  </r>
  <r>
    <n v="160"/>
    <s v="Moshiur et al. 2019"/>
    <n v="160.19999999999999"/>
    <x v="481"/>
    <s v="Table 4 (alighting) p. 599"/>
    <x v="0"/>
    <x v="0"/>
    <x v="2"/>
    <n v="7.8895368819793588E-2"/>
    <n v="12.675015212668807"/>
    <s v="160.2Centrality"/>
    <n v="1"/>
    <n v="12.675015212668807"/>
    <n v="8.8421608504807891E-7"/>
    <n v="1.6146777862693841E-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n v="1"/>
    <n v="12.675015212668807"/>
    <n v="4.4211458530759037E-7"/>
    <n v="8.0735084099160015E-7"/>
    <s v="6c, 8a"/>
    <n v="1.8261122067029425"/>
    <s v="derived (6c)"/>
    <n v="7.8895368819793588E-2"/>
    <s v="Derived (8a)"/>
    <s v="Y"/>
    <s v="Pos"/>
    <s v="Y"/>
    <s v="Ridership"/>
    <s v="daily alighting"/>
    <s v="Count"/>
    <s v="Aggregate"/>
    <s v="General"/>
    <s v="USA"/>
    <s v="Orlando"/>
    <n v="2015"/>
    <x v="0"/>
    <x v="0"/>
    <n v="2124"/>
    <x v="0"/>
    <n v="0"/>
    <n v="0"/>
    <x v="1"/>
    <s v="PT-Access"/>
    <s v="number of bus stops"/>
    <x v="11"/>
    <s v="panel OLS"/>
    <m/>
    <n v="10.096"/>
    <m/>
    <m/>
    <m/>
    <n v="23.146000000000001"/>
    <s v="source"/>
  </r>
  <r>
    <n v="25"/>
    <s v="Sung 2005"/>
    <n v="25.3"/>
    <x v="482"/>
    <s v="Table V-5, Model A, p. 116"/>
    <x v="0"/>
    <x v="0"/>
    <x v="2"/>
    <n v="1.21818"/>
    <n v="0.82089674760708597"/>
    <s v="25.3Balance"/>
    <n v="1"/>
    <n v="0.82089674760708597"/>
    <n v="9.1617337622583186E-2"/>
    <n v="0.18633638021037893"/>
    <e v="#N/A"/>
    <e v="#N/A"/>
    <e v="#N/A"/>
    <e v="#N/A"/>
    <e v="#N/A"/>
    <e v="#N/A"/>
    <e v="#N/A"/>
    <e v="#N/A"/>
    <e v="#N/A"/>
    <e v="#N/A"/>
    <e v="#N/A"/>
    <e v="#N/A"/>
    <n v="1"/>
    <n v="0.82089674760708597"/>
    <n v="5.914791988991705E-2"/>
    <n v="0.12029829260770723"/>
    <n v="1"/>
    <n v="0.82089674760708597"/>
    <n v="8.6220247056885968E-2"/>
    <n v="0.17535948057788281"/>
    <s v="3, 7b,5, 8a, 8b"/>
    <n v="2.033855"/>
    <s v="derived (7b)"/>
    <n v="1.21818"/>
    <s v="Derived (8a)"/>
    <s v="Y"/>
    <s v="Pos"/>
    <s v="Y"/>
    <s v="Ridership"/>
    <s v="trip"/>
    <s v="Count"/>
    <s v="Aggregate"/>
    <s v="Work"/>
    <s v="USA"/>
    <s v="Santa Clara"/>
    <n v="2000"/>
    <x v="1"/>
    <x v="1"/>
    <n v="587"/>
    <x v="0"/>
    <n v="1"/>
    <n v="1"/>
    <x v="0"/>
    <s v="Diversity"/>
    <s v="jobs-housing balance:Appears to be an absolute value - ratio of the two land uses"/>
    <x v="3"/>
    <s v="Negative binomial regression"/>
    <m/>
    <n v="5.149"/>
    <m/>
    <n v="172.2591450135512"/>
    <s v="Derived (4b)"/>
    <n v="1.6695849546044099"/>
    <s v="derived (8b)"/>
  </r>
  <r>
    <n v="100"/>
    <s v="Spears 2013"/>
    <n v="100.1"/>
    <x v="483"/>
    <s v="Table 4.5 p. 52 (Model 1)"/>
    <x v="0"/>
    <x v="0"/>
    <x v="2"/>
    <n v="1.2060667870036101"/>
    <n v="0.82914147937398319"/>
    <s v="100.1Connectivity"/>
    <n v="1"/>
    <n v="0.82914147937398319"/>
    <n v="7.8337271743239845E-2"/>
    <n v="0.16715689058322719"/>
    <e v="#N/A"/>
    <e v="#N/A"/>
    <e v="#N/A"/>
    <e v="#N/A"/>
    <e v="#N/A"/>
    <e v="#N/A"/>
    <e v="#N/A"/>
    <e v="#N/A"/>
    <e v="#N/A"/>
    <e v="#N/A"/>
    <e v="#N/A"/>
    <e v="#N/A"/>
    <n v="1"/>
    <n v="0.82914147937398319"/>
    <n v="6.1903033187154649E-2"/>
    <n v="0.1320893402970475"/>
    <e v="#N/A"/>
    <e v="#N/A"/>
    <e v="#N/A"/>
    <e v="#N/A"/>
    <s v="5, 7a, 8a, 8b"/>
    <n v="2.1338104693140796"/>
    <s v="derived (7a)"/>
    <n v="1.2060667870036101"/>
    <s v="Derived (8a)"/>
    <s v="Y"/>
    <s v="Pos"/>
    <s v="Y"/>
    <s v="Transit use (probability)"/>
    <s v="individual"/>
    <s v="ordered categorical"/>
    <s v="Disaggregate"/>
    <s v="General"/>
    <s v="USA"/>
    <s v="South Los Angeles"/>
    <n v="2011"/>
    <x v="0"/>
    <x v="2"/>
    <n v="284"/>
    <x v="1"/>
    <n v="1"/>
    <n v="1"/>
    <x v="0"/>
    <s v="PT-Design"/>
    <s v="Intersection density"/>
    <x v="0"/>
    <s v="Binary logistic"/>
    <s v="no transit trip"/>
    <n v="2.3E-2"/>
    <n v="1.02"/>
    <m/>
    <s v="Source"/>
    <n v="1.7692307692307694"/>
    <s v="derived (8b)"/>
  </r>
  <r>
    <n v="178"/>
    <s v="Park et al. 2018"/>
    <n v="178.1"/>
    <x v="484"/>
    <s v="Table 6 p. 281"/>
    <x v="0"/>
    <x v="0"/>
    <x v="2"/>
    <n v="1.0698000000000001"/>
    <n v="0.93475415965601039"/>
    <s v="178.1Centrality"/>
    <n v="1"/>
    <n v="0.93475415965601039"/>
    <n v="6.5208968168126896E-8"/>
    <n v="1.3952110829252433E-7"/>
    <e v="#N/A"/>
    <e v="#N/A"/>
    <e v="#N/A"/>
    <e v="#N/A"/>
    <e v="#N/A"/>
    <e v="#N/A"/>
    <e v="#N/A"/>
    <e v="#N/A"/>
    <e v="#N/A"/>
    <e v="#N/A"/>
    <e v="#N/A"/>
    <e v="#N/A"/>
    <n v="1"/>
    <n v="0.93475415965601039"/>
    <n v="3.1016634680184983E-3"/>
    <n v="6.6363191561723796E-3"/>
    <n v="1"/>
    <n v="0.93475415965601039"/>
    <n v="3.2604966599787281E-8"/>
    <n v="6.9761586536904877E-8"/>
    <s v="7b, 8a, 8b"/>
    <n v="2.1396000000000002"/>
    <s v="derived (7b)"/>
    <n v="1.0698000000000001"/>
    <s v="derived, 8a, 8b"/>
    <s v="Y"/>
    <s v="Pos"/>
    <s v="Y"/>
    <s v="Transit users"/>
    <s v="Any transit trip"/>
    <s v="Count"/>
    <s v="Disaggregate"/>
    <s v="General"/>
    <s v="USA"/>
    <s v="varies"/>
    <n v="2012"/>
    <x v="0"/>
    <x v="0"/>
    <n v="2431"/>
    <x v="0"/>
    <n v="0"/>
    <n v="1"/>
    <x v="0"/>
    <s v="PT-Access"/>
    <s v="Compactness index"/>
    <x v="11"/>
    <s v="Negative binomial regression (multilevel)"/>
    <m/>
    <n v="0.02"/>
    <m/>
    <m/>
    <m/>
    <n v="2"/>
    <s v="derived (8b)"/>
  </r>
  <r>
    <n v="55"/>
    <s v="Marshall and Garrick 2010"/>
    <n v="55.1"/>
    <x v="485"/>
    <s v="Table 2 p. 110"/>
    <x v="0"/>
    <x v="0"/>
    <x v="2"/>
    <n v="8.0327039057698876E-2"/>
    <n v="12.449108192344802"/>
    <s v="55.1Mix_Land"/>
    <n v="1"/>
    <n v="12.449108192344802"/>
    <n v="0.16893165978002905"/>
    <n v="0.79491771434674763"/>
    <e v="#N/A"/>
    <e v="#N/A"/>
    <e v="#N/A"/>
    <e v="#N/A"/>
    <e v="#N/A"/>
    <e v="#N/A"/>
    <e v="#N/A"/>
    <e v="#N/A"/>
    <e v="#N/A"/>
    <e v="#N/A"/>
    <e v="#N/A"/>
    <e v="#N/A"/>
    <n v="1"/>
    <n v="12.449108192344802"/>
    <n v="9.2228428206846902E-2"/>
    <n v="0.43398621338027582"/>
    <n v="1"/>
    <n v="12.449108192344802"/>
    <n v="0.11810152649336535"/>
    <n v="0.55573357666178791"/>
    <s v="4a, 7a, 8a"/>
    <n v="4.705557948"/>
    <s v="derived (7a)"/>
    <n v="8.0327039057698876E-2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Diversity"/>
    <s v="Mixed Use:ratio of the two land uses"/>
    <x v="4"/>
    <s v="Multinomial logistic"/>
    <s v="automobile"/>
    <n v="12.4131"/>
    <n v="246003.24355241624"/>
    <m/>
    <s v="Derived (4a)"/>
    <n v="58.58"/>
    <m/>
  </r>
  <r>
    <n v="179"/>
    <s v="Liu et al. 2018a"/>
    <n v="179.1"/>
    <x v="486"/>
    <s v="Table 2 p. 8"/>
    <x v="0"/>
    <x v="0"/>
    <x v="2"/>
    <n v="0.5583999999999999"/>
    <n v="1.7908309455587397"/>
    <s v="179.1Connectivity"/>
    <n v="1"/>
    <n v="1.7908309455587397"/>
    <n v="0.16919767484598497"/>
    <n v="2.161229579877704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n v="1"/>
    <n v="1.7908309455587397"/>
    <n v="0.13669475662484612"/>
    <n v="1.7460568042718092"/>
    <s v="7b, 8a, 8b"/>
    <n v="12.773399999999999"/>
    <s v="derived (7b)"/>
    <n v="0.5583999999999999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x v="0"/>
    <x v="0"/>
    <n v="113"/>
    <x v="0"/>
    <n v="0"/>
    <n v="0"/>
    <x v="1"/>
    <s v="PT-Design"/>
    <s v="density of bikeshare docks"/>
    <x v="0"/>
    <s v="Poisson regression"/>
    <m/>
    <n v="0.183"/>
    <m/>
    <m/>
    <m/>
    <n v="22.875"/>
    <s v="derived (8b)"/>
  </r>
  <r>
    <n v="179"/>
    <s v="Liu et al. 2018a"/>
    <n v="179.2"/>
    <x v="487"/>
    <s v="Table 2 p. 8"/>
    <x v="0"/>
    <x v="0"/>
    <x v="2"/>
    <n v="0.48859999999999998"/>
    <n v="2.0466639377814162"/>
    <s v="179.2Connectivity"/>
    <n v="1"/>
    <n v="2.0466639377814162"/>
    <n v="0.19336877125255419"/>
    <n v="2.469976662717375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n v="1"/>
    <n v="2.0466639377814162"/>
    <n v="0.15622257899982409"/>
    <n v="1.9954934905963528"/>
    <s v="7b, 8a, 8b"/>
    <n v="12.773399999999999"/>
    <s v="derived (7b)"/>
    <n v="0.48859999999999998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x v="0"/>
    <x v="0"/>
    <n v="113"/>
    <x v="0"/>
    <n v="0"/>
    <n v="0"/>
    <x v="1"/>
    <s v="PT-Design"/>
    <s v="density of bikeshare docks"/>
    <x v="0"/>
    <s v="Poisson regression"/>
    <m/>
    <n v="0.183"/>
    <m/>
    <m/>
    <m/>
    <n v="26.142857142857142"/>
    <s v="derived (8b)"/>
  </r>
  <r>
    <n v="176"/>
    <s v="Lee et al. 2017"/>
    <n v="176.1"/>
    <x v="488"/>
    <s v="Table 5 p. 20 (TMS)"/>
    <x v="0"/>
    <x v="2"/>
    <x v="2"/>
    <n v="7.9336709847607212E-2"/>
    <n v="12.604505555131235"/>
    <s v="176.1Pop_Den"/>
    <n v="0.5"/>
    <n v="6.3022527775656174"/>
    <n v="0.12767181068650649"/>
    <n v="6.0311642166913808"/>
    <e v="#N/A"/>
    <e v="#N/A"/>
    <e v="#N/A"/>
    <e v="#N/A"/>
    <e v="#N/A"/>
    <e v="#N/A"/>
    <e v="#N/A"/>
    <e v="#N/A"/>
    <n v="1"/>
    <n v="12.604505555131235"/>
    <n v="0.19905215537965953"/>
    <n v="9.403142560019921"/>
    <n v="0.5"/>
    <n v="6.3022527775656174"/>
    <n v="0.3386334645368686"/>
    <n v="15.99690662258968"/>
    <n v="0.5"/>
    <n v="6.3022527775656174"/>
    <n v="9.6587543112209628E-2"/>
    <n v="4.562756106176713"/>
    <s v="6c"/>
    <n v="47.239591764705885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x v="0"/>
    <x v="0"/>
    <n v="78"/>
    <x v="0"/>
    <n v="0"/>
    <n v="1"/>
    <x v="0"/>
    <s v="Density"/>
    <s v="Population density"/>
    <x v="2"/>
    <s v="OLS"/>
    <m/>
    <n v="0.27900000000000003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D02FFD-125A-4991-816C-34A9A642754F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B9:D22" firstHeaderRow="0" firstDataRow="1" firstDataCol="1" rowPageCount="3" colPageCount="1"/>
  <pivotFields count="32">
    <pivotField axis="axisPage" compact="0" outline="0" multipleItemSelectionAllowed="1" showAll="0">
      <items count="4">
        <item h="1" x="2"/>
        <item h="1"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4">
        <item x="1"/>
        <item h="1" x="2"/>
        <item h="1"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5">
        <item x="1"/>
        <item x="2"/>
        <item x="3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4">
        <item x="7"/>
        <item x="6"/>
        <item x="3"/>
        <item m="1" x="12"/>
        <item x="8"/>
        <item x="0"/>
        <item x="1"/>
        <item x="5"/>
        <item x="9"/>
        <item x="4"/>
        <item x="2"/>
        <item x="10"/>
        <item x="1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1"/>
  </rowFields>
  <rowItems count="13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29" hier="-1"/>
    <pageField fld="0" hier="-1"/>
    <pageField fld="1" hier="-1"/>
  </pageFields>
  <dataFields count="2">
    <dataField name="Average of SE_E_mag" fld="10" subtotal="average" baseField="0" baseItem="0"/>
    <dataField name="Count of SE_E_mag2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00DEC8-4200-4DFB-9D21-648667567E5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>
  <location ref="B8:E675" firstHeaderRow="1" firstDataRow="1" firstDataCol="3"/>
  <pivotFields count="61">
    <pivotField axis="axisRow" compact="0" showAll="0">
      <items count="90">
        <item x="51"/>
        <item x="79"/>
        <item x="58"/>
        <item x="20"/>
        <item x="61"/>
        <item x="10"/>
        <item x="66"/>
        <item x="80"/>
        <item x="39"/>
        <item x="11"/>
        <item x="46"/>
        <item x="3"/>
        <item x="78"/>
        <item x="9"/>
        <item x="38"/>
        <item x="73"/>
        <item x="56"/>
        <item x="27"/>
        <item x="86"/>
        <item x="44"/>
        <item x="18"/>
        <item x="74"/>
        <item x="35"/>
        <item x="83"/>
        <item x="40"/>
        <item x="53"/>
        <item x="81"/>
        <item x="68"/>
        <item x="22"/>
        <item x="32"/>
        <item x="47"/>
        <item x="7"/>
        <item x="85"/>
        <item x="75"/>
        <item x="72"/>
        <item x="14"/>
        <item x="82"/>
        <item x="67"/>
        <item x="36"/>
        <item x="65"/>
        <item x="60"/>
        <item x="28"/>
        <item x="16"/>
        <item x="24"/>
        <item x="52"/>
        <item x="21"/>
        <item x="30"/>
        <item x="88"/>
        <item x="76"/>
        <item x="57"/>
        <item x="54"/>
        <item x="55"/>
        <item x="87"/>
        <item x="62"/>
        <item x="64"/>
        <item x="41"/>
        <item x="37"/>
        <item x="8"/>
        <item x="2"/>
        <item x="17"/>
        <item x="12"/>
        <item x="63"/>
        <item x="69"/>
        <item x="34"/>
        <item x="71"/>
        <item x="43"/>
        <item x="42"/>
        <item x="25"/>
        <item x="23"/>
        <item x="19"/>
        <item x="33"/>
        <item x="49"/>
        <item x="15"/>
        <item x="29"/>
        <item x="70"/>
        <item x="4"/>
        <item x="84"/>
        <item x="48"/>
        <item x="5"/>
        <item x="6"/>
        <item x="31"/>
        <item x="59"/>
        <item x="1"/>
        <item x="26"/>
        <item x="45"/>
        <item x="77"/>
        <item x="50"/>
        <item x="0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191">
        <item x="181"/>
        <item x="134"/>
        <item x="81"/>
        <item x="93"/>
        <item x="147"/>
        <item x="154"/>
        <item x="92"/>
        <item x="105"/>
        <item x="32"/>
        <item x="101"/>
        <item x="74"/>
        <item x="131"/>
        <item x="15"/>
        <item x="118"/>
        <item x="173"/>
        <item x="169"/>
        <item x="161"/>
        <item x="164"/>
        <item x="165"/>
        <item x="157"/>
        <item x="172"/>
        <item x="170"/>
        <item x="175"/>
        <item x="151"/>
        <item x="64"/>
        <item x="16"/>
        <item x="73"/>
        <item x="146"/>
        <item x="8"/>
        <item x="5"/>
        <item x="189"/>
        <item x="4"/>
        <item x="89"/>
        <item x="144"/>
        <item x="13"/>
        <item x="14"/>
        <item x="63"/>
        <item x="62"/>
        <item x="136"/>
        <item x="87"/>
        <item x="94"/>
        <item x="178"/>
        <item x="180"/>
        <item x="186"/>
        <item x="45"/>
        <item x="184"/>
        <item x="177"/>
        <item x="69"/>
        <item x="117"/>
        <item x="103"/>
        <item x="106"/>
        <item x="182"/>
        <item x="113"/>
        <item x="129"/>
        <item x="97"/>
        <item x="30"/>
        <item x="137"/>
        <item x="57"/>
        <item x="91"/>
        <item x="100"/>
        <item x="162"/>
        <item x="79"/>
        <item x="65"/>
        <item x="179"/>
        <item x="84"/>
        <item x="156"/>
        <item x="122"/>
        <item x="37"/>
        <item x="34"/>
        <item x="41"/>
        <item x="53"/>
        <item x="75"/>
        <item x="19"/>
        <item x="11"/>
        <item x="150"/>
        <item x="176"/>
        <item x="138"/>
        <item x="135"/>
        <item x="20"/>
        <item x="59"/>
        <item x="27"/>
        <item x="24"/>
        <item x="26"/>
        <item x="36"/>
        <item x="56"/>
        <item x="39"/>
        <item x="38"/>
        <item x="160"/>
        <item x="125"/>
        <item x="119"/>
        <item x="58"/>
        <item x="141"/>
        <item x="111"/>
        <item x="155"/>
        <item x="159"/>
        <item x="153"/>
        <item x="149"/>
        <item x="158"/>
        <item x="163"/>
        <item x="99"/>
        <item x="124"/>
        <item x="133"/>
        <item x="70"/>
        <item x="98"/>
        <item x="51"/>
        <item x="46"/>
        <item x="23"/>
        <item x="40"/>
        <item x="82"/>
        <item x="168"/>
        <item x="33"/>
        <item x="142"/>
        <item x="114"/>
        <item x="49"/>
        <item x="185"/>
        <item x="139"/>
        <item x="88"/>
        <item x="95"/>
        <item x="85"/>
        <item x="102"/>
        <item x="86"/>
        <item x="148"/>
        <item x="183"/>
        <item x="104"/>
        <item x="109"/>
        <item x="90"/>
        <item x="66"/>
        <item x="61"/>
        <item x="25"/>
        <item x="12"/>
        <item x="29"/>
        <item x="48"/>
        <item x="187"/>
        <item x="3"/>
        <item x="28"/>
        <item x="112"/>
        <item x="116"/>
        <item x="110"/>
        <item x="17"/>
        <item x="60"/>
        <item x="21"/>
        <item x="121"/>
        <item x="108"/>
        <item x="123"/>
        <item x="55"/>
        <item x="132"/>
        <item x="140"/>
        <item x="130"/>
        <item x="188"/>
        <item x="68"/>
        <item x="67"/>
        <item x="50"/>
        <item x="42"/>
        <item x="115"/>
        <item x="126"/>
        <item x="83"/>
        <item x="35"/>
        <item x="78"/>
        <item x="31"/>
        <item x="54"/>
        <item x="77"/>
        <item x="166"/>
        <item x="22"/>
        <item x="47"/>
        <item x="128"/>
        <item x="6"/>
        <item x="7"/>
        <item x="174"/>
        <item x="76"/>
        <item x="9"/>
        <item x="167"/>
        <item x="10"/>
        <item x="127"/>
        <item x="52"/>
        <item x="96"/>
        <item x="1"/>
        <item x="43"/>
        <item x="120"/>
        <item x="152"/>
        <item x="71"/>
        <item x="72"/>
        <item x="145"/>
        <item x="143"/>
        <item x="80"/>
        <item x="107"/>
        <item x="2"/>
        <item x="0"/>
        <item x="18"/>
        <item x="44"/>
        <item x="17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showAll="0">
      <items count="13">
        <item x="7"/>
        <item x="6"/>
        <item x="3"/>
        <item x="11"/>
        <item x="8"/>
        <item x="0"/>
        <item x="1"/>
        <item x="5"/>
        <item x="9"/>
        <item x="4"/>
        <item x="2"/>
        <item x="1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2"/>
    <field x="60"/>
  </rowFields>
  <rowItems count="667">
    <i>
      <x/>
    </i>
    <i r="1">
      <x/>
    </i>
    <i r="2">
      <x v="10"/>
    </i>
    <i r="1">
      <x v="1"/>
    </i>
    <i r="2">
      <x v="10"/>
    </i>
    <i r="1">
      <x v="2"/>
    </i>
    <i r="2">
      <x/>
    </i>
    <i r="2">
      <x v="10"/>
    </i>
    <i r="1">
      <x v="3"/>
    </i>
    <i r="2">
      <x v="9"/>
    </i>
    <i r="2">
      <x v="10"/>
    </i>
    <i>
      <x v="1"/>
    </i>
    <i r="1">
      <x v="4"/>
    </i>
    <i r="2">
      <x/>
    </i>
    <i r="2">
      <x v="2"/>
    </i>
    <i r="2">
      <x v="5"/>
    </i>
    <i>
      <x v="2"/>
    </i>
    <i r="1">
      <x v="5"/>
    </i>
    <i r="2">
      <x v="6"/>
    </i>
    <i r="1">
      <x v="6"/>
    </i>
    <i r="2">
      <x v="6"/>
    </i>
    <i r="2">
      <x v="10"/>
    </i>
    <i r="1">
      <x v="7"/>
    </i>
    <i r="2">
      <x v="6"/>
    </i>
    <i r="2">
      <x v="10"/>
    </i>
    <i>
      <x v="3"/>
    </i>
    <i r="1">
      <x v="8"/>
    </i>
    <i r="2">
      <x v="1"/>
    </i>
    <i r="2">
      <x v="5"/>
    </i>
    <i>
      <x v="4"/>
    </i>
    <i r="1">
      <x v="9"/>
    </i>
    <i r="2">
      <x v="6"/>
    </i>
    <i r="2">
      <x v="10"/>
    </i>
    <i>
      <x v="5"/>
    </i>
    <i r="1">
      <x v="10"/>
    </i>
    <i r="2">
      <x/>
    </i>
    <i r="2">
      <x v="10"/>
    </i>
    <i r="1">
      <x v="11"/>
    </i>
    <i r="2">
      <x/>
    </i>
    <i r="2">
      <x v="10"/>
    </i>
    <i r="1">
      <x v="12"/>
    </i>
    <i r="2">
      <x/>
    </i>
    <i>
      <x v="6"/>
    </i>
    <i r="1">
      <x v="13"/>
    </i>
    <i r="2">
      <x v="10"/>
    </i>
    <i r="1">
      <x v="14"/>
    </i>
    <i r="2">
      <x v="10"/>
    </i>
    <i>
      <x v="7"/>
    </i>
    <i r="1">
      <x v="15"/>
    </i>
    <i r="2">
      <x v="10"/>
    </i>
    <i r="1">
      <x v="16"/>
    </i>
    <i r="2">
      <x v="10"/>
    </i>
    <i r="1">
      <x v="17"/>
    </i>
    <i r="2">
      <x v="10"/>
    </i>
    <i r="1">
      <x v="18"/>
    </i>
    <i r="2">
      <x v="10"/>
    </i>
    <i r="1">
      <x v="19"/>
    </i>
    <i r="2">
      <x v="10"/>
    </i>
    <i r="1">
      <x v="20"/>
    </i>
    <i r="2">
      <x v="10"/>
    </i>
    <i r="1">
      <x v="21"/>
    </i>
    <i r="2">
      <x v="10"/>
    </i>
    <i r="1">
      <x v="22"/>
    </i>
    <i r="2">
      <x v="10"/>
    </i>
    <i r="1">
      <x v="23"/>
    </i>
    <i r="2">
      <x v="10"/>
    </i>
    <i>
      <x v="8"/>
    </i>
    <i r="1">
      <x v="24"/>
    </i>
    <i r="2">
      <x v="1"/>
    </i>
    <i>
      <x v="9"/>
    </i>
    <i r="1">
      <x v="25"/>
    </i>
    <i r="2">
      <x v="6"/>
    </i>
    <i r="2">
      <x v="10"/>
    </i>
    <i>
      <x v="10"/>
    </i>
    <i r="1">
      <x v="26"/>
    </i>
    <i r="2">
      <x v="3"/>
    </i>
    <i r="2">
      <x v="6"/>
    </i>
    <i r="2">
      <x v="10"/>
    </i>
    <i r="1">
      <x v="27"/>
    </i>
    <i r="2">
      <x v="10"/>
    </i>
    <i>
      <x v="11"/>
    </i>
    <i r="1">
      <x v="28"/>
    </i>
    <i r="2">
      <x v="2"/>
    </i>
    <i r="1">
      <x v="29"/>
    </i>
    <i r="2">
      <x v="2"/>
    </i>
    <i r="1">
      <x v="30"/>
    </i>
    <i r="2">
      <x v="2"/>
    </i>
    <i r="1">
      <x v="31"/>
    </i>
    <i r="2">
      <x v="2"/>
    </i>
    <i r="1">
      <x v="32"/>
    </i>
    <i r="2">
      <x v="2"/>
    </i>
    <i>
      <x v="12"/>
    </i>
    <i r="1">
      <x v="33"/>
    </i>
    <i r="2">
      <x v="2"/>
    </i>
    <i r="2">
      <x v="10"/>
    </i>
    <i>
      <x v="13"/>
    </i>
    <i r="1">
      <x v="34"/>
    </i>
    <i r="2">
      <x v="1"/>
    </i>
    <i r="2">
      <x v="5"/>
    </i>
    <i r="2">
      <x v="7"/>
    </i>
    <i r="2">
      <x v="9"/>
    </i>
    <i r="1">
      <x v="35"/>
    </i>
    <i r="2">
      <x v="1"/>
    </i>
    <i r="2">
      <x v="5"/>
    </i>
    <i r="2">
      <x v="7"/>
    </i>
    <i r="2">
      <x v="9"/>
    </i>
    <i>
      <x v="14"/>
    </i>
    <i r="1">
      <x v="36"/>
    </i>
    <i r="2">
      <x v="4"/>
    </i>
    <i r="2">
      <x v="5"/>
    </i>
    <i r="2">
      <x v="9"/>
    </i>
    <i r="1">
      <x v="37"/>
    </i>
    <i r="2">
      <x v="4"/>
    </i>
    <i r="2">
      <x v="5"/>
    </i>
    <i r="2">
      <x v="9"/>
    </i>
    <i>
      <x v="15"/>
    </i>
    <i r="1">
      <x v="38"/>
    </i>
    <i r="2">
      <x v="6"/>
    </i>
    <i r="2">
      <x v="10"/>
    </i>
    <i>
      <x v="16"/>
    </i>
    <i r="1">
      <x v="39"/>
    </i>
    <i r="2">
      <x v="6"/>
    </i>
    <i r="2">
      <x v="10"/>
    </i>
    <i r="1">
      <x v="40"/>
    </i>
    <i r="2">
      <x v="6"/>
    </i>
    <i r="2">
      <x v="10"/>
    </i>
    <i r="1">
      <x v="41"/>
    </i>
    <i r="2">
      <x v="6"/>
    </i>
    <i r="2">
      <x v="10"/>
    </i>
    <i r="1">
      <x v="42"/>
    </i>
    <i r="2">
      <x v="10"/>
    </i>
    <i>
      <x v="17"/>
    </i>
    <i r="1">
      <x v="43"/>
    </i>
    <i r="2">
      <x v="3"/>
    </i>
    <i r="1">
      <x v="44"/>
    </i>
    <i r="2">
      <x v="3"/>
    </i>
    <i r="2">
      <x v="5"/>
    </i>
    <i r="2">
      <x v="9"/>
    </i>
    <i>
      <x v="18"/>
    </i>
    <i r="1">
      <x v="45"/>
    </i>
    <i r="2">
      <x v="10"/>
    </i>
    <i r="1">
      <x v="46"/>
    </i>
    <i r="2">
      <x v="4"/>
    </i>
    <i>
      <x v="19"/>
    </i>
    <i r="1">
      <x v="47"/>
    </i>
    <i r="2">
      <x/>
    </i>
    <i r="2">
      <x v="5"/>
    </i>
    <i r="2">
      <x v="10"/>
    </i>
    <i r="1">
      <x v="48"/>
    </i>
    <i r="2">
      <x v="10"/>
    </i>
    <i r="1">
      <x v="49"/>
    </i>
    <i r="2">
      <x v="10"/>
    </i>
    <i>
      <x v="20"/>
    </i>
    <i r="1">
      <x v="50"/>
    </i>
    <i r="2">
      <x v="5"/>
    </i>
    <i r="2">
      <x v="6"/>
    </i>
    <i r="1">
      <x v="51"/>
    </i>
    <i r="2">
      <x/>
    </i>
    <i r="1">
      <x v="52"/>
    </i>
    <i r="2">
      <x v="5"/>
    </i>
    <i r="2">
      <x v="6"/>
    </i>
    <i r="2">
      <x v="10"/>
    </i>
    <i r="1">
      <x v="53"/>
    </i>
    <i r="2">
      <x/>
    </i>
    <i r="1">
      <x v="54"/>
    </i>
    <i r="2">
      <x/>
    </i>
    <i r="2">
      <x v="6"/>
    </i>
    <i r="1">
      <x v="55"/>
    </i>
    <i r="2">
      <x/>
    </i>
    <i r="2">
      <x v="5"/>
    </i>
    <i r="2">
      <x v="10"/>
    </i>
    <i>
      <x v="21"/>
    </i>
    <i r="1">
      <x v="56"/>
    </i>
    <i r="2">
      <x v="10"/>
    </i>
    <i>
      <x v="22"/>
    </i>
    <i r="1">
      <x v="57"/>
    </i>
    <i r="2">
      <x v="3"/>
    </i>
    <i r="1">
      <x v="58"/>
    </i>
    <i r="2">
      <x v="3"/>
    </i>
    <i r="1">
      <x v="59"/>
    </i>
    <i r="2">
      <x v="3"/>
    </i>
    <i>
      <x v="23"/>
    </i>
    <i r="1">
      <x v="60"/>
    </i>
    <i r="2">
      <x v="10"/>
    </i>
    <i>
      <x v="24"/>
    </i>
    <i r="1">
      <x v="61"/>
    </i>
    <i r="2">
      <x v="3"/>
    </i>
    <i r="1">
      <x v="62"/>
    </i>
    <i r="2">
      <x v="3"/>
    </i>
    <i r="1">
      <x v="63"/>
    </i>
    <i r="2">
      <x v="3"/>
    </i>
    <i>
      <x v="25"/>
    </i>
    <i r="1">
      <x v="64"/>
    </i>
    <i r="2">
      <x v="1"/>
    </i>
    <i r="2">
      <x v="6"/>
    </i>
    <i r="2">
      <x v="10"/>
    </i>
    <i>
      <x v="26"/>
    </i>
    <i r="1">
      <x v="65"/>
    </i>
    <i r="2">
      <x/>
    </i>
    <i r="2">
      <x v="10"/>
    </i>
    <i>
      <x v="27"/>
    </i>
    <i r="1">
      <x v="66"/>
    </i>
    <i r="2">
      <x v="2"/>
    </i>
    <i r="2">
      <x v="4"/>
    </i>
    <i r="2">
      <x v="5"/>
    </i>
    <i r="2">
      <x v="10"/>
    </i>
    <i>
      <x v="28"/>
    </i>
    <i r="1">
      <x v="67"/>
    </i>
    <i r="2">
      <x v="5"/>
    </i>
    <i r="2">
      <x v="8"/>
    </i>
    <i r="2">
      <x v="9"/>
    </i>
    <i r="1">
      <x v="68"/>
    </i>
    <i r="2">
      <x v="5"/>
    </i>
    <i r="2">
      <x v="8"/>
    </i>
    <i r="2">
      <x v="9"/>
    </i>
    <i r="1">
      <x v="69"/>
    </i>
    <i r="2">
      <x v="5"/>
    </i>
    <i r="2">
      <x v="8"/>
    </i>
    <i r="2">
      <x v="9"/>
    </i>
    <i>
      <x v="29"/>
    </i>
    <i r="1">
      <x v="70"/>
    </i>
    <i r="2">
      <x v="5"/>
    </i>
    <i r="2">
      <x v="9"/>
    </i>
    <i r="2">
      <x v="11"/>
    </i>
    <i>
      <x v="30"/>
    </i>
    <i r="1">
      <x v="71"/>
    </i>
    <i r="2">
      <x v="7"/>
    </i>
    <i r="2">
      <x v="8"/>
    </i>
    <i r="2">
      <x v="9"/>
    </i>
    <i>
      <x v="31"/>
    </i>
    <i r="1">
      <x v="72"/>
    </i>
    <i r="2">
      <x v="6"/>
    </i>
    <i r="1">
      <x v="73"/>
    </i>
    <i r="2">
      <x v="6"/>
    </i>
    <i r="1">
      <x v="74"/>
    </i>
    <i r="2">
      <x v="6"/>
    </i>
    <i>
      <x v="32"/>
    </i>
    <i r="1">
      <x v="75"/>
    </i>
    <i r="2">
      <x v="10"/>
    </i>
    <i>
      <x v="33"/>
    </i>
    <i r="1">
      <x v="76"/>
    </i>
    <i r="2">
      <x v="6"/>
    </i>
    <i>
      <x v="34"/>
    </i>
    <i r="1">
      <x v="77"/>
    </i>
    <i r="2">
      <x v="6"/>
    </i>
    <i>
      <x v="35"/>
    </i>
    <i r="1">
      <x v="78"/>
    </i>
    <i r="2">
      <x v="2"/>
    </i>
    <i r="2">
      <x v="4"/>
    </i>
    <i r="2">
      <x v="6"/>
    </i>
    <i r="2">
      <x v="8"/>
    </i>
    <i r="2">
      <x v="9"/>
    </i>
    <i r="2">
      <x v="10"/>
    </i>
    <i r="1">
      <x v="79"/>
    </i>
    <i r="2">
      <x v="2"/>
    </i>
    <i r="2">
      <x v="4"/>
    </i>
    <i r="2">
      <x v="6"/>
    </i>
    <i r="2">
      <x v="8"/>
    </i>
    <i r="2">
      <x v="9"/>
    </i>
    <i r="2">
      <x v="10"/>
    </i>
    <i r="1">
      <x v="80"/>
    </i>
    <i r="2">
      <x v="2"/>
    </i>
    <i r="2">
      <x v="4"/>
    </i>
    <i r="2">
      <x v="6"/>
    </i>
    <i r="2">
      <x v="8"/>
    </i>
    <i r="2">
      <x v="9"/>
    </i>
    <i r="2">
      <x v="10"/>
    </i>
    <i r="1">
      <x v="81"/>
    </i>
    <i r="2">
      <x v="2"/>
    </i>
    <i r="2">
      <x v="4"/>
    </i>
    <i r="2">
      <x v="6"/>
    </i>
    <i r="2">
      <x v="8"/>
    </i>
    <i r="2">
      <x v="9"/>
    </i>
    <i r="2">
      <x v="10"/>
    </i>
    <i r="1">
      <x v="82"/>
    </i>
    <i r="2">
      <x v="2"/>
    </i>
    <i r="2">
      <x v="4"/>
    </i>
    <i r="2">
      <x v="6"/>
    </i>
    <i r="2">
      <x v="9"/>
    </i>
    <i r="2">
      <x v="10"/>
    </i>
    <i r="1">
      <x v="83"/>
    </i>
    <i r="2">
      <x v="2"/>
    </i>
    <i r="2">
      <x v="4"/>
    </i>
    <i r="2">
      <x v="6"/>
    </i>
    <i r="2">
      <x v="8"/>
    </i>
    <i r="2">
      <x v="9"/>
    </i>
    <i r="2">
      <x v="10"/>
    </i>
    <i r="1">
      <x v="84"/>
    </i>
    <i r="2">
      <x v="2"/>
    </i>
    <i r="2">
      <x v="4"/>
    </i>
    <i r="2">
      <x v="6"/>
    </i>
    <i r="2">
      <x v="8"/>
    </i>
    <i r="2">
      <x v="9"/>
    </i>
    <i r="2">
      <x v="10"/>
    </i>
    <i r="1">
      <x v="85"/>
    </i>
    <i r="2">
      <x v="2"/>
    </i>
    <i r="2">
      <x v="4"/>
    </i>
    <i r="2">
      <x v="6"/>
    </i>
    <i r="2">
      <x v="8"/>
    </i>
    <i r="2">
      <x v="9"/>
    </i>
    <i r="2">
      <x v="10"/>
    </i>
    <i r="1">
      <x v="86"/>
    </i>
    <i r="2">
      <x v="2"/>
    </i>
    <i r="2">
      <x v="4"/>
    </i>
    <i r="2">
      <x v="6"/>
    </i>
    <i r="2">
      <x v="8"/>
    </i>
    <i r="2">
      <x v="9"/>
    </i>
    <i r="2">
      <x v="10"/>
    </i>
    <i>
      <x v="36"/>
    </i>
    <i r="1">
      <x v="87"/>
    </i>
    <i r="2">
      <x v="10"/>
    </i>
    <i>
      <x v="37"/>
    </i>
    <i r="1">
      <x v="88"/>
    </i>
    <i r="2">
      <x/>
    </i>
    <i r="1">
      <x v="89"/>
    </i>
    <i r="2">
      <x/>
    </i>
    <i>
      <x v="38"/>
    </i>
    <i r="1">
      <x v="90"/>
    </i>
    <i r="2">
      <x v="9"/>
    </i>
    <i r="2">
      <x v="10"/>
    </i>
    <i>
      <x v="39"/>
    </i>
    <i r="1">
      <x v="91"/>
    </i>
    <i r="2">
      <x v="10"/>
    </i>
    <i r="1">
      <x v="92"/>
    </i>
    <i r="2">
      <x v="6"/>
    </i>
    <i r="2">
      <x v="10"/>
    </i>
    <i r="1">
      <x v="93"/>
    </i>
    <i r="2">
      <x v="10"/>
    </i>
    <i r="1">
      <x v="94"/>
    </i>
    <i r="2">
      <x v="10"/>
    </i>
    <i r="1">
      <x v="95"/>
    </i>
    <i r="2">
      <x v="10"/>
    </i>
    <i r="1">
      <x v="96"/>
    </i>
    <i r="2">
      <x v="6"/>
    </i>
    <i r="1">
      <x v="97"/>
    </i>
    <i r="2">
      <x v="6"/>
    </i>
    <i r="1">
      <x v="98"/>
    </i>
    <i r="2">
      <x v="6"/>
    </i>
    <i r="1">
      <x v="189"/>
    </i>
    <i r="2">
      <x v="6"/>
    </i>
    <i>
      <x v="40"/>
    </i>
    <i r="1">
      <x v="99"/>
    </i>
    <i r="2">
      <x v="6"/>
    </i>
    <i r="2">
      <x v="10"/>
    </i>
    <i r="1">
      <x v="100"/>
    </i>
    <i r="2">
      <x v="6"/>
    </i>
    <i r="1">
      <x v="101"/>
    </i>
    <i r="2">
      <x v="6"/>
    </i>
    <i>
      <x v="41"/>
    </i>
    <i r="1">
      <x v="102"/>
    </i>
    <i r="2">
      <x v="6"/>
    </i>
    <i r="2">
      <x v="10"/>
    </i>
    <i r="1">
      <x v="103"/>
    </i>
    <i r="2">
      <x v="6"/>
    </i>
    <i r="2">
      <x v="10"/>
    </i>
    <i r="1">
      <x v="104"/>
    </i>
    <i r="2">
      <x v="6"/>
    </i>
    <i r="2">
      <x v="10"/>
    </i>
    <i r="1">
      <x v="105"/>
    </i>
    <i r="2">
      <x v="6"/>
    </i>
    <i r="2">
      <x v="10"/>
    </i>
    <i>
      <x v="42"/>
    </i>
    <i r="1">
      <x v="106"/>
    </i>
    <i r="2">
      <x v="1"/>
    </i>
    <i r="2">
      <x v="5"/>
    </i>
    <i r="2">
      <x v="9"/>
    </i>
    <i>
      <x v="43"/>
    </i>
    <i r="1">
      <x v="107"/>
    </i>
    <i r="2">
      <x v="5"/>
    </i>
    <i>
      <x v="44"/>
    </i>
    <i r="1">
      <x v="108"/>
    </i>
    <i r="2">
      <x v="9"/>
    </i>
    <i>
      <x v="45"/>
    </i>
    <i r="1">
      <x v="109"/>
    </i>
    <i r="2">
      <x v="5"/>
    </i>
    <i r="1">
      <x v="110"/>
    </i>
    <i r="2">
      <x v="5"/>
    </i>
    <i r="2">
      <x v="6"/>
    </i>
    <i r="2">
      <x v="10"/>
    </i>
    <i r="1">
      <x v="111"/>
    </i>
    <i r="2">
      <x v="5"/>
    </i>
    <i r="1">
      <x v="112"/>
    </i>
    <i r="2">
      <x v="6"/>
    </i>
    <i r="2">
      <x v="7"/>
    </i>
    <i>
      <x v="46"/>
    </i>
    <i r="1">
      <x v="113"/>
    </i>
    <i r="2">
      <x v="6"/>
    </i>
    <i r="2">
      <x v="9"/>
    </i>
    <i r="2">
      <x v="10"/>
    </i>
    <i>
      <x v="47"/>
    </i>
    <i r="1">
      <x v="114"/>
    </i>
    <i r="2">
      <x v="6"/>
    </i>
    <i>
      <x v="48"/>
    </i>
    <i r="1">
      <x v="115"/>
    </i>
    <i r="2">
      <x v="7"/>
    </i>
    <i>
      <x v="49"/>
    </i>
    <i r="1">
      <x v="116"/>
    </i>
    <i r="2">
      <x v="2"/>
    </i>
    <i r="2">
      <x v="4"/>
    </i>
    <i r="2">
      <x v="10"/>
    </i>
    <i>
      <x v="50"/>
    </i>
    <i r="1">
      <x v="117"/>
    </i>
    <i r="2">
      <x v="4"/>
    </i>
    <i r="2">
      <x v="10"/>
    </i>
    <i r="1">
      <x v="118"/>
    </i>
    <i r="2">
      <x v="4"/>
    </i>
    <i r="2">
      <x v="10"/>
    </i>
    <i r="1">
      <x v="119"/>
    </i>
    <i r="2">
      <x v="4"/>
    </i>
    <i>
      <x v="51"/>
    </i>
    <i r="1">
      <x v="120"/>
    </i>
    <i r="2">
      <x v="6"/>
    </i>
    <i r="1">
      <x v="121"/>
    </i>
    <i r="2">
      <x v="10"/>
    </i>
    <i>
      <x v="52"/>
    </i>
    <i r="1">
      <x v="122"/>
    </i>
    <i r="2">
      <x v="4"/>
    </i>
    <i r="2">
      <x v="5"/>
    </i>
    <i>
      <x v="53"/>
    </i>
    <i r="1">
      <x v="123"/>
    </i>
    <i r="2">
      <x/>
    </i>
    <i r="2">
      <x v="5"/>
    </i>
    <i>
      <x v="54"/>
    </i>
    <i r="1">
      <x v="124"/>
    </i>
    <i r="2">
      <x/>
    </i>
    <i r="2">
      <x v="2"/>
    </i>
    <i r="2">
      <x v="3"/>
    </i>
    <i r="2">
      <x v="5"/>
    </i>
    <i r="2">
      <x v="7"/>
    </i>
    <i>
      <x v="55"/>
    </i>
    <i r="1">
      <x v="125"/>
    </i>
    <i r="2">
      <x v="9"/>
    </i>
    <i r="2">
      <x v="10"/>
    </i>
    <i r="1">
      <x v="126"/>
    </i>
    <i r="2">
      <x v="7"/>
    </i>
    <i>
      <x v="56"/>
    </i>
    <i r="1">
      <x v="127"/>
    </i>
    <i r="2">
      <x v="6"/>
    </i>
    <i r="2">
      <x v="7"/>
    </i>
    <i r="2">
      <x v="10"/>
    </i>
    <i>
      <x v="57"/>
    </i>
    <i r="1">
      <x v="128"/>
    </i>
    <i r="2">
      <x v="6"/>
    </i>
    <i r="2">
      <x v="10"/>
    </i>
    <i r="1">
      <x v="129"/>
    </i>
    <i r="2">
      <x v="6"/>
    </i>
    <i r="2">
      <x v="10"/>
    </i>
    <i r="1">
      <x v="130"/>
    </i>
    <i r="2">
      <x v="6"/>
    </i>
    <i r="2">
      <x v="10"/>
    </i>
    <i r="1">
      <x v="131"/>
    </i>
    <i r="2">
      <x v="6"/>
    </i>
    <i r="2">
      <x v="10"/>
    </i>
    <i r="1">
      <x v="132"/>
    </i>
    <i r="2">
      <x v="10"/>
    </i>
    <i>
      <x v="58"/>
    </i>
    <i r="1">
      <x v="133"/>
    </i>
    <i r="2">
      <x v="6"/>
    </i>
    <i r="2">
      <x v="7"/>
    </i>
    <i r="2">
      <x v="9"/>
    </i>
    <i r="2">
      <x v="10"/>
    </i>
    <i>
      <x v="59"/>
    </i>
    <i r="1">
      <x v="134"/>
    </i>
    <i r="2">
      <x v="6"/>
    </i>
    <i r="2">
      <x v="7"/>
    </i>
    <i r="1">
      <x v="135"/>
    </i>
    <i r="2">
      <x v="6"/>
    </i>
    <i r="2">
      <x v="7"/>
    </i>
    <i r="1">
      <x v="136"/>
    </i>
    <i r="2">
      <x v="6"/>
    </i>
    <i r="2">
      <x v="7"/>
    </i>
    <i r="1">
      <x v="137"/>
    </i>
    <i r="2">
      <x v="6"/>
    </i>
    <i r="2">
      <x v="7"/>
    </i>
    <i>
      <x v="60"/>
    </i>
    <i r="1">
      <x v="138"/>
    </i>
    <i r="2">
      <x v="4"/>
    </i>
    <i r="1">
      <x v="139"/>
    </i>
    <i r="2">
      <x/>
    </i>
    <i r="1">
      <x v="140"/>
    </i>
    <i r="2">
      <x/>
    </i>
    <i r="2">
      <x v="4"/>
    </i>
    <i>
      <x v="61"/>
    </i>
    <i r="1">
      <x v="141"/>
    </i>
    <i r="2">
      <x v="2"/>
    </i>
    <i r="2">
      <x v="5"/>
    </i>
    <i r="2">
      <x v="9"/>
    </i>
    <i r="1">
      <x v="142"/>
    </i>
    <i r="2">
      <x v="2"/>
    </i>
    <i r="2">
      <x v="9"/>
    </i>
    <i>
      <x v="62"/>
    </i>
    <i r="1">
      <x v="143"/>
    </i>
    <i r="2">
      <x v="1"/>
    </i>
    <i r="2">
      <x v="5"/>
    </i>
    <i>
      <x v="63"/>
    </i>
    <i r="1">
      <x v="144"/>
    </i>
    <i r="2">
      <x v="9"/>
    </i>
    <i r="2">
      <x v="10"/>
    </i>
    <i>
      <x v="64"/>
    </i>
    <i r="1">
      <x v="145"/>
    </i>
    <i r="2">
      <x v="2"/>
    </i>
    <i r="1">
      <x v="146"/>
    </i>
    <i r="2">
      <x v="9"/>
    </i>
    <i r="1">
      <x v="147"/>
    </i>
    <i r="2">
      <x v="9"/>
    </i>
    <i r="1">
      <x v="148"/>
    </i>
    <i r="2">
      <x v="9"/>
    </i>
    <i>
      <x v="65"/>
    </i>
    <i r="1">
      <x v="149"/>
    </i>
    <i r="2">
      <x v="6"/>
    </i>
    <i r="2">
      <x v="7"/>
    </i>
    <i r="2">
      <x v="10"/>
    </i>
    <i>
      <x v="66"/>
    </i>
    <i r="1">
      <x v="150"/>
    </i>
    <i r="2">
      <x v="1"/>
    </i>
    <i r="2">
      <x v="6"/>
    </i>
    <i r="2">
      <x v="7"/>
    </i>
    <i r="2">
      <x v="10"/>
    </i>
    <i>
      <x v="67"/>
    </i>
    <i r="1">
      <x v="151"/>
    </i>
    <i r="2">
      <x v="2"/>
    </i>
    <i r="2">
      <x v="6"/>
    </i>
    <i r="2">
      <x v="10"/>
    </i>
    <i r="1">
      <x v="152"/>
    </i>
    <i r="2">
      <x v="2"/>
    </i>
    <i r="2">
      <x v="6"/>
    </i>
    <i r="2">
      <x v="10"/>
    </i>
    <i r="1">
      <x v="153"/>
    </i>
    <i r="2">
      <x v="6"/>
    </i>
    <i r="2">
      <x v="10"/>
    </i>
    <i r="1">
      <x v="154"/>
    </i>
    <i r="2">
      <x v="6"/>
    </i>
    <i r="2">
      <x v="10"/>
    </i>
    <i>
      <x v="68"/>
    </i>
    <i r="1">
      <x v="155"/>
    </i>
    <i r="2">
      <x v="10"/>
    </i>
    <i r="1">
      <x v="156"/>
    </i>
    <i r="2">
      <x v="10"/>
    </i>
    <i r="1">
      <x v="157"/>
    </i>
    <i r="2">
      <x v="10"/>
    </i>
    <i>
      <x v="69"/>
    </i>
    <i r="1">
      <x v="158"/>
    </i>
    <i r="2">
      <x v="6"/>
    </i>
    <i>
      <x v="70"/>
    </i>
    <i r="1">
      <x v="159"/>
    </i>
    <i r="2">
      <x v="10"/>
    </i>
    <i>
      <x v="71"/>
    </i>
    <i r="1">
      <x v="160"/>
    </i>
    <i r="2">
      <x v="4"/>
    </i>
    <i r="2">
      <x v="6"/>
    </i>
    <i r="2">
      <x v="10"/>
    </i>
    <i r="1">
      <x v="161"/>
    </i>
    <i r="2">
      <x v="4"/>
    </i>
    <i>
      <x v="72"/>
    </i>
    <i r="1">
      <x v="162"/>
    </i>
    <i r="2">
      <x v="5"/>
    </i>
    <i r="2">
      <x v="10"/>
    </i>
    <i>
      <x v="73"/>
    </i>
    <i r="1">
      <x v="163"/>
    </i>
    <i r="2">
      <x v="2"/>
    </i>
    <i r="2">
      <x v="4"/>
    </i>
    <i r="2">
      <x v="5"/>
    </i>
    <i r="2">
      <x v="6"/>
    </i>
    <i r="2">
      <x v="9"/>
    </i>
    <i r="2">
      <x v="10"/>
    </i>
    <i>
      <x v="74"/>
    </i>
    <i r="1">
      <x v="164"/>
    </i>
    <i r="2">
      <x v="3"/>
    </i>
    <i r="2">
      <x v="6"/>
    </i>
    <i r="2">
      <x v="10"/>
    </i>
    <i>
      <x v="75"/>
    </i>
    <i r="1">
      <x v="165"/>
    </i>
    <i r="2">
      <x v="3"/>
    </i>
    <i r="2">
      <x v="4"/>
    </i>
    <i r="2">
      <x v="7"/>
    </i>
    <i r="2">
      <x v="9"/>
    </i>
    <i r="1">
      <x v="166"/>
    </i>
    <i r="2">
      <x v="3"/>
    </i>
    <i r="2">
      <x v="4"/>
    </i>
    <i r="2">
      <x v="7"/>
    </i>
    <i r="2">
      <x v="9"/>
    </i>
    <i>
      <x v="76"/>
    </i>
    <i r="1">
      <x v="167"/>
    </i>
    <i r="2">
      <x v="5"/>
    </i>
    <i>
      <x v="77"/>
    </i>
    <i r="1">
      <x v="168"/>
    </i>
    <i r="2">
      <x v="1"/>
    </i>
    <i r="2">
      <x v="5"/>
    </i>
    <i r="2">
      <x v="6"/>
    </i>
    <i>
      <x v="78"/>
    </i>
    <i r="1">
      <x v="169"/>
    </i>
    <i r="2">
      <x v="3"/>
    </i>
    <i r="2">
      <x v="10"/>
    </i>
    <i>
      <x v="79"/>
    </i>
    <i r="1">
      <x v="170"/>
    </i>
    <i r="2">
      <x v="6"/>
    </i>
    <i r="1">
      <x v="171"/>
    </i>
    <i r="2">
      <x v="6"/>
    </i>
    <i r="2">
      <x v="10"/>
    </i>
    <i r="1">
      <x v="172"/>
    </i>
    <i r="2">
      <x v="6"/>
    </i>
    <i>
      <x v="80"/>
    </i>
    <i r="1">
      <x v="173"/>
    </i>
    <i r="2">
      <x/>
    </i>
    <i r="2">
      <x v="4"/>
    </i>
    <i r="2">
      <x v="5"/>
    </i>
    <i r="2">
      <x v="9"/>
    </i>
    <i r="2">
      <x v="10"/>
    </i>
    <i>
      <x v="81"/>
    </i>
    <i r="1">
      <x v="174"/>
    </i>
    <i r="2">
      <x/>
    </i>
    <i r="2">
      <x v="5"/>
    </i>
    <i r="2">
      <x v="9"/>
    </i>
    <i>
      <x v="82"/>
    </i>
    <i r="1">
      <x v="175"/>
    </i>
    <i r="2">
      <x v="4"/>
    </i>
    <i r="2">
      <x v="6"/>
    </i>
    <i r="2">
      <x v="9"/>
    </i>
    <i r="2">
      <x v="10"/>
    </i>
    <i>
      <x v="83"/>
    </i>
    <i r="1">
      <x v="176"/>
    </i>
    <i r="2">
      <x v="6"/>
    </i>
    <i r="2">
      <x v="9"/>
    </i>
    <i r="1">
      <x v="177"/>
    </i>
    <i r="2">
      <x v="6"/>
    </i>
    <i r="2">
      <x v="9"/>
    </i>
    <i r="1">
      <x v="178"/>
    </i>
    <i r="2">
      <x v="6"/>
    </i>
    <i r="2">
      <x v="9"/>
    </i>
    <i>
      <x v="84"/>
    </i>
    <i r="1">
      <x v="179"/>
    </i>
    <i r="2">
      <x/>
    </i>
    <i r="2">
      <x v="3"/>
    </i>
    <i r="2">
      <x v="5"/>
    </i>
    <i r="2">
      <x v="9"/>
    </i>
    <i r="1">
      <x v="180"/>
    </i>
    <i r="2">
      <x/>
    </i>
    <i r="2">
      <x v="3"/>
    </i>
    <i r="2">
      <x v="5"/>
    </i>
    <i r="2">
      <x v="9"/>
    </i>
    <i>
      <x v="85"/>
    </i>
    <i r="1">
      <x v="181"/>
    </i>
    <i r="2">
      <x v="4"/>
    </i>
    <i r="2">
      <x v="5"/>
    </i>
    <i r="1">
      <x v="182"/>
    </i>
    <i r="2">
      <x v="4"/>
    </i>
    <i r="2">
      <x v="5"/>
    </i>
    <i>
      <x v="86"/>
    </i>
    <i r="1">
      <x v="183"/>
    </i>
    <i r="2">
      <x v="3"/>
    </i>
    <i r="1">
      <x v="184"/>
    </i>
    <i r="2">
      <x v="3"/>
    </i>
    <i>
      <x v="87"/>
    </i>
    <i r="1">
      <x v="185"/>
    </i>
    <i r="2">
      <x v="5"/>
    </i>
    <i r="2">
      <x v="9"/>
    </i>
    <i r="1">
      <x v="186"/>
    </i>
    <i r="2">
      <x v="5"/>
    </i>
    <i r="2">
      <x v="9"/>
    </i>
    <i>
      <x v="88"/>
    </i>
    <i r="1">
      <x v="187"/>
    </i>
    <i r="2">
      <x v="6"/>
    </i>
    <i r="2">
      <x v="10"/>
    </i>
    <i r="1">
      <x v="188"/>
    </i>
    <i r="2">
      <x v="6"/>
    </i>
    <i r="2">
      <x v="10"/>
    </i>
    <i t="grand">
      <x/>
    </i>
  </rowItems>
  <colItems count="1">
    <i/>
  </colItems>
  <dataFields count="1">
    <dataField name="Count of IV_Standardised" fld="6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71B225-5B33-473A-88BC-666873DAF5C3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>
  <location ref="AW8:AZ487" firstHeaderRow="1" firstDataRow="1" firstDataCol="3" rowPageCount="3" colPageCount="1"/>
  <pivotFields count="61">
    <pivotField axis="axisRow" compact="0" showAll="0">
      <items count="90">
        <item x="51"/>
        <item x="79"/>
        <item x="58"/>
        <item x="20"/>
        <item x="61"/>
        <item x="10"/>
        <item x="66"/>
        <item x="80"/>
        <item x="39"/>
        <item x="11"/>
        <item x="46"/>
        <item x="3"/>
        <item x="78"/>
        <item x="9"/>
        <item x="38"/>
        <item x="73"/>
        <item x="56"/>
        <item x="27"/>
        <item x="86"/>
        <item x="44"/>
        <item x="18"/>
        <item x="74"/>
        <item x="35"/>
        <item x="83"/>
        <item x="40"/>
        <item x="53"/>
        <item x="81"/>
        <item x="68"/>
        <item x="22"/>
        <item x="32"/>
        <item x="47"/>
        <item x="7"/>
        <item x="85"/>
        <item x="75"/>
        <item x="72"/>
        <item x="14"/>
        <item x="82"/>
        <item x="67"/>
        <item x="36"/>
        <item x="65"/>
        <item x="60"/>
        <item x="28"/>
        <item x="16"/>
        <item x="24"/>
        <item x="52"/>
        <item x="21"/>
        <item x="30"/>
        <item x="88"/>
        <item x="76"/>
        <item x="57"/>
        <item x="54"/>
        <item x="55"/>
        <item x="87"/>
        <item x="62"/>
        <item x="64"/>
        <item x="41"/>
        <item x="37"/>
        <item x="8"/>
        <item x="2"/>
        <item x="17"/>
        <item x="12"/>
        <item x="63"/>
        <item x="69"/>
        <item x="34"/>
        <item x="71"/>
        <item x="43"/>
        <item x="42"/>
        <item x="25"/>
        <item x="23"/>
        <item x="19"/>
        <item x="33"/>
        <item x="49"/>
        <item x="15"/>
        <item x="29"/>
        <item x="70"/>
        <item x="4"/>
        <item x="84"/>
        <item x="48"/>
        <item x="5"/>
        <item x="6"/>
        <item x="31"/>
        <item x="59"/>
        <item x="1"/>
        <item x="26"/>
        <item x="45"/>
        <item x="77"/>
        <item x="50"/>
        <item x="0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191">
        <item x="181"/>
        <item x="134"/>
        <item x="81"/>
        <item x="93"/>
        <item x="147"/>
        <item x="154"/>
        <item x="92"/>
        <item x="105"/>
        <item x="32"/>
        <item x="101"/>
        <item x="74"/>
        <item x="131"/>
        <item x="15"/>
        <item x="118"/>
        <item x="173"/>
        <item x="169"/>
        <item x="161"/>
        <item x="164"/>
        <item x="165"/>
        <item x="157"/>
        <item x="172"/>
        <item x="170"/>
        <item x="175"/>
        <item x="151"/>
        <item x="64"/>
        <item x="16"/>
        <item x="73"/>
        <item x="146"/>
        <item x="8"/>
        <item x="5"/>
        <item x="189"/>
        <item x="4"/>
        <item x="89"/>
        <item x="144"/>
        <item x="13"/>
        <item x="14"/>
        <item x="63"/>
        <item x="62"/>
        <item x="136"/>
        <item x="87"/>
        <item x="94"/>
        <item x="178"/>
        <item x="180"/>
        <item x="186"/>
        <item x="45"/>
        <item x="184"/>
        <item x="177"/>
        <item x="69"/>
        <item x="117"/>
        <item x="103"/>
        <item x="106"/>
        <item x="182"/>
        <item x="113"/>
        <item x="129"/>
        <item x="97"/>
        <item x="30"/>
        <item x="137"/>
        <item x="57"/>
        <item x="91"/>
        <item x="100"/>
        <item x="162"/>
        <item x="79"/>
        <item x="65"/>
        <item x="179"/>
        <item x="84"/>
        <item x="156"/>
        <item x="122"/>
        <item x="37"/>
        <item x="34"/>
        <item x="41"/>
        <item x="53"/>
        <item x="75"/>
        <item x="19"/>
        <item x="11"/>
        <item x="150"/>
        <item x="176"/>
        <item x="138"/>
        <item x="135"/>
        <item x="20"/>
        <item x="59"/>
        <item x="27"/>
        <item x="24"/>
        <item x="26"/>
        <item x="36"/>
        <item x="56"/>
        <item x="39"/>
        <item x="38"/>
        <item x="160"/>
        <item x="125"/>
        <item x="119"/>
        <item x="58"/>
        <item x="141"/>
        <item x="111"/>
        <item x="155"/>
        <item x="159"/>
        <item x="153"/>
        <item x="149"/>
        <item x="158"/>
        <item x="163"/>
        <item x="99"/>
        <item x="124"/>
        <item x="133"/>
        <item x="70"/>
        <item x="98"/>
        <item x="51"/>
        <item x="46"/>
        <item x="23"/>
        <item x="40"/>
        <item x="82"/>
        <item x="168"/>
        <item x="33"/>
        <item x="142"/>
        <item x="114"/>
        <item x="49"/>
        <item x="185"/>
        <item x="139"/>
        <item x="88"/>
        <item x="95"/>
        <item x="85"/>
        <item x="102"/>
        <item x="86"/>
        <item x="148"/>
        <item x="183"/>
        <item x="104"/>
        <item x="109"/>
        <item x="90"/>
        <item x="66"/>
        <item x="61"/>
        <item x="25"/>
        <item x="12"/>
        <item x="29"/>
        <item x="48"/>
        <item x="187"/>
        <item x="3"/>
        <item x="28"/>
        <item x="112"/>
        <item x="116"/>
        <item x="110"/>
        <item x="17"/>
        <item x="60"/>
        <item x="21"/>
        <item x="121"/>
        <item x="108"/>
        <item x="123"/>
        <item x="55"/>
        <item x="132"/>
        <item x="140"/>
        <item x="130"/>
        <item x="188"/>
        <item x="68"/>
        <item x="67"/>
        <item x="50"/>
        <item x="42"/>
        <item x="115"/>
        <item x="126"/>
        <item x="83"/>
        <item x="35"/>
        <item x="78"/>
        <item x="31"/>
        <item x="54"/>
        <item x="77"/>
        <item x="166"/>
        <item x="22"/>
        <item x="47"/>
        <item x="128"/>
        <item x="6"/>
        <item x="7"/>
        <item x="174"/>
        <item x="76"/>
        <item x="9"/>
        <item x="167"/>
        <item x="10"/>
        <item x="127"/>
        <item x="52"/>
        <item x="96"/>
        <item x="1"/>
        <item x="43"/>
        <item x="120"/>
        <item x="152"/>
        <item x="71"/>
        <item x="72"/>
        <item x="145"/>
        <item x="143"/>
        <item x="80"/>
        <item x="107"/>
        <item x="2"/>
        <item x="0"/>
        <item x="18"/>
        <item x="44"/>
        <item x="17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multipleItemSelectionAllowed="1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multipleItemSelectionAllowed="1" showAll="0">
      <items count="4">
        <item h="1" x="2"/>
        <item h="1"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multipleItemSelectionAllowed="1" showAll="0">
      <items count="4">
        <item x="1"/>
        <item h="1" x="2"/>
        <item h="1"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multipleItemSelectionAllowed="1" showAll="0">
      <items count="7">
        <item x="2"/>
        <item m="1" x="5"/>
        <item m="1" x="3"/>
        <item m="1" x="4"/>
        <item h="1"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showAll="0">
      <items count="13">
        <item x="7"/>
        <item x="6"/>
        <item x="3"/>
        <item x="11"/>
        <item x="8"/>
        <item x="0"/>
        <item x="1"/>
        <item x="5"/>
        <item x="9"/>
        <item x="4"/>
        <item x="2"/>
        <item x="1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2"/>
    <field x="60"/>
  </rowFields>
  <rowItems count="479">
    <i>
      <x v="15"/>
    </i>
    <i r="1">
      <x v="38"/>
    </i>
    <i r="2">
      <x v="6"/>
    </i>
    <i r="2">
      <x v="10"/>
    </i>
    <i>
      <x v="16"/>
    </i>
    <i r="1">
      <x v="39"/>
    </i>
    <i r="2">
      <x v="6"/>
    </i>
    <i r="2">
      <x v="10"/>
    </i>
    <i r="1">
      <x v="40"/>
    </i>
    <i r="2">
      <x v="6"/>
    </i>
    <i r="2">
      <x v="10"/>
    </i>
    <i r="1">
      <x v="41"/>
    </i>
    <i r="2">
      <x v="10"/>
    </i>
    <i r="1">
      <x v="42"/>
    </i>
    <i r="2">
      <x v="10"/>
    </i>
    <i>
      <x v="17"/>
    </i>
    <i r="1">
      <x v="44"/>
    </i>
    <i r="2">
      <x v="5"/>
    </i>
    <i r="2">
      <x v="9"/>
    </i>
    <i>
      <x v="18"/>
    </i>
    <i r="1">
      <x v="45"/>
    </i>
    <i r="2">
      <x v="10"/>
    </i>
    <i r="1">
      <x v="46"/>
    </i>
    <i r="2">
      <x v="4"/>
    </i>
    <i>
      <x v="19"/>
    </i>
    <i r="1">
      <x v="47"/>
    </i>
    <i r="2">
      <x/>
    </i>
    <i r="2">
      <x v="5"/>
    </i>
    <i r="2">
      <x v="10"/>
    </i>
    <i r="1">
      <x v="48"/>
    </i>
    <i r="2">
      <x v="10"/>
    </i>
    <i r="1">
      <x v="49"/>
    </i>
    <i r="2">
      <x v="10"/>
    </i>
    <i>
      <x v="20"/>
    </i>
    <i r="1">
      <x v="50"/>
    </i>
    <i r="2">
      <x v="5"/>
    </i>
    <i r="2">
      <x v="6"/>
    </i>
    <i r="1">
      <x v="51"/>
    </i>
    <i r="2">
      <x/>
    </i>
    <i r="1">
      <x v="52"/>
    </i>
    <i r="2">
      <x v="5"/>
    </i>
    <i r="2">
      <x v="6"/>
    </i>
    <i r="2">
      <x v="10"/>
    </i>
    <i r="1">
      <x v="53"/>
    </i>
    <i r="2">
      <x/>
    </i>
    <i r="1">
      <x v="54"/>
    </i>
    <i r="2">
      <x/>
    </i>
    <i r="2">
      <x v="6"/>
    </i>
    <i r="1">
      <x v="55"/>
    </i>
    <i r="2">
      <x/>
    </i>
    <i r="2">
      <x v="5"/>
    </i>
    <i r="2">
      <x v="10"/>
    </i>
    <i>
      <x v="21"/>
    </i>
    <i r="1">
      <x v="56"/>
    </i>
    <i r="2">
      <x v="10"/>
    </i>
    <i>
      <x v="22"/>
    </i>
    <i r="1">
      <x v="57"/>
    </i>
    <i r="2">
      <x v="3"/>
    </i>
    <i r="1">
      <x v="58"/>
    </i>
    <i r="2">
      <x v="3"/>
    </i>
    <i r="1">
      <x v="59"/>
    </i>
    <i r="2">
      <x v="3"/>
    </i>
    <i>
      <x v="23"/>
    </i>
    <i r="1">
      <x v="60"/>
    </i>
    <i r="2">
      <x v="10"/>
    </i>
    <i>
      <x v="24"/>
    </i>
    <i r="1">
      <x v="61"/>
    </i>
    <i r="2">
      <x v="3"/>
    </i>
    <i r="1">
      <x v="62"/>
    </i>
    <i r="2">
      <x v="3"/>
    </i>
    <i r="1">
      <x v="63"/>
    </i>
    <i r="2">
      <x v="3"/>
    </i>
    <i>
      <x v="25"/>
    </i>
    <i r="1">
      <x v="64"/>
    </i>
    <i r="2">
      <x v="1"/>
    </i>
    <i r="2">
      <x v="6"/>
    </i>
    <i r="2">
      <x v="10"/>
    </i>
    <i>
      <x v="26"/>
    </i>
    <i r="1">
      <x v="65"/>
    </i>
    <i r="2">
      <x v="10"/>
    </i>
    <i>
      <x v="27"/>
    </i>
    <i r="1">
      <x v="66"/>
    </i>
    <i r="2">
      <x v="2"/>
    </i>
    <i r="2">
      <x v="4"/>
    </i>
    <i r="2">
      <x v="5"/>
    </i>
    <i r="2">
      <x v="10"/>
    </i>
    <i>
      <x v="28"/>
    </i>
    <i r="1">
      <x v="67"/>
    </i>
    <i r="2">
      <x v="5"/>
    </i>
    <i r="2">
      <x v="8"/>
    </i>
    <i r="2">
      <x v="9"/>
    </i>
    <i r="1">
      <x v="68"/>
    </i>
    <i r="2">
      <x v="5"/>
    </i>
    <i r="2">
      <x v="8"/>
    </i>
    <i r="2">
      <x v="9"/>
    </i>
    <i r="1">
      <x v="69"/>
    </i>
    <i r="2">
      <x v="5"/>
    </i>
    <i r="2">
      <x v="8"/>
    </i>
    <i r="2">
      <x v="9"/>
    </i>
    <i>
      <x v="29"/>
    </i>
    <i r="1">
      <x v="70"/>
    </i>
    <i r="2">
      <x v="5"/>
    </i>
    <i r="2">
      <x v="11"/>
    </i>
    <i>
      <x v="30"/>
    </i>
    <i r="1">
      <x v="71"/>
    </i>
    <i r="2">
      <x v="7"/>
    </i>
    <i r="2">
      <x v="8"/>
    </i>
    <i r="2">
      <x v="9"/>
    </i>
    <i>
      <x v="31"/>
    </i>
    <i r="1">
      <x v="72"/>
    </i>
    <i r="2">
      <x v="6"/>
    </i>
    <i r="1">
      <x v="73"/>
    </i>
    <i r="2">
      <x v="6"/>
    </i>
    <i r="1">
      <x v="74"/>
    </i>
    <i r="2">
      <x v="6"/>
    </i>
    <i>
      <x v="32"/>
    </i>
    <i r="1">
      <x v="75"/>
    </i>
    <i r="2">
      <x v="10"/>
    </i>
    <i>
      <x v="33"/>
    </i>
    <i r="1">
      <x v="76"/>
    </i>
    <i r="2">
      <x v="6"/>
    </i>
    <i>
      <x v="34"/>
    </i>
    <i r="1">
      <x v="77"/>
    </i>
    <i r="2">
      <x v="6"/>
    </i>
    <i>
      <x v="35"/>
    </i>
    <i r="1">
      <x v="78"/>
    </i>
    <i r="2">
      <x v="2"/>
    </i>
    <i r="2">
      <x v="4"/>
    </i>
    <i r="2">
      <x v="6"/>
    </i>
    <i r="2">
      <x v="8"/>
    </i>
    <i r="2">
      <x v="9"/>
    </i>
    <i r="2">
      <x v="10"/>
    </i>
    <i r="1">
      <x v="79"/>
    </i>
    <i r="2">
      <x v="2"/>
    </i>
    <i r="2">
      <x v="4"/>
    </i>
    <i r="2">
      <x v="6"/>
    </i>
    <i r="2">
      <x v="8"/>
    </i>
    <i r="2">
      <x v="9"/>
    </i>
    <i r="2">
      <x v="10"/>
    </i>
    <i r="1">
      <x v="80"/>
    </i>
    <i r="2">
      <x v="2"/>
    </i>
    <i r="2">
      <x v="4"/>
    </i>
    <i r="2">
      <x v="6"/>
    </i>
    <i r="2">
      <x v="8"/>
    </i>
    <i r="2">
      <x v="9"/>
    </i>
    <i r="2">
      <x v="10"/>
    </i>
    <i r="1">
      <x v="81"/>
    </i>
    <i r="2">
      <x v="2"/>
    </i>
    <i r="2">
      <x v="4"/>
    </i>
    <i r="2">
      <x v="6"/>
    </i>
    <i r="2">
      <x v="8"/>
    </i>
    <i r="2">
      <x v="9"/>
    </i>
    <i r="2">
      <x v="10"/>
    </i>
    <i r="1">
      <x v="82"/>
    </i>
    <i r="2">
      <x v="2"/>
    </i>
    <i r="2">
      <x v="4"/>
    </i>
    <i r="2">
      <x v="6"/>
    </i>
    <i r="2">
      <x v="9"/>
    </i>
    <i r="2">
      <x v="10"/>
    </i>
    <i r="1">
      <x v="83"/>
    </i>
    <i r="2">
      <x v="2"/>
    </i>
    <i r="2">
      <x v="4"/>
    </i>
    <i r="2">
      <x v="6"/>
    </i>
    <i r="2">
      <x v="8"/>
    </i>
    <i r="2">
      <x v="9"/>
    </i>
    <i r="2">
      <x v="10"/>
    </i>
    <i r="1">
      <x v="84"/>
    </i>
    <i r="2">
      <x v="2"/>
    </i>
    <i r="2">
      <x v="4"/>
    </i>
    <i r="2">
      <x v="6"/>
    </i>
    <i r="2">
      <x v="8"/>
    </i>
    <i r="2">
      <x v="9"/>
    </i>
    <i r="2">
      <x v="10"/>
    </i>
    <i r="1">
      <x v="85"/>
    </i>
    <i r="2">
      <x v="2"/>
    </i>
    <i r="2">
      <x v="4"/>
    </i>
    <i r="2">
      <x v="6"/>
    </i>
    <i r="2">
      <x v="8"/>
    </i>
    <i r="2">
      <x v="9"/>
    </i>
    <i r="2">
      <x v="10"/>
    </i>
    <i r="1">
      <x v="86"/>
    </i>
    <i r="2">
      <x v="2"/>
    </i>
    <i r="2">
      <x v="4"/>
    </i>
    <i r="2">
      <x v="6"/>
    </i>
    <i r="2">
      <x v="8"/>
    </i>
    <i r="2">
      <x v="9"/>
    </i>
    <i r="2">
      <x v="10"/>
    </i>
    <i>
      <x v="36"/>
    </i>
    <i r="1">
      <x v="87"/>
    </i>
    <i r="2">
      <x v="10"/>
    </i>
    <i>
      <x v="37"/>
    </i>
    <i r="1">
      <x v="88"/>
    </i>
    <i r="2">
      <x/>
    </i>
    <i r="1">
      <x v="89"/>
    </i>
    <i r="2">
      <x/>
    </i>
    <i>
      <x v="38"/>
    </i>
    <i r="1">
      <x v="90"/>
    </i>
    <i r="2">
      <x v="9"/>
    </i>
    <i r="2">
      <x v="10"/>
    </i>
    <i>
      <x v="39"/>
    </i>
    <i r="1">
      <x v="91"/>
    </i>
    <i r="2">
      <x v="10"/>
    </i>
    <i r="1">
      <x v="92"/>
    </i>
    <i r="2">
      <x v="6"/>
    </i>
    <i r="2">
      <x v="10"/>
    </i>
    <i r="1">
      <x v="93"/>
    </i>
    <i r="2">
      <x v="10"/>
    </i>
    <i r="1">
      <x v="94"/>
    </i>
    <i r="2">
      <x v="10"/>
    </i>
    <i r="1">
      <x v="95"/>
    </i>
    <i r="2">
      <x v="10"/>
    </i>
    <i r="1">
      <x v="96"/>
    </i>
    <i r="2">
      <x v="6"/>
    </i>
    <i r="1">
      <x v="97"/>
    </i>
    <i r="2">
      <x v="6"/>
    </i>
    <i r="1">
      <x v="98"/>
    </i>
    <i r="2">
      <x v="6"/>
    </i>
    <i r="1">
      <x v="189"/>
    </i>
    <i r="2">
      <x v="6"/>
    </i>
    <i>
      <x v="40"/>
    </i>
    <i r="1">
      <x v="99"/>
    </i>
    <i r="2">
      <x v="6"/>
    </i>
    <i r="2">
      <x v="10"/>
    </i>
    <i r="1">
      <x v="100"/>
    </i>
    <i r="2">
      <x v="6"/>
    </i>
    <i r="1">
      <x v="101"/>
    </i>
    <i r="2">
      <x v="6"/>
    </i>
    <i>
      <x v="41"/>
    </i>
    <i r="1">
      <x v="102"/>
    </i>
    <i r="2">
      <x v="6"/>
    </i>
    <i r="2">
      <x v="10"/>
    </i>
    <i r="1">
      <x v="103"/>
    </i>
    <i r="2">
      <x v="6"/>
    </i>
    <i r="2">
      <x v="10"/>
    </i>
    <i r="1">
      <x v="104"/>
    </i>
    <i r="2">
      <x v="6"/>
    </i>
    <i r="2">
      <x v="10"/>
    </i>
    <i r="1">
      <x v="105"/>
    </i>
    <i r="2">
      <x v="6"/>
    </i>
    <i r="2">
      <x v="10"/>
    </i>
    <i>
      <x v="42"/>
    </i>
    <i r="1">
      <x v="106"/>
    </i>
    <i r="2">
      <x v="1"/>
    </i>
    <i r="2">
      <x v="5"/>
    </i>
    <i r="2">
      <x v="9"/>
    </i>
    <i>
      <x v="43"/>
    </i>
    <i r="1">
      <x v="107"/>
    </i>
    <i r="2">
      <x v="5"/>
    </i>
    <i>
      <x v="44"/>
    </i>
    <i r="1">
      <x v="108"/>
    </i>
    <i r="2">
      <x v="9"/>
    </i>
    <i>
      <x v="45"/>
    </i>
    <i r="1">
      <x v="109"/>
    </i>
    <i r="2">
      <x v="5"/>
    </i>
    <i r="1">
      <x v="110"/>
    </i>
    <i r="2">
      <x v="5"/>
    </i>
    <i r="2">
      <x v="6"/>
    </i>
    <i r="2">
      <x v="10"/>
    </i>
    <i r="1">
      <x v="111"/>
    </i>
    <i r="2">
      <x v="5"/>
    </i>
    <i r="1">
      <x v="112"/>
    </i>
    <i r="2">
      <x v="6"/>
    </i>
    <i r="2">
      <x v="7"/>
    </i>
    <i>
      <x v="46"/>
    </i>
    <i r="1">
      <x v="113"/>
    </i>
    <i r="2">
      <x v="6"/>
    </i>
    <i r="2">
      <x v="9"/>
    </i>
    <i r="2">
      <x v="10"/>
    </i>
    <i>
      <x v="48"/>
    </i>
    <i r="1">
      <x v="115"/>
    </i>
    <i r="2">
      <x v="7"/>
    </i>
    <i>
      <x v="49"/>
    </i>
    <i r="1">
      <x v="116"/>
    </i>
    <i r="2">
      <x v="2"/>
    </i>
    <i r="2">
      <x v="4"/>
    </i>
    <i r="2">
      <x v="10"/>
    </i>
    <i>
      <x v="50"/>
    </i>
    <i r="1">
      <x v="117"/>
    </i>
    <i r="2">
      <x v="4"/>
    </i>
    <i r="2">
      <x v="10"/>
    </i>
    <i r="1">
      <x v="118"/>
    </i>
    <i r="2">
      <x v="4"/>
    </i>
    <i r="2">
      <x v="10"/>
    </i>
    <i r="1">
      <x v="119"/>
    </i>
    <i r="2">
      <x v="4"/>
    </i>
    <i>
      <x v="51"/>
    </i>
    <i r="1">
      <x v="120"/>
    </i>
    <i r="2">
      <x v="6"/>
    </i>
    <i r="1">
      <x v="121"/>
    </i>
    <i r="2">
      <x v="10"/>
    </i>
    <i>
      <x v="52"/>
    </i>
    <i r="1">
      <x v="122"/>
    </i>
    <i r="2">
      <x v="4"/>
    </i>
    <i>
      <x v="53"/>
    </i>
    <i r="1">
      <x v="123"/>
    </i>
    <i r="2">
      <x/>
    </i>
    <i r="2">
      <x v="5"/>
    </i>
    <i>
      <x v="54"/>
    </i>
    <i r="1">
      <x v="124"/>
    </i>
    <i r="2">
      <x/>
    </i>
    <i r="2">
      <x v="2"/>
    </i>
    <i r="2">
      <x v="3"/>
    </i>
    <i r="2">
      <x v="5"/>
    </i>
    <i r="2">
      <x v="7"/>
    </i>
    <i>
      <x v="55"/>
    </i>
    <i r="1">
      <x v="125"/>
    </i>
    <i r="2">
      <x v="9"/>
    </i>
    <i r="2">
      <x v="10"/>
    </i>
    <i r="1">
      <x v="126"/>
    </i>
    <i r="2">
      <x v="7"/>
    </i>
    <i>
      <x v="56"/>
    </i>
    <i r="1">
      <x v="127"/>
    </i>
    <i r="2">
      <x v="6"/>
    </i>
    <i r="2">
      <x v="7"/>
    </i>
    <i r="2">
      <x v="10"/>
    </i>
    <i>
      <x v="57"/>
    </i>
    <i r="1">
      <x v="128"/>
    </i>
    <i r="2">
      <x v="6"/>
    </i>
    <i r="2">
      <x v="10"/>
    </i>
    <i r="1">
      <x v="129"/>
    </i>
    <i r="2">
      <x v="6"/>
    </i>
    <i r="2">
      <x v="10"/>
    </i>
    <i r="1">
      <x v="130"/>
    </i>
    <i r="2">
      <x v="6"/>
    </i>
    <i r="2">
      <x v="10"/>
    </i>
    <i r="1">
      <x v="131"/>
    </i>
    <i r="2">
      <x v="6"/>
    </i>
    <i r="2">
      <x v="10"/>
    </i>
    <i>
      <x v="58"/>
    </i>
    <i r="1">
      <x v="133"/>
    </i>
    <i r="2">
      <x v="6"/>
    </i>
    <i r="2">
      <x v="7"/>
    </i>
    <i>
      <x v="61"/>
    </i>
    <i r="1">
      <x v="141"/>
    </i>
    <i r="2">
      <x v="2"/>
    </i>
    <i r="2">
      <x v="5"/>
    </i>
    <i r="2">
      <x v="9"/>
    </i>
    <i r="1">
      <x v="142"/>
    </i>
    <i r="2">
      <x v="2"/>
    </i>
    <i r="2">
      <x v="9"/>
    </i>
    <i>
      <x v="64"/>
    </i>
    <i r="1">
      <x v="145"/>
    </i>
    <i r="2">
      <x v="2"/>
    </i>
    <i r="1">
      <x v="146"/>
    </i>
    <i r="2">
      <x v="9"/>
    </i>
    <i r="1">
      <x v="147"/>
    </i>
    <i r="2">
      <x v="9"/>
    </i>
    <i>
      <x v="65"/>
    </i>
    <i r="1">
      <x v="149"/>
    </i>
    <i r="2">
      <x v="6"/>
    </i>
    <i r="2">
      <x v="7"/>
    </i>
    <i r="2">
      <x v="10"/>
    </i>
    <i>
      <x v="66"/>
    </i>
    <i r="1">
      <x v="150"/>
    </i>
    <i r="2">
      <x v="1"/>
    </i>
    <i r="2">
      <x v="6"/>
    </i>
    <i r="2">
      <x v="7"/>
    </i>
    <i r="2">
      <x v="10"/>
    </i>
    <i>
      <x v="68"/>
    </i>
    <i r="1">
      <x v="155"/>
    </i>
    <i r="2">
      <x v="10"/>
    </i>
    <i r="1">
      <x v="156"/>
    </i>
    <i r="2">
      <x v="10"/>
    </i>
    <i r="1">
      <x v="157"/>
    </i>
    <i r="2">
      <x v="10"/>
    </i>
    <i>
      <x v="69"/>
    </i>
    <i r="1">
      <x v="158"/>
    </i>
    <i r="2">
      <x v="6"/>
    </i>
    <i>
      <x v="70"/>
    </i>
    <i r="1">
      <x v="159"/>
    </i>
    <i r="2">
      <x v="10"/>
    </i>
    <i>
      <x v="71"/>
    </i>
    <i r="1">
      <x v="160"/>
    </i>
    <i r="2">
      <x v="4"/>
    </i>
    <i r="2">
      <x v="6"/>
    </i>
    <i r="2">
      <x v="10"/>
    </i>
    <i r="1">
      <x v="161"/>
    </i>
    <i r="2">
      <x v="4"/>
    </i>
    <i>
      <x v="72"/>
    </i>
    <i r="1">
      <x v="162"/>
    </i>
    <i r="2">
      <x v="10"/>
    </i>
    <i>
      <x v="73"/>
    </i>
    <i r="1">
      <x v="163"/>
    </i>
    <i r="2">
      <x v="2"/>
    </i>
    <i r="2">
      <x v="4"/>
    </i>
    <i r="2">
      <x v="5"/>
    </i>
    <i r="2">
      <x v="6"/>
    </i>
    <i r="2">
      <x v="9"/>
    </i>
    <i r="2">
      <x v="10"/>
    </i>
    <i>
      <x v="74"/>
    </i>
    <i r="1">
      <x v="164"/>
    </i>
    <i r="2">
      <x v="3"/>
    </i>
    <i r="2">
      <x v="6"/>
    </i>
    <i r="2">
      <x v="10"/>
    </i>
    <i>
      <x v="75"/>
    </i>
    <i r="1">
      <x v="165"/>
    </i>
    <i r="2">
      <x v="4"/>
    </i>
    <i r="2">
      <x v="9"/>
    </i>
    <i r="1">
      <x v="166"/>
    </i>
    <i r="2">
      <x v="4"/>
    </i>
    <i>
      <x v="76"/>
    </i>
    <i r="1">
      <x v="167"/>
    </i>
    <i r="2">
      <x v="5"/>
    </i>
    <i>
      <x v="77"/>
    </i>
    <i r="1">
      <x v="168"/>
    </i>
    <i r="2">
      <x v="1"/>
    </i>
    <i r="2">
      <x v="5"/>
    </i>
    <i r="2">
      <x v="6"/>
    </i>
    <i>
      <x v="78"/>
    </i>
    <i r="1">
      <x v="169"/>
    </i>
    <i r="2">
      <x v="3"/>
    </i>
    <i r="2">
      <x v="10"/>
    </i>
    <i>
      <x v="79"/>
    </i>
    <i r="1">
      <x v="170"/>
    </i>
    <i r="2">
      <x v="6"/>
    </i>
    <i r="1">
      <x v="171"/>
    </i>
    <i r="2">
      <x v="6"/>
    </i>
    <i r="2">
      <x v="10"/>
    </i>
    <i r="1">
      <x v="172"/>
    </i>
    <i r="2">
      <x v="6"/>
    </i>
    <i>
      <x v="80"/>
    </i>
    <i r="1">
      <x v="173"/>
    </i>
    <i r="2">
      <x/>
    </i>
    <i r="2">
      <x v="4"/>
    </i>
    <i r="2">
      <x v="5"/>
    </i>
    <i r="2">
      <x v="9"/>
    </i>
    <i r="2">
      <x v="10"/>
    </i>
    <i>
      <x v="81"/>
    </i>
    <i r="1">
      <x v="174"/>
    </i>
    <i r="2">
      <x/>
    </i>
    <i r="2">
      <x v="5"/>
    </i>
    <i r="2">
      <x v="9"/>
    </i>
    <i>
      <x v="82"/>
    </i>
    <i r="1">
      <x v="175"/>
    </i>
    <i r="2">
      <x v="4"/>
    </i>
    <i r="2">
      <x v="9"/>
    </i>
    <i r="2">
      <x v="10"/>
    </i>
    <i>
      <x v="83"/>
    </i>
    <i r="1">
      <x v="176"/>
    </i>
    <i r="2">
      <x v="6"/>
    </i>
    <i r="2">
      <x v="9"/>
    </i>
    <i r="1">
      <x v="177"/>
    </i>
    <i r="2">
      <x v="6"/>
    </i>
    <i r="2">
      <x v="9"/>
    </i>
    <i r="1">
      <x v="178"/>
    </i>
    <i r="2">
      <x v="6"/>
    </i>
    <i r="2">
      <x v="9"/>
    </i>
    <i>
      <x v="84"/>
    </i>
    <i r="1">
      <x v="179"/>
    </i>
    <i r="2">
      <x/>
    </i>
    <i r="2">
      <x v="5"/>
    </i>
    <i r="2">
      <x v="9"/>
    </i>
    <i r="1">
      <x v="180"/>
    </i>
    <i r="2">
      <x/>
    </i>
    <i r="2">
      <x v="3"/>
    </i>
    <i r="2">
      <x v="5"/>
    </i>
    <i r="2">
      <x v="9"/>
    </i>
    <i>
      <x v="85"/>
    </i>
    <i r="1">
      <x v="181"/>
    </i>
    <i r="2">
      <x v="4"/>
    </i>
    <i r="1">
      <x v="182"/>
    </i>
    <i r="2">
      <x v="4"/>
    </i>
    <i>
      <x v="86"/>
    </i>
    <i r="1">
      <x v="183"/>
    </i>
    <i r="2">
      <x v="3"/>
    </i>
    <i r="1">
      <x v="184"/>
    </i>
    <i r="2">
      <x v="3"/>
    </i>
    <i>
      <x v="87"/>
    </i>
    <i r="1">
      <x v="185"/>
    </i>
    <i r="2">
      <x v="9"/>
    </i>
    <i r="1">
      <x v="186"/>
    </i>
    <i r="2">
      <x v="9"/>
    </i>
    <i>
      <x v="88"/>
    </i>
    <i r="1">
      <x v="187"/>
    </i>
    <i r="2">
      <x v="6"/>
    </i>
    <i r="1">
      <x v="188"/>
    </i>
    <i r="2">
      <x v="6"/>
    </i>
    <i r="2">
      <x v="10"/>
    </i>
    <i t="grand">
      <x/>
    </i>
  </rowItems>
  <colItems count="1">
    <i/>
  </colItems>
  <pageFields count="3">
    <pageField fld="6" hier="-1"/>
    <pageField fld="7" hier="-1"/>
    <pageField fld="52" hier="-1"/>
  </pageFields>
  <dataFields count="1">
    <dataField name="Count of IV_Standardised" fld="6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38B6E8-79D5-4FE1-B3AC-FBDE5120FC20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S11:AU22" firstHeaderRow="0" firstDataRow="1" firstDataCol="1" rowPageCount="3" colPageCount="1"/>
  <pivotFields count="69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7"/>
        <item x="6"/>
        <item x="3"/>
        <item x="11"/>
        <item x="8"/>
        <item x="0"/>
        <item x="1"/>
        <item x="5"/>
        <item x="9"/>
        <item x="4"/>
        <item x="2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pageFields count="3">
    <pageField fld="6" hier="-1"/>
    <pageField fld="7" hier="-1"/>
    <pageField fld="52" hier="-1"/>
  </pageFields>
  <dataFields count="2">
    <dataField name="Sum of 6.3 Total weight" fld="20" baseField="59" baseItem="0"/>
    <dataField name="Count of 6.3 Total weight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161C50-D597-4CB0-9B06-F89E044DDAFF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8:O21" firstHeaderRow="0" firstDataRow="1" firstDataCol="1" rowPageCount="2" colPageCount="1"/>
  <pivotFields count="69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7"/>
        <item x="6"/>
        <item x="3"/>
        <item x="11"/>
        <item x="8"/>
        <item x="0"/>
        <item x="1"/>
        <item x="5"/>
        <item x="9"/>
        <item x="4"/>
        <item x="2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2">
    <pageField fld="6" hier="-1"/>
    <pageField fld="7" hier="-1"/>
  </pageFields>
  <dataFields count="2">
    <dataField name="Sum of 6.1 Total weight" fld="12" baseField="0" baseItem="0"/>
    <dataField name="Count of 6.1 Total weight2" fld="12" subtotal="count" baseField="6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FAA622-200F-42B0-A687-6D6E478C3669}" name="PivotTable1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Y11:CA24" firstHeaderRow="0" firstDataRow="1" firstDataCol="1" rowPageCount="3" colPageCount="1"/>
  <pivotFields count="69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Row" showAll="0">
      <items count="13">
        <item x="7"/>
        <item x="6"/>
        <item x="3"/>
        <item x="11"/>
        <item x="8"/>
        <item x="0"/>
        <item x="1"/>
        <item x="5"/>
        <item x="9"/>
        <item x="4"/>
        <item x="2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57" hier="-1"/>
    <pageField fld="6" hier="-1"/>
    <pageField fld="7" hier="-1"/>
  </pageFields>
  <dataFields count="2">
    <dataField name="Sum of 6.5 Total weight" fld="28" baseField="59" baseItem="0"/>
    <dataField name="Count of 6.5 Total weight" fld="2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2B639-237B-4BB5-BD0A-EAA13E15F45B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I11:BK24" firstHeaderRow="0" firstDataRow="1" firstDataCol="1" rowPageCount="3" colPageCount="1"/>
  <pivotFields count="69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7"/>
        <item x="6"/>
        <item x="3"/>
        <item x="11"/>
        <item x="8"/>
        <item x="0"/>
        <item x="1"/>
        <item x="5"/>
        <item x="9"/>
        <item x="4"/>
        <item x="2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6" hier="-1"/>
    <pageField fld="7" hier="-1"/>
    <pageField fld="52" hier="-1"/>
  </pageFields>
  <dataFields count="2">
    <dataField name="Sum of 6.4 Total weight" fld="24" baseField="59" baseItem="0"/>
    <dataField name="Count of 6.4 Total weight" fld="2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F959E6-51B2-442C-8667-67CD679B132E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>
  <location ref="Q8:T87" firstHeaderRow="1" firstDataRow="1" firstDataCol="3" rowPageCount="1" colPageCount="1"/>
  <pivotFields count="61">
    <pivotField axis="axisRow" compact="0" showAll="0">
      <items count="90">
        <item x="51"/>
        <item x="79"/>
        <item x="58"/>
        <item x="20"/>
        <item x="61"/>
        <item x="10"/>
        <item x="66"/>
        <item x="80"/>
        <item x="39"/>
        <item x="11"/>
        <item x="46"/>
        <item x="3"/>
        <item x="78"/>
        <item x="9"/>
        <item x="38"/>
        <item x="73"/>
        <item x="56"/>
        <item x="27"/>
        <item x="86"/>
        <item x="44"/>
        <item x="18"/>
        <item x="74"/>
        <item x="35"/>
        <item x="83"/>
        <item x="40"/>
        <item x="53"/>
        <item x="81"/>
        <item x="68"/>
        <item x="22"/>
        <item x="32"/>
        <item x="47"/>
        <item x="7"/>
        <item x="85"/>
        <item x="75"/>
        <item x="72"/>
        <item x="14"/>
        <item x="82"/>
        <item x="67"/>
        <item x="36"/>
        <item x="65"/>
        <item x="60"/>
        <item x="28"/>
        <item x="16"/>
        <item x="24"/>
        <item x="52"/>
        <item x="21"/>
        <item x="30"/>
        <item x="88"/>
        <item x="76"/>
        <item x="57"/>
        <item x="54"/>
        <item x="55"/>
        <item x="87"/>
        <item x="62"/>
        <item x="64"/>
        <item x="41"/>
        <item x="37"/>
        <item x="8"/>
        <item x="2"/>
        <item x="17"/>
        <item x="12"/>
        <item x="63"/>
        <item x="69"/>
        <item x="34"/>
        <item x="71"/>
        <item x="43"/>
        <item x="42"/>
        <item x="25"/>
        <item x="23"/>
        <item x="19"/>
        <item x="33"/>
        <item x="49"/>
        <item x="15"/>
        <item x="29"/>
        <item x="70"/>
        <item x="4"/>
        <item x="84"/>
        <item x="48"/>
        <item x="5"/>
        <item x="6"/>
        <item x="31"/>
        <item x="59"/>
        <item x="1"/>
        <item x="26"/>
        <item x="45"/>
        <item x="77"/>
        <item x="50"/>
        <item x="0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191">
        <item x="181"/>
        <item x="134"/>
        <item x="81"/>
        <item x="93"/>
        <item x="147"/>
        <item x="154"/>
        <item x="92"/>
        <item x="105"/>
        <item x="32"/>
        <item x="101"/>
        <item x="74"/>
        <item x="131"/>
        <item x="15"/>
        <item x="118"/>
        <item x="173"/>
        <item x="169"/>
        <item x="161"/>
        <item x="164"/>
        <item x="165"/>
        <item x="157"/>
        <item x="172"/>
        <item x="170"/>
        <item x="175"/>
        <item x="151"/>
        <item x="64"/>
        <item x="16"/>
        <item x="73"/>
        <item x="146"/>
        <item x="8"/>
        <item x="5"/>
        <item x="189"/>
        <item x="4"/>
        <item x="89"/>
        <item x="144"/>
        <item x="13"/>
        <item x="14"/>
        <item x="63"/>
        <item x="62"/>
        <item x="136"/>
        <item x="87"/>
        <item x="94"/>
        <item x="178"/>
        <item x="180"/>
        <item x="186"/>
        <item x="45"/>
        <item x="184"/>
        <item x="177"/>
        <item x="69"/>
        <item x="117"/>
        <item x="103"/>
        <item x="106"/>
        <item x="182"/>
        <item x="113"/>
        <item x="129"/>
        <item x="97"/>
        <item x="30"/>
        <item x="137"/>
        <item x="57"/>
        <item x="91"/>
        <item x="100"/>
        <item x="162"/>
        <item x="79"/>
        <item x="65"/>
        <item x="179"/>
        <item x="84"/>
        <item x="156"/>
        <item x="122"/>
        <item x="37"/>
        <item x="34"/>
        <item x="41"/>
        <item x="53"/>
        <item x="75"/>
        <item x="19"/>
        <item x="11"/>
        <item x="150"/>
        <item x="176"/>
        <item x="138"/>
        <item x="135"/>
        <item x="20"/>
        <item x="59"/>
        <item x="27"/>
        <item x="24"/>
        <item x="26"/>
        <item x="36"/>
        <item x="56"/>
        <item x="39"/>
        <item x="38"/>
        <item x="160"/>
        <item x="125"/>
        <item x="119"/>
        <item x="58"/>
        <item x="141"/>
        <item x="111"/>
        <item x="155"/>
        <item x="159"/>
        <item x="153"/>
        <item x="149"/>
        <item x="158"/>
        <item x="163"/>
        <item x="99"/>
        <item x="124"/>
        <item x="133"/>
        <item x="70"/>
        <item x="98"/>
        <item x="51"/>
        <item x="46"/>
        <item x="23"/>
        <item x="40"/>
        <item x="82"/>
        <item x="168"/>
        <item x="33"/>
        <item x="142"/>
        <item x="114"/>
        <item x="49"/>
        <item x="185"/>
        <item x="139"/>
        <item x="88"/>
        <item x="95"/>
        <item x="85"/>
        <item x="102"/>
        <item x="86"/>
        <item x="148"/>
        <item x="183"/>
        <item x="104"/>
        <item x="109"/>
        <item x="90"/>
        <item x="66"/>
        <item x="61"/>
        <item x="25"/>
        <item x="12"/>
        <item x="29"/>
        <item x="48"/>
        <item x="187"/>
        <item x="3"/>
        <item x="28"/>
        <item x="112"/>
        <item x="116"/>
        <item x="110"/>
        <item x="17"/>
        <item x="60"/>
        <item x="21"/>
        <item x="121"/>
        <item x="108"/>
        <item x="123"/>
        <item x="55"/>
        <item x="132"/>
        <item x="140"/>
        <item x="130"/>
        <item x="188"/>
        <item x="68"/>
        <item x="67"/>
        <item x="50"/>
        <item x="42"/>
        <item x="115"/>
        <item x="126"/>
        <item x="83"/>
        <item x="35"/>
        <item x="78"/>
        <item x="31"/>
        <item x="54"/>
        <item x="77"/>
        <item x="166"/>
        <item x="22"/>
        <item x="47"/>
        <item x="128"/>
        <item x="6"/>
        <item x="7"/>
        <item x="174"/>
        <item x="76"/>
        <item x="9"/>
        <item x="167"/>
        <item x="10"/>
        <item x="127"/>
        <item x="52"/>
        <item x="96"/>
        <item x="1"/>
        <item x="43"/>
        <item x="120"/>
        <item x="152"/>
        <item x="71"/>
        <item x="72"/>
        <item x="145"/>
        <item x="143"/>
        <item x="80"/>
        <item x="107"/>
        <item x="2"/>
        <item x="0"/>
        <item x="18"/>
        <item x="44"/>
        <item x="17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multipleItemSelectionAllowed="1" showAll="0">
      <items count="3">
        <item x="1"/>
        <item h="1"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showAll="0">
      <items count="13">
        <item x="7"/>
        <item x="6"/>
        <item x="3"/>
        <item x="11"/>
        <item x="8"/>
        <item x="0"/>
        <item x="1"/>
        <item x="5"/>
        <item x="9"/>
        <item x="4"/>
        <item x="2"/>
        <item x="1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2"/>
    <field x="60"/>
  </rowFields>
  <rowItems count="79">
    <i>
      <x/>
    </i>
    <i r="1">
      <x/>
    </i>
    <i r="2">
      <x v="10"/>
    </i>
    <i r="1">
      <x v="1"/>
    </i>
    <i r="2">
      <x v="10"/>
    </i>
    <i r="1">
      <x v="2"/>
    </i>
    <i r="2">
      <x/>
    </i>
    <i r="2">
      <x v="10"/>
    </i>
    <i r="1">
      <x v="3"/>
    </i>
    <i r="2">
      <x v="9"/>
    </i>
    <i r="2">
      <x v="10"/>
    </i>
    <i>
      <x v="1"/>
    </i>
    <i r="1">
      <x v="4"/>
    </i>
    <i r="2">
      <x/>
    </i>
    <i r="2">
      <x v="2"/>
    </i>
    <i r="2">
      <x v="5"/>
    </i>
    <i>
      <x v="4"/>
    </i>
    <i r="1">
      <x v="9"/>
    </i>
    <i r="2">
      <x v="6"/>
    </i>
    <i r="2">
      <x v="10"/>
    </i>
    <i>
      <x v="14"/>
    </i>
    <i r="1">
      <x v="36"/>
    </i>
    <i r="2">
      <x v="4"/>
    </i>
    <i r="2">
      <x v="5"/>
    </i>
    <i r="2">
      <x v="9"/>
    </i>
    <i r="1">
      <x v="37"/>
    </i>
    <i r="2">
      <x v="4"/>
    </i>
    <i r="2">
      <x v="5"/>
    </i>
    <i r="2">
      <x v="9"/>
    </i>
    <i>
      <x v="59"/>
    </i>
    <i r="1">
      <x v="134"/>
    </i>
    <i r="2">
      <x v="6"/>
    </i>
    <i r="2">
      <x v="7"/>
    </i>
    <i r="1">
      <x v="135"/>
    </i>
    <i r="2">
      <x v="6"/>
    </i>
    <i r="2">
      <x v="7"/>
    </i>
    <i r="1">
      <x v="136"/>
    </i>
    <i r="2">
      <x v="6"/>
    </i>
    <i r="2">
      <x v="7"/>
    </i>
    <i r="1">
      <x v="137"/>
    </i>
    <i r="2">
      <x v="6"/>
    </i>
    <i r="2">
      <x v="7"/>
    </i>
    <i>
      <x v="60"/>
    </i>
    <i r="1">
      <x v="138"/>
    </i>
    <i r="2">
      <x v="4"/>
    </i>
    <i r="1">
      <x v="139"/>
    </i>
    <i r="2">
      <x/>
    </i>
    <i r="1">
      <x v="140"/>
    </i>
    <i r="2">
      <x/>
    </i>
    <i r="2">
      <x v="4"/>
    </i>
    <i>
      <x v="62"/>
    </i>
    <i r="1">
      <x v="143"/>
    </i>
    <i r="2">
      <x v="1"/>
    </i>
    <i r="2">
      <x v="5"/>
    </i>
    <i>
      <x v="63"/>
    </i>
    <i r="1">
      <x v="144"/>
    </i>
    <i r="2">
      <x v="9"/>
    </i>
    <i r="2">
      <x v="10"/>
    </i>
    <i>
      <x v="65"/>
    </i>
    <i r="1">
      <x v="149"/>
    </i>
    <i r="2">
      <x v="6"/>
    </i>
    <i r="2">
      <x v="7"/>
    </i>
    <i r="2">
      <x v="10"/>
    </i>
    <i>
      <x v="67"/>
    </i>
    <i r="1">
      <x v="151"/>
    </i>
    <i r="2">
      <x v="2"/>
    </i>
    <i r="2">
      <x v="6"/>
    </i>
    <i r="2">
      <x v="10"/>
    </i>
    <i r="1">
      <x v="152"/>
    </i>
    <i r="2">
      <x v="2"/>
    </i>
    <i r="2">
      <x v="6"/>
    </i>
    <i r="2">
      <x v="10"/>
    </i>
    <i r="1">
      <x v="153"/>
    </i>
    <i r="2">
      <x v="6"/>
    </i>
    <i r="2">
      <x v="10"/>
    </i>
    <i r="1">
      <x v="154"/>
    </i>
    <i r="2">
      <x v="6"/>
    </i>
    <i r="2">
      <x v="10"/>
    </i>
    <i t="grand">
      <x/>
    </i>
  </rowItems>
  <colItems count="1">
    <i/>
  </colItems>
  <pageFields count="1">
    <pageField fld="5" hier="-1"/>
  </pageFields>
  <dataFields count="1">
    <dataField name="Count of IV_Standardised" fld="6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9785BA-6AB4-4F24-B5FD-85586A198F33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>
  <location ref="BM8:BP415" firstHeaderRow="1" firstDataRow="1" firstDataCol="3" rowPageCount="1" colPageCount="1"/>
  <pivotFields count="61">
    <pivotField axis="axisRow" compact="0" showAll="0">
      <items count="90">
        <item x="51"/>
        <item x="79"/>
        <item x="58"/>
        <item x="20"/>
        <item x="61"/>
        <item x="10"/>
        <item x="66"/>
        <item x="80"/>
        <item x="39"/>
        <item x="11"/>
        <item x="46"/>
        <item x="3"/>
        <item x="78"/>
        <item x="9"/>
        <item x="38"/>
        <item x="73"/>
        <item x="56"/>
        <item x="27"/>
        <item x="86"/>
        <item x="44"/>
        <item x="18"/>
        <item x="74"/>
        <item x="35"/>
        <item x="83"/>
        <item x="40"/>
        <item x="53"/>
        <item x="81"/>
        <item x="68"/>
        <item x="22"/>
        <item x="32"/>
        <item x="47"/>
        <item x="7"/>
        <item x="85"/>
        <item x="75"/>
        <item x="72"/>
        <item x="14"/>
        <item x="82"/>
        <item x="67"/>
        <item x="36"/>
        <item x="65"/>
        <item x="60"/>
        <item x="28"/>
        <item x="16"/>
        <item x="24"/>
        <item x="52"/>
        <item x="21"/>
        <item x="30"/>
        <item x="88"/>
        <item x="76"/>
        <item x="57"/>
        <item x="54"/>
        <item x="55"/>
        <item x="87"/>
        <item x="62"/>
        <item x="64"/>
        <item x="41"/>
        <item x="37"/>
        <item x="8"/>
        <item x="2"/>
        <item x="17"/>
        <item x="12"/>
        <item x="63"/>
        <item x="69"/>
        <item x="34"/>
        <item x="71"/>
        <item x="43"/>
        <item x="42"/>
        <item x="25"/>
        <item x="23"/>
        <item x="19"/>
        <item x="33"/>
        <item x="49"/>
        <item x="15"/>
        <item x="29"/>
        <item x="70"/>
        <item x="4"/>
        <item x="84"/>
        <item x="48"/>
        <item x="5"/>
        <item x="6"/>
        <item x="31"/>
        <item x="59"/>
        <item x="1"/>
        <item x="26"/>
        <item x="45"/>
        <item x="77"/>
        <item x="50"/>
        <item x="0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191">
        <item x="181"/>
        <item x="134"/>
        <item x="81"/>
        <item x="93"/>
        <item x="147"/>
        <item x="154"/>
        <item x="92"/>
        <item x="105"/>
        <item x="32"/>
        <item x="101"/>
        <item x="74"/>
        <item x="131"/>
        <item x="15"/>
        <item x="118"/>
        <item x="173"/>
        <item x="169"/>
        <item x="161"/>
        <item x="164"/>
        <item x="165"/>
        <item x="157"/>
        <item x="172"/>
        <item x="170"/>
        <item x="175"/>
        <item x="151"/>
        <item x="64"/>
        <item x="16"/>
        <item x="73"/>
        <item x="146"/>
        <item x="8"/>
        <item x="5"/>
        <item x="189"/>
        <item x="4"/>
        <item x="89"/>
        <item x="144"/>
        <item x="13"/>
        <item x="14"/>
        <item x="63"/>
        <item x="62"/>
        <item x="136"/>
        <item x="87"/>
        <item x="94"/>
        <item x="178"/>
        <item x="180"/>
        <item x="186"/>
        <item x="45"/>
        <item x="184"/>
        <item x="177"/>
        <item x="69"/>
        <item x="117"/>
        <item x="103"/>
        <item x="106"/>
        <item x="182"/>
        <item x="113"/>
        <item x="129"/>
        <item x="97"/>
        <item x="30"/>
        <item x="137"/>
        <item x="57"/>
        <item x="91"/>
        <item x="100"/>
        <item x="162"/>
        <item x="79"/>
        <item x="65"/>
        <item x="179"/>
        <item x="84"/>
        <item x="156"/>
        <item x="122"/>
        <item x="37"/>
        <item x="34"/>
        <item x="41"/>
        <item x="53"/>
        <item x="75"/>
        <item x="19"/>
        <item x="11"/>
        <item x="150"/>
        <item x="176"/>
        <item x="138"/>
        <item x="135"/>
        <item x="20"/>
        <item x="59"/>
        <item x="27"/>
        <item x="24"/>
        <item x="26"/>
        <item x="36"/>
        <item x="56"/>
        <item x="39"/>
        <item x="38"/>
        <item x="160"/>
        <item x="125"/>
        <item x="119"/>
        <item x="58"/>
        <item x="141"/>
        <item x="111"/>
        <item x="155"/>
        <item x="159"/>
        <item x="153"/>
        <item x="149"/>
        <item x="158"/>
        <item x="163"/>
        <item x="99"/>
        <item x="124"/>
        <item x="133"/>
        <item x="70"/>
        <item x="98"/>
        <item x="51"/>
        <item x="46"/>
        <item x="23"/>
        <item x="40"/>
        <item x="82"/>
        <item x="168"/>
        <item x="33"/>
        <item x="142"/>
        <item x="114"/>
        <item x="49"/>
        <item x="185"/>
        <item x="139"/>
        <item x="88"/>
        <item x="95"/>
        <item x="85"/>
        <item x="102"/>
        <item x="86"/>
        <item x="148"/>
        <item x="183"/>
        <item x="104"/>
        <item x="109"/>
        <item x="90"/>
        <item x="66"/>
        <item x="61"/>
        <item x="25"/>
        <item x="12"/>
        <item x="29"/>
        <item x="48"/>
        <item x="187"/>
        <item x="3"/>
        <item x="28"/>
        <item x="112"/>
        <item x="116"/>
        <item x="110"/>
        <item x="17"/>
        <item x="60"/>
        <item x="21"/>
        <item x="121"/>
        <item x="108"/>
        <item x="123"/>
        <item x="55"/>
        <item x="132"/>
        <item x="140"/>
        <item x="130"/>
        <item x="188"/>
        <item x="68"/>
        <item x="67"/>
        <item x="50"/>
        <item x="42"/>
        <item x="115"/>
        <item x="126"/>
        <item x="83"/>
        <item x="35"/>
        <item x="78"/>
        <item x="31"/>
        <item x="54"/>
        <item x="77"/>
        <item x="166"/>
        <item x="22"/>
        <item x="47"/>
        <item x="128"/>
        <item x="6"/>
        <item x="7"/>
        <item x="174"/>
        <item x="76"/>
        <item x="9"/>
        <item x="167"/>
        <item x="10"/>
        <item x="127"/>
        <item x="52"/>
        <item x="96"/>
        <item x="1"/>
        <item x="43"/>
        <item x="120"/>
        <item x="152"/>
        <item x="71"/>
        <item x="72"/>
        <item x="145"/>
        <item x="143"/>
        <item x="80"/>
        <item x="107"/>
        <item x="2"/>
        <item x="0"/>
        <item x="18"/>
        <item x="44"/>
        <item x="17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multipleItemSelectionAllowed="1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multipleItemSelectionAllowed="1" showAll="0">
      <items count="3">
        <item h="1"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showAll="0">
      <items count="13">
        <item x="7"/>
        <item x="6"/>
        <item x="3"/>
        <item x="11"/>
        <item x="8"/>
        <item x="0"/>
        <item x="1"/>
        <item x="5"/>
        <item x="9"/>
        <item x="4"/>
        <item x="2"/>
        <item x="1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2"/>
    <field x="60"/>
  </rowFields>
  <rowItems count="407">
    <i>
      <x v="1"/>
    </i>
    <i r="1">
      <x v="4"/>
    </i>
    <i r="2">
      <x/>
    </i>
    <i r="2">
      <x v="2"/>
    </i>
    <i r="2">
      <x v="5"/>
    </i>
    <i>
      <x v="2"/>
    </i>
    <i r="1">
      <x v="5"/>
    </i>
    <i r="2">
      <x v="6"/>
    </i>
    <i r="1">
      <x v="6"/>
    </i>
    <i r="2">
      <x v="6"/>
    </i>
    <i r="2">
      <x v="10"/>
    </i>
    <i r="1">
      <x v="7"/>
    </i>
    <i r="2">
      <x v="6"/>
    </i>
    <i r="2">
      <x v="10"/>
    </i>
    <i>
      <x v="5"/>
    </i>
    <i r="1">
      <x v="10"/>
    </i>
    <i r="2">
      <x/>
    </i>
    <i r="2">
      <x v="10"/>
    </i>
    <i r="1">
      <x v="11"/>
    </i>
    <i r="2">
      <x/>
    </i>
    <i r="2">
      <x v="10"/>
    </i>
    <i r="1">
      <x v="12"/>
    </i>
    <i r="2">
      <x/>
    </i>
    <i>
      <x v="6"/>
    </i>
    <i r="1">
      <x v="13"/>
    </i>
    <i r="2">
      <x v="10"/>
    </i>
    <i r="1">
      <x v="14"/>
    </i>
    <i r="2">
      <x v="10"/>
    </i>
    <i>
      <x v="7"/>
    </i>
    <i r="1">
      <x v="15"/>
    </i>
    <i r="2">
      <x v="10"/>
    </i>
    <i r="1">
      <x v="16"/>
    </i>
    <i r="2">
      <x v="10"/>
    </i>
    <i r="1">
      <x v="17"/>
    </i>
    <i r="2">
      <x v="10"/>
    </i>
    <i r="1">
      <x v="18"/>
    </i>
    <i r="2">
      <x v="10"/>
    </i>
    <i r="1">
      <x v="19"/>
    </i>
    <i r="2">
      <x v="10"/>
    </i>
    <i r="1">
      <x v="20"/>
    </i>
    <i r="2">
      <x v="10"/>
    </i>
    <i r="1">
      <x v="21"/>
    </i>
    <i r="2">
      <x v="10"/>
    </i>
    <i r="1">
      <x v="22"/>
    </i>
    <i r="2">
      <x v="10"/>
    </i>
    <i r="1">
      <x v="23"/>
    </i>
    <i r="2">
      <x v="10"/>
    </i>
    <i>
      <x v="8"/>
    </i>
    <i r="1">
      <x v="24"/>
    </i>
    <i r="2">
      <x v="1"/>
    </i>
    <i>
      <x v="9"/>
    </i>
    <i r="1">
      <x v="25"/>
    </i>
    <i r="2">
      <x v="6"/>
    </i>
    <i r="2">
      <x v="10"/>
    </i>
    <i>
      <x v="11"/>
    </i>
    <i r="1">
      <x v="28"/>
    </i>
    <i r="2">
      <x v="2"/>
    </i>
    <i r="1">
      <x v="29"/>
    </i>
    <i r="2">
      <x v="2"/>
    </i>
    <i r="1">
      <x v="30"/>
    </i>
    <i r="2">
      <x v="2"/>
    </i>
    <i r="1">
      <x v="31"/>
    </i>
    <i r="2">
      <x v="2"/>
    </i>
    <i r="1">
      <x v="32"/>
    </i>
    <i r="2">
      <x v="2"/>
    </i>
    <i>
      <x v="12"/>
    </i>
    <i r="1">
      <x v="33"/>
    </i>
    <i r="2">
      <x v="2"/>
    </i>
    <i r="2">
      <x v="10"/>
    </i>
    <i>
      <x v="15"/>
    </i>
    <i r="1">
      <x v="38"/>
    </i>
    <i r="2">
      <x v="6"/>
    </i>
    <i r="2">
      <x v="10"/>
    </i>
    <i>
      <x v="16"/>
    </i>
    <i r="1">
      <x v="39"/>
    </i>
    <i r="2">
      <x v="6"/>
    </i>
    <i r="2">
      <x v="10"/>
    </i>
    <i r="1">
      <x v="40"/>
    </i>
    <i r="2">
      <x v="6"/>
    </i>
    <i r="2">
      <x v="10"/>
    </i>
    <i>
      <x v="17"/>
    </i>
    <i r="1">
      <x v="43"/>
    </i>
    <i r="2">
      <x v="3"/>
    </i>
    <i r="1">
      <x v="44"/>
    </i>
    <i r="2">
      <x v="3"/>
    </i>
    <i r="2">
      <x v="5"/>
    </i>
    <i r="2">
      <x v="9"/>
    </i>
    <i>
      <x v="18"/>
    </i>
    <i r="1">
      <x v="45"/>
    </i>
    <i r="2">
      <x v="10"/>
    </i>
    <i r="1">
      <x v="46"/>
    </i>
    <i r="2">
      <x v="4"/>
    </i>
    <i>
      <x v="19"/>
    </i>
    <i r="1">
      <x v="47"/>
    </i>
    <i r="2">
      <x/>
    </i>
    <i r="2">
      <x v="5"/>
    </i>
    <i r="2">
      <x v="10"/>
    </i>
    <i r="1">
      <x v="48"/>
    </i>
    <i r="2">
      <x v="10"/>
    </i>
    <i r="1">
      <x v="49"/>
    </i>
    <i r="2">
      <x v="10"/>
    </i>
    <i>
      <x v="21"/>
    </i>
    <i r="1">
      <x v="56"/>
    </i>
    <i r="2">
      <x v="10"/>
    </i>
    <i>
      <x v="22"/>
    </i>
    <i r="1">
      <x v="57"/>
    </i>
    <i r="2">
      <x v="3"/>
    </i>
    <i r="1">
      <x v="58"/>
    </i>
    <i r="2">
      <x v="3"/>
    </i>
    <i r="1">
      <x v="59"/>
    </i>
    <i r="2">
      <x v="3"/>
    </i>
    <i>
      <x v="24"/>
    </i>
    <i r="1">
      <x v="61"/>
    </i>
    <i r="2">
      <x v="3"/>
    </i>
    <i r="1">
      <x v="62"/>
    </i>
    <i r="2">
      <x v="3"/>
    </i>
    <i r="1">
      <x v="63"/>
    </i>
    <i r="2">
      <x v="3"/>
    </i>
    <i>
      <x v="25"/>
    </i>
    <i r="1">
      <x v="64"/>
    </i>
    <i r="2">
      <x v="1"/>
    </i>
    <i r="2">
      <x v="6"/>
    </i>
    <i r="2">
      <x v="10"/>
    </i>
    <i>
      <x v="28"/>
    </i>
    <i r="1">
      <x v="67"/>
    </i>
    <i r="2">
      <x v="5"/>
    </i>
    <i r="2">
      <x v="8"/>
    </i>
    <i r="2">
      <x v="9"/>
    </i>
    <i r="1">
      <x v="68"/>
    </i>
    <i r="2">
      <x v="5"/>
    </i>
    <i r="2">
      <x v="8"/>
    </i>
    <i r="2">
      <x v="9"/>
    </i>
    <i r="1">
      <x v="69"/>
    </i>
    <i r="2">
      <x v="5"/>
    </i>
    <i r="2">
      <x v="8"/>
    </i>
    <i r="2">
      <x v="9"/>
    </i>
    <i>
      <x v="29"/>
    </i>
    <i r="1">
      <x v="70"/>
    </i>
    <i r="2">
      <x v="5"/>
    </i>
    <i r="2">
      <x v="9"/>
    </i>
    <i r="2">
      <x v="11"/>
    </i>
    <i>
      <x v="30"/>
    </i>
    <i r="1">
      <x v="71"/>
    </i>
    <i r="2">
      <x v="7"/>
    </i>
    <i r="2">
      <x v="8"/>
    </i>
    <i r="2">
      <x v="9"/>
    </i>
    <i>
      <x v="34"/>
    </i>
    <i r="1">
      <x v="77"/>
    </i>
    <i r="2">
      <x v="6"/>
    </i>
    <i>
      <x v="36"/>
    </i>
    <i r="1">
      <x v="87"/>
    </i>
    <i r="2">
      <x v="10"/>
    </i>
    <i>
      <x v="37"/>
    </i>
    <i r="1">
      <x v="88"/>
    </i>
    <i r="2">
      <x/>
    </i>
    <i r="1">
      <x v="89"/>
    </i>
    <i r="2">
      <x/>
    </i>
    <i>
      <x v="38"/>
    </i>
    <i r="1">
      <x v="90"/>
    </i>
    <i r="2">
      <x v="9"/>
    </i>
    <i r="2">
      <x v="10"/>
    </i>
    <i>
      <x v="40"/>
    </i>
    <i r="1">
      <x v="99"/>
    </i>
    <i r="2">
      <x v="6"/>
    </i>
    <i r="2">
      <x v="10"/>
    </i>
    <i r="1">
      <x v="100"/>
    </i>
    <i r="2">
      <x v="6"/>
    </i>
    <i r="1">
      <x v="101"/>
    </i>
    <i r="2">
      <x v="6"/>
    </i>
    <i>
      <x v="41"/>
    </i>
    <i r="1">
      <x v="102"/>
    </i>
    <i r="2">
      <x v="6"/>
    </i>
    <i r="2">
      <x v="10"/>
    </i>
    <i r="1">
      <x v="103"/>
    </i>
    <i r="2">
      <x v="6"/>
    </i>
    <i r="2">
      <x v="10"/>
    </i>
    <i r="1">
      <x v="104"/>
    </i>
    <i r="2">
      <x v="6"/>
    </i>
    <i r="2">
      <x v="10"/>
    </i>
    <i r="1">
      <x v="105"/>
    </i>
    <i r="2">
      <x v="6"/>
    </i>
    <i r="2">
      <x v="10"/>
    </i>
    <i>
      <x v="42"/>
    </i>
    <i r="1">
      <x v="106"/>
    </i>
    <i r="2">
      <x v="1"/>
    </i>
    <i r="2">
      <x v="5"/>
    </i>
    <i r="2">
      <x v="9"/>
    </i>
    <i>
      <x v="43"/>
    </i>
    <i r="1">
      <x v="107"/>
    </i>
    <i r="2">
      <x v="5"/>
    </i>
    <i>
      <x v="44"/>
    </i>
    <i r="1">
      <x v="108"/>
    </i>
    <i r="2">
      <x v="9"/>
    </i>
    <i>
      <x v="45"/>
    </i>
    <i r="1">
      <x v="109"/>
    </i>
    <i r="2">
      <x v="5"/>
    </i>
    <i r="1">
      <x v="110"/>
    </i>
    <i r="2">
      <x v="5"/>
    </i>
    <i r="2">
      <x v="6"/>
    </i>
    <i r="2">
      <x v="10"/>
    </i>
    <i r="1">
      <x v="111"/>
    </i>
    <i r="2">
      <x v="5"/>
    </i>
    <i r="1">
      <x v="112"/>
    </i>
    <i r="2">
      <x v="6"/>
    </i>
    <i r="2">
      <x v="7"/>
    </i>
    <i>
      <x v="46"/>
    </i>
    <i r="1">
      <x v="113"/>
    </i>
    <i r="2">
      <x v="6"/>
    </i>
    <i r="2">
      <x v="9"/>
    </i>
    <i r="2">
      <x v="10"/>
    </i>
    <i>
      <x v="47"/>
    </i>
    <i r="1">
      <x v="114"/>
    </i>
    <i r="2">
      <x v="6"/>
    </i>
    <i>
      <x v="48"/>
    </i>
    <i r="1">
      <x v="115"/>
    </i>
    <i r="2">
      <x v="7"/>
    </i>
    <i>
      <x v="49"/>
    </i>
    <i r="1">
      <x v="116"/>
    </i>
    <i r="2">
      <x v="2"/>
    </i>
    <i r="2">
      <x v="4"/>
    </i>
    <i r="2">
      <x v="10"/>
    </i>
    <i>
      <x v="50"/>
    </i>
    <i r="1">
      <x v="117"/>
    </i>
    <i r="2">
      <x v="4"/>
    </i>
    <i r="2">
      <x v="10"/>
    </i>
    <i r="1">
      <x v="118"/>
    </i>
    <i r="2">
      <x v="4"/>
    </i>
    <i r="2">
      <x v="10"/>
    </i>
    <i r="1">
      <x v="119"/>
    </i>
    <i r="2">
      <x v="4"/>
    </i>
    <i>
      <x v="51"/>
    </i>
    <i r="1">
      <x v="120"/>
    </i>
    <i r="2">
      <x v="6"/>
    </i>
    <i r="1">
      <x v="121"/>
    </i>
    <i r="2">
      <x v="10"/>
    </i>
    <i>
      <x v="52"/>
    </i>
    <i r="1">
      <x v="122"/>
    </i>
    <i r="2">
      <x v="4"/>
    </i>
    <i r="2">
      <x v="5"/>
    </i>
    <i>
      <x v="53"/>
    </i>
    <i r="1">
      <x v="123"/>
    </i>
    <i r="2">
      <x/>
    </i>
    <i r="2">
      <x v="5"/>
    </i>
    <i>
      <x v="54"/>
    </i>
    <i r="1">
      <x v="124"/>
    </i>
    <i r="2">
      <x/>
    </i>
    <i r="2">
      <x v="2"/>
    </i>
    <i r="2">
      <x v="3"/>
    </i>
    <i r="2">
      <x v="5"/>
    </i>
    <i r="2">
      <x v="7"/>
    </i>
    <i>
      <x v="55"/>
    </i>
    <i r="1">
      <x v="125"/>
    </i>
    <i r="2">
      <x v="9"/>
    </i>
    <i r="2">
      <x v="10"/>
    </i>
    <i r="1">
      <x v="126"/>
    </i>
    <i r="2">
      <x v="7"/>
    </i>
    <i>
      <x v="56"/>
    </i>
    <i r="1">
      <x v="127"/>
    </i>
    <i r="2">
      <x v="6"/>
    </i>
    <i r="2">
      <x v="7"/>
    </i>
    <i r="2">
      <x v="10"/>
    </i>
    <i>
      <x v="57"/>
    </i>
    <i r="1">
      <x v="128"/>
    </i>
    <i r="2">
      <x v="6"/>
    </i>
    <i r="2">
      <x v="10"/>
    </i>
    <i r="1">
      <x v="129"/>
    </i>
    <i r="2">
      <x v="6"/>
    </i>
    <i r="2">
      <x v="10"/>
    </i>
    <i r="1">
      <x v="130"/>
    </i>
    <i r="2">
      <x v="6"/>
    </i>
    <i r="2">
      <x v="10"/>
    </i>
    <i r="1">
      <x v="131"/>
    </i>
    <i r="2">
      <x v="6"/>
    </i>
    <i r="2">
      <x v="10"/>
    </i>
    <i r="1">
      <x v="132"/>
    </i>
    <i r="2">
      <x v="10"/>
    </i>
    <i>
      <x v="58"/>
    </i>
    <i r="1">
      <x v="133"/>
    </i>
    <i r="2">
      <x v="6"/>
    </i>
    <i r="2">
      <x v="7"/>
    </i>
    <i r="2">
      <x v="9"/>
    </i>
    <i r="2">
      <x v="10"/>
    </i>
    <i>
      <x v="59"/>
    </i>
    <i r="1">
      <x v="134"/>
    </i>
    <i r="2">
      <x v="6"/>
    </i>
    <i r="2">
      <x v="7"/>
    </i>
    <i r="1">
      <x v="135"/>
    </i>
    <i r="2">
      <x v="6"/>
    </i>
    <i r="2">
      <x v="7"/>
    </i>
    <i r="1">
      <x v="136"/>
    </i>
    <i r="2">
      <x v="6"/>
    </i>
    <i r="2">
      <x v="7"/>
    </i>
    <i r="1">
      <x v="137"/>
    </i>
    <i r="2">
      <x v="6"/>
    </i>
    <i r="2">
      <x v="7"/>
    </i>
    <i>
      <x v="60"/>
    </i>
    <i r="1">
      <x v="138"/>
    </i>
    <i r="2">
      <x v="4"/>
    </i>
    <i r="1">
      <x v="139"/>
    </i>
    <i r="2">
      <x/>
    </i>
    <i r="1">
      <x v="140"/>
    </i>
    <i r="2">
      <x/>
    </i>
    <i r="2">
      <x v="4"/>
    </i>
    <i>
      <x v="61"/>
    </i>
    <i r="1">
      <x v="141"/>
    </i>
    <i r="2">
      <x v="2"/>
    </i>
    <i r="2">
      <x v="5"/>
    </i>
    <i r="2">
      <x v="9"/>
    </i>
    <i r="1">
      <x v="142"/>
    </i>
    <i r="2">
      <x v="2"/>
    </i>
    <i r="2">
      <x v="9"/>
    </i>
    <i>
      <x v="62"/>
    </i>
    <i r="1">
      <x v="143"/>
    </i>
    <i r="2">
      <x v="1"/>
    </i>
    <i r="2">
      <x v="5"/>
    </i>
    <i>
      <x v="63"/>
    </i>
    <i r="1">
      <x v="144"/>
    </i>
    <i r="2">
      <x v="9"/>
    </i>
    <i r="2">
      <x v="10"/>
    </i>
    <i>
      <x v="67"/>
    </i>
    <i r="1">
      <x v="151"/>
    </i>
    <i r="2">
      <x v="2"/>
    </i>
    <i r="2">
      <x v="6"/>
    </i>
    <i r="2">
      <x v="10"/>
    </i>
    <i r="1">
      <x v="152"/>
    </i>
    <i r="2">
      <x v="2"/>
    </i>
    <i r="2">
      <x v="6"/>
    </i>
    <i r="2">
      <x v="10"/>
    </i>
    <i r="1">
      <x v="153"/>
    </i>
    <i r="2">
      <x v="6"/>
    </i>
    <i r="2">
      <x v="10"/>
    </i>
    <i r="1">
      <x v="154"/>
    </i>
    <i r="2">
      <x v="6"/>
    </i>
    <i r="2">
      <x v="10"/>
    </i>
    <i>
      <x v="68"/>
    </i>
    <i r="1">
      <x v="155"/>
    </i>
    <i r="2">
      <x v="10"/>
    </i>
    <i r="1">
      <x v="156"/>
    </i>
    <i r="2">
      <x v="10"/>
    </i>
    <i r="1">
      <x v="157"/>
    </i>
    <i r="2">
      <x v="10"/>
    </i>
    <i>
      <x v="69"/>
    </i>
    <i r="1">
      <x v="158"/>
    </i>
    <i r="2">
      <x v="6"/>
    </i>
    <i>
      <x v="70"/>
    </i>
    <i r="1">
      <x v="159"/>
    </i>
    <i r="2">
      <x v="10"/>
    </i>
    <i>
      <x v="73"/>
    </i>
    <i r="1">
      <x v="163"/>
    </i>
    <i r="2">
      <x v="2"/>
    </i>
    <i r="2">
      <x v="4"/>
    </i>
    <i r="2">
      <x v="5"/>
    </i>
    <i r="2">
      <x v="6"/>
    </i>
    <i r="2">
      <x v="9"/>
    </i>
    <i r="2">
      <x v="10"/>
    </i>
    <i>
      <x v="77"/>
    </i>
    <i r="1">
      <x v="168"/>
    </i>
    <i r="2">
      <x v="1"/>
    </i>
    <i r="2">
      <x v="5"/>
    </i>
    <i r="2">
      <x v="6"/>
    </i>
    <i>
      <x v="78"/>
    </i>
    <i r="1">
      <x v="169"/>
    </i>
    <i r="2">
      <x v="3"/>
    </i>
    <i r="2">
      <x v="10"/>
    </i>
    <i>
      <x v="79"/>
    </i>
    <i r="1">
      <x v="170"/>
    </i>
    <i r="2">
      <x v="6"/>
    </i>
    <i r="1">
      <x v="171"/>
    </i>
    <i r="2">
      <x v="6"/>
    </i>
    <i r="2">
      <x v="10"/>
    </i>
    <i r="1">
      <x v="172"/>
    </i>
    <i r="2">
      <x v="6"/>
    </i>
    <i>
      <x v="82"/>
    </i>
    <i r="1">
      <x v="175"/>
    </i>
    <i r="2">
      <x v="4"/>
    </i>
    <i r="2">
      <x v="6"/>
    </i>
    <i r="2">
      <x v="9"/>
    </i>
    <i r="2">
      <x v="10"/>
    </i>
    <i>
      <x v="83"/>
    </i>
    <i r="1">
      <x v="176"/>
    </i>
    <i r="2">
      <x v="6"/>
    </i>
    <i r="2">
      <x v="9"/>
    </i>
    <i r="1">
      <x v="177"/>
    </i>
    <i r="2">
      <x v="6"/>
    </i>
    <i r="2">
      <x v="9"/>
    </i>
    <i r="1">
      <x v="178"/>
    </i>
    <i r="2">
      <x v="6"/>
    </i>
    <i r="2">
      <x v="9"/>
    </i>
    <i>
      <x v="84"/>
    </i>
    <i r="1">
      <x v="179"/>
    </i>
    <i r="2">
      <x/>
    </i>
    <i r="2">
      <x v="3"/>
    </i>
    <i r="2">
      <x v="5"/>
    </i>
    <i r="2">
      <x v="9"/>
    </i>
    <i r="1">
      <x v="180"/>
    </i>
    <i r="2">
      <x/>
    </i>
    <i r="2">
      <x v="3"/>
    </i>
    <i r="2">
      <x v="5"/>
    </i>
    <i r="2">
      <x v="9"/>
    </i>
    <i>
      <x v="87"/>
    </i>
    <i r="1">
      <x v="185"/>
    </i>
    <i r="2">
      <x v="5"/>
    </i>
    <i r="2">
      <x v="9"/>
    </i>
    <i r="1">
      <x v="186"/>
    </i>
    <i r="2">
      <x v="5"/>
    </i>
    <i r="2">
      <x v="9"/>
    </i>
    <i t="grand">
      <x/>
    </i>
  </rowItems>
  <colItems count="1">
    <i/>
  </colItems>
  <pageFields count="1">
    <pageField fld="57" hier="-1"/>
  </pageFields>
  <dataFields count="1">
    <dataField name="Count of IV_Standardised" fld="6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CEDC35-07F3-4543-8F63-5180184241D6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>
  <location ref="AG8:AJ161" firstHeaderRow="1" firstDataRow="1" firstDataCol="3" rowPageCount="3" colPageCount="1"/>
  <pivotFields count="61">
    <pivotField axis="axisRow" compact="0" showAll="0">
      <items count="90">
        <item x="51"/>
        <item x="79"/>
        <item x="58"/>
        <item x="20"/>
        <item x="61"/>
        <item x="10"/>
        <item x="66"/>
        <item x="80"/>
        <item x="39"/>
        <item x="11"/>
        <item x="46"/>
        <item x="3"/>
        <item x="78"/>
        <item x="9"/>
        <item x="38"/>
        <item x="73"/>
        <item x="56"/>
        <item x="27"/>
        <item x="86"/>
        <item x="44"/>
        <item x="18"/>
        <item x="74"/>
        <item x="35"/>
        <item x="83"/>
        <item x="40"/>
        <item x="53"/>
        <item x="81"/>
        <item x="68"/>
        <item x="22"/>
        <item x="32"/>
        <item x="47"/>
        <item x="7"/>
        <item x="85"/>
        <item x="75"/>
        <item x="72"/>
        <item x="14"/>
        <item x="82"/>
        <item x="67"/>
        <item x="36"/>
        <item x="65"/>
        <item x="60"/>
        <item x="28"/>
        <item x="16"/>
        <item x="24"/>
        <item x="52"/>
        <item x="21"/>
        <item x="30"/>
        <item x="88"/>
        <item x="76"/>
        <item x="57"/>
        <item x="54"/>
        <item x="55"/>
        <item x="87"/>
        <item x="62"/>
        <item x="64"/>
        <item x="41"/>
        <item x="37"/>
        <item x="8"/>
        <item x="2"/>
        <item x="17"/>
        <item x="12"/>
        <item x="63"/>
        <item x="69"/>
        <item x="34"/>
        <item x="71"/>
        <item x="43"/>
        <item x="42"/>
        <item x="25"/>
        <item x="23"/>
        <item x="19"/>
        <item x="33"/>
        <item x="49"/>
        <item x="15"/>
        <item x="29"/>
        <item x="70"/>
        <item x="4"/>
        <item x="84"/>
        <item x="48"/>
        <item x="5"/>
        <item x="6"/>
        <item x="31"/>
        <item x="59"/>
        <item x="1"/>
        <item x="26"/>
        <item x="45"/>
        <item x="77"/>
        <item x="50"/>
        <item x="0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191">
        <item x="181"/>
        <item x="134"/>
        <item x="81"/>
        <item x="93"/>
        <item x="147"/>
        <item x="154"/>
        <item x="92"/>
        <item x="105"/>
        <item x="32"/>
        <item x="101"/>
        <item x="74"/>
        <item x="131"/>
        <item x="15"/>
        <item x="118"/>
        <item x="173"/>
        <item x="169"/>
        <item x="161"/>
        <item x="164"/>
        <item x="165"/>
        <item x="157"/>
        <item x="172"/>
        <item x="170"/>
        <item x="175"/>
        <item x="151"/>
        <item x="64"/>
        <item x="16"/>
        <item x="73"/>
        <item x="146"/>
        <item x="8"/>
        <item x="5"/>
        <item x="189"/>
        <item x="4"/>
        <item x="89"/>
        <item x="144"/>
        <item x="13"/>
        <item x="14"/>
        <item x="63"/>
        <item x="62"/>
        <item x="136"/>
        <item x="87"/>
        <item x="94"/>
        <item x="178"/>
        <item x="180"/>
        <item x="186"/>
        <item x="45"/>
        <item x="184"/>
        <item x="177"/>
        <item x="69"/>
        <item x="117"/>
        <item x="103"/>
        <item x="106"/>
        <item x="182"/>
        <item x="113"/>
        <item x="129"/>
        <item x="97"/>
        <item x="30"/>
        <item x="137"/>
        <item x="57"/>
        <item x="91"/>
        <item x="100"/>
        <item x="162"/>
        <item x="79"/>
        <item x="65"/>
        <item x="179"/>
        <item x="84"/>
        <item x="156"/>
        <item x="122"/>
        <item x="37"/>
        <item x="34"/>
        <item x="41"/>
        <item x="53"/>
        <item x="75"/>
        <item x="19"/>
        <item x="11"/>
        <item x="150"/>
        <item x="176"/>
        <item x="138"/>
        <item x="135"/>
        <item x="20"/>
        <item x="59"/>
        <item x="27"/>
        <item x="24"/>
        <item x="26"/>
        <item x="36"/>
        <item x="56"/>
        <item x="39"/>
        <item x="38"/>
        <item x="160"/>
        <item x="125"/>
        <item x="119"/>
        <item x="58"/>
        <item x="141"/>
        <item x="111"/>
        <item x="155"/>
        <item x="159"/>
        <item x="153"/>
        <item x="149"/>
        <item x="158"/>
        <item x="163"/>
        <item x="99"/>
        <item x="124"/>
        <item x="133"/>
        <item x="70"/>
        <item x="98"/>
        <item x="51"/>
        <item x="46"/>
        <item x="23"/>
        <item x="40"/>
        <item x="82"/>
        <item x="168"/>
        <item x="33"/>
        <item x="142"/>
        <item x="114"/>
        <item x="49"/>
        <item x="185"/>
        <item x="139"/>
        <item x="88"/>
        <item x="95"/>
        <item x="85"/>
        <item x="102"/>
        <item x="86"/>
        <item x="148"/>
        <item x="183"/>
        <item x="104"/>
        <item x="109"/>
        <item x="90"/>
        <item x="66"/>
        <item x="61"/>
        <item x="25"/>
        <item x="12"/>
        <item x="29"/>
        <item x="48"/>
        <item x="187"/>
        <item x="3"/>
        <item x="28"/>
        <item x="112"/>
        <item x="116"/>
        <item x="110"/>
        <item x="17"/>
        <item x="60"/>
        <item x="21"/>
        <item x="121"/>
        <item x="108"/>
        <item x="123"/>
        <item x="55"/>
        <item x="132"/>
        <item x="140"/>
        <item x="130"/>
        <item x="188"/>
        <item x="68"/>
        <item x="67"/>
        <item x="50"/>
        <item x="42"/>
        <item x="115"/>
        <item x="126"/>
        <item x="83"/>
        <item x="35"/>
        <item x="78"/>
        <item x="31"/>
        <item x="54"/>
        <item x="77"/>
        <item x="166"/>
        <item x="22"/>
        <item x="47"/>
        <item x="128"/>
        <item x="6"/>
        <item x="7"/>
        <item x="174"/>
        <item x="76"/>
        <item x="9"/>
        <item x="167"/>
        <item x="10"/>
        <item x="127"/>
        <item x="52"/>
        <item x="96"/>
        <item x="1"/>
        <item x="43"/>
        <item x="120"/>
        <item x="152"/>
        <item x="71"/>
        <item x="72"/>
        <item x="145"/>
        <item x="143"/>
        <item x="80"/>
        <item x="107"/>
        <item x="2"/>
        <item x="0"/>
        <item x="18"/>
        <item x="44"/>
        <item x="17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multipleItemSelectionAllowed="1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multipleItemSelectionAllowed="1" showAll="0">
      <items count="4">
        <item h="1" x="2"/>
        <item h="1"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multipleItemSelectionAllowed="1" showAll="0">
      <items count="4">
        <item x="1"/>
        <item h="1" x="2"/>
        <item h="1"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multipleItemSelectionAllowed="1" showAll="0">
      <items count="7">
        <item h="1" x="2"/>
        <item m="1" x="5"/>
        <item h="1" x="0"/>
        <item m="1" x="3"/>
        <item m="1" x="4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showAll="0">
      <items count="13">
        <item x="7"/>
        <item x="6"/>
        <item x="3"/>
        <item x="11"/>
        <item x="8"/>
        <item x="0"/>
        <item x="1"/>
        <item x="5"/>
        <item x="9"/>
        <item x="4"/>
        <item x="2"/>
        <item x="1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2"/>
    <field x="60"/>
  </rowFields>
  <rowItems count="153">
    <i>
      <x/>
    </i>
    <i r="1">
      <x/>
    </i>
    <i r="2">
      <x v="10"/>
    </i>
    <i r="1">
      <x v="1"/>
    </i>
    <i r="2">
      <x v="10"/>
    </i>
    <i r="1">
      <x v="2"/>
    </i>
    <i r="2">
      <x/>
    </i>
    <i r="2">
      <x v="10"/>
    </i>
    <i r="1">
      <x v="3"/>
    </i>
    <i r="2">
      <x v="9"/>
    </i>
    <i r="2">
      <x v="10"/>
    </i>
    <i>
      <x v="1"/>
    </i>
    <i r="1">
      <x v="4"/>
    </i>
    <i r="2">
      <x/>
    </i>
    <i r="2">
      <x v="2"/>
    </i>
    <i r="2">
      <x v="5"/>
    </i>
    <i>
      <x v="2"/>
    </i>
    <i r="1">
      <x v="5"/>
    </i>
    <i r="2">
      <x v="6"/>
    </i>
    <i r="1">
      <x v="6"/>
    </i>
    <i r="2">
      <x v="6"/>
    </i>
    <i r="2">
      <x v="10"/>
    </i>
    <i r="1">
      <x v="7"/>
    </i>
    <i r="2">
      <x v="6"/>
    </i>
    <i r="2">
      <x v="10"/>
    </i>
    <i>
      <x v="3"/>
    </i>
    <i r="1">
      <x v="8"/>
    </i>
    <i r="2">
      <x v="1"/>
    </i>
    <i>
      <x v="4"/>
    </i>
    <i r="1">
      <x v="9"/>
    </i>
    <i r="2">
      <x v="6"/>
    </i>
    <i r="2">
      <x v="10"/>
    </i>
    <i>
      <x v="5"/>
    </i>
    <i r="1">
      <x v="10"/>
    </i>
    <i r="2">
      <x/>
    </i>
    <i r="2">
      <x v="10"/>
    </i>
    <i r="1">
      <x v="11"/>
    </i>
    <i r="2">
      <x/>
    </i>
    <i r="2">
      <x v="10"/>
    </i>
    <i r="1">
      <x v="12"/>
    </i>
    <i r="2">
      <x/>
    </i>
    <i>
      <x v="6"/>
    </i>
    <i r="1">
      <x v="13"/>
    </i>
    <i r="2">
      <x v="10"/>
    </i>
    <i r="1">
      <x v="14"/>
    </i>
    <i r="2">
      <x v="10"/>
    </i>
    <i>
      <x v="7"/>
    </i>
    <i r="1">
      <x v="15"/>
    </i>
    <i r="2">
      <x v="10"/>
    </i>
    <i r="1">
      <x v="16"/>
    </i>
    <i r="2">
      <x v="10"/>
    </i>
    <i r="1">
      <x v="17"/>
    </i>
    <i r="2">
      <x v="10"/>
    </i>
    <i r="1">
      <x v="18"/>
    </i>
    <i r="2">
      <x v="10"/>
    </i>
    <i r="1">
      <x v="19"/>
    </i>
    <i r="2">
      <x v="10"/>
    </i>
    <i r="1">
      <x v="20"/>
    </i>
    <i r="2">
      <x v="10"/>
    </i>
    <i r="1">
      <x v="21"/>
    </i>
    <i r="2">
      <x v="10"/>
    </i>
    <i r="1">
      <x v="22"/>
    </i>
    <i r="2">
      <x v="10"/>
    </i>
    <i r="1">
      <x v="23"/>
    </i>
    <i r="2">
      <x v="10"/>
    </i>
    <i>
      <x v="8"/>
    </i>
    <i r="1">
      <x v="24"/>
    </i>
    <i r="2">
      <x v="1"/>
    </i>
    <i>
      <x v="9"/>
    </i>
    <i r="1">
      <x v="25"/>
    </i>
    <i r="2">
      <x v="6"/>
    </i>
    <i r="2">
      <x v="10"/>
    </i>
    <i>
      <x v="10"/>
    </i>
    <i r="1">
      <x v="26"/>
    </i>
    <i r="2">
      <x v="3"/>
    </i>
    <i r="2">
      <x v="6"/>
    </i>
    <i r="2">
      <x v="10"/>
    </i>
    <i r="1">
      <x v="27"/>
    </i>
    <i r="2">
      <x v="10"/>
    </i>
    <i>
      <x v="11"/>
    </i>
    <i r="1">
      <x v="28"/>
    </i>
    <i r="2">
      <x v="2"/>
    </i>
    <i r="1">
      <x v="32"/>
    </i>
    <i r="2">
      <x v="2"/>
    </i>
    <i>
      <x v="12"/>
    </i>
    <i r="1">
      <x v="33"/>
    </i>
    <i r="2">
      <x v="2"/>
    </i>
    <i r="2">
      <x v="10"/>
    </i>
    <i>
      <x v="13"/>
    </i>
    <i r="1">
      <x v="34"/>
    </i>
    <i r="2">
      <x v="1"/>
    </i>
    <i r="2">
      <x v="5"/>
    </i>
    <i r="2">
      <x v="7"/>
    </i>
    <i r="2">
      <x v="9"/>
    </i>
    <i r="1">
      <x v="35"/>
    </i>
    <i r="2">
      <x v="1"/>
    </i>
    <i r="2">
      <x v="5"/>
    </i>
    <i r="2">
      <x v="7"/>
    </i>
    <i r="2">
      <x v="9"/>
    </i>
    <i>
      <x v="14"/>
    </i>
    <i r="1">
      <x v="36"/>
    </i>
    <i r="2">
      <x v="4"/>
    </i>
    <i r="2">
      <x v="5"/>
    </i>
    <i r="2">
      <x v="9"/>
    </i>
    <i r="1">
      <x v="37"/>
    </i>
    <i r="2">
      <x v="4"/>
    </i>
    <i r="2">
      <x v="5"/>
    </i>
    <i r="2">
      <x v="9"/>
    </i>
    <i>
      <x v="59"/>
    </i>
    <i r="1">
      <x v="134"/>
    </i>
    <i r="2">
      <x v="6"/>
    </i>
    <i r="2">
      <x v="7"/>
    </i>
    <i r="1">
      <x v="135"/>
    </i>
    <i r="2">
      <x v="6"/>
    </i>
    <i r="2">
      <x v="7"/>
    </i>
    <i r="1">
      <x v="136"/>
    </i>
    <i r="2">
      <x v="6"/>
    </i>
    <i r="2">
      <x v="7"/>
    </i>
    <i r="1">
      <x v="137"/>
    </i>
    <i r="2">
      <x v="6"/>
    </i>
    <i r="2">
      <x v="7"/>
    </i>
    <i>
      <x v="60"/>
    </i>
    <i r="1">
      <x v="138"/>
    </i>
    <i r="2">
      <x v="4"/>
    </i>
    <i r="1">
      <x v="139"/>
    </i>
    <i r="2">
      <x/>
    </i>
    <i r="1">
      <x v="140"/>
    </i>
    <i r="2">
      <x/>
    </i>
    <i r="2">
      <x v="4"/>
    </i>
    <i>
      <x v="62"/>
    </i>
    <i r="1">
      <x v="143"/>
    </i>
    <i r="2">
      <x v="1"/>
    </i>
    <i r="2">
      <x v="5"/>
    </i>
    <i>
      <x v="63"/>
    </i>
    <i r="1">
      <x v="144"/>
    </i>
    <i r="2">
      <x v="9"/>
    </i>
    <i r="2">
      <x v="10"/>
    </i>
    <i>
      <x v="67"/>
    </i>
    <i r="1">
      <x v="151"/>
    </i>
    <i r="2">
      <x v="2"/>
    </i>
    <i r="2">
      <x v="6"/>
    </i>
    <i r="2">
      <x v="10"/>
    </i>
    <i r="1">
      <x v="152"/>
    </i>
    <i r="2">
      <x v="2"/>
    </i>
    <i r="2">
      <x v="6"/>
    </i>
    <i r="2">
      <x v="10"/>
    </i>
    <i r="1">
      <x v="153"/>
    </i>
    <i r="2">
      <x v="6"/>
    </i>
    <i r="2">
      <x v="10"/>
    </i>
    <i r="1">
      <x v="154"/>
    </i>
    <i r="2">
      <x v="6"/>
    </i>
    <i r="2">
      <x v="10"/>
    </i>
    <i t="grand">
      <x/>
    </i>
  </rowItems>
  <colItems count="1">
    <i/>
  </colItems>
  <pageFields count="3">
    <pageField fld="6" hier="-1"/>
    <pageField fld="7" hier="-1"/>
    <pageField fld="52" hier="-1"/>
  </pageFields>
  <dataFields count="1">
    <dataField name="Count of IV_Standardised" fld="6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A8345C-CC3E-4868-99AF-C0B51B0B0A4B}" name="PivotTable1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>
  <location ref="CC8:CF445" firstHeaderRow="1" firstDataRow="1" firstDataCol="3" rowPageCount="1" colPageCount="1"/>
  <pivotFields count="61">
    <pivotField axis="axisRow" compact="0" showAll="0">
      <items count="90">
        <item x="51"/>
        <item x="79"/>
        <item x="58"/>
        <item x="20"/>
        <item x="61"/>
        <item x="10"/>
        <item x="66"/>
        <item x="80"/>
        <item x="39"/>
        <item x="11"/>
        <item x="46"/>
        <item x="3"/>
        <item x="78"/>
        <item x="9"/>
        <item x="38"/>
        <item x="73"/>
        <item x="56"/>
        <item x="27"/>
        <item x="86"/>
        <item x="44"/>
        <item x="18"/>
        <item x="74"/>
        <item x="35"/>
        <item x="83"/>
        <item x="40"/>
        <item x="53"/>
        <item x="81"/>
        <item x="68"/>
        <item x="22"/>
        <item x="32"/>
        <item x="47"/>
        <item x="7"/>
        <item x="85"/>
        <item x="75"/>
        <item x="72"/>
        <item x="14"/>
        <item x="82"/>
        <item x="67"/>
        <item x="36"/>
        <item x="65"/>
        <item x="60"/>
        <item x="28"/>
        <item x="16"/>
        <item x="24"/>
        <item x="52"/>
        <item x="21"/>
        <item x="30"/>
        <item x="88"/>
        <item x="76"/>
        <item x="57"/>
        <item x="54"/>
        <item x="55"/>
        <item x="87"/>
        <item x="62"/>
        <item x="64"/>
        <item x="41"/>
        <item x="37"/>
        <item x="8"/>
        <item x="2"/>
        <item x="17"/>
        <item x="12"/>
        <item x="63"/>
        <item x="69"/>
        <item x="34"/>
        <item x="71"/>
        <item x="43"/>
        <item x="42"/>
        <item x="25"/>
        <item x="23"/>
        <item x="19"/>
        <item x="33"/>
        <item x="49"/>
        <item x="15"/>
        <item x="29"/>
        <item x="70"/>
        <item x="4"/>
        <item x="84"/>
        <item x="48"/>
        <item x="5"/>
        <item x="6"/>
        <item x="31"/>
        <item x="59"/>
        <item x="1"/>
        <item x="26"/>
        <item x="45"/>
        <item x="77"/>
        <item x="50"/>
        <item x="0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191">
        <item x="181"/>
        <item x="134"/>
        <item x="81"/>
        <item x="93"/>
        <item x="147"/>
        <item x="154"/>
        <item x="92"/>
        <item x="105"/>
        <item x="32"/>
        <item x="101"/>
        <item x="74"/>
        <item x="131"/>
        <item x="15"/>
        <item x="118"/>
        <item x="173"/>
        <item x="169"/>
        <item x="161"/>
        <item x="164"/>
        <item x="165"/>
        <item x="157"/>
        <item x="172"/>
        <item x="170"/>
        <item x="175"/>
        <item x="151"/>
        <item x="64"/>
        <item x="16"/>
        <item x="73"/>
        <item x="146"/>
        <item x="8"/>
        <item x="5"/>
        <item x="189"/>
        <item x="4"/>
        <item x="89"/>
        <item x="144"/>
        <item x="13"/>
        <item x="14"/>
        <item x="63"/>
        <item x="62"/>
        <item x="136"/>
        <item x="87"/>
        <item x="94"/>
        <item x="178"/>
        <item x="180"/>
        <item x="186"/>
        <item x="45"/>
        <item x="184"/>
        <item x="177"/>
        <item x="69"/>
        <item x="117"/>
        <item x="103"/>
        <item x="106"/>
        <item x="182"/>
        <item x="113"/>
        <item x="129"/>
        <item x="97"/>
        <item x="30"/>
        <item x="137"/>
        <item x="57"/>
        <item x="91"/>
        <item x="100"/>
        <item x="162"/>
        <item x="79"/>
        <item x="65"/>
        <item x="179"/>
        <item x="84"/>
        <item x="156"/>
        <item x="122"/>
        <item x="37"/>
        <item x="34"/>
        <item x="41"/>
        <item x="53"/>
        <item x="75"/>
        <item x="19"/>
        <item x="11"/>
        <item x="150"/>
        <item x="176"/>
        <item x="138"/>
        <item x="135"/>
        <item x="20"/>
        <item x="59"/>
        <item x="27"/>
        <item x="24"/>
        <item x="26"/>
        <item x="36"/>
        <item x="56"/>
        <item x="39"/>
        <item x="38"/>
        <item x="160"/>
        <item x="125"/>
        <item x="119"/>
        <item x="58"/>
        <item x="141"/>
        <item x="111"/>
        <item x="155"/>
        <item x="159"/>
        <item x="153"/>
        <item x="149"/>
        <item x="158"/>
        <item x="163"/>
        <item x="99"/>
        <item x="124"/>
        <item x="133"/>
        <item x="70"/>
        <item x="98"/>
        <item x="51"/>
        <item x="46"/>
        <item x="23"/>
        <item x="40"/>
        <item x="82"/>
        <item x="168"/>
        <item x="33"/>
        <item x="142"/>
        <item x="114"/>
        <item x="49"/>
        <item x="185"/>
        <item x="139"/>
        <item x="88"/>
        <item x="95"/>
        <item x="85"/>
        <item x="102"/>
        <item x="86"/>
        <item x="148"/>
        <item x="183"/>
        <item x="104"/>
        <item x="109"/>
        <item x="90"/>
        <item x="66"/>
        <item x="61"/>
        <item x="25"/>
        <item x="12"/>
        <item x="29"/>
        <item x="48"/>
        <item x="187"/>
        <item x="3"/>
        <item x="28"/>
        <item x="112"/>
        <item x="116"/>
        <item x="110"/>
        <item x="17"/>
        <item x="60"/>
        <item x="21"/>
        <item x="121"/>
        <item x="108"/>
        <item x="123"/>
        <item x="55"/>
        <item x="132"/>
        <item x="140"/>
        <item x="130"/>
        <item x="188"/>
        <item x="68"/>
        <item x="67"/>
        <item x="50"/>
        <item x="42"/>
        <item x="115"/>
        <item x="126"/>
        <item x="83"/>
        <item x="35"/>
        <item x="78"/>
        <item x="31"/>
        <item x="54"/>
        <item x="77"/>
        <item x="166"/>
        <item x="22"/>
        <item x="47"/>
        <item x="128"/>
        <item x="6"/>
        <item x="7"/>
        <item x="174"/>
        <item x="76"/>
        <item x="9"/>
        <item x="167"/>
        <item x="10"/>
        <item x="127"/>
        <item x="52"/>
        <item x="96"/>
        <item x="1"/>
        <item x="43"/>
        <item x="120"/>
        <item x="152"/>
        <item x="71"/>
        <item x="72"/>
        <item x="145"/>
        <item x="143"/>
        <item x="80"/>
        <item x="107"/>
        <item x="2"/>
        <item x="0"/>
        <item x="18"/>
        <item x="44"/>
        <item x="17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multipleItemSelectionAllowed="1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multipleItemSelectionAllowed="1" showAll="0">
      <items count="3">
        <item h="1"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showAll="0">
      <items count="13">
        <item x="7"/>
        <item x="6"/>
        <item x="3"/>
        <item x="11"/>
        <item x="8"/>
        <item x="0"/>
        <item x="1"/>
        <item x="5"/>
        <item x="9"/>
        <item x="4"/>
        <item x="2"/>
        <item x="1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2"/>
    <field x="60"/>
  </rowFields>
  <rowItems count="437">
    <i>
      <x/>
    </i>
    <i r="1">
      <x/>
    </i>
    <i r="2">
      <x v="10"/>
    </i>
    <i r="1">
      <x v="1"/>
    </i>
    <i r="2">
      <x v="10"/>
    </i>
    <i>
      <x v="2"/>
    </i>
    <i r="1">
      <x v="5"/>
    </i>
    <i r="2">
      <x v="6"/>
    </i>
    <i r="1">
      <x v="6"/>
    </i>
    <i r="2">
      <x v="6"/>
    </i>
    <i r="2">
      <x v="10"/>
    </i>
    <i r="1">
      <x v="7"/>
    </i>
    <i r="2">
      <x v="6"/>
    </i>
    <i r="2">
      <x v="10"/>
    </i>
    <i>
      <x v="3"/>
    </i>
    <i r="1">
      <x v="8"/>
    </i>
    <i r="2">
      <x v="1"/>
    </i>
    <i r="2">
      <x v="5"/>
    </i>
    <i>
      <x v="4"/>
    </i>
    <i r="1">
      <x v="9"/>
    </i>
    <i r="2">
      <x v="6"/>
    </i>
    <i r="2">
      <x v="10"/>
    </i>
    <i>
      <x v="9"/>
    </i>
    <i r="1">
      <x v="25"/>
    </i>
    <i r="2">
      <x v="6"/>
    </i>
    <i r="2">
      <x v="10"/>
    </i>
    <i>
      <x v="10"/>
    </i>
    <i r="1">
      <x v="26"/>
    </i>
    <i r="2">
      <x v="3"/>
    </i>
    <i r="2">
      <x v="6"/>
    </i>
    <i r="2">
      <x v="10"/>
    </i>
    <i r="1">
      <x v="27"/>
    </i>
    <i r="2">
      <x v="10"/>
    </i>
    <i>
      <x v="11"/>
    </i>
    <i r="1">
      <x v="28"/>
    </i>
    <i r="2">
      <x v="2"/>
    </i>
    <i r="1">
      <x v="29"/>
    </i>
    <i r="2">
      <x v="2"/>
    </i>
    <i r="1">
      <x v="30"/>
    </i>
    <i r="2">
      <x v="2"/>
    </i>
    <i r="1">
      <x v="31"/>
    </i>
    <i r="2">
      <x v="2"/>
    </i>
    <i r="1">
      <x v="32"/>
    </i>
    <i r="2">
      <x v="2"/>
    </i>
    <i>
      <x v="12"/>
    </i>
    <i r="1">
      <x v="33"/>
    </i>
    <i r="2">
      <x v="2"/>
    </i>
    <i r="2">
      <x v="10"/>
    </i>
    <i>
      <x v="18"/>
    </i>
    <i r="1">
      <x v="45"/>
    </i>
    <i r="2">
      <x v="10"/>
    </i>
    <i r="1">
      <x v="46"/>
    </i>
    <i r="2">
      <x v="4"/>
    </i>
    <i>
      <x v="19"/>
    </i>
    <i r="1">
      <x v="47"/>
    </i>
    <i r="2">
      <x/>
    </i>
    <i r="2">
      <x v="5"/>
    </i>
    <i r="2">
      <x v="10"/>
    </i>
    <i r="1">
      <x v="48"/>
    </i>
    <i r="2">
      <x v="10"/>
    </i>
    <i r="1">
      <x v="49"/>
    </i>
    <i r="2">
      <x v="10"/>
    </i>
    <i>
      <x v="20"/>
    </i>
    <i r="1">
      <x v="50"/>
    </i>
    <i r="2">
      <x v="5"/>
    </i>
    <i r="2">
      <x v="6"/>
    </i>
    <i r="1">
      <x v="51"/>
    </i>
    <i r="2">
      <x/>
    </i>
    <i r="1">
      <x v="52"/>
    </i>
    <i r="2">
      <x v="5"/>
    </i>
    <i r="2">
      <x v="6"/>
    </i>
    <i r="2">
      <x v="10"/>
    </i>
    <i r="1">
      <x v="53"/>
    </i>
    <i r="2">
      <x/>
    </i>
    <i r="1">
      <x v="54"/>
    </i>
    <i r="2">
      <x/>
    </i>
    <i r="2">
      <x v="6"/>
    </i>
    <i r="1">
      <x v="55"/>
    </i>
    <i r="2">
      <x/>
    </i>
    <i r="2">
      <x v="5"/>
    </i>
    <i r="2">
      <x v="10"/>
    </i>
    <i>
      <x v="23"/>
    </i>
    <i r="1">
      <x v="60"/>
    </i>
    <i r="2">
      <x v="10"/>
    </i>
    <i>
      <x v="27"/>
    </i>
    <i r="1">
      <x v="66"/>
    </i>
    <i r="2">
      <x v="2"/>
    </i>
    <i r="2">
      <x v="4"/>
    </i>
    <i r="2">
      <x v="5"/>
    </i>
    <i r="2">
      <x v="10"/>
    </i>
    <i>
      <x v="28"/>
    </i>
    <i r="1">
      <x v="67"/>
    </i>
    <i r="2">
      <x v="5"/>
    </i>
    <i r="2">
      <x v="8"/>
    </i>
    <i r="2">
      <x v="9"/>
    </i>
    <i r="1">
      <x v="68"/>
    </i>
    <i r="2">
      <x v="5"/>
    </i>
    <i r="2">
      <x v="8"/>
    </i>
    <i r="2">
      <x v="9"/>
    </i>
    <i r="1">
      <x v="69"/>
    </i>
    <i r="2">
      <x v="5"/>
    </i>
    <i r="2">
      <x v="8"/>
    </i>
    <i r="2">
      <x v="9"/>
    </i>
    <i>
      <x v="29"/>
    </i>
    <i r="1">
      <x v="70"/>
    </i>
    <i r="2">
      <x v="5"/>
    </i>
    <i r="2">
      <x v="9"/>
    </i>
    <i r="2">
      <x v="11"/>
    </i>
    <i>
      <x v="31"/>
    </i>
    <i r="1">
      <x v="72"/>
    </i>
    <i r="2">
      <x v="6"/>
    </i>
    <i r="1">
      <x v="73"/>
    </i>
    <i r="2">
      <x v="6"/>
    </i>
    <i r="1">
      <x v="74"/>
    </i>
    <i r="2">
      <x v="6"/>
    </i>
    <i>
      <x v="35"/>
    </i>
    <i r="1">
      <x v="78"/>
    </i>
    <i r="2">
      <x v="2"/>
    </i>
    <i r="2">
      <x v="4"/>
    </i>
    <i r="2">
      <x v="6"/>
    </i>
    <i r="2">
      <x v="8"/>
    </i>
    <i r="2">
      <x v="9"/>
    </i>
    <i r="2">
      <x v="10"/>
    </i>
    <i r="1">
      <x v="79"/>
    </i>
    <i r="2">
      <x v="2"/>
    </i>
    <i r="2">
      <x v="4"/>
    </i>
    <i r="2">
      <x v="6"/>
    </i>
    <i r="2">
      <x v="8"/>
    </i>
    <i r="2">
      <x v="9"/>
    </i>
    <i r="2">
      <x v="10"/>
    </i>
    <i r="1">
      <x v="80"/>
    </i>
    <i r="2">
      <x v="2"/>
    </i>
    <i r="2">
      <x v="4"/>
    </i>
    <i r="2">
      <x v="6"/>
    </i>
    <i r="2">
      <x v="8"/>
    </i>
    <i r="2">
      <x v="9"/>
    </i>
    <i r="2">
      <x v="10"/>
    </i>
    <i r="1">
      <x v="81"/>
    </i>
    <i r="2">
      <x v="2"/>
    </i>
    <i r="2">
      <x v="4"/>
    </i>
    <i r="2">
      <x v="6"/>
    </i>
    <i r="2">
      <x v="8"/>
    </i>
    <i r="2">
      <x v="9"/>
    </i>
    <i r="2">
      <x v="10"/>
    </i>
    <i r="1">
      <x v="82"/>
    </i>
    <i r="2">
      <x v="2"/>
    </i>
    <i r="2">
      <x v="4"/>
    </i>
    <i r="2">
      <x v="6"/>
    </i>
    <i r="2">
      <x v="9"/>
    </i>
    <i r="2">
      <x v="10"/>
    </i>
    <i r="1">
      <x v="83"/>
    </i>
    <i r="2">
      <x v="2"/>
    </i>
    <i r="2">
      <x v="4"/>
    </i>
    <i r="2">
      <x v="6"/>
    </i>
    <i r="2">
      <x v="8"/>
    </i>
    <i r="2">
      <x v="9"/>
    </i>
    <i r="2">
      <x v="10"/>
    </i>
    <i r="1">
      <x v="84"/>
    </i>
    <i r="2">
      <x v="2"/>
    </i>
    <i r="2">
      <x v="4"/>
    </i>
    <i r="2">
      <x v="6"/>
    </i>
    <i r="2">
      <x v="8"/>
    </i>
    <i r="2">
      <x v="9"/>
    </i>
    <i r="2">
      <x v="10"/>
    </i>
    <i r="1">
      <x v="85"/>
    </i>
    <i r="2">
      <x v="2"/>
    </i>
    <i r="2">
      <x v="4"/>
    </i>
    <i r="2">
      <x v="6"/>
    </i>
    <i r="2">
      <x v="8"/>
    </i>
    <i r="2">
      <x v="9"/>
    </i>
    <i r="2">
      <x v="10"/>
    </i>
    <i r="1">
      <x v="86"/>
    </i>
    <i r="2">
      <x v="2"/>
    </i>
    <i r="2">
      <x v="4"/>
    </i>
    <i r="2">
      <x v="6"/>
    </i>
    <i r="2">
      <x v="8"/>
    </i>
    <i r="2">
      <x v="9"/>
    </i>
    <i r="2">
      <x v="10"/>
    </i>
    <i>
      <x v="36"/>
    </i>
    <i r="1">
      <x v="87"/>
    </i>
    <i r="2">
      <x v="10"/>
    </i>
    <i>
      <x v="37"/>
    </i>
    <i r="1">
      <x v="88"/>
    </i>
    <i r="2">
      <x/>
    </i>
    <i r="1">
      <x v="89"/>
    </i>
    <i r="2">
      <x/>
    </i>
    <i>
      <x v="39"/>
    </i>
    <i r="1">
      <x v="92"/>
    </i>
    <i r="2">
      <x v="6"/>
    </i>
    <i r="2">
      <x v="10"/>
    </i>
    <i>
      <x v="40"/>
    </i>
    <i r="1">
      <x v="99"/>
    </i>
    <i r="2">
      <x v="6"/>
    </i>
    <i r="2">
      <x v="10"/>
    </i>
    <i r="1">
      <x v="100"/>
    </i>
    <i r="2">
      <x v="6"/>
    </i>
    <i r="1">
      <x v="101"/>
    </i>
    <i r="2">
      <x v="6"/>
    </i>
    <i>
      <x v="44"/>
    </i>
    <i r="1">
      <x v="108"/>
    </i>
    <i r="2">
      <x v="9"/>
    </i>
    <i>
      <x v="45"/>
    </i>
    <i r="1">
      <x v="109"/>
    </i>
    <i r="2">
      <x v="5"/>
    </i>
    <i r="1">
      <x v="110"/>
    </i>
    <i r="2">
      <x v="5"/>
    </i>
    <i r="2">
      <x v="6"/>
    </i>
    <i r="2">
      <x v="10"/>
    </i>
    <i r="1">
      <x v="111"/>
    </i>
    <i r="2">
      <x v="5"/>
    </i>
    <i r="1">
      <x v="112"/>
    </i>
    <i r="2">
      <x v="6"/>
    </i>
    <i r="2">
      <x v="7"/>
    </i>
    <i>
      <x v="46"/>
    </i>
    <i r="1">
      <x v="113"/>
    </i>
    <i r="2">
      <x v="6"/>
    </i>
    <i r="2">
      <x v="9"/>
    </i>
    <i r="2">
      <x v="10"/>
    </i>
    <i>
      <x v="47"/>
    </i>
    <i r="1">
      <x v="114"/>
    </i>
    <i r="2">
      <x v="6"/>
    </i>
    <i>
      <x v="49"/>
    </i>
    <i r="1">
      <x v="116"/>
    </i>
    <i r="2">
      <x v="2"/>
    </i>
    <i r="2">
      <x v="4"/>
    </i>
    <i r="2">
      <x v="10"/>
    </i>
    <i>
      <x v="50"/>
    </i>
    <i r="1">
      <x v="117"/>
    </i>
    <i r="2">
      <x v="4"/>
    </i>
    <i r="2">
      <x v="10"/>
    </i>
    <i r="1">
      <x v="118"/>
    </i>
    <i r="2">
      <x v="4"/>
    </i>
    <i r="2">
      <x v="10"/>
    </i>
    <i r="1">
      <x v="119"/>
    </i>
    <i r="2">
      <x v="4"/>
    </i>
    <i>
      <x v="51"/>
    </i>
    <i r="1">
      <x v="120"/>
    </i>
    <i r="2">
      <x v="6"/>
    </i>
    <i r="1">
      <x v="121"/>
    </i>
    <i r="2">
      <x v="10"/>
    </i>
    <i>
      <x v="53"/>
    </i>
    <i r="1">
      <x v="123"/>
    </i>
    <i r="2">
      <x/>
    </i>
    <i r="2">
      <x v="5"/>
    </i>
    <i>
      <x v="54"/>
    </i>
    <i r="1">
      <x v="124"/>
    </i>
    <i r="2">
      <x/>
    </i>
    <i r="2">
      <x v="2"/>
    </i>
    <i r="2">
      <x v="3"/>
    </i>
    <i r="2">
      <x v="5"/>
    </i>
    <i r="2">
      <x v="7"/>
    </i>
    <i>
      <x v="57"/>
    </i>
    <i r="1">
      <x v="128"/>
    </i>
    <i r="2">
      <x v="6"/>
    </i>
    <i r="2">
      <x v="10"/>
    </i>
    <i r="1">
      <x v="129"/>
    </i>
    <i r="2">
      <x v="6"/>
    </i>
    <i r="2">
      <x v="10"/>
    </i>
    <i r="1">
      <x v="130"/>
    </i>
    <i r="2">
      <x v="6"/>
    </i>
    <i r="2">
      <x v="10"/>
    </i>
    <i r="1">
      <x v="131"/>
    </i>
    <i r="2">
      <x v="6"/>
    </i>
    <i r="2">
      <x v="10"/>
    </i>
    <i r="1">
      <x v="132"/>
    </i>
    <i r="2">
      <x v="10"/>
    </i>
    <i>
      <x v="58"/>
    </i>
    <i r="1">
      <x v="133"/>
    </i>
    <i r="2">
      <x v="6"/>
    </i>
    <i r="2">
      <x v="7"/>
    </i>
    <i r="2">
      <x v="9"/>
    </i>
    <i r="2">
      <x v="10"/>
    </i>
    <i>
      <x v="59"/>
    </i>
    <i r="1">
      <x v="134"/>
    </i>
    <i r="2">
      <x v="6"/>
    </i>
    <i r="2">
      <x v="7"/>
    </i>
    <i r="1">
      <x v="135"/>
    </i>
    <i r="2">
      <x v="6"/>
    </i>
    <i r="2">
      <x v="7"/>
    </i>
    <i r="1">
      <x v="136"/>
    </i>
    <i r="2">
      <x v="6"/>
    </i>
    <i r="2">
      <x v="7"/>
    </i>
    <i r="1">
      <x v="137"/>
    </i>
    <i r="2">
      <x v="6"/>
    </i>
    <i r="2">
      <x v="7"/>
    </i>
    <i>
      <x v="60"/>
    </i>
    <i r="1">
      <x v="138"/>
    </i>
    <i r="2">
      <x v="4"/>
    </i>
    <i r="1">
      <x v="139"/>
    </i>
    <i r="2">
      <x/>
    </i>
    <i r="1">
      <x v="140"/>
    </i>
    <i r="2">
      <x/>
    </i>
    <i r="2">
      <x v="4"/>
    </i>
    <i>
      <x v="61"/>
    </i>
    <i r="1">
      <x v="141"/>
    </i>
    <i r="2">
      <x v="2"/>
    </i>
    <i r="2">
      <x v="5"/>
    </i>
    <i r="2">
      <x v="9"/>
    </i>
    <i r="1">
      <x v="142"/>
    </i>
    <i r="2">
      <x v="2"/>
    </i>
    <i r="2">
      <x v="9"/>
    </i>
    <i>
      <x v="62"/>
    </i>
    <i r="1">
      <x v="143"/>
    </i>
    <i r="2">
      <x v="1"/>
    </i>
    <i r="2">
      <x v="5"/>
    </i>
    <i>
      <x v="65"/>
    </i>
    <i r="1">
      <x v="149"/>
    </i>
    <i r="2">
      <x v="6"/>
    </i>
    <i r="2">
      <x v="7"/>
    </i>
    <i r="2">
      <x v="10"/>
    </i>
    <i>
      <x v="66"/>
    </i>
    <i r="1">
      <x v="150"/>
    </i>
    <i r="2">
      <x v="1"/>
    </i>
    <i r="2">
      <x v="6"/>
    </i>
    <i r="2">
      <x v="7"/>
    </i>
    <i r="2">
      <x v="10"/>
    </i>
    <i>
      <x v="68"/>
    </i>
    <i r="1">
      <x v="155"/>
    </i>
    <i r="2">
      <x v="10"/>
    </i>
    <i r="1">
      <x v="156"/>
    </i>
    <i r="2">
      <x v="10"/>
    </i>
    <i r="1">
      <x v="157"/>
    </i>
    <i r="2">
      <x v="10"/>
    </i>
    <i>
      <x v="69"/>
    </i>
    <i r="1">
      <x v="158"/>
    </i>
    <i r="2">
      <x v="6"/>
    </i>
    <i>
      <x v="71"/>
    </i>
    <i r="1">
      <x v="160"/>
    </i>
    <i r="2">
      <x v="4"/>
    </i>
    <i r="2">
      <x v="6"/>
    </i>
    <i r="2">
      <x v="10"/>
    </i>
    <i r="1">
      <x v="161"/>
    </i>
    <i r="2">
      <x v="4"/>
    </i>
    <i>
      <x v="72"/>
    </i>
    <i r="1">
      <x v="162"/>
    </i>
    <i r="2">
      <x v="5"/>
    </i>
    <i r="2">
      <x v="10"/>
    </i>
    <i>
      <x v="73"/>
    </i>
    <i r="1">
      <x v="163"/>
    </i>
    <i r="2">
      <x v="2"/>
    </i>
    <i r="2">
      <x v="4"/>
    </i>
    <i r="2">
      <x v="5"/>
    </i>
    <i r="2">
      <x v="6"/>
    </i>
    <i r="2">
      <x v="9"/>
    </i>
    <i r="2">
      <x v="10"/>
    </i>
    <i>
      <x v="74"/>
    </i>
    <i r="1">
      <x v="164"/>
    </i>
    <i r="2">
      <x v="3"/>
    </i>
    <i r="2">
      <x v="6"/>
    </i>
    <i r="2">
      <x v="10"/>
    </i>
    <i>
      <x v="75"/>
    </i>
    <i r="1">
      <x v="165"/>
    </i>
    <i r="2">
      <x v="3"/>
    </i>
    <i r="2">
      <x v="4"/>
    </i>
    <i r="2">
      <x v="7"/>
    </i>
    <i r="2">
      <x v="9"/>
    </i>
    <i r="1">
      <x v="166"/>
    </i>
    <i r="2">
      <x v="3"/>
    </i>
    <i r="2">
      <x v="4"/>
    </i>
    <i r="2">
      <x v="7"/>
    </i>
    <i r="2">
      <x v="9"/>
    </i>
    <i>
      <x v="77"/>
    </i>
    <i r="1">
      <x v="168"/>
    </i>
    <i r="2">
      <x v="1"/>
    </i>
    <i r="2">
      <x v="5"/>
    </i>
    <i r="2">
      <x v="6"/>
    </i>
    <i>
      <x v="78"/>
    </i>
    <i r="1">
      <x v="169"/>
    </i>
    <i r="2">
      <x v="3"/>
    </i>
    <i r="2">
      <x v="10"/>
    </i>
    <i>
      <x v="79"/>
    </i>
    <i r="1">
      <x v="170"/>
    </i>
    <i r="2">
      <x v="6"/>
    </i>
    <i r="1">
      <x v="171"/>
    </i>
    <i r="2">
      <x v="6"/>
    </i>
    <i r="2">
      <x v="10"/>
    </i>
    <i r="1">
      <x v="172"/>
    </i>
    <i r="2">
      <x v="6"/>
    </i>
    <i>
      <x v="81"/>
    </i>
    <i r="1">
      <x v="174"/>
    </i>
    <i r="2">
      <x/>
    </i>
    <i r="2">
      <x v="5"/>
    </i>
    <i r="2">
      <x v="9"/>
    </i>
    <i>
      <x v="82"/>
    </i>
    <i r="1">
      <x v="175"/>
    </i>
    <i r="2">
      <x v="4"/>
    </i>
    <i r="2">
      <x v="6"/>
    </i>
    <i r="2">
      <x v="9"/>
    </i>
    <i r="2">
      <x v="10"/>
    </i>
    <i>
      <x v="83"/>
    </i>
    <i r="1">
      <x v="176"/>
    </i>
    <i r="2">
      <x v="6"/>
    </i>
    <i r="2">
      <x v="9"/>
    </i>
    <i r="1">
      <x v="177"/>
    </i>
    <i r="2">
      <x v="6"/>
    </i>
    <i r="2">
      <x v="9"/>
    </i>
    <i r="1">
      <x v="178"/>
    </i>
    <i r="2">
      <x v="6"/>
    </i>
    <i r="2">
      <x v="9"/>
    </i>
    <i>
      <x v="84"/>
    </i>
    <i r="1">
      <x v="179"/>
    </i>
    <i r="2">
      <x/>
    </i>
    <i r="2">
      <x v="3"/>
    </i>
    <i r="2">
      <x v="5"/>
    </i>
    <i r="2">
      <x v="9"/>
    </i>
    <i r="1">
      <x v="180"/>
    </i>
    <i r="2">
      <x/>
    </i>
    <i r="2">
      <x v="3"/>
    </i>
    <i r="2">
      <x v="5"/>
    </i>
    <i r="2">
      <x v="9"/>
    </i>
    <i>
      <x v="85"/>
    </i>
    <i r="1">
      <x v="181"/>
    </i>
    <i r="2">
      <x v="4"/>
    </i>
    <i r="2">
      <x v="5"/>
    </i>
    <i r="1">
      <x v="182"/>
    </i>
    <i r="2">
      <x v="4"/>
    </i>
    <i r="2">
      <x v="5"/>
    </i>
    <i>
      <x v="86"/>
    </i>
    <i r="1">
      <x v="183"/>
    </i>
    <i r="2">
      <x v="3"/>
    </i>
    <i r="1">
      <x v="184"/>
    </i>
    <i r="2">
      <x v="3"/>
    </i>
    <i>
      <x v="87"/>
    </i>
    <i r="1">
      <x v="185"/>
    </i>
    <i r="2">
      <x v="5"/>
    </i>
    <i r="2">
      <x v="9"/>
    </i>
    <i r="1">
      <x v="186"/>
    </i>
    <i r="2">
      <x v="5"/>
    </i>
    <i r="2">
      <x v="9"/>
    </i>
    <i>
      <x v="88"/>
    </i>
    <i r="1">
      <x v="187"/>
    </i>
    <i r="2">
      <x v="6"/>
    </i>
    <i r="2">
      <x v="10"/>
    </i>
    <i r="1">
      <x v="188"/>
    </i>
    <i r="2">
      <x v="6"/>
    </i>
    <i r="2">
      <x v="10"/>
    </i>
    <i t="grand">
      <x/>
    </i>
  </rowItems>
  <colItems count="1">
    <i/>
  </colItems>
  <pageFields count="1">
    <pageField fld="54" hier="-1"/>
  </pageFields>
  <dataFields count="1">
    <dataField name="Count of IV_Standardised" fld="6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C10E38-F35D-4CEC-BFC6-4F895F79CACB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C11:AE21" firstHeaderRow="0" firstDataRow="1" firstDataCol="1" rowPageCount="3" colPageCount="1"/>
  <pivotFields count="69"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7"/>
        <item x="6"/>
        <item x="3"/>
        <item x="11"/>
        <item x="8"/>
        <item x="0"/>
        <item x="1"/>
        <item x="5"/>
        <item x="9"/>
        <item x="4"/>
        <item x="2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0"/>
  </rowFields>
  <rowItems count="10">
    <i>
      <x/>
    </i>
    <i>
      <x v="1"/>
    </i>
    <i>
      <x v="2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6" hier="-1"/>
    <pageField fld="7" hier="-1"/>
  </pageFields>
  <dataFields count="2">
    <dataField name="Sum of 6.2 Total weight" fld="16" baseField="43" baseItem="2"/>
    <dataField name="Count of 6.2 Total weight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E3DD0-A7C0-4B00-BE9B-5A92C18BA59D}" name="PivotTable1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CO11:CQ24" firstHeaderRow="0" firstDataRow="1" firstDataCol="1" rowPageCount="3" colPageCount="1"/>
  <pivotFields count="69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3">
        <item x="7"/>
        <item x="6"/>
        <item x="3"/>
        <item x="11"/>
        <item x="8"/>
        <item x="0"/>
        <item x="1"/>
        <item x="5"/>
        <item x="9"/>
        <item x="4"/>
        <item x="2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54" hier="-1"/>
    <pageField fld="6" hier="-1"/>
    <pageField fld="7" hier="-1"/>
  </pageFields>
  <dataFields count="2">
    <dataField name="Sum of 6.6 Total weight" fld="32" baseField="59" baseItem="2"/>
    <dataField name="Count of 6.6 Total weight" fld="3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843194-6660-4D4B-8209-39E6BDE6A8CC}" name="PivotTable1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V8:X21" firstHeaderRow="0" firstDataRow="1" firstDataCol="1" rowPageCount="3" colPageCount="1"/>
  <pivotFields count="69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multipleItemSelectionAllowed="1" showAll="0"/>
    <pivotField showAll="0"/>
    <pivotField showAll="0"/>
    <pivotField axis="axisRow" showAll="0">
      <items count="13">
        <item x="7"/>
        <item x="6"/>
        <item x="3"/>
        <item x="11"/>
        <item x="8"/>
        <item x="0"/>
        <item x="1"/>
        <item x="5"/>
        <item x="9"/>
        <item x="4"/>
        <item x="2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54" hier="-1"/>
    <pageField fld="6" hier="-1"/>
    <pageField fld="7" hier="-1"/>
  </pageFields>
  <dataFields count="2">
    <dataField name="Average of 8.6 - E_weighted" fld="34" subtotal="average" baseField="59" baseItem="2"/>
    <dataField name="Count of 8.6 - E_weighted2" fld="34" subtotal="count" baseField="0" baseItem="0"/>
  </dataFields>
  <formats count="8">
    <format dxfId="78">
      <pivotArea collapsedLevelsAreSubtotals="1" fieldPosition="0">
        <references count="1">
          <reference field="60" count="0"/>
        </references>
      </pivotArea>
    </format>
    <format dxfId="77">
      <pivotArea dataOnly="0" labelOnly="1" fieldPosition="0">
        <references count="1">
          <reference field="60" count="1">
            <x v="5"/>
          </reference>
        </references>
      </pivotArea>
    </format>
    <format dxfId="76">
      <pivotArea dataOnly="0" labelOnly="1" fieldPosition="0">
        <references count="1">
          <reference field="60" count="1">
            <x v="10"/>
          </reference>
        </references>
      </pivotArea>
    </format>
    <format dxfId="75">
      <pivotArea dataOnly="0" labelOnly="1" fieldPosition="0">
        <references count="1">
          <reference field="60" count="1">
            <x v="6"/>
          </reference>
        </references>
      </pivotArea>
    </format>
    <format dxfId="74">
      <pivotArea dataOnly="0" labelOnly="1" fieldPosition="0">
        <references count="1">
          <reference field="60" count="1">
            <x v="9"/>
          </reference>
        </references>
      </pivotArea>
    </format>
    <format dxfId="73">
      <pivotArea collapsedLevelsAreSubtotals="1" fieldPosition="0">
        <references count="2">
          <reference field="4294967294" count="1" selected="0">
            <x v="1"/>
          </reference>
          <reference field="60" count="1">
            <x v="0"/>
          </reference>
        </references>
      </pivotArea>
    </format>
    <format dxfId="72">
      <pivotArea collapsedLevelsAreSubtotals="1" fieldPosition="0">
        <references count="2">
          <reference field="4294967294" count="1" selected="0">
            <x v="1"/>
          </reference>
          <reference field="60" count="1">
            <x v="11"/>
          </reference>
        </references>
      </pivotArea>
    </format>
    <format dxfId="71">
      <pivotArea collapsedLevelsAreSubtotals="1" fieldPosition="0">
        <references count="2">
          <reference field="4294967294" count="1" selected="0">
            <x v="1"/>
          </reference>
          <reference field="60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BB143-32A7-4DED-A4A4-254B135DE12E}" name="PivotTable1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R8:T21" firstHeaderRow="0" firstDataRow="1" firstDataCol="1" rowPageCount="3" colPageCount="1"/>
  <pivotFields count="69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Row" showAll="0">
      <items count="13">
        <item x="7"/>
        <item x="6"/>
        <item x="3"/>
        <item x="11"/>
        <item x="8"/>
        <item x="0"/>
        <item x="1"/>
        <item x="5"/>
        <item x="9"/>
        <item x="4"/>
        <item x="2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57" hier="-1"/>
    <pageField fld="6" hier="-1"/>
    <pageField fld="7" hier="-1"/>
  </pageFields>
  <dataFields count="2">
    <dataField name="Average of 8.5 - E_weighted" fld="30" subtotal="average" baseField="59" baseItem="0"/>
    <dataField name="Count of 8.5 - E_weighted2" fld="30" subtotal="count" baseField="0" baseItem="0"/>
  </dataFields>
  <formats count="7">
    <format dxfId="85">
      <pivotArea collapsedLevelsAreSubtotals="1" fieldPosition="0">
        <references count="1">
          <reference field="60" count="0"/>
        </references>
      </pivotArea>
    </format>
    <format dxfId="84">
      <pivotArea dataOnly="0" labelOnly="1" fieldPosition="0">
        <references count="1">
          <reference field="60" count="1">
            <x v="5"/>
          </reference>
        </references>
      </pivotArea>
    </format>
    <format dxfId="83">
      <pivotArea dataOnly="0" labelOnly="1" fieldPosition="0">
        <references count="1">
          <reference field="60" count="1">
            <x v="10"/>
          </reference>
        </references>
      </pivotArea>
    </format>
    <format dxfId="82">
      <pivotArea dataOnly="0" labelOnly="1" fieldPosition="0">
        <references count="1">
          <reference field="60" count="1">
            <x v="6"/>
          </reference>
        </references>
      </pivotArea>
    </format>
    <format dxfId="81">
      <pivotArea dataOnly="0" labelOnly="1" fieldPosition="0">
        <references count="1">
          <reference field="60" count="1">
            <x v="9"/>
          </reference>
        </references>
      </pivotArea>
    </format>
    <format dxfId="80">
      <pivotArea collapsedLevelsAreSubtotals="1" fieldPosition="0">
        <references count="2">
          <reference field="4294967294" count="1" selected="0">
            <x v="1"/>
          </reference>
          <reference field="60" count="1">
            <x v="0"/>
          </reference>
        </references>
      </pivotArea>
    </format>
    <format dxfId="79">
      <pivotArea collapsedLevelsAreSubtotals="1" fieldPosition="0">
        <references count="2">
          <reference field="4294967294" count="1" selected="0">
            <x v="1"/>
          </reference>
          <reference field="60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AFA6F0-3A34-4F8E-98CE-C0D91ECED053}" name="PivotTable1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8:P21" firstHeaderRow="0" firstDataRow="1" firstDataCol="1" rowPageCount="2" colPageCount="1"/>
  <pivotFields count="69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7"/>
        <item x="6"/>
        <item x="3"/>
        <item x="11"/>
        <item x="8"/>
        <item x="0"/>
        <item x="1"/>
        <item x="5"/>
        <item x="9"/>
        <item x="4"/>
        <item x="2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2">
    <pageField fld="6" hier="-1"/>
    <pageField fld="7" hier="-1"/>
  </pageFields>
  <dataFields count="2">
    <dataField name="Average of 8.4 - E_weighted" fld="26" subtotal="average" baseField="59" baseItem="1"/>
    <dataField name="Count of 8.4 - E_weighted" fld="26" subtotal="count" baseField="59" baseItem="0"/>
  </dataFields>
  <formats count="6">
    <format dxfId="91">
      <pivotArea collapsedLevelsAreSubtotals="1" fieldPosition="0">
        <references count="1">
          <reference field="60" count="0"/>
        </references>
      </pivotArea>
    </format>
    <format dxfId="90">
      <pivotArea dataOnly="0" labelOnly="1" fieldPosition="0">
        <references count="1">
          <reference field="60" count="1">
            <x v="5"/>
          </reference>
        </references>
      </pivotArea>
    </format>
    <format dxfId="89">
      <pivotArea dataOnly="0" labelOnly="1" fieldPosition="0">
        <references count="1">
          <reference field="60" count="1">
            <x v="10"/>
          </reference>
        </references>
      </pivotArea>
    </format>
    <format dxfId="88">
      <pivotArea dataOnly="0" labelOnly="1" fieldPosition="0">
        <references count="1">
          <reference field="60" count="1">
            <x v="6"/>
          </reference>
        </references>
      </pivotArea>
    </format>
    <format dxfId="87">
      <pivotArea dataOnly="0" labelOnly="1" fieldPosition="0">
        <references count="1">
          <reference field="60" count="1">
            <x v="9"/>
          </reference>
        </references>
      </pivotArea>
    </format>
    <format dxfId="86">
      <pivotArea collapsedLevelsAreSubtotals="1" fieldPosition="0">
        <references count="2">
          <reference field="4294967294" count="1" selected="0">
            <x v="1"/>
          </reference>
          <reference field="6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2F845F-C865-4C13-A791-BD58EA8D18D9}" name="PivotTable1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8:L21" firstHeaderRow="0" firstDataRow="1" firstDataCol="1" rowPageCount="2" colPageCount="1"/>
  <pivotFields count="69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3">
        <item x="7"/>
        <item x="6"/>
        <item x="3"/>
        <item x="11"/>
        <item x="8"/>
        <item x="0"/>
        <item x="1"/>
        <item x="5"/>
        <item x="9"/>
        <item x="4"/>
        <item x="2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0"/>
  </rowFields>
  <rowItems count="13">
    <i>
      <x v="7"/>
    </i>
    <i>
      <x v="11"/>
    </i>
    <i>
      <x v="9"/>
    </i>
    <i>
      <x v="1"/>
    </i>
    <i>
      <x v="6"/>
    </i>
    <i>
      <x v="2"/>
    </i>
    <i>
      <x v="8"/>
    </i>
    <i>
      <x v="3"/>
    </i>
    <i>
      <x v="10"/>
    </i>
    <i>
      <x v="4"/>
    </i>
    <i>
      <x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2">
    <pageField fld="6" hier="-1"/>
    <pageField fld="7" hier="-1"/>
  </pageFields>
  <dataFields count="2">
    <dataField name="Average of 8.3 - E_weighted" fld="22" subtotal="average" baseField="59" baseItem="6"/>
    <dataField name="Count of 8.3 - E_weighted2" fld="22" subtotal="count" baseField="0" baseItem="0"/>
  </dataFields>
  <formats count="6">
    <format dxfId="97">
      <pivotArea collapsedLevelsAreSubtotals="1" fieldPosition="0">
        <references count="1">
          <reference field="60" count="0"/>
        </references>
      </pivotArea>
    </format>
    <format dxfId="96">
      <pivotArea dataOnly="0" labelOnly="1" fieldPosition="0">
        <references count="1">
          <reference field="60" count="1">
            <x v="5"/>
          </reference>
        </references>
      </pivotArea>
    </format>
    <format dxfId="95">
      <pivotArea dataOnly="0" labelOnly="1" fieldPosition="0">
        <references count="1">
          <reference field="60" count="1">
            <x v="10"/>
          </reference>
        </references>
      </pivotArea>
    </format>
    <format dxfId="94">
      <pivotArea dataOnly="0" labelOnly="1" fieldPosition="0">
        <references count="1">
          <reference field="60" count="1">
            <x v="6"/>
          </reference>
        </references>
      </pivotArea>
    </format>
    <format dxfId="93">
      <pivotArea dataOnly="0" labelOnly="1" fieldPosition="0">
        <references count="1">
          <reference field="60" count="1">
            <x v="9"/>
          </reference>
        </references>
      </pivotArea>
    </format>
    <format dxfId="92">
      <pivotArea collapsedLevelsAreSubtotals="1" fieldPosition="0">
        <references count="2">
          <reference field="4294967294" count="1" selected="0">
            <x v="1"/>
          </reference>
          <reference field="60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9BB54E-BCB8-455F-A055-F37EA66A5124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8:H18" firstHeaderRow="0" firstDataRow="1" firstDataCol="1" rowPageCount="3" colPageCount="1"/>
  <pivotFields count="69"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3">
        <item x="7"/>
        <item x="6"/>
        <item x="3"/>
        <item x="11"/>
        <item x="8"/>
        <item x="0"/>
        <item x="1"/>
        <item x="5"/>
        <item x="9"/>
        <item x="4"/>
        <item x="2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0"/>
  </rowFields>
  <rowItems count="10">
    <i>
      <x/>
    </i>
    <i>
      <x v="5"/>
    </i>
    <i>
      <x v="1"/>
    </i>
    <i>
      <x v="2"/>
    </i>
    <i>
      <x v="7"/>
    </i>
    <i>
      <x v="9"/>
    </i>
    <i>
      <x v="6"/>
    </i>
    <i>
      <x v="10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6" hier="-1"/>
    <pageField fld="7" hier="-1"/>
  </pageFields>
  <dataFields count="2">
    <dataField name="Average of 8.2 - E_weighted" fld="18" subtotal="average" baseField="59" baseItem="5"/>
    <dataField name="Count of 8.2 - E_weighted" fld="18" subtotal="count" baseField="0" baseItem="0"/>
  </dataFields>
  <formats count="7">
    <format dxfId="104">
      <pivotArea collapsedLevelsAreSubtotals="1" fieldPosition="0">
        <references count="1">
          <reference field="60" count="0"/>
        </references>
      </pivotArea>
    </format>
    <format dxfId="103">
      <pivotArea collapsedLevelsAreSubtotals="1" fieldPosition="0">
        <references count="2">
          <reference field="4294967294" count="1" selected="0">
            <x v="1"/>
          </reference>
          <reference field="60" count="1">
            <x v="0"/>
          </reference>
        </references>
      </pivotArea>
    </format>
    <format dxfId="102">
      <pivotArea collapsedLevelsAreSubtotals="1" fieldPosition="0">
        <references count="2">
          <reference field="4294967294" count="1" selected="0">
            <x v="1"/>
          </reference>
          <reference field="60" count="8">
            <x v="1"/>
            <x v="2"/>
            <x v="4"/>
            <x v="5"/>
            <x v="6"/>
            <x v="7"/>
            <x v="9"/>
            <x v="10"/>
          </reference>
        </references>
      </pivotArea>
    </format>
    <format dxfId="101">
      <pivotArea dataOnly="0" labelOnly="1" fieldPosition="0">
        <references count="1">
          <reference field="60" count="1">
            <x v="5"/>
          </reference>
        </references>
      </pivotArea>
    </format>
    <format dxfId="100">
      <pivotArea dataOnly="0" labelOnly="1" fieldPosition="0">
        <references count="1">
          <reference field="60" count="1">
            <x v="10"/>
          </reference>
        </references>
      </pivotArea>
    </format>
    <format dxfId="99">
      <pivotArea dataOnly="0" labelOnly="1" fieldPosition="0">
        <references count="1">
          <reference field="60" count="1">
            <x v="6"/>
          </reference>
        </references>
      </pivotArea>
    </format>
    <format dxfId="98">
      <pivotArea dataOnly="0" labelOnly="1" fieldPosition="0">
        <references count="1">
          <reference field="60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669C80-097C-4EE7-AA3F-3AEA6E07CC85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8:D21" firstHeaderRow="0" firstDataRow="1" firstDataCol="1" rowPageCount="2" colPageCount="1"/>
  <pivotFields count="69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3">
        <item x="7"/>
        <item x="6"/>
        <item x="3"/>
        <item x="11"/>
        <item x="8"/>
        <item x="0"/>
        <item x="1"/>
        <item x="5"/>
        <item x="9"/>
        <item x="4"/>
        <item x="2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0"/>
  </rowFields>
  <rowItems count="13">
    <i>
      <x/>
    </i>
    <i>
      <x v="4"/>
    </i>
    <i>
      <x v="10"/>
    </i>
    <i>
      <x v="5"/>
    </i>
    <i>
      <x v="2"/>
    </i>
    <i>
      <x v="8"/>
    </i>
    <i>
      <x v="6"/>
    </i>
    <i>
      <x v="9"/>
    </i>
    <i>
      <x v="11"/>
    </i>
    <i>
      <x v="1"/>
    </i>
    <i>
      <x v="7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2">
    <pageField fld="6" hier="-1"/>
    <pageField fld="7" hier="-1"/>
  </pageFields>
  <dataFields count="2">
    <dataField name="Average of 8.1 - E_weighted" fld="14" subtotal="average" baseField="60" baseItem="0"/>
    <dataField name="Count of 8.1 - E_weighted2" fld="14" subtotal="count" baseField="43" baseItem="2"/>
  </dataFields>
  <formats count="3">
    <format dxfId="107">
      <pivotArea collapsedLevelsAreSubtotals="1" fieldPosition="0">
        <references count="1">
          <reference field="60" count="0"/>
        </references>
      </pivotArea>
    </format>
    <format dxfId="106">
      <pivotArea collapsedLevelsAreSubtotals="1" fieldPosition="0">
        <references count="2">
          <reference field="4294967294" count="1" selected="0">
            <x v="1"/>
          </reference>
          <reference field="60" count="1">
            <x v="0"/>
          </reference>
        </references>
      </pivotArea>
    </format>
    <format dxfId="105">
      <pivotArea collapsedLevelsAreSubtotals="1" fieldPosition="0">
        <references count="2">
          <reference field="4294967294" count="1" selected="0">
            <x v="1"/>
          </reference>
          <reference field="60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8FBC1-0A3C-4E67-831F-B778DEF6921A}" name="PivotTable3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H25:BI30" firstHeaderRow="1" firstDataRow="1" firstDataCol="1" rowPageCount="3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h="1" x="9"/>
        <item h="1" x="4"/>
        <item h="1" x="2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 v="312"/>
    </i>
    <i>
      <x v="313"/>
    </i>
    <i>
      <x v="314"/>
    </i>
    <i>
      <x v="316"/>
    </i>
    <i t="grand">
      <x/>
    </i>
  </rowItems>
  <colItems count="1">
    <i/>
  </colItems>
  <pageFields count="3">
    <pageField fld="6" hier="-1"/>
    <pageField fld="7" hier="-1"/>
    <pageField fld="60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F0BD75-A35B-4111-BD69-DE95EEEA4864}" name="PivotTable2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P25:AQ46" firstHeaderRow="1" firstDataRow="1" firstDataCol="1" rowPageCount="3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1">
    <i>
      <x v="7"/>
    </i>
    <i>
      <x v="11"/>
    </i>
    <i>
      <x v="12"/>
    </i>
    <i>
      <x v="29"/>
    </i>
    <i>
      <x v="37"/>
    </i>
    <i>
      <x v="38"/>
    </i>
    <i>
      <x v="40"/>
    </i>
    <i>
      <x v="42"/>
    </i>
    <i>
      <x v="43"/>
    </i>
    <i>
      <x v="45"/>
    </i>
    <i>
      <x v="46"/>
    </i>
    <i>
      <x v="72"/>
    </i>
    <i>
      <x v="77"/>
    </i>
    <i>
      <x v="218"/>
    </i>
    <i>
      <x v="225"/>
    </i>
    <i>
      <x v="320"/>
    </i>
    <i>
      <x v="468"/>
    </i>
    <i>
      <x v="476"/>
    </i>
    <i>
      <x v="477"/>
    </i>
    <i>
      <x v="478"/>
    </i>
    <i t="grand">
      <x/>
    </i>
  </rowItems>
  <colItems count="1">
    <i/>
  </colItems>
  <pageFields count="3">
    <pageField fld="6" hier="-1"/>
    <pageField fld="7" hier="-1"/>
    <pageField fld="60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63A101-0BC0-47CF-9B4D-BCD18102EAB0}" name="PivotTable2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V25:AW42" firstHeaderRow="1" firstDataRow="1" firstDataCol="1" rowPageCount="3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7">
    <i>
      <x v="300"/>
    </i>
    <i>
      <x v="302"/>
    </i>
    <i>
      <x v="304"/>
    </i>
    <i>
      <x v="306"/>
    </i>
    <i>
      <x v="308"/>
    </i>
    <i>
      <x v="310"/>
    </i>
    <i>
      <x v="321"/>
    </i>
    <i>
      <x v="333"/>
    </i>
    <i>
      <x v="342"/>
    </i>
    <i>
      <x v="351"/>
    </i>
    <i>
      <x v="360"/>
    </i>
    <i>
      <x v="369"/>
    </i>
    <i>
      <x v="385"/>
    </i>
    <i>
      <x v="394"/>
    </i>
    <i>
      <x v="403"/>
    </i>
    <i>
      <x v="412"/>
    </i>
    <i t="grand">
      <x/>
    </i>
  </rowItems>
  <colItems count="1">
    <i/>
  </colItems>
  <pageFields count="3">
    <pageField fld="6" hier="-1"/>
    <pageField fld="7" hier="-1"/>
    <pageField fld="60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F00BE-3B14-4F62-9BD2-290AE74FC17E}" name="PivotTable2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5:H38" firstHeaderRow="1" firstDataRow="1" firstDataCol="1" rowPageCount="3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x="6"/>
        <item h="1" x="3"/>
        <item h="1"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3">
    <i>
      <x v="59"/>
    </i>
    <i>
      <x v="60"/>
    </i>
    <i>
      <x v="78"/>
    </i>
    <i>
      <x v="139"/>
    </i>
    <i>
      <x v="148"/>
    </i>
    <i>
      <x v="217"/>
    </i>
    <i>
      <x v="221"/>
    </i>
    <i>
      <x v="224"/>
    </i>
    <i>
      <x v="228"/>
    </i>
    <i>
      <x v="292"/>
    </i>
    <i>
      <x v="454"/>
    </i>
    <i>
      <x v="460"/>
    </i>
    <i t="grand">
      <x/>
    </i>
  </rowItems>
  <colItems count="1">
    <i/>
  </colItems>
  <pageFields count="3">
    <pageField fld="6" hier="-1"/>
    <pageField fld="7" hier="-1"/>
    <pageField fld="60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4BA343-97BB-4566-B7E2-B531FE8130ED}" name="PivotTable20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5:C50" firstHeaderRow="1" firstDataRow="1" firstDataCol="1" rowPageCount="3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7"/>
        <item h="1" x="6"/>
        <item h="1" x="3"/>
        <item h="1"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5">
    <i>
      <x v="2"/>
    </i>
    <i>
      <x v="5"/>
    </i>
    <i>
      <x v="31"/>
    </i>
    <i>
      <x v="34"/>
    </i>
    <i>
      <x v="35"/>
    </i>
    <i>
      <x v="50"/>
    </i>
    <i>
      <x v="51"/>
    </i>
    <i>
      <x v="53"/>
    </i>
    <i>
      <x v="149"/>
    </i>
    <i>
      <x v="154"/>
    </i>
    <i>
      <x v="168"/>
    </i>
    <i>
      <x v="172"/>
    </i>
    <i>
      <x v="195"/>
    </i>
    <i>
      <x v="210"/>
    </i>
    <i>
      <x v="211"/>
    </i>
    <i>
      <x v="259"/>
    </i>
    <i>
      <x v="267"/>
    </i>
    <i>
      <x v="272"/>
    </i>
    <i>
      <x v="273"/>
    </i>
    <i>
      <x v="274"/>
    </i>
    <i>
      <x v="278"/>
    </i>
    <i>
      <x v="279"/>
    </i>
    <i>
      <x v="417"/>
    </i>
    <i>
      <x v="418"/>
    </i>
    <i t="grand">
      <x/>
    </i>
  </rowItems>
  <colItems count="1">
    <i/>
  </colItems>
  <pageFields count="3">
    <pageField fld="6" hier="-1"/>
    <pageField fld="7" hier="-1"/>
    <pageField fld="60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735138-F1DE-4CCF-9962-B49A88388843}" name="PivotTable2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D25:AE66" firstHeaderRow="1" firstDataRow="1" firstDataCol="1" rowPageCount="3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1">
    <i>
      <x v="3"/>
    </i>
    <i>
      <x v="6"/>
    </i>
    <i>
      <x v="55"/>
    </i>
    <i>
      <x v="61"/>
    </i>
    <i>
      <x v="122"/>
    </i>
    <i>
      <x v="136"/>
    </i>
    <i>
      <x v="140"/>
    </i>
    <i>
      <x v="141"/>
    </i>
    <i>
      <x v="151"/>
    </i>
    <i>
      <x v="155"/>
    </i>
    <i>
      <x v="171"/>
    </i>
    <i>
      <x v="175"/>
    </i>
    <i>
      <x v="214"/>
    </i>
    <i>
      <x v="215"/>
    </i>
    <i>
      <x v="220"/>
    </i>
    <i>
      <x v="222"/>
    </i>
    <i>
      <x v="227"/>
    </i>
    <i>
      <x v="230"/>
    </i>
    <i>
      <x v="231"/>
    </i>
    <i>
      <x v="236"/>
    </i>
    <i>
      <x v="237"/>
    </i>
    <i>
      <x v="254"/>
    </i>
    <i>
      <x v="260"/>
    </i>
    <i>
      <x v="261"/>
    </i>
    <i>
      <x v="264"/>
    </i>
    <i>
      <x v="268"/>
    </i>
    <i>
      <x v="277"/>
    </i>
    <i>
      <x v="295"/>
    </i>
    <i>
      <x v="299"/>
    </i>
    <i>
      <x v="303"/>
    </i>
    <i>
      <x v="307"/>
    </i>
    <i>
      <x v="311"/>
    </i>
    <i>
      <x v="315"/>
    </i>
    <i>
      <x v="318"/>
    </i>
    <i>
      <x v="456"/>
    </i>
    <i>
      <x v="457"/>
    </i>
    <i>
      <x v="458"/>
    </i>
    <i>
      <x v="462"/>
    </i>
    <i>
      <x v="466"/>
    </i>
    <i>
      <x v="467"/>
    </i>
    <i t="grand">
      <x/>
    </i>
  </rowItems>
  <colItems count="1">
    <i/>
  </colItems>
  <pageFields count="3">
    <pageField fld="6" hier="-1"/>
    <pageField fld="7" hier="-1"/>
    <pageField fld="60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B7397D-2FEB-43D8-B773-C53F9B519E68}" name="PivotTable2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25:N71" firstHeaderRow="1" firstDataRow="1" firstDataCol="1" rowPageCount="3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x="3"/>
        <item h="1"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6">
    <i>
      <x v="8"/>
    </i>
    <i>
      <x v="54"/>
    </i>
    <i>
      <x v="57"/>
    </i>
    <i>
      <x v="64"/>
    </i>
    <i>
      <x v="83"/>
    </i>
    <i>
      <x v="84"/>
    </i>
    <i>
      <x v="89"/>
    </i>
    <i>
      <x v="90"/>
    </i>
    <i>
      <x v="121"/>
    </i>
    <i>
      <x v="203"/>
    </i>
    <i>
      <x v="207"/>
    </i>
    <i>
      <x v="209"/>
    </i>
    <i>
      <x v="212"/>
    </i>
    <i>
      <x v="213"/>
    </i>
    <i>
      <x v="296"/>
    </i>
    <i>
      <x v="332"/>
    </i>
    <i>
      <x v="334"/>
    </i>
    <i>
      <x v="335"/>
    </i>
    <i>
      <x v="341"/>
    </i>
    <i>
      <x v="343"/>
    </i>
    <i>
      <x v="344"/>
    </i>
    <i>
      <x v="350"/>
    </i>
    <i>
      <x v="352"/>
    </i>
    <i>
      <x v="353"/>
    </i>
    <i>
      <x v="359"/>
    </i>
    <i>
      <x v="361"/>
    </i>
    <i>
      <x v="362"/>
    </i>
    <i>
      <x v="368"/>
    </i>
    <i>
      <x v="370"/>
    </i>
    <i>
      <x v="376"/>
    </i>
    <i>
      <x v="377"/>
    </i>
    <i>
      <x v="378"/>
    </i>
    <i>
      <x v="384"/>
    </i>
    <i>
      <x v="386"/>
    </i>
    <i>
      <x v="387"/>
    </i>
    <i>
      <x v="393"/>
    </i>
    <i>
      <x v="395"/>
    </i>
    <i>
      <x v="396"/>
    </i>
    <i>
      <x v="402"/>
    </i>
    <i>
      <x v="404"/>
    </i>
    <i>
      <x v="405"/>
    </i>
    <i>
      <x v="411"/>
    </i>
    <i>
      <x v="413"/>
    </i>
    <i>
      <x v="414"/>
    </i>
    <i>
      <x v="481"/>
    </i>
    <i t="grand">
      <x/>
    </i>
  </rowItems>
  <colItems count="1">
    <i/>
  </colItems>
  <pageFields count="3">
    <pageField fld="6" hier="-1"/>
    <pageField fld="7" hier="-1"/>
    <pageField fld="60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FF0A8-CD95-44D6-9D5E-87CFBFEA215A}" name="PivotTable2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Z25:BA69" firstHeaderRow="1" firstDataRow="1" firstDataCol="1" rowPageCount="3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h="1" x="9"/>
        <item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4">
    <i>
      <x v="10"/>
    </i>
    <i>
      <x v="56"/>
    </i>
    <i>
      <x v="58"/>
    </i>
    <i>
      <x v="62"/>
    </i>
    <i>
      <x v="65"/>
    </i>
    <i>
      <x v="66"/>
    </i>
    <i>
      <x v="120"/>
    </i>
    <i>
      <x v="131"/>
    </i>
    <i>
      <x v="150"/>
    </i>
    <i>
      <x v="156"/>
    </i>
    <i>
      <x v="159"/>
    </i>
    <i>
      <x v="163"/>
    </i>
    <i>
      <x v="165"/>
    </i>
    <i>
      <x v="167"/>
    </i>
    <i>
      <x v="170"/>
    </i>
    <i>
      <x v="174"/>
    </i>
    <i>
      <x v="183"/>
    </i>
    <i>
      <x v="185"/>
    </i>
    <i>
      <x v="198"/>
    </i>
    <i>
      <x v="216"/>
    </i>
    <i>
      <x v="223"/>
    </i>
    <i>
      <x v="229"/>
    </i>
    <i>
      <x v="234"/>
    </i>
    <i>
      <x v="235"/>
    </i>
    <i>
      <x v="252"/>
    </i>
    <i>
      <x v="301"/>
    </i>
    <i>
      <x v="305"/>
    </i>
    <i>
      <x v="309"/>
    </i>
    <i>
      <x v="319"/>
    </i>
    <i>
      <x v="336"/>
    </i>
    <i>
      <x v="345"/>
    </i>
    <i>
      <x v="354"/>
    </i>
    <i>
      <x v="363"/>
    </i>
    <i>
      <x v="371"/>
    </i>
    <i>
      <x v="379"/>
    </i>
    <i>
      <x v="388"/>
    </i>
    <i>
      <x v="397"/>
    </i>
    <i>
      <x v="406"/>
    </i>
    <i>
      <x v="415"/>
    </i>
    <i>
      <x v="421"/>
    </i>
    <i>
      <x v="453"/>
    </i>
    <i>
      <x v="461"/>
    </i>
    <i>
      <x v="472"/>
    </i>
    <i t="grand">
      <x/>
    </i>
  </rowItems>
  <colItems count="1">
    <i/>
  </colItems>
  <pageFields count="3">
    <pageField fld="6" hier="-1"/>
    <pageField fld="7" hier="-1"/>
    <pageField fld="60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F7A8AB-82BB-4929-AAD7-4ECB0C5956D2}" name="PivotTable2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25:T40" firstHeaderRow="1" firstDataRow="1" firstDataCol="1" rowPageCount="3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5">
    <i>
      <x v="4"/>
    </i>
    <i>
      <x v="126"/>
    </i>
    <i>
      <x v="142"/>
    </i>
    <i>
      <x v="173"/>
    </i>
    <i>
      <x v="180"/>
    </i>
    <i>
      <x v="181"/>
    </i>
    <i>
      <x v="200"/>
    </i>
    <i>
      <x v="282"/>
    </i>
    <i>
      <x v="283"/>
    </i>
    <i>
      <x v="284"/>
    </i>
    <i>
      <x v="286"/>
    </i>
    <i>
      <x v="287"/>
    </i>
    <i>
      <x v="288"/>
    </i>
    <i>
      <x v="289"/>
    </i>
    <i t="grand">
      <x/>
    </i>
  </rowItems>
  <colItems count="1">
    <i/>
  </colItems>
  <pageFields count="3">
    <pageField fld="6" hier="-1"/>
    <pageField fld="7" hier="-1"/>
    <pageField fld="60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AC488-152D-4782-920A-E2F293D0938D}" name="PivotTable2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J25:AK108" firstHeaderRow="1" firstDataRow="1" firstDataCol="1" rowPageCount="3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3">
    <i>
      <x v="14"/>
    </i>
    <i>
      <x v="16"/>
    </i>
    <i>
      <x v="19"/>
    </i>
    <i>
      <x v="21"/>
    </i>
    <i>
      <x v="23"/>
    </i>
    <i>
      <x v="28"/>
    </i>
    <i>
      <x v="36"/>
    </i>
    <i>
      <x v="39"/>
    </i>
    <i>
      <x v="41"/>
    </i>
    <i>
      <x v="44"/>
    </i>
    <i>
      <x v="69"/>
    </i>
    <i>
      <x v="71"/>
    </i>
    <i>
      <x v="74"/>
    </i>
    <i>
      <x v="76"/>
    </i>
    <i>
      <x v="80"/>
    </i>
    <i>
      <x v="82"/>
    </i>
    <i>
      <x v="86"/>
    </i>
    <i>
      <x v="88"/>
    </i>
    <i>
      <x v="92"/>
    </i>
    <i>
      <x v="94"/>
    </i>
    <i>
      <x v="100"/>
    </i>
    <i>
      <x v="112"/>
    </i>
    <i>
      <x v="118"/>
    </i>
    <i>
      <x v="125"/>
    </i>
    <i>
      <x v="138"/>
    </i>
    <i>
      <x v="144"/>
    </i>
    <i>
      <x v="146"/>
    </i>
    <i>
      <x v="147"/>
    </i>
    <i>
      <x v="162"/>
    </i>
    <i>
      <x v="164"/>
    </i>
    <i>
      <x v="166"/>
    </i>
    <i>
      <x v="187"/>
    </i>
    <i>
      <x v="189"/>
    </i>
    <i>
      <x v="191"/>
    </i>
    <i>
      <x v="199"/>
    </i>
    <i>
      <x v="241"/>
    </i>
    <i>
      <x v="244"/>
    </i>
    <i>
      <x v="246"/>
    </i>
    <i>
      <x v="265"/>
    </i>
    <i>
      <x v="266"/>
    </i>
    <i>
      <x v="270"/>
    </i>
    <i>
      <x v="271"/>
    </i>
    <i>
      <x v="275"/>
    </i>
    <i>
      <x v="276"/>
    </i>
    <i>
      <x v="291"/>
    </i>
    <i>
      <x v="322"/>
    </i>
    <i>
      <x v="323"/>
    </i>
    <i>
      <x v="324"/>
    </i>
    <i>
      <x v="326"/>
    </i>
    <i>
      <x v="327"/>
    </i>
    <i>
      <x v="331"/>
    </i>
    <i>
      <x v="340"/>
    </i>
    <i>
      <x v="349"/>
    </i>
    <i>
      <x v="358"/>
    </i>
    <i>
      <x v="367"/>
    </i>
    <i>
      <x v="375"/>
    </i>
    <i>
      <x v="383"/>
    </i>
    <i>
      <x v="392"/>
    </i>
    <i>
      <x v="401"/>
    </i>
    <i>
      <x v="410"/>
    </i>
    <i>
      <x v="422"/>
    </i>
    <i>
      <x v="424"/>
    </i>
    <i>
      <x v="426"/>
    </i>
    <i>
      <x v="428"/>
    </i>
    <i>
      <x v="430"/>
    </i>
    <i>
      <x v="432"/>
    </i>
    <i>
      <x v="434"/>
    </i>
    <i>
      <x v="438"/>
    </i>
    <i>
      <x v="439"/>
    </i>
    <i>
      <x v="440"/>
    </i>
    <i>
      <x v="442"/>
    </i>
    <i>
      <x v="443"/>
    </i>
    <i>
      <x v="444"/>
    </i>
    <i>
      <x v="446"/>
    </i>
    <i>
      <x v="448"/>
    </i>
    <i>
      <x v="450"/>
    </i>
    <i>
      <x v="452"/>
    </i>
    <i>
      <x v="465"/>
    </i>
    <i>
      <x v="469"/>
    </i>
    <i>
      <x v="471"/>
    </i>
    <i>
      <x v="474"/>
    </i>
    <i>
      <x v="487"/>
    </i>
    <i t="grand">
      <x/>
    </i>
  </rowItems>
  <colItems count="1">
    <i/>
  </colItems>
  <pageFields count="3">
    <pageField fld="6" hier="-1"/>
    <pageField fld="7" hier="-1"/>
    <pageField fld="60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CDC7C-AA5F-4646-B8AE-0FE997B3CECF}" name="PivotTable30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D25:BE139" firstHeaderRow="1" firstDataRow="1" firstDataCol="1" rowPageCount="3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h="1" x="9"/>
        <item h="1" x="4"/>
        <item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14">
    <i>
      <x v="9"/>
    </i>
    <i>
      <x v="13"/>
    </i>
    <i>
      <x v="15"/>
    </i>
    <i>
      <x v="18"/>
    </i>
    <i>
      <x v="20"/>
    </i>
    <i>
      <x v="22"/>
    </i>
    <i>
      <x v="32"/>
    </i>
    <i>
      <x v="33"/>
    </i>
    <i>
      <x v="63"/>
    </i>
    <i>
      <x v="68"/>
    </i>
    <i>
      <x v="70"/>
    </i>
    <i>
      <x v="73"/>
    </i>
    <i>
      <x v="75"/>
    </i>
    <i>
      <x v="79"/>
    </i>
    <i>
      <x v="81"/>
    </i>
    <i>
      <x v="85"/>
    </i>
    <i>
      <x v="87"/>
    </i>
    <i>
      <x v="91"/>
    </i>
    <i>
      <x v="93"/>
    </i>
    <i>
      <x v="95"/>
    </i>
    <i>
      <x v="96"/>
    </i>
    <i>
      <x v="97"/>
    </i>
    <i>
      <x v="98"/>
    </i>
    <i>
      <x v="99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3"/>
    </i>
    <i>
      <x v="115"/>
    </i>
    <i>
      <x v="117"/>
    </i>
    <i>
      <x v="119"/>
    </i>
    <i>
      <x v="124"/>
    </i>
    <i>
      <x v="143"/>
    </i>
    <i>
      <x v="145"/>
    </i>
    <i>
      <x v="152"/>
    </i>
    <i>
      <x v="157"/>
    </i>
    <i>
      <x v="188"/>
    </i>
    <i>
      <x v="190"/>
    </i>
    <i>
      <x v="192"/>
    </i>
    <i>
      <x v="193"/>
    </i>
    <i>
      <x v="194"/>
    </i>
    <i>
      <x v="196"/>
    </i>
    <i>
      <x v="197"/>
    </i>
    <i>
      <x v="201"/>
    </i>
    <i>
      <x v="202"/>
    </i>
    <i>
      <x v="208"/>
    </i>
    <i>
      <x v="240"/>
    </i>
    <i>
      <x v="243"/>
    </i>
    <i>
      <x v="245"/>
    </i>
    <i>
      <x v="247"/>
    </i>
    <i>
      <x v="249"/>
    </i>
    <i>
      <x v="255"/>
    </i>
    <i>
      <x v="258"/>
    </i>
    <i>
      <x v="262"/>
    </i>
    <i>
      <x v="263"/>
    </i>
    <i>
      <x v="269"/>
    </i>
    <i>
      <x v="280"/>
    </i>
    <i>
      <x v="281"/>
    </i>
    <i>
      <x v="285"/>
    </i>
    <i>
      <x v="290"/>
    </i>
    <i>
      <x v="293"/>
    </i>
    <i>
      <x v="298"/>
    </i>
    <i>
      <x v="325"/>
    </i>
    <i>
      <x v="328"/>
    </i>
    <i>
      <x v="329"/>
    </i>
    <i>
      <x v="337"/>
    </i>
    <i>
      <x v="338"/>
    </i>
    <i>
      <x v="346"/>
    </i>
    <i>
      <x v="347"/>
    </i>
    <i>
      <x v="355"/>
    </i>
    <i>
      <x v="356"/>
    </i>
    <i>
      <x v="364"/>
    </i>
    <i>
      <x v="365"/>
    </i>
    <i>
      <x v="372"/>
    </i>
    <i>
      <x v="373"/>
    </i>
    <i>
      <x v="380"/>
    </i>
    <i>
      <x v="381"/>
    </i>
    <i>
      <x v="389"/>
    </i>
    <i>
      <x v="390"/>
    </i>
    <i>
      <x v="398"/>
    </i>
    <i>
      <x v="399"/>
    </i>
    <i>
      <x v="407"/>
    </i>
    <i>
      <x v="408"/>
    </i>
    <i>
      <x v="416"/>
    </i>
    <i>
      <x v="419"/>
    </i>
    <i>
      <x v="423"/>
    </i>
    <i>
      <x v="425"/>
    </i>
    <i>
      <x v="427"/>
    </i>
    <i>
      <x v="429"/>
    </i>
    <i>
      <x v="431"/>
    </i>
    <i>
      <x v="433"/>
    </i>
    <i>
      <x v="435"/>
    </i>
    <i>
      <x v="436"/>
    </i>
    <i>
      <x v="437"/>
    </i>
    <i>
      <x v="441"/>
    </i>
    <i>
      <x v="445"/>
    </i>
    <i>
      <x v="447"/>
    </i>
    <i>
      <x v="449"/>
    </i>
    <i>
      <x v="451"/>
    </i>
    <i>
      <x v="463"/>
    </i>
    <i>
      <x v="470"/>
    </i>
    <i>
      <x v="475"/>
    </i>
    <i>
      <x v="479"/>
    </i>
    <i>
      <x v="482"/>
    </i>
    <i>
      <x v="484"/>
    </i>
    <i>
      <x v="488"/>
    </i>
    <i t="grand">
      <x/>
    </i>
  </rowItems>
  <colItems count="1">
    <i/>
  </colItems>
  <pageFields count="3">
    <pageField fld="6" hier="-1"/>
    <pageField fld="7" hier="-1"/>
    <pageField fld="60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FC009F-2B84-41BD-BF7E-5B1918004A72}" name="PivotTable2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25:Y61" firstHeaderRow="1" firstDataRow="1" firstDataCol="1" rowPageCount="3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6">
    <i>
      <x v="1"/>
    </i>
    <i>
      <x v="47"/>
    </i>
    <i>
      <x v="48"/>
    </i>
    <i>
      <x v="49"/>
    </i>
    <i>
      <x v="52"/>
    </i>
    <i>
      <x v="111"/>
    </i>
    <i>
      <x v="114"/>
    </i>
    <i>
      <x v="123"/>
    </i>
    <i>
      <x v="128"/>
    </i>
    <i>
      <x v="130"/>
    </i>
    <i>
      <x v="133"/>
    </i>
    <i>
      <x v="153"/>
    </i>
    <i>
      <x v="158"/>
    </i>
    <i>
      <x v="176"/>
    </i>
    <i>
      <x v="178"/>
    </i>
    <i>
      <x v="232"/>
    </i>
    <i>
      <x v="233"/>
    </i>
    <i>
      <x v="238"/>
    </i>
    <i>
      <x v="239"/>
    </i>
    <i>
      <x v="256"/>
    </i>
    <i>
      <x v="297"/>
    </i>
    <i>
      <x v="330"/>
    </i>
    <i>
      <x v="339"/>
    </i>
    <i>
      <x v="348"/>
    </i>
    <i>
      <x v="357"/>
    </i>
    <i>
      <x v="366"/>
    </i>
    <i>
      <x v="374"/>
    </i>
    <i>
      <x v="382"/>
    </i>
    <i>
      <x v="391"/>
    </i>
    <i>
      <x v="400"/>
    </i>
    <i>
      <x v="409"/>
    </i>
    <i>
      <x v="480"/>
    </i>
    <i>
      <x v="483"/>
    </i>
    <i>
      <x v="485"/>
    </i>
    <i>
      <x v="486"/>
    </i>
    <i t="grand">
      <x/>
    </i>
  </rowItems>
  <colItems count="1">
    <i/>
  </colItems>
  <pageFields count="3">
    <pageField fld="6" hier="-1"/>
    <pageField fld="7" hier="-1"/>
    <pageField fld="60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555A8-312F-423A-8E6B-71010B20163D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J54:AK119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5">
    <i>
      <x v="14"/>
    </i>
    <i>
      <x v="16"/>
    </i>
    <i>
      <x v="19"/>
    </i>
    <i>
      <x v="21"/>
    </i>
    <i>
      <x v="23"/>
    </i>
    <i>
      <x v="28"/>
    </i>
    <i>
      <x v="69"/>
    </i>
    <i>
      <x v="71"/>
    </i>
    <i>
      <x v="74"/>
    </i>
    <i>
      <x v="76"/>
    </i>
    <i>
      <x v="100"/>
    </i>
    <i>
      <x v="112"/>
    </i>
    <i>
      <x v="118"/>
    </i>
    <i>
      <x v="125"/>
    </i>
    <i>
      <x v="138"/>
    </i>
    <i>
      <x v="144"/>
    </i>
    <i>
      <x v="146"/>
    </i>
    <i>
      <x v="147"/>
    </i>
    <i>
      <x v="162"/>
    </i>
    <i>
      <x v="164"/>
    </i>
    <i>
      <x v="166"/>
    </i>
    <i>
      <x v="187"/>
    </i>
    <i>
      <x v="189"/>
    </i>
    <i>
      <x v="241"/>
    </i>
    <i>
      <x v="244"/>
    </i>
    <i>
      <x v="246"/>
    </i>
    <i>
      <x v="265"/>
    </i>
    <i>
      <x v="266"/>
    </i>
    <i>
      <x v="270"/>
    </i>
    <i>
      <x v="271"/>
    </i>
    <i>
      <x v="275"/>
    </i>
    <i>
      <x v="276"/>
    </i>
    <i>
      <x v="291"/>
    </i>
    <i>
      <x v="322"/>
    </i>
    <i>
      <x v="323"/>
    </i>
    <i>
      <x v="324"/>
    </i>
    <i>
      <x v="326"/>
    </i>
    <i>
      <x v="327"/>
    </i>
    <i>
      <x v="331"/>
    </i>
    <i>
      <x v="340"/>
    </i>
    <i>
      <x v="349"/>
    </i>
    <i>
      <x v="358"/>
    </i>
    <i>
      <x v="367"/>
    </i>
    <i>
      <x v="375"/>
    </i>
    <i>
      <x v="383"/>
    </i>
    <i>
      <x v="392"/>
    </i>
    <i>
      <x v="401"/>
    </i>
    <i>
      <x v="410"/>
    </i>
    <i>
      <x v="432"/>
    </i>
    <i>
      <x v="434"/>
    </i>
    <i>
      <x v="438"/>
    </i>
    <i>
      <x v="439"/>
    </i>
    <i>
      <x v="440"/>
    </i>
    <i>
      <x v="442"/>
    </i>
    <i>
      <x v="443"/>
    </i>
    <i>
      <x v="444"/>
    </i>
    <i>
      <x v="446"/>
    </i>
    <i>
      <x v="448"/>
    </i>
    <i>
      <x v="450"/>
    </i>
    <i>
      <x v="452"/>
    </i>
    <i>
      <x v="465"/>
    </i>
    <i>
      <x v="469"/>
    </i>
    <i>
      <x v="471"/>
    </i>
    <i>
      <x v="487"/>
    </i>
    <i t="grand">
      <x/>
    </i>
  </rowItems>
  <colItems count="1">
    <i/>
  </colItems>
  <pageFields count="4">
    <pageField fld="6" hier="-1"/>
    <pageField fld="7" hier="-1"/>
    <pageField fld="60" hier="-1"/>
    <pageField fld="52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011DF-F803-44E6-9E4B-79DFD1430D70}" name="PivotTable1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H40:BI45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h="1" x="9"/>
        <item h="1" x="4"/>
        <item h="1" x="2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 v="312"/>
    </i>
    <i>
      <x v="313"/>
    </i>
    <i>
      <x v="314"/>
    </i>
    <i>
      <x v="316"/>
    </i>
    <i t="grand">
      <x/>
    </i>
  </rowItems>
  <colItems count="1">
    <i/>
  </colItems>
  <pageFields count="4">
    <pageField fld="6" hier="-1"/>
    <pageField fld="7" hier="-1"/>
    <pageField fld="60" hier="-1"/>
    <pageField fld="52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29A37E-210B-4465-A2EB-CB802BBD0A46}" name="PivotTable2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J26:AK45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9">
    <i>
      <x v="36"/>
    </i>
    <i>
      <x v="39"/>
    </i>
    <i>
      <x v="41"/>
    </i>
    <i>
      <x v="44"/>
    </i>
    <i>
      <x v="80"/>
    </i>
    <i>
      <x v="82"/>
    </i>
    <i>
      <x v="86"/>
    </i>
    <i>
      <x v="88"/>
    </i>
    <i>
      <x v="92"/>
    </i>
    <i>
      <x v="94"/>
    </i>
    <i>
      <x v="191"/>
    </i>
    <i>
      <x v="199"/>
    </i>
    <i>
      <x v="422"/>
    </i>
    <i>
      <x v="424"/>
    </i>
    <i>
      <x v="426"/>
    </i>
    <i>
      <x v="428"/>
    </i>
    <i>
      <x v="430"/>
    </i>
    <i>
      <x v="474"/>
    </i>
    <i t="grand">
      <x/>
    </i>
  </rowItems>
  <colItems count="1">
    <i/>
  </colItems>
  <pageFields count="4">
    <pageField fld="6" hier="-1"/>
    <pageField fld="7" hier="-1"/>
    <pageField fld="60" hier="-1"/>
    <pageField fld="52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49713E-D9E2-448E-9433-3A331252F771}" name="PivotTable2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D26:AE37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1">
    <i>
      <x v="61"/>
    </i>
    <i>
      <x v="214"/>
    </i>
    <i>
      <x v="215"/>
    </i>
    <i>
      <x v="220"/>
    </i>
    <i>
      <x v="222"/>
    </i>
    <i>
      <x v="227"/>
    </i>
    <i>
      <x v="230"/>
    </i>
    <i>
      <x v="231"/>
    </i>
    <i>
      <x v="236"/>
    </i>
    <i>
      <x v="237"/>
    </i>
    <i t="grand">
      <x/>
    </i>
  </rowItems>
  <colItems count="1">
    <i/>
  </colItems>
  <pageFields count="4">
    <pageField fld="6" hier="-1"/>
    <pageField fld="7" hier="-1"/>
    <pageField fld="60" hier="-1"/>
    <pageField fld="52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B06C2-46CF-4272-AB67-7F3AF0C64C6F}" name="PivotTable1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D69:BE149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h="1" x="9"/>
        <item h="1" x="4"/>
        <item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0">
    <i>
      <x v="9"/>
    </i>
    <i>
      <x v="13"/>
    </i>
    <i>
      <x v="15"/>
    </i>
    <i>
      <x v="18"/>
    </i>
    <i>
      <x v="20"/>
    </i>
    <i>
      <x v="22"/>
    </i>
    <i>
      <x v="68"/>
    </i>
    <i>
      <x v="70"/>
    </i>
    <i>
      <x v="73"/>
    </i>
    <i>
      <x v="75"/>
    </i>
    <i>
      <x v="95"/>
    </i>
    <i>
      <x v="96"/>
    </i>
    <i>
      <x v="97"/>
    </i>
    <i>
      <x v="101"/>
    </i>
    <i>
      <x v="113"/>
    </i>
    <i>
      <x v="115"/>
    </i>
    <i>
      <x v="117"/>
    </i>
    <i>
      <x v="119"/>
    </i>
    <i>
      <x v="124"/>
    </i>
    <i>
      <x v="143"/>
    </i>
    <i>
      <x v="145"/>
    </i>
    <i>
      <x v="152"/>
    </i>
    <i>
      <x v="157"/>
    </i>
    <i>
      <x v="188"/>
    </i>
    <i>
      <x v="240"/>
    </i>
    <i>
      <x v="243"/>
    </i>
    <i>
      <x v="245"/>
    </i>
    <i>
      <x v="247"/>
    </i>
    <i>
      <x v="249"/>
    </i>
    <i>
      <x v="255"/>
    </i>
    <i>
      <x v="258"/>
    </i>
    <i>
      <x v="262"/>
    </i>
    <i>
      <x v="263"/>
    </i>
    <i>
      <x v="269"/>
    </i>
    <i>
      <x v="280"/>
    </i>
    <i>
      <x v="281"/>
    </i>
    <i>
      <x v="285"/>
    </i>
    <i>
      <x v="290"/>
    </i>
    <i>
      <x v="293"/>
    </i>
    <i>
      <x v="298"/>
    </i>
    <i>
      <x v="325"/>
    </i>
    <i>
      <x v="328"/>
    </i>
    <i>
      <x v="329"/>
    </i>
    <i>
      <x v="337"/>
    </i>
    <i>
      <x v="338"/>
    </i>
    <i>
      <x v="346"/>
    </i>
    <i>
      <x v="347"/>
    </i>
    <i>
      <x v="355"/>
    </i>
    <i>
      <x v="356"/>
    </i>
    <i>
      <x v="364"/>
    </i>
    <i>
      <x v="365"/>
    </i>
    <i>
      <x v="372"/>
    </i>
    <i>
      <x v="373"/>
    </i>
    <i>
      <x v="380"/>
    </i>
    <i>
      <x v="381"/>
    </i>
    <i>
      <x v="389"/>
    </i>
    <i>
      <x v="390"/>
    </i>
    <i>
      <x v="398"/>
    </i>
    <i>
      <x v="399"/>
    </i>
    <i>
      <x v="407"/>
    </i>
    <i>
      <x v="408"/>
    </i>
    <i>
      <x v="416"/>
    </i>
    <i>
      <x v="419"/>
    </i>
    <i>
      <x v="431"/>
    </i>
    <i>
      <x v="433"/>
    </i>
    <i>
      <x v="435"/>
    </i>
    <i>
      <x v="436"/>
    </i>
    <i>
      <x v="437"/>
    </i>
    <i>
      <x v="441"/>
    </i>
    <i>
      <x v="445"/>
    </i>
    <i>
      <x v="447"/>
    </i>
    <i>
      <x v="449"/>
    </i>
    <i>
      <x v="451"/>
    </i>
    <i>
      <x v="463"/>
    </i>
    <i>
      <x v="470"/>
    </i>
    <i>
      <x v="479"/>
    </i>
    <i>
      <x v="482"/>
    </i>
    <i>
      <x v="484"/>
    </i>
    <i>
      <x v="488"/>
    </i>
    <i t="grand">
      <x/>
    </i>
  </rowItems>
  <colItems count="1">
    <i/>
  </colItems>
  <pageFields count="4">
    <pageField fld="6" hier="-1"/>
    <pageField fld="7" hier="-1"/>
    <pageField fld="60" hier="-1"/>
    <pageField fld="52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1B496D-A80A-46BE-B1FA-00800B22528D}" name="PivotTable2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6:C36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7"/>
        <item h="1" x="6"/>
        <item h="1" x="3"/>
        <item h="1"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">
    <i>
      <x v="31"/>
    </i>
    <i>
      <x v="34"/>
    </i>
    <i>
      <x v="35"/>
    </i>
    <i>
      <x v="50"/>
    </i>
    <i>
      <x v="51"/>
    </i>
    <i>
      <x v="53"/>
    </i>
    <i>
      <x v="195"/>
    </i>
    <i>
      <x v="210"/>
    </i>
    <i>
      <x v="211"/>
    </i>
    <i t="grand">
      <x/>
    </i>
  </rowItems>
  <colItems count="1">
    <i/>
  </colItems>
  <pageFields count="4">
    <pageField fld="6" hier="-1"/>
    <pageField fld="7" hier="-1"/>
    <pageField fld="60" hier="-1"/>
    <pageField fld="52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6B260C-AEE8-4C63-B9E6-8FEEFE9882C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5:C61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7"/>
        <item h="1" x="6"/>
        <item h="1" x="3"/>
        <item h="1"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6">
    <i>
      <x v="2"/>
    </i>
    <i>
      <x v="5"/>
    </i>
    <i>
      <x v="149"/>
    </i>
    <i>
      <x v="154"/>
    </i>
    <i>
      <x v="168"/>
    </i>
    <i>
      <x v="172"/>
    </i>
    <i>
      <x v="259"/>
    </i>
    <i>
      <x v="267"/>
    </i>
    <i>
      <x v="272"/>
    </i>
    <i>
      <x v="273"/>
    </i>
    <i>
      <x v="274"/>
    </i>
    <i>
      <x v="278"/>
    </i>
    <i>
      <x v="279"/>
    </i>
    <i>
      <x v="417"/>
    </i>
    <i>
      <x v="418"/>
    </i>
    <i t="grand">
      <x/>
    </i>
  </rowItems>
  <colItems count="1">
    <i/>
  </colItems>
  <pageFields count="4">
    <pageField fld="6" hier="-1"/>
    <pageField fld="7" hier="-1"/>
    <pageField fld="60" hier="-1"/>
    <pageField fld="52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2CF671-518A-411D-BAE5-5B05FA33F1E8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D46:AE77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1">
    <i>
      <x v="3"/>
    </i>
    <i>
      <x v="6"/>
    </i>
    <i>
      <x v="55"/>
    </i>
    <i>
      <x v="122"/>
    </i>
    <i>
      <x v="136"/>
    </i>
    <i>
      <x v="140"/>
    </i>
    <i>
      <x v="141"/>
    </i>
    <i>
      <x v="151"/>
    </i>
    <i>
      <x v="155"/>
    </i>
    <i>
      <x v="171"/>
    </i>
    <i>
      <x v="175"/>
    </i>
    <i>
      <x v="254"/>
    </i>
    <i>
      <x v="260"/>
    </i>
    <i>
      <x v="261"/>
    </i>
    <i>
      <x v="264"/>
    </i>
    <i>
      <x v="268"/>
    </i>
    <i>
      <x v="277"/>
    </i>
    <i>
      <x v="295"/>
    </i>
    <i>
      <x v="299"/>
    </i>
    <i>
      <x v="303"/>
    </i>
    <i>
      <x v="307"/>
    </i>
    <i>
      <x v="311"/>
    </i>
    <i>
      <x v="315"/>
    </i>
    <i>
      <x v="318"/>
    </i>
    <i>
      <x v="456"/>
    </i>
    <i>
      <x v="457"/>
    </i>
    <i>
      <x v="458"/>
    </i>
    <i>
      <x v="462"/>
    </i>
    <i>
      <x v="466"/>
    </i>
    <i>
      <x v="467"/>
    </i>
    <i t="grand">
      <x/>
    </i>
  </rowItems>
  <colItems count="1">
    <i/>
  </colItems>
  <pageFields count="4">
    <pageField fld="6" hier="-1"/>
    <pageField fld="7" hier="-1"/>
    <pageField fld="60" hier="-1"/>
    <pageField fld="52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792AA-98FA-43A3-AD81-4D90F40A7968}" name="PivotTable2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6:H35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x="6"/>
        <item h="1" x="3"/>
        <item h="1"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9">
    <i>
      <x v="59"/>
    </i>
    <i>
      <x v="60"/>
    </i>
    <i>
      <x v="148"/>
    </i>
    <i>
      <x v="217"/>
    </i>
    <i>
      <x v="221"/>
    </i>
    <i>
      <x v="224"/>
    </i>
    <i>
      <x v="228"/>
    </i>
    <i>
      <x v="460"/>
    </i>
    <i t="grand">
      <x/>
    </i>
  </rowItems>
  <colItems count="1">
    <i/>
  </colItems>
  <pageFields count="4">
    <pageField fld="6" hier="-1"/>
    <pageField fld="7" hier="-1"/>
    <pageField fld="60" hier="-1"/>
    <pageField fld="52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CFFDEF-9818-4866-9C70-D29756DFEAA1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Z43:BA80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h="1" x="9"/>
        <item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7">
    <i>
      <x v="10"/>
    </i>
    <i>
      <x v="56"/>
    </i>
    <i>
      <x v="58"/>
    </i>
    <i>
      <x v="65"/>
    </i>
    <i>
      <x v="66"/>
    </i>
    <i>
      <x v="120"/>
    </i>
    <i>
      <x v="131"/>
    </i>
    <i>
      <x v="150"/>
    </i>
    <i>
      <x v="156"/>
    </i>
    <i>
      <x v="159"/>
    </i>
    <i>
      <x v="163"/>
    </i>
    <i>
      <x v="165"/>
    </i>
    <i>
      <x v="167"/>
    </i>
    <i>
      <x v="170"/>
    </i>
    <i>
      <x v="174"/>
    </i>
    <i>
      <x v="183"/>
    </i>
    <i>
      <x v="185"/>
    </i>
    <i>
      <x v="252"/>
    </i>
    <i>
      <x v="301"/>
    </i>
    <i>
      <x v="305"/>
    </i>
    <i>
      <x v="309"/>
    </i>
    <i>
      <x v="319"/>
    </i>
    <i>
      <x v="336"/>
    </i>
    <i>
      <x v="345"/>
    </i>
    <i>
      <x v="354"/>
    </i>
    <i>
      <x v="363"/>
    </i>
    <i>
      <x v="371"/>
    </i>
    <i>
      <x v="379"/>
    </i>
    <i>
      <x v="388"/>
    </i>
    <i>
      <x v="397"/>
    </i>
    <i>
      <x v="406"/>
    </i>
    <i>
      <x v="415"/>
    </i>
    <i>
      <x v="421"/>
    </i>
    <i>
      <x v="453"/>
    </i>
    <i>
      <x v="461"/>
    </i>
    <i>
      <x v="472"/>
    </i>
    <i t="grand">
      <x/>
    </i>
  </rowItems>
  <colItems count="1">
    <i/>
  </colItems>
  <pageFields count="4">
    <pageField fld="6" hier="-1"/>
    <pageField fld="7" hier="-1"/>
    <pageField fld="60" hier="-1"/>
    <pageField fld="52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6E8F4-683E-4AC8-997A-6909332FE107}" name="PivotTable3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D26:BE61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h="1" x="9"/>
        <item h="1" x="4"/>
        <item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5">
    <i>
      <x v="32"/>
    </i>
    <i>
      <x v="33"/>
    </i>
    <i>
      <x v="63"/>
    </i>
    <i>
      <x v="79"/>
    </i>
    <i>
      <x v="81"/>
    </i>
    <i>
      <x v="85"/>
    </i>
    <i>
      <x v="87"/>
    </i>
    <i>
      <x v="91"/>
    </i>
    <i>
      <x v="93"/>
    </i>
    <i>
      <x v="98"/>
    </i>
    <i>
      <x v="99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90"/>
    </i>
    <i>
      <x v="192"/>
    </i>
    <i>
      <x v="193"/>
    </i>
    <i>
      <x v="194"/>
    </i>
    <i>
      <x v="196"/>
    </i>
    <i>
      <x v="197"/>
    </i>
    <i>
      <x v="201"/>
    </i>
    <i>
      <x v="202"/>
    </i>
    <i>
      <x v="208"/>
    </i>
    <i>
      <x v="423"/>
    </i>
    <i>
      <x v="425"/>
    </i>
    <i>
      <x v="427"/>
    </i>
    <i>
      <x v="429"/>
    </i>
    <i>
      <x v="475"/>
    </i>
    <i t="grand">
      <x/>
    </i>
  </rowItems>
  <colItems count="1">
    <i/>
  </colItems>
  <pageFields count="4">
    <pageField fld="6" hier="-1"/>
    <pageField fld="7" hier="-1"/>
    <pageField fld="60" hier="-1"/>
    <pageField fld="52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3327A-22D4-4DD2-A6C4-670D4D1E61BE}" name="PivotTable2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26:T28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">
    <i>
      <x v="200"/>
    </i>
    <i t="grand">
      <x/>
    </i>
  </rowItems>
  <colItems count="1">
    <i/>
  </colItems>
  <pageFields count="4">
    <pageField fld="6" hier="-1"/>
    <pageField fld="7" hier="-1"/>
    <pageField fld="60" hier="-1"/>
    <pageField fld="52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CF3D27-693B-409B-B0F9-00C6C9A0CB17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43:Y71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8">
    <i>
      <x v="1"/>
    </i>
    <i>
      <x v="111"/>
    </i>
    <i>
      <x v="114"/>
    </i>
    <i>
      <x v="123"/>
    </i>
    <i>
      <x v="128"/>
    </i>
    <i>
      <x v="130"/>
    </i>
    <i>
      <x v="133"/>
    </i>
    <i>
      <x v="153"/>
    </i>
    <i>
      <x v="158"/>
    </i>
    <i>
      <x v="176"/>
    </i>
    <i>
      <x v="178"/>
    </i>
    <i>
      <x v="256"/>
    </i>
    <i>
      <x v="297"/>
    </i>
    <i>
      <x v="330"/>
    </i>
    <i>
      <x v="339"/>
    </i>
    <i>
      <x v="348"/>
    </i>
    <i>
      <x v="357"/>
    </i>
    <i>
      <x v="366"/>
    </i>
    <i>
      <x v="374"/>
    </i>
    <i>
      <x v="382"/>
    </i>
    <i>
      <x v="391"/>
    </i>
    <i>
      <x v="400"/>
    </i>
    <i>
      <x v="409"/>
    </i>
    <i>
      <x v="480"/>
    </i>
    <i>
      <x v="483"/>
    </i>
    <i>
      <x v="485"/>
    </i>
    <i>
      <x v="486"/>
    </i>
    <i t="grand">
      <x/>
    </i>
  </rowItems>
  <colItems count="1">
    <i/>
  </colItems>
  <pageFields count="4">
    <pageField fld="6" hier="-1"/>
    <pageField fld="7" hier="-1"/>
    <pageField fld="60" hier="-1"/>
    <pageField fld="52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9116FF-2D7C-4E0B-A2E7-FDFC0A0FF437}" name="PivotTable2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P26:AQ36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">
    <i>
      <x v="37"/>
    </i>
    <i>
      <x v="38"/>
    </i>
    <i>
      <x v="40"/>
    </i>
    <i>
      <x v="42"/>
    </i>
    <i>
      <x v="43"/>
    </i>
    <i>
      <x v="45"/>
    </i>
    <i>
      <x v="46"/>
    </i>
    <i>
      <x v="218"/>
    </i>
    <i>
      <x v="225"/>
    </i>
    <i t="grand">
      <x/>
    </i>
  </rowItems>
  <colItems count="1">
    <i/>
  </colItems>
  <pageFields count="4">
    <pageField fld="6" hier="-1"/>
    <pageField fld="7" hier="-1"/>
    <pageField fld="60" hier="-1"/>
    <pageField fld="52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221CC7-BAC4-4859-A7D9-624448CAFFB0}" name="PivotTable2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26:Y35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9">
    <i>
      <x v="47"/>
    </i>
    <i>
      <x v="48"/>
    </i>
    <i>
      <x v="49"/>
    </i>
    <i>
      <x v="52"/>
    </i>
    <i>
      <x v="232"/>
    </i>
    <i>
      <x v="233"/>
    </i>
    <i>
      <x v="238"/>
    </i>
    <i>
      <x v="239"/>
    </i>
    <i t="grand">
      <x/>
    </i>
  </rowItems>
  <colItems count="1">
    <i/>
  </colItems>
  <pageFields count="4">
    <pageField fld="6" hier="-1"/>
    <pageField fld="7" hier="-1"/>
    <pageField fld="60" hier="-1"/>
    <pageField fld="52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741DB7-B961-4532-867F-56810C95BF20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36:T50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4">
    <i>
      <x v="4"/>
    </i>
    <i>
      <x v="126"/>
    </i>
    <i>
      <x v="142"/>
    </i>
    <i>
      <x v="173"/>
    </i>
    <i>
      <x v="180"/>
    </i>
    <i>
      <x v="181"/>
    </i>
    <i>
      <x v="282"/>
    </i>
    <i>
      <x v="283"/>
    </i>
    <i>
      <x v="284"/>
    </i>
    <i>
      <x v="286"/>
    </i>
    <i>
      <x v="287"/>
    </i>
    <i>
      <x v="288"/>
    </i>
    <i>
      <x v="289"/>
    </i>
    <i t="grand">
      <x/>
    </i>
  </rowItems>
  <colItems count="1">
    <i/>
  </colItems>
  <pageFields count="4">
    <pageField fld="6" hier="-1"/>
    <pageField fld="7" hier="-1"/>
    <pageField fld="60" hier="-1"/>
    <pageField fld="52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27EFC-6178-4ACD-B1B4-9DFF763FD568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V35:AW52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7">
    <i>
      <x v="300"/>
    </i>
    <i>
      <x v="302"/>
    </i>
    <i>
      <x v="304"/>
    </i>
    <i>
      <x v="306"/>
    </i>
    <i>
      <x v="308"/>
    </i>
    <i>
      <x v="310"/>
    </i>
    <i>
      <x v="321"/>
    </i>
    <i>
      <x v="333"/>
    </i>
    <i>
      <x v="342"/>
    </i>
    <i>
      <x v="351"/>
    </i>
    <i>
      <x v="360"/>
    </i>
    <i>
      <x v="369"/>
    </i>
    <i>
      <x v="385"/>
    </i>
    <i>
      <x v="394"/>
    </i>
    <i>
      <x v="403"/>
    </i>
    <i>
      <x v="412"/>
    </i>
    <i t="grand">
      <x/>
    </i>
  </rowItems>
  <colItems count="1">
    <i/>
  </colItems>
  <pageFields count="4">
    <pageField fld="6" hier="-1"/>
    <pageField fld="7" hier="-1"/>
    <pageField fld="60" hier="-1"/>
    <pageField fld="52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A6C63F-8E0E-4445-A4D6-54B3A17EB1A4}" name="PivotTable3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H26:BI27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h="1" x="9"/>
        <item h="1" x="4"/>
        <item h="1" x="2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">
    <i t="grand">
      <x/>
    </i>
  </rowItems>
  <colItems count="1">
    <i/>
  </colItems>
  <pageFields count="4">
    <pageField fld="6" hier="-1"/>
    <pageField fld="7" hier="-1"/>
    <pageField fld="60" hier="-1"/>
    <pageField fld="52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18F7D-7333-4064-911A-E0156B1A0D58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4:N81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x="3"/>
        <item h="1"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7">
    <i>
      <x v="8"/>
    </i>
    <i>
      <x v="54"/>
    </i>
    <i>
      <x v="57"/>
    </i>
    <i>
      <x v="64"/>
    </i>
    <i>
      <x v="121"/>
    </i>
    <i>
      <x v="296"/>
    </i>
    <i>
      <x v="332"/>
    </i>
    <i>
      <x v="334"/>
    </i>
    <i>
      <x v="335"/>
    </i>
    <i>
      <x v="341"/>
    </i>
    <i>
      <x v="343"/>
    </i>
    <i>
      <x v="344"/>
    </i>
    <i>
      <x v="350"/>
    </i>
    <i>
      <x v="352"/>
    </i>
    <i>
      <x v="353"/>
    </i>
    <i>
      <x v="359"/>
    </i>
    <i>
      <x v="361"/>
    </i>
    <i>
      <x v="362"/>
    </i>
    <i>
      <x v="368"/>
    </i>
    <i>
      <x v="370"/>
    </i>
    <i>
      <x v="376"/>
    </i>
    <i>
      <x v="377"/>
    </i>
    <i>
      <x v="378"/>
    </i>
    <i>
      <x v="384"/>
    </i>
    <i>
      <x v="386"/>
    </i>
    <i>
      <x v="387"/>
    </i>
    <i>
      <x v="393"/>
    </i>
    <i>
      <x v="395"/>
    </i>
    <i>
      <x v="396"/>
    </i>
    <i>
      <x v="402"/>
    </i>
    <i>
      <x v="404"/>
    </i>
    <i>
      <x v="405"/>
    </i>
    <i>
      <x v="411"/>
    </i>
    <i>
      <x v="413"/>
    </i>
    <i>
      <x v="414"/>
    </i>
    <i>
      <x v="481"/>
    </i>
    <i t="grand">
      <x/>
    </i>
  </rowItems>
  <colItems count="1">
    <i/>
  </colItems>
  <pageFields count="4">
    <pageField fld="6" hier="-1"/>
    <pageField fld="7" hier="-1"/>
    <pageField fld="60" hier="-1"/>
    <pageField fld="51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FA9C59-5B16-4F03-871D-19581008EFD2}" name="PivotTable2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26:N36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x="3"/>
        <item h="1"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">
    <i>
      <x v="83"/>
    </i>
    <i>
      <x v="84"/>
    </i>
    <i>
      <x v="89"/>
    </i>
    <i>
      <x v="90"/>
    </i>
    <i>
      <x v="203"/>
    </i>
    <i>
      <x v="207"/>
    </i>
    <i>
      <x v="209"/>
    </i>
    <i>
      <x v="212"/>
    </i>
    <i>
      <x v="213"/>
    </i>
    <i t="grand">
      <x/>
    </i>
  </rowItems>
  <colItems count="1">
    <i/>
  </colItems>
  <pageFields count="4">
    <pageField fld="6" hier="-1"/>
    <pageField fld="7" hier="-1"/>
    <pageField fld="60" hier="-1"/>
    <pageField fld="51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D2E125-DE06-43AD-B5D4-A8B0D60861B1}" name="PivotTable2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Z26:BA34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h="1" x="9"/>
        <item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">
    <i>
      <x v="62"/>
    </i>
    <i>
      <x v="198"/>
    </i>
    <i>
      <x v="216"/>
    </i>
    <i>
      <x v="223"/>
    </i>
    <i>
      <x v="229"/>
    </i>
    <i>
      <x v="234"/>
    </i>
    <i>
      <x v="235"/>
    </i>
    <i t="grand">
      <x/>
    </i>
  </rowItems>
  <colItems count="1">
    <i/>
  </colItems>
  <pageFields count="4">
    <pageField fld="6" hier="-1"/>
    <pageField fld="7" hier="-1"/>
    <pageField fld="60" hier="-1"/>
    <pageField fld="52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110CF9-CFDB-458E-807A-94A4352AAC42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P44:AQ56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2">
    <i>
      <x v="7"/>
    </i>
    <i>
      <x v="11"/>
    </i>
    <i>
      <x v="12"/>
    </i>
    <i>
      <x v="29"/>
    </i>
    <i>
      <x v="72"/>
    </i>
    <i>
      <x v="77"/>
    </i>
    <i>
      <x v="320"/>
    </i>
    <i>
      <x v="468"/>
    </i>
    <i>
      <x v="476"/>
    </i>
    <i>
      <x v="477"/>
    </i>
    <i>
      <x v="478"/>
    </i>
    <i t="grand">
      <x/>
    </i>
  </rowItems>
  <colItems count="1">
    <i/>
  </colItems>
  <pageFields count="4">
    <pageField fld="6" hier="-1"/>
    <pageField fld="7" hier="-1"/>
    <pageField fld="60" hier="-1"/>
    <pageField fld="52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05DEA0-F68E-4DA1-914F-B6B260C049AB}" name="PivotTable2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V26:AW27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">
    <i t="grand">
      <x/>
    </i>
  </rowItems>
  <colItems count="1">
    <i/>
  </colItems>
  <pageFields count="4">
    <pageField fld="6" hier="-1"/>
    <pageField fld="7" hier="-1"/>
    <pageField fld="60" hier="-1"/>
    <pageField fld="52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782501-CFED-40C1-B19D-AEFEA5893636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45:H50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x="6"/>
        <item h="1" x="3"/>
        <item h="1"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 v="78"/>
    </i>
    <i>
      <x v="139"/>
    </i>
    <i>
      <x v="292"/>
    </i>
    <i>
      <x v="454"/>
    </i>
    <i t="grand">
      <x/>
    </i>
  </rowItems>
  <colItems count="1">
    <i/>
  </colItems>
  <pageFields count="4">
    <pageField fld="6" hier="-1"/>
    <pageField fld="7" hier="-1"/>
    <pageField fld="60" hier="-1"/>
    <pageField fld="52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7BD088-B3AF-4094-880F-247C4822E552}" name="PivotTable1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H36:BI41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h="1" x="9"/>
        <item h="1" x="4"/>
        <item h="1" x="2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 v="312"/>
    </i>
    <i>
      <x v="313"/>
    </i>
    <i>
      <x v="314"/>
    </i>
    <i>
      <x v="316"/>
    </i>
    <i t="grand">
      <x/>
    </i>
  </rowItems>
  <colItems count="1">
    <i/>
  </colItems>
  <pageFields count="4">
    <pageField fld="6" hier="-1"/>
    <pageField fld="7" hier="-1"/>
    <pageField fld="60" hier="-1"/>
    <pageField fld="57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3FB694-EE5D-4383-9E35-94ABA3FD6B34}" name="PivotTable1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D85:BE149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h="1" x="9"/>
        <item h="1" x="4"/>
        <item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4">
    <i>
      <x v="9"/>
    </i>
    <i>
      <x v="13"/>
    </i>
    <i>
      <x v="15"/>
    </i>
    <i>
      <x v="18"/>
    </i>
    <i>
      <x v="20"/>
    </i>
    <i>
      <x v="22"/>
    </i>
    <i>
      <x v="32"/>
    </i>
    <i>
      <x v="33"/>
    </i>
    <i>
      <x v="63"/>
    </i>
    <i>
      <x v="79"/>
    </i>
    <i>
      <x v="81"/>
    </i>
    <i>
      <x v="85"/>
    </i>
    <i>
      <x v="87"/>
    </i>
    <i>
      <x v="91"/>
    </i>
    <i>
      <x v="93"/>
    </i>
    <i>
      <x v="95"/>
    </i>
    <i>
      <x v="96"/>
    </i>
    <i>
      <x v="97"/>
    </i>
    <i>
      <x v="98"/>
    </i>
    <i>
      <x v="99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9"/>
    </i>
    <i>
      <x v="143"/>
    </i>
    <i>
      <x v="145"/>
    </i>
    <i>
      <x v="157"/>
    </i>
    <i>
      <x v="190"/>
    </i>
    <i>
      <x v="192"/>
    </i>
    <i>
      <x v="208"/>
    </i>
    <i>
      <x v="240"/>
    </i>
    <i>
      <x v="243"/>
    </i>
    <i>
      <x v="245"/>
    </i>
    <i>
      <x v="255"/>
    </i>
    <i>
      <x v="258"/>
    </i>
    <i>
      <x v="262"/>
    </i>
    <i>
      <x v="263"/>
    </i>
    <i>
      <x v="281"/>
    </i>
    <i>
      <x v="290"/>
    </i>
    <i>
      <x v="416"/>
    </i>
    <i>
      <x v="419"/>
    </i>
    <i>
      <x v="423"/>
    </i>
    <i>
      <x v="425"/>
    </i>
    <i>
      <x v="427"/>
    </i>
    <i>
      <x v="429"/>
    </i>
    <i>
      <x v="441"/>
    </i>
    <i>
      <x v="445"/>
    </i>
    <i>
      <x v="447"/>
    </i>
    <i>
      <x v="449"/>
    </i>
    <i>
      <x v="451"/>
    </i>
    <i>
      <x v="463"/>
    </i>
    <i>
      <x v="470"/>
    </i>
    <i>
      <x v="479"/>
    </i>
    <i>
      <x v="482"/>
    </i>
    <i>
      <x v="484"/>
    </i>
    <i>
      <x v="488"/>
    </i>
    <i t="grand">
      <x/>
    </i>
  </rowItems>
  <colItems count="1">
    <i/>
  </colItems>
  <pageFields count="4">
    <pageField fld="6" hier="-1"/>
    <pageField fld="7" hier="-1"/>
    <pageField fld="60" hier="-1"/>
    <pageField fld="57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72F568-7770-4759-BD3D-00B7ED405D8A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Z56:BA79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h="1" x="9"/>
        <item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3">
    <i>
      <x v="10"/>
    </i>
    <i>
      <x v="56"/>
    </i>
    <i>
      <x v="58"/>
    </i>
    <i>
      <x v="62"/>
    </i>
    <i>
      <x v="120"/>
    </i>
    <i>
      <x v="159"/>
    </i>
    <i>
      <x v="163"/>
    </i>
    <i>
      <x v="165"/>
    </i>
    <i>
      <x v="167"/>
    </i>
    <i>
      <x v="170"/>
    </i>
    <i>
      <x v="174"/>
    </i>
    <i>
      <x v="183"/>
    </i>
    <i>
      <x v="185"/>
    </i>
    <i>
      <x v="252"/>
    </i>
    <i>
      <x v="301"/>
    </i>
    <i>
      <x v="305"/>
    </i>
    <i>
      <x v="309"/>
    </i>
    <i>
      <x v="319"/>
    </i>
    <i>
      <x v="421"/>
    </i>
    <i>
      <x v="453"/>
    </i>
    <i>
      <x v="461"/>
    </i>
    <i>
      <x v="472"/>
    </i>
    <i t="grand">
      <x/>
    </i>
  </rowItems>
  <colItems count="1">
    <i/>
  </colItems>
  <pageFields count="4">
    <pageField fld="6" hier="-1"/>
    <pageField fld="7" hier="-1"/>
    <pageField fld="60" hier="-1"/>
    <pageField fld="57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0FEC41-9964-492D-9E88-2C5AE2B370A1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V44:AW52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">
    <i>
      <x v="300"/>
    </i>
    <i>
      <x v="302"/>
    </i>
    <i>
      <x v="304"/>
    </i>
    <i>
      <x v="306"/>
    </i>
    <i>
      <x v="308"/>
    </i>
    <i>
      <x v="310"/>
    </i>
    <i>
      <x v="321"/>
    </i>
    <i t="grand">
      <x/>
    </i>
  </rowItems>
  <colItems count="1">
    <i/>
  </colItems>
  <pageFields count="4">
    <pageField fld="6" hier="-1"/>
    <pageField fld="7" hier="-1"/>
    <pageField fld="60" hier="-1"/>
    <pageField fld="57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513517-A373-4616-A8B8-8E89EFB946D4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P39:AQ56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7">
    <i>
      <x v="7"/>
    </i>
    <i>
      <x v="11"/>
    </i>
    <i>
      <x v="12"/>
    </i>
    <i>
      <x v="29"/>
    </i>
    <i>
      <x v="37"/>
    </i>
    <i>
      <x v="38"/>
    </i>
    <i>
      <x v="40"/>
    </i>
    <i>
      <x v="42"/>
    </i>
    <i>
      <x v="43"/>
    </i>
    <i>
      <x v="45"/>
    </i>
    <i>
      <x v="46"/>
    </i>
    <i>
      <x v="320"/>
    </i>
    <i>
      <x v="468"/>
    </i>
    <i>
      <x v="476"/>
    </i>
    <i>
      <x v="477"/>
    </i>
    <i>
      <x v="478"/>
    </i>
    <i t="grand">
      <x/>
    </i>
  </rowItems>
  <colItems count="1">
    <i/>
  </colItems>
  <pageFields count="4">
    <pageField fld="6" hier="-1"/>
    <pageField fld="7" hier="-1"/>
    <pageField fld="60" hier="-1"/>
    <pageField fld="57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BFBA02-6906-42D7-967D-A8617B456964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J70:AK118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8">
    <i>
      <x v="14"/>
    </i>
    <i>
      <x v="16"/>
    </i>
    <i>
      <x v="19"/>
    </i>
    <i>
      <x v="21"/>
    </i>
    <i>
      <x v="23"/>
    </i>
    <i>
      <x v="28"/>
    </i>
    <i>
      <x v="36"/>
    </i>
    <i>
      <x v="39"/>
    </i>
    <i>
      <x v="41"/>
    </i>
    <i>
      <x v="44"/>
    </i>
    <i>
      <x v="80"/>
    </i>
    <i>
      <x v="82"/>
    </i>
    <i>
      <x v="86"/>
    </i>
    <i>
      <x v="88"/>
    </i>
    <i>
      <x v="92"/>
    </i>
    <i>
      <x v="94"/>
    </i>
    <i>
      <x v="100"/>
    </i>
    <i>
      <x v="118"/>
    </i>
    <i>
      <x v="138"/>
    </i>
    <i>
      <x v="144"/>
    </i>
    <i>
      <x v="146"/>
    </i>
    <i>
      <x v="147"/>
    </i>
    <i>
      <x v="162"/>
    </i>
    <i>
      <x v="164"/>
    </i>
    <i>
      <x v="166"/>
    </i>
    <i>
      <x v="191"/>
    </i>
    <i>
      <x v="241"/>
    </i>
    <i>
      <x v="244"/>
    </i>
    <i>
      <x v="246"/>
    </i>
    <i>
      <x v="291"/>
    </i>
    <i>
      <x v="327"/>
    </i>
    <i>
      <x v="422"/>
    </i>
    <i>
      <x v="424"/>
    </i>
    <i>
      <x v="426"/>
    </i>
    <i>
      <x v="428"/>
    </i>
    <i>
      <x v="430"/>
    </i>
    <i>
      <x v="442"/>
    </i>
    <i>
      <x v="443"/>
    </i>
    <i>
      <x v="444"/>
    </i>
    <i>
      <x v="446"/>
    </i>
    <i>
      <x v="448"/>
    </i>
    <i>
      <x v="450"/>
    </i>
    <i>
      <x v="452"/>
    </i>
    <i>
      <x v="465"/>
    </i>
    <i>
      <x v="469"/>
    </i>
    <i>
      <x v="471"/>
    </i>
    <i>
      <x v="487"/>
    </i>
    <i t="grand">
      <x/>
    </i>
  </rowItems>
  <colItems count="1">
    <i/>
  </colItems>
  <pageFields count="4">
    <pageField fld="6" hier="-1"/>
    <pageField fld="7" hier="-1"/>
    <pageField fld="60" hier="-1"/>
    <pageField fld="57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16101D-1DFD-4730-B525-42F5E28F8296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D51:AE77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6">
    <i>
      <x v="3"/>
    </i>
    <i>
      <x v="6"/>
    </i>
    <i>
      <x v="55"/>
    </i>
    <i>
      <x v="61"/>
    </i>
    <i>
      <x v="122"/>
    </i>
    <i>
      <x v="140"/>
    </i>
    <i>
      <x v="141"/>
    </i>
    <i>
      <x v="171"/>
    </i>
    <i>
      <x v="175"/>
    </i>
    <i>
      <x v="214"/>
    </i>
    <i>
      <x v="254"/>
    </i>
    <i>
      <x v="260"/>
    </i>
    <i>
      <x v="261"/>
    </i>
    <i>
      <x v="299"/>
    </i>
    <i>
      <x v="303"/>
    </i>
    <i>
      <x v="307"/>
    </i>
    <i>
      <x v="311"/>
    </i>
    <i>
      <x v="315"/>
    </i>
    <i>
      <x v="318"/>
    </i>
    <i>
      <x v="456"/>
    </i>
    <i>
      <x v="457"/>
    </i>
    <i>
      <x v="458"/>
    </i>
    <i>
      <x v="462"/>
    </i>
    <i>
      <x v="466"/>
    </i>
    <i>
      <x v="467"/>
    </i>
    <i t="grand">
      <x/>
    </i>
  </rowItems>
  <colItems count="1">
    <i/>
  </colItems>
  <pageFields count="4">
    <pageField fld="6" hier="-1"/>
    <pageField fld="7" hier="-1"/>
    <pageField fld="60" hier="-1"/>
    <pageField fld="57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150424-B8F8-421D-A360-5C1B12B95876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58:Y71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3">
    <i>
      <x v="1"/>
    </i>
    <i>
      <x v="47"/>
    </i>
    <i>
      <x v="48"/>
    </i>
    <i>
      <x v="49"/>
    </i>
    <i>
      <x v="52"/>
    </i>
    <i>
      <x v="123"/>
    </i>
    <i>
      <x v="158"/>
    </i>
    <i>
      <x v="256"/>
    </i>
    <i>
      <x v="480"/>
    </i>
    <i>
      <x v="483"/>
    </i>
    <i>
      <x v="485"/>
    </i>
    <i>
      <x v="486"/>
    </i>
    <i t="grand">
      <x/>
    </i>
  </rowItems>
  <colItems count="1">
    <i/>
  </colItems>
  <pageFields count="4">
    <pageField fld="6" hier="-1"/>
    <pageField fld="7" hier="-1"/>
    <pageField fld="60" hier="-1"/>
    <pageField fld="57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92008F-B422-4B66-8CCC-4655BE29445F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39:T50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7"/>
        <item h="1" x="6"/>
        <item h="1" x="3"/>
        <item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1">
    <i>
      <x v="4"/>
    </i>
    <i>
      <x v="142"/>
    </i>
    <i>
      <x v="173"/>
    </i>
    <i>
      <x v="282"/>
    </i>
    <i>
      <x v="283"/>
    </i>
    <i>
      <x v="284"/>
    </i>
    <i>
      <x v="286"/>
    </i>
    <i>
      <x v="287"/>
    </i>
    <i>
      <x v="288"/>
    </i>
    <i>
      <x v="289"/>
    </i>
    <i t="grand">
      <x/>
    </i>
  </rowItems>
  <colItems count="1">
    <i/>
  </colItems>
  <pageFields count="4">
    <pageField fld="6" hier="-1"/>
    <pageField fld="7" hier="-1"/>
    <pageField fld="60" hier="-1"/>
    <pageField fld="57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AF390-83A0-4A01-8CDD-303F2FFE0811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67:N82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7"/>
        <item h="1" x="6"/>
        <item x="3"/>
        <item h="1"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5">
    <i>
      <x v="8"/>
    </i>
    <i>
      <x v="54"/>
    </i>
    <i>
      <x v="57"/>
    </i>
    <i>
      <x v="83"/>
    </i>
    <i>
      <x v="84"/>
    </i>
    <i>
      <x v="89"/>
    </i>
    <i>
      <x v="90"/>
    </i>
    <i>
      <x v="121"/>
    </i>
    <i>
      <x v="203"/>
    </i>
    <i>
      <x v="207"/>
    </i>
    <i>
      <x v="209"/>
    </i>
    <i>
      <x v="212"/>
    </i>
    <i>
      <x v="213"/>
    </i>
    <i>
      <x v="481"/>
    </i>
    <i t="grand">
      <x/>
    </i>
  </rowItems>
  <colItems count="1">
    <i/>
  </colItems>
  <pageFields count="4">
    <pageField fld="6" hier="-1"/>
    <pageField fld="7" hier="-1"/>
    <pageField fld="60" hier="-1"/>
    <pageField fld="57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BFFDB-D732-423F-B7FF-8BBBF56B821F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42:H49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7"/>
        <item x="6"/>
        <item h="1" x="3"/>
        <item h="1"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7">
    <i>
      <x v="59"/>
    </i>
    <i>
      <x v="60"/>
    </i>
    <i>
      <x v="139"/>
    </i>
    <i>
      <x v="148"/>
    </i>
    <i>
      <x v="292"/>
    </i>
    <i>
      <x v="454"/>
    </i>
    <i t="grand">
      <x/>
    </i>
  </rowItems>
  <colItems count="1">
    <i/>
  </colItems>
  <pageFields count="4">
    <pageField fld="6" hier="-1"/>
    <pageField fld="7" hier="-1"/>
    <pageField fld="60" hier="-1"/>
    <pageField fld="57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7E5A6-5205-4EA2-819B-960D05BA41A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4:C60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x="7"/>
        <item h="1" x="6"/>
        <item h="1" x="3"/>
        <item h="1"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6">
    <i>
      <x v="2"/>
    </i>
    <i>
      <x v="5"/>
    </i>
    <i>
      <x v="31"/>
    </i>
    <i>
      <x v="34"/>
    </i>
    <i>
      <x v="35"/>
    </i>
    <i>
      <x v="50"/>
    </i>
    <i>
      <x v="51"/>
    </i>
    <i>
      <x v="53"/>
    </i>
    <i>
      <x v="168"/>
    </i>
    <i>
      <x v="172"/>
    </i>
    <i>
      <x v="210"/>
    </i>
    <i>
      <x v="211"/>
    </i>
    <i>
      <x v="259"/>
    </i>
    <i>
      <x v="417"/>
    </i>
    <i>
      <x v="418"/>
    </i>
    <i t="grand">
      <x/>
    </i>
  </rowItems>
  <colItems count="1">
    <i/>
  </colItems>
  <pageFields count="4">
    <pageField fld="6" hier="-1"/>
    <pageField fld="7" hier="-1"/>
    <pageField fld="60" hier="-1"/>
    <pageField fld="57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0642DE-A5D4-4E69-AB3C-3D01570143B7}" name="PivotTable2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6:H33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7"/>
        <item x="6"/>
        <item h="1" x="3"/>
        <item h="1"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7">
    <i>
      <x v="78"/>
    </i>
    <i>
      <x v="217"/>
    </i>
    <i>
      <x v="221"/>
    </i>
    <i>
      <x v="224"/>
    </i>
    <i>
      <x v="228"/>
    </i>
    <i>
      <x v="460"/>
    </i>
    <i t="grand">
      <x/>
    </i>
  </rowItems>
  <colItems count="1">
    <i/>
  </colItems>
  <pageFields count="4">
    <pageField fld="6" hier="-1"/>
    <pageField fld="7" hier="-1"/>
    <pageField fld="60" hier="-1"/>
    <pageField fld="57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5EA882-A278-40E8-AC6C-B869B0CF0122}" name="PivotTable2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Z26:BA48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h="1" x="9"/>
        <item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2">
    <i>
      <x v="65"/>
    </i>
    <i>
      <x v="66"/>
    </i>
    <i>
      <x v="131"/>
    </i>
    <i>
      <x v="150"/>
    </i>
    <i>
      <x v="156"/>
    </i>
    <i>
      <x v="198"/>
    </i>
    <i>
      <x v="216"/>
    </i>
    <i>
      <x v="223"/>
    </i>
    <i>
      <x v="229"/>
    </i>
    <i>
      <x v="234"/>
    </i>
    <i>
      <x v="235"/>
    </i>
    <i>
      <x v="336"/>
    </i>
    <i>
      <x v="345"/>
    </i>
    <i>
      <x v="354"/>
    </i>
    <i>
      <x v="363"/>
    </i>
    <i>
      <x v="371"/>
    </i>
    <i>
      <x v="379"/>
    </i>
    <i>
      <x v="388"/>
    </i>
    <i>
      <x v="397"/>
    </i>
    <i>
      <x v="406"/>
    </i>
    <i>
      <x v="415"/>
    </i>
    <i t="grand">
      <x/>
    </i>
  </rowItems>
  <colItems count="1">
    <i/>
  </colItems>
  <pageFields count="4">
    <pageField fld="6" hier="-1"/>
    <pageField fld="7" hier="-1"/>
    <pageField fld="60" hier="-1"/>
    <pageField fld="57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289489-22E1-49F2-A951-53A38BBD30FC}" name="PivotTable2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J26:AK62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6">
    <i>
      <x v="69"/>
    </i>
    <i>
      <x v="71"/>
    </i>
    <i>
      <x v="74"/>
    </i>
    <i>
      <x v="76"/>
    </i>
    <i>
      <x v="112"/>
    </i>
    <i>
      <x v="125"/>
    </i>
    <i>
      <x v="187"/>
    </i>
    <i>
      <x v="189"/>
    </i>
    <i>
      <x v="199"/>
    </i>
    <i>
      <x v="265"/>
    </i>
    <i>
      <x v="266"/>
    </i>
    <i>
      <x v="270"/>
    </i>
    <i>
      <x v="271"/>
    </i>
    <i>
      <x v="275"/>
    </i>
    <i>
      <x v="276"/>
    </i>
    <i>
      <x v="322"/>
    </i>
    <i>
      <x v="323"/>
    </i>
    <i>
      <x v="324"/>
    </i>
    <i>
      <x v="326"/>
    </i>
    <i>
      <x v="331"/>
    </i>
    <i>
      <x v="340"/>
    </i>
    <i>
      <x v="349"/>
    </i>
    <i>
      <x v="358"/>
    </i>
    <i>
      <x v="367"/>
    </i>
    <i>
      <x v="375"/>
    </i>
    <i>
      <x v="383"/>
    </i>
    <i>
      <x v="392"/>
    </i>
    <i>
      <x v="401"/>
    </i>
    <i>
      <x v="410"/>
    </i>
    <i>
      <x v="432"/>
    </i>
    <i>
      <x v="434"/>
    </i>
    <i>
      <x v="438"/>
    </i>
    <i>
      <x v="439"/>
    </i>
    <i>
      <x v="440"/>
    </i>
    <i>
      <x v="474"/>
    </i>
    <i t="grand">
      <x/>
    </i>
  </rowItems>
  <colItems count="1">
    <i/>
  </colItems>
  <pageFields count="4">
    <pageField fld="6" hier="-1"/>
    <pageField fld="7" hier="-1"/>
    <pageField fld="60" hier="-1"/>
    <pageField fld="57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79093-5A0B-404F-AD3A-E3D547B459D2}" name="PivotTable2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26:Y50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4">
    <i>
      <x v="111"/>
    </i>
    <i>
      <x v="114"/>
    </i>
    <i>
      <x v="128"/>
    </i>
    <i>
      <x v="130"/>
    </i>
    <i>
      <x v="133"/>
    </i>
    <i>
      <x v="153"/>
    </i>
    <i>
      <x v="176"/>
    </i>
    <i>
      <x v="178"/>
    </i>
    <i>
      <x v="232"/>
    </i>
    <i>
      <x v="233"/>
    </i>
    <i>
      <x v="238"/>
    </i>
    <i>
      <x v="239"/>
    </i>
    <i>
      <x v="297"/>
    </i>
    <i>
      <x v="330"/>
    </i>
    <i>
      <x v="339"/>
    </i>
    <i>
      <x v="348"/>
    </i>
    <i>
      <x v="357"/>
    </i>
    <i>
      <x v="366"/>
    </i>
    <i>
      <x v="374"/>
    </i>
    <i>
      <x v="382"/>
    </i>
    <i>
      <x v="391"/>
    </i>
    <i>
      <x v="400"/>
    </i>
    <i>
      <x v="409"/>
    </i>
    <i t="grand">
      <x/>
    </i>
  </rowItems>
  <colItems count="1">
    <i/>
  </colItems>
  <pageFields count="4">
    <pageField fld="6" hier="-1"/>
    <pageField fld="7" hier="-1"/>
    <pageField fld="60" hier="-1"/>
    <pageField fld="57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BD414-9D51-41F7-8006-D9A5EC5F4833}" name="PivotTable3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H26:BI27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h="1" x="9"/>
        <item h="1" x="4"/>
        <item h="1" x="2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">
    <i t="grand">
      <x/>
    </i>
  </rowItems>
  <colItems count="1">
    <i/>
  </colItems>
  <pageFields count="4">
    <pageField fld="6" hier="-1"/>
    <pageField fld="7" hier="-1"/>
    <pageField fld="60" hier="-1"/>
    <pageField fld="57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1D6EC1-DB28-45BA-AA78-EC0992C4BDDF}" name="PivotTable2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V26:AW36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">
    <i>
      <x v="333"/>
    </i>
    <i>
      <x v="342"/>
    </i>
    <i>
      <x v="351"/>
    </i>
    <i>
      <x v="360"/>
    </i>
    <i>
      <x v="369"/>
    </i>
    <i>
      <x v="385"/>
    </i>
    <i>
      <x v="394"/>
    </i>
    <i>
      <x v="403"/>
    </i>
    <i>
      <x v="412"/>
    </i>
    <i t="grand">
      <x/>
    </i>
  </rowItems>
  <colItems count="1">
    <i/>
  </colItems>
  <pageFields count="4">
    <pageField fld="6" hier="-1"/>
    <pageField fld="7" hier="-1"/>
    <pageField fld="60" hier="-1"/>
    <pageField fld="57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61D092-FEA7-44C7-9697-19FC85681C5A}" name="PivotTable2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26:N58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7"/>
        <item h="1" x="6"/>
        <item x="3"/>
        <item h="1"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2">
    <i>
      <x v="64"/>
    </i>
    <i>
      <x v="296"/>
    </i>
    <i>
      <x v="332"/>
    </i>
    <i>
      <x v="334"/>
    </i>
    <i>
      <x v="335"/>
    </i>
    <i>
      <x v="341"/>
    </i>
    <i>
      <x v="343"/>
    </i>
    <i>
      <x v="344"/>
    </i>
    <i>
      <x v="350"/>
    </i>
    <i>
      <x v="352"/>
    </i>
    <i>
      <x v="353"/>
    </i>
    <i>
      <x v="359"/>
    </i>
    <i>
      <x v="361"/>
    </i>
    <i>
      <x v="362"/>
    </i>
    <i>
      <x v="368"/>
    </i>
    <i>
      <x v="370"/>
    </i>
    <i>
      <x v="376"/>
    </i>
    <i>
      <x v="377"/>
    </i>
    <i>
      <x v="378"/>
    </i>
    <i>
      <x v="384"/>
    </i>
    <i>
      <x v="386"/>
    </i>
    <i>
      <x v="387"/>
    </i>
    <i>
      <x v="393"/>
    </i>
    <i>
      <x v="395"/>
    </i>
    <i>
      <x v="396"/>
    </i>
    <i>
      <x v="402"/>
    </i>
    <i>
      <x v="404"/>
    </i>
    <i>
      <x v="405"/>
    </i>
    <i>
      <x v="411"/>
    </i>
    <i>
      <x v="413"/>
    </i>
    <i>
      <x v="414"/>
    </i>
    <i t="grand">
      <x/>
    </i>
  </rowItems>
  <colItems count="1">
    <i/>
  </colItems>
  <pageFields count="4">
    <pageField fld="6" hier="-1"/>
    <pageField fld="7" hier="-1"/>
    <pageField fld="60" hier="-1"/>
    <pageField fld="57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9B8A5C-E574-4DBD-BB2D-5A2A789D548E}" name="PivotTable2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26:T31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7"/>
        <item h="1" x="6"/>
        <item h="1" x="3"/>
        <item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 v="126"/>
    </i>
    <i>
      <x v="180"/>
    </i>
    <i>
      <x v="181"/>
    </i>
    <i>
      <x v="200"/>
    </i>
    <i t="grand">
      <x/>
    </i>
  </rowItems>
  <colItems count="1">
    <i/>
  </colItems>
  <pageFields count="4">
    <pageField fld="6" hier="-1"/>
    <pageField fld="7" hier="-1"/>
    <pageField fld="60" hier="-1"/>
    <pageField fld="57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4F0D1-CE27-4FC1-8446-842E1DAF3444}" name="PivotTable3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D26:BE77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h="1" x="9"/>
        <item h="1" x="4"/>
        <item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1">
    <i>
      <x v="68"/>
    </i>
    <i>
      <x v="70"/>
    </i>
    <i>
      <x v="73"/>
    </i>
    <i>
      <x v="75"/>
    </i>
    <i>
      <x v="113"/>
    </i>
    <i>
      <x v="115"/>
    </i>
    <i>
      <x v="117"/>
    </i>
    <i>
      <x v="124"/>
    </i>
    <i>
      <x v="152"/>
    </i>
    <i>
      <x v="188"/>
    </i>
    <i>
      <x v="193"/>
    </i>
    <i>
      <x v="194"/>
    </i>
    <i>
      <x v="196"/>
    </i>
    <i>
      <x v="197"/>
    </i>
    <i>
      <x v="201"/>
    </i>
    <i>
      <x v="202"/>
    </i>
    <i>
      <x v="247"/>
    </i>
    <i>
      <x v="249"/>
    </i>
    <i>
      <x v="269"/>
    </i>
    <i>
      <x v="280"/>
    </i>
    <i>
      <x v="285"/>
    </i>
    <i>
      <x v="293"/>
    </i>
    <i>
      <x v="298"/>
    </i>
    <i>
      <x v="325"/>
    </i>
    <i>
      <x v="328"/>
    </i>
    <i>
      <x v="329"/>
    </i>
    <i>
      <x v="337"/>
    </i>
    <i>
      <x v="338"/>
    </i>
    <i>
      <x v="346"/>
    </i>
    <i>
      <x v="347"/>
    </i>
    <i>
      <x v="355"/>
    </i>
    <i>
      <x v="356"/>
    </i>
    <i>
      <x v="364"/>
    </i>
    <i>
      <x v="365"/>
    </i>
    <i>
      <x v="372"/>
    </i>
    <i>
      <x v="373"/>
    </i>
    <i>
      <x v="380"/>
    </i>
    <i>
      <x v="381"/>
    </i>
    <i>
      <x v="389"/>
    </i>
    <i>
      <x v="390"/>
    </i>
    <i>
      <x v="398"/>
    </i>
    <i>
      <x v="399"/>
    </i>
    <i>
      <x v="407"/>
    </i>
    <i>
      <x v="408"/>
    </i>
    <i>
      <x v="431"/>
    </i>
    <i>
      <x v="433"/>
    </i>
    <i>
      <x v="435"/>
    </i>
    <i>
      <x v="436"/>
    </i>
    <i>
      <x v="437"/>
    </i>
    <i>
      <x v="475"/>
    </i>
    <i t="grand">
      <x/>
    </i>
  </rowItems>
  <colItems count="1">
    <i/>
  </colItems>
  <pageFields count="4">
    <pageField fld="6" hier="-1"/>
    <pageField fld="7" hier="-1"/>
    <pageField fld="60" hier="-1"/>
    <pageField fld="57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E5B1A9-7D32-4D3C-BAC4-D1862BEF7E73}" name="PivotTable2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P26:AQ31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 v="72"/>
    </i>
    <i>
      <x v="77"/>
    </i>
    <i>
      <x v="218"/>
    </i>
    <i>
      <x v="225"/>
    </i>
    <i t="grand">
      <x/>
    </i>
  </rowItems>
  <colItems count="1">
    <i/>
  </colItems>
  <pageFields count="4">
    <pageField fld="6" hier="-1"/>
    <pageField fld="7" hier="-1"/>
    <pageField fld="60" hier="-1"/>
    <pageField fld="57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CCFA5-960C-4B26-A74F-8F52EF9CAB53}" name="PivotTable2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6:C36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x="7"/>
        <item h="1" x="6"/>
        <item h="1" x="3"/>
        <item h="1"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">
    <i>
      <x v="149"/>
    </i>
    <i>
      <x v="154"/>
    </i>
    <i>
      <x v="195"/>
    </i>
    <i>
      <x v="267"/>
    </i>
    <i>
      <x v="272"/>
    </i>
    <i>
      <x v="273"/>
    </i>
    <i>
      <x v="274"/>
    </i>
    <i>
      <x v="278"/>
    </i>
    <i>
      <x v="279"/>
    </i>
    <i t="grand">
      <x/>
    </i>
  </rowItems>
  <colItems count="1">
    <i/>
  </colItems>
  <pageFields count="4">
    <pageField fld="6" hier="-1"/>
    <pageField fld="7" hier="-1"/>
    <pageField fld="60" hier="-1"/>
    <pageField fld="57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B82B94-5253-4B4F-B963-6226056E37CA}" name="PivotTable2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D26:AE42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6">
    <i>
      <x v="136"/>
    </i>
    <i>
      <x v="151"/>
    </i>
    <i>
      <x v="155"/>
    </i>
    <i>
      <x v="215"/>
    </i>
    <i>
      <x v="220"/>
    </i>
    <i>
      <x v="222"/>
    </i>
    <i>
      <x v="227"/>
    </i>
    <i>
      <x v="230"/>
    </i>
    <i>
      <x v="231"/>
    </i>
    <i>
      <x v="236"/>
    </i>
    <i>
      <x v="237"/>
    </i>
    <i>
      <x v="264"/>
    </i>
    <i>
      <x v="268"/>
    </i>
    <i>
      <x v="277"/>
    </i>
    <i>
      <x v="295"/>
    </i>
    <i t="grand">
      <x/>
    </i>
  </rowItems>
  <colItems count="1">
    <i/>
  </colItems>
  <pageFields count="4">
    <pageField fld="6" hier="-1"/>
    <pageField fld="7" hier="-1"/>
    <pageField fld="60" hier="-1"/>
    <pageField fld="57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0E8779-98CC-474E-9749-B9A4405270C9}" name="PivotTable3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H35:BI40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h="1" x="9"/>
        <item h="1" x="4"/>
        <item h="1" x="2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 v="312"/>
    </i>
    <i>
      <x v="313"/>
    </i>
    <i>
      <x v="314"/>
    </i>
    <i>
      <x v="316"/>
    </i>
    <i t="grand">
      <x/>
    </i>
  </rowItems>
  <colItems count="1">
    <i/>
  </colItems>
  <pageFields count="4">
    <pageField fld="6" hier="-1"/>
    <pageField fld="7" hier="-1"/>
    <pageField fld="60" hier="-1"/>
    <pageField fld="54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330749-D954-42AA-9E97-8195D4E1C165}" name="PivotTable3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D80:BE150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h="1" x="9"/>
        <item h="1" x="4"/>
        <item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70">
    <i>
      <x v="15"/>
    </i>
    <i>
      <x v="18"/>
    </i>
    <i>
      <x v="20"/>
    </i>
    <i>
      <x v="22"/>
    </i>
    <i>
      <x v="68"/>
    </i>
    <i>
      <x v="70"/>
    </i>
    <i>
      <x v="73"/>
    </i>
    <i>
      <x v="75"/>
    </i>
    <i>
      <x v="95"/>
    </i>
    <i>
      <x v="96"/>
    </i>
    <i>
      <x v="97"/>
    </i>
    <i>
      <x v="113"/>
    </i>
    <i>
      <x v="115"/>
    </i>
    <i>
      <x v="117"/>
    </i>
    <i>
      <x v="119"/>
    </i>
    <i>
      <x v="124"/>
    </i>
    <i>
      <x v="143"/>
    </i>
    <i>
      <x v="145"/>
    </i>
    <i>
      <x v="157"/>
    </i>
    <i>
      <x v="188"/>
    </i>
    <i>
      <x v="190"/>
    </i>
    <i>
      <x v="192"/>
    </i>
    <i>
      <x v="193"/>
    </i>
    <i>
      <x v="194"/>
    </i>
    <i>
      <x v="201"/>
    </i>
    <i>
      <x v="202"/>
    </i>
    <i>
      <x v="208"/>
    </i>
    <i>
      <x v="255"/>
    </i>
    <i>
      <x v="258"/>
    </i>
    <i>
      <x v="262"/>
    </i>
    <i>
      <x v="263"/>
    </i>
    <i>
      <x v="269"/>
    </i>
    <i>
      <x v="280"/>
    </i>
    <i>
      <x v="285"/>
    </i>
    <i>
      <x v="298"/>
    </i>
    <i>
      <x v="328"/>
    </i>
    <i>
      <x v="329"/>
    </i>
    <i>
      <x v="337"/>
    </i>
    <i>
      <x v="338"/>
    </i>
    <i>
      <x v="346"/>
    </i>
    <i>
      <x v="347"/>
    </i>
    <i>
      <x v="355"/>
    </i>
    <i>
      <x v="356"/>
    </i>
    <i>
      <x v="364"/>
    </i>
    <i>
      <x v="365"/>
    </i>
    <i>
      <x v="372"/>
    </i>
    <i>
      <x v="373"/>
    </i>
    <i>
      <x v="380"/>
    </i>
    <i>
      <x v="381"/>
    </i>
    <i>
      <x v="389"/>
    </i>
    <i>
      <x v="390"/>
    </i>
    <i>
      <x v="398"/>
    </i>
    <i>
      <x v="399"/>
    </i>
    <i>
      <x v="407"/>
    </i>
    <i>
      <x v="408"/>
    </i>
    <i>
      <x v="416"/>
    </i>
    <i>
      <x v="423"/>
    </i>
    <i>
      <x v="425"/>
    </i>
    <i>
      <x v="427"/>
    </i>
    <i>
      <x v="429"/>
    </i>
    <i>
      <x v="433"/>
    </i>
    <i>
      <x v="441"/>
    </i>
    <i>
      <x v="463"/>
    </i>
    <i>
      <x v="470"/>
    </i>
    <i>
      <x v="475"/>
    </i>
    <i>
      <x v="479"/>
    </i>
    <i>
      <x v="482"/>
    </i>
    <i>
      <x v="484"/>
    </i>
    <i>
      <x v="488"/>
    </i>
    <i t="grand">
      <x/>
    </i>
  </rowItems>
  <colItems count="1">
    <i/>
  </colItems>
  <pageFields count="4">
    <pageField fld="6" hier="-1"/>
    <pageField fld="7" hier="-1"/>
    <pageField fld="60" hier="-1"/>
    <pageField fld="54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C22D3E-FE28-46B3-9F3E-67929CD5BEA4}" name="PivotTable3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Z51:BA80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h="1" x="9"/>
        <item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9">
    <i>
      <x v="56"/>
    </i>
    <i>
      <x v="58"/>
    </i>
    <i>
      <x v="120"/>
    </i>
    <i>
      <x v="131"/>
    </i>
    <i>
      <x v="156"/>
    </i>
    <i>
      <x v="159"/>
    </i>
    <i>
      <x v="163"/>
    </i>
    <i>
      <x v="165"/>
    </i>
    <i>
      <x v="167"/>
    </i>
    <i>
      <x v="170"/>
    </i>
    <i>
      <x v="174"/>
    </i>
    <i>
      <x v="183"/>
    </i>
    <i>
      <x v="185"/>
    </i>
    <i>
      <x v="301"/>
    </i>
    <i>
      <x v="305"/>
    </i>
    <i>
      <x v="309"/>
    </i>
    <i>
      <x v="336"/>
    </i>
    <i>
      <x v="345"/>
    </i>
    <i>
      <x v="354"/>
    </i>
    <i>
      <x v="363"/>
    </i>
    <i>
      <x v="371"/>
    </i>
    <i>
      <x v="379"/>
    </i>
    <i>
      <x v="388"/>
    </i>
    <i>
      <x v="397"/>
    </i>
    <i>
      <x v="406"/>
    </i>
    <i>
      <x v="415"/>
    </i>
    <i>
      <x v="461"/>
    </i>
    <i>
      <x v="472"/>
    </i>
    <i t="grand">
      <x/>
    </i>
  </rowItems>
  <colItems count="1">
    <i/>
  </colItems>
  <pageFields count="4">
    <pageField fld="6" hier="-1"/>
    <pageField fld="7" hier="-1"/>
    <pageField fld="60" hier="-1"/>
    <pageField fld="54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2F9218-8877-4DC2-B71E-140CE3AC9CD4}" name="PivotTable3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V37:AW53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6">
    <i>
      <x v="300"/>
    </i>
    <i>
      <x v="302"/>
    </i>
    <i>
      <x v="304"/>
    </i>
    <i>
      <x v="306"/>
    </i>
    <i>
      <x v="308"/>
    </i>
    <i>
      <x v="310"/>
    </i>
    <i>
      <x v="333"/>
    </i>
    <i>
      <x v="342"/>
    </i>
    <i>
      <x v="351"/>
    </i>
    <i>
      <x v="360"/>
    </i>
    <i>
      <x v="369"/>
    </i>
    <i>
      <x v="385"/>
    </i>
    <i>
      <x v="394"/>
    </i>
    <i>
      <x v="403"/>
    </i>
    <i>
      <x v="412"/>
    </i>
    <i t="grand">
      <x/>
    </i>
  </rowItems>
  <colItems count="1">
    <i/>
  </colItems>
  <pageFields count="4">
    <pageField fld="6" hier="-1"/>
    <pageField fld="7" hier="-1"/>
    <pageField fld="60" hier="-1"/>
    <pageField fld="54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97A715-B82D-41B3-8E82-4E1AA37DA6EC}" name="PivotTable3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P43:AQ56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3">
    <i>
      <x v="7"/>
    </i>
    <i>
      <x v="29"/>
    </i>
    <i>
      <x v="37"/>
    </i>
    <i>
      <x v="38"/>
    </i>
    <i>
      <x v="40"/>
    </i>
    <i>
      <x v="42"/>
    </i>
    <i>
      <x v="43"/>
    </i>
    <i>
      <x v="45"/>
    </i>
    <i>
      <x v="46"/>
    </i>
    <i>
      <x v="72"/>
    </i>
    <i>
      <x v="77"/>
    </i>
    <i>
      <x v="468"/>
    </i>
    <i t="grand">
      <x/>
    </i>
  </rowItems>
  <colItems count="1">
    <i/>
  </colItems>
  <pageFields count="4">
    <pageField fld="6" hier="-1"/>
    <pageField fld="7" hier="-1"/>
    <pageField fld="60" hier="-1"/>
    <pageField fld="54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580C80-5862-435B-89F9-53FF4825A7C3}" name="PivotTable1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J56:AK118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2">
    <i>
      <x v="16"/>
    </i>
    <i>
      <x v="19"/>
    </i>
    <i>
      <x v="21"/>
    </i>
    <i>
      <x v="23"/>
    </i>
    <i>
      <x v="28"/>
    </i>
    <i>
      <x v="36"/>
    </i>
    <i>
      <x v="39"/>
    </i>
    <i>
      <x v="41"/>
    </i>
    <i>
      <x v="44"/>
    </i>
    <i>
      <x v="69"/>
    </i>
    <i>
      <x v="71"/>
    </i>
    <i>
      <x v="74"/>
    </i>
    <i>
      <x v="76"/>
    </i>
    <i>
      <x v="100"/>
    </i>
    <i>
      <x v="112"/>
    </i>
    <i>
      <x v="118"/>
    </i>
    <i>
      <x v="125"/>
    </i>
    <i>
      <x v="138"/>
    </i>
    <i>
      <x v="144"/>
    </i>
    <i>
      <x v="146"/>
    </i>
    <i>
      <x v="147"/>
    </i>
    <i>
      <x v="162"/>
    </i>
    <i>
      <x v="164"/>
    </i>
    <i>
      <x v="166"/>
    </i>
    <i>
      <x v="187"/>
    </i>
    <i>
      <x v="189"/>
    </i>
    <i>
      <x v="191"/>
    </i>
    <i>
      <x v="199"/>
    </i>
    <i>
      <x v="265"/>
    </i>
    <i>
      <x v="266"/>
    </i>
    <i>
      <x v="270"/>
    </i>
    <i>
      <x v="271"/>
    </i>
    <i>
      <x v="275"/>
    </i>
    <i>
      <x v="276"/>
    </i>
    <i>
      <x v="322"/>
    </i>
    <i>
      <x v="323"/>
    </i>
    <i>
      <x v="324"/>
    </i>
    <i>
      <x v="331"/>
    </i>
    <i>
      <x v="340"/>
    </i>
    <i>
      <x v="349"/>
    </i>
    <i>
      <x v="358"/>
    </i>
    <i>
      <x v="367"/>
    </i>
    <i>
      <x v="375"/>
    </i>
    <i>
      <x v="383"/>
    </i>
    <i>
      <x v="392"/>
    </i>
    <i>
      <x v="401"/>
    </i>
    <i>
      <x v="410"/>
    </i>
    <i>
      <x v="422"/>
    </i>
    <i>
      <x v="424"/>
    </i>
    <i>
      <x v="426"/>
    </i>
    <i>
      <x v="428"/>
    </i>
    <i>
      <x v="430"/>
    </i>
    <i>
      <x v="434"/>
    </i>
    <i>
      <x v="442"/>
    </i>
    <i>
      <x v="443"/>
    </i>
    <i>
      <x v="444"/>
    </i>
    <i>
      <x v="465"/>
    </i>
    <i>
      <x v="469"/>
    </i>
    <i>
      <x v="471"/>
    </i>
    <i>
      <x v="474"/>
    </i>
    <i>
      <x v="487"/>
    </i>
    <i t="grand">
      <x/>
    </i>
  </rowItems>
  <colItems count="1">
    <i/>
  </colItems>
  <pageFields count="4">
    <pageField fld="6" hier="-1"/>
    <pageField fld="7" hier="-1"/>
    <pageField fld="60" hier="-1"/>
    <pageField fld="54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F6F0A0-05F4-4AE3-ABD2-1CBFA8895F46}" name="PivotTable1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D51:AE77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6">
    <i>
      <x v="3"/>
    </i>
    <i>
      <x v="6"/>
    </i>
    <i>
      <x v="55"/>
    </i>
    <i>
      <x v="61"/>
    </i>
    <i>
      <x v="122"/>
    </i>
    <i>
      <x v="140"/>
    </i>
    <i>
      <x v="141"/>
    </i>
    <i>
      <x v="155"/>
    </i>
    <i>
      <x v="171"/>
    </i>
    <i>
      <x v="175"/>
    </i>
    <i>
      <x v="260"/>
    </i>
    <i>
      <x v="261"/>
    </i>
    <i>
      <x v="264"/>
    </i>
    <i>
      <x v="268"/>
    </i>
    <i>
      <x v="277"/>
    </i>
    <i>
      <x v="295"/>
    </i>
    <i>
      <x v="299"/>
    </i>
    <i>
      <x v="303"/>
    </i>
    <i>
      <x v="307"/>
    </i>
    <i>
      <x v="311"/>
    </i>
    <i>
      <x v="315"/>
    </i>
    <i>
      <x v="318"/>
    </i>
    <i>
      <x v="462"/>
    </i>
    <i>
      <x v="466"/>
    </i>
    <i>
      <x v="467"/>
    </i>
    <i t="grand">
      <x/>
    </i>
  </rowItems>
  <colItems count="1">
    <i/>
  </colItems>
  <pageFields count="4">
    <pageField fld="6" hier="-1"/>
    <pageField fld="7" hier="-1"/>
    <pageField fld="60" hier="-1"/>
    <pageField fld="54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9AE252-25E7-45B5-A8F4-243396E618A9}" name="PivotTable1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41:Y71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0">
    <i>
      <x v="47"/>
    </i>
    <i>
      <x v="48"/>
    </i>
    <i>
      <x v="49"/>
    </i>
    <i>
      <x v="52"/>
    </i>
    <i>
      <x v="111"/>
    </i>
    <i>
      <x v="114"/>
    </i>
    <i>
      <x v="123"/>
    </i>
    <i>
      <x v="128"/>
    </i>
    <i>
      <x v="130"/>
    </i>
    <i>
      <x v="133"/>
    </i>
    <i>
      <x v="158"/>
    </i>
    <i>
      <x v="176"/>
    </i>
    <i>
      <x v="178"/>
    </i>
    <i>
      <x v="256"/>
    </i>
    <i>
      <x v="297"/>
    </i>
    <i>
      <x v="330"/>
    </i>
    <i>
      <x v="339"/>
    </i>
    <i>
      <x v="348"/>
    </i>
    <i>
      <x v="357"/>
    </i>
    <i>
      <x v="366"/>
    </i>
    <i>
      <x v="374"/>
    </i>
    <i>
      <x v="382"/>
    </i>
    <i>
      <x v="391"/>
    </i>
    <i>
      <x v="400"/>
    </i>
    <i>
      <x v="409"/>
    </i>
    <i>
      <x v="480"/>
    </i>
    <i>
      <x v="483"/>
    </i>
    <i>
      <x v="485"/>
    </i>
    <i>
      <x v="486"/>
    </i>
    <i t="grand">
      <x/>
    </i>
  </rowItems>
  <colItems count="1">
    <i/>
  </colItems>
  <pageFields count="4">
    <pageField fld="6" hier="-1"/>
    <pageField fld="7" hier="-1"/>
    <pageField fld="60" hier="-1"/>
    <pageField fld="54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7E74EA-5C08-4E58-B255-4FA2CC6C27FF}" name="PivotTable1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2:N81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x="3"/>
        <item h="1"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9">
    <i>
      <x v="8"/>
    </i>
    <i>
      <x v="54"/>
    </i>
    <i>
      <x v="57"/>
    </i>
    <i>
      <x v="121"/>
    </i>
    <i>
      <x v="203"/>
    </i>
    <i>
      <x v="207"/>
    </i>
    <i>
      <x v="209"/>
    </i>
    <i>
      <x v="296"/>
    </i>
    <i>
      <x v="332"/>
    </i>
    <i>
      <x v="334"/>
    </i>
    <i>
      <x v="335"/>
    </i>
    <i>
      <x v="341"/>
    </i>
    <i>
      <x v="343"/>
    </i>
    <i>
      <x v="344"/>
    </i>
    <i>
      <x v="350"/>
    </i>
    <i>
      <x v="352"/>
    </i>
    <i>
      <x v="353"/>
    </i>
    <i>
      <x v="359"/>
    </i>
    <i>
      <x v="361"/>
    </i>
    <i>
      <x v="362"/>
    </i>
    <i>
      <x v="368"/>
    </i>
    <i>
      <x v="370"/>
    </i>
    <i>
      <x v="376"/>
    </i>
    <i>
      <x v="377"/>
    </i>
    <i>
      <x v="378"/>
    </i>
    <i>
      <x v="384"/>
    </i>
    <i>
      <x v="386"/>
    </i>
    <i>
      <x v="387"/>
    </i>
    <i>
      <x v="393"/>
    </i>
    <i>
      <x v="395"/>
    </i>
    <i>
      <x v="396"/>
    </i>
    <i>
      <x v="402"/>
    </i>
    <i>
      <x v="404"/>
    </i>
    <i>
      <x v="405"/>
    </i>
    <i>
      <x v="411"/>
    </i>
    <i>
      <x v="413"/>
    </i>
    <i>
      <x v="414"/>
    </i>
    <i>
      <x v="481"/>
    </i>
    <i t="grand">
      <x/>
    </i>
  </rowItems>
  <colItems count="1">
    <i/>
  </colItems>
  <pageFields count="4">
    <pageField fld="6" hier="-1"/>
    <pageField fld="7" hier="-1"/>
    <pageField fld="60" hier="-1"/>
    <pageField fld="54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12C8AA-3B11-47A1-926F-84957DC4395B}" name="PivotTable1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43:T51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">
    <i>
      <x v="4"/>
    </i>
    <i>
      <x v="126"/>
    </i>
    <i>
      <x v="142"/>
    </i>
    <i>
      <x v="173"/>
    </i>
    <i>
      <x v="180"/>
    </i>
    <i>
      <x v="181"/>
    </i>
    <i>
      <x v="200"/>
    </i>
    <i t="grand">
      <x/>
    </i>
  </rowItems>
  <colItems count="1">
    <i/>
  </colItems>
  <pageFields count="4">
    <pageField fld="6" hier="-1"/>
    <pageField fld="7" hier="-1"/>
    <pageField fld="60" hier="-1"/>
    <pageField fld="54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2FE918-2103-4F2F-A33F-ED97BEC5D19D}" name="PivotTable1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42:H48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x="6"/>
        <item h="1" x="3"/>
        <item h="1"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">
    <i>
      <x v="59"/>
    </i>
    <i>
      <x v="60"/>
    </i>
    <i>
      <x v="78"/>
    </i>
    <i>
      <x v="139"/>
    </i>
    <i>
      <x v="460"/>
    </i>
    <i t="grand">
      <x/>
    </i>
  </rowItems>
  <colItems count="1">
    <i/>
  </colItems>
  <pageFields count="4">
    <pageField fld="6" hier="-1"/>
    <pageField fld="7" hier="-1"/>
    <pageField fld="60" hier="-1"/>
    <pageField fld="54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B67000-0F92-446A-8EE6-4FF58CDD9859}" name="PivotTable1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2:C60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x="7"/>
        <item h="1" x="6"/>
        <item h="1" x="3"/>
        <item h="1"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8">
    <i>
      <x v="2"/>
    </i>
    <i>
      <x v="5"/>
    </i>
    <i>
      <x v="50"/>
    </i>
    <i>
      <x v="51"/>
    </i>
    <i>
      <x v="53"/>
    </i>
    <i>
      <x v="154"/>
    </i>
    <i>
      <x v="168"/>
    </i>
    <i>
      <x v="172"/>
    </i>
    <i>
      <x v="259"/>
    </i>
    <i>
      <x v="267"/>
    </i>
    <i>
      <x v="272"/>
    </i>
    <i>
      <x v="273"/>
    </i>
    <i>
      <x v="274"/>
    </i>
    <i>
      <x v="278"/>
    </i>
    <i>
      <x v="279"/>
    </i>
    <i>
      <x v="417"/>
    </i>
    <i>
      <x v="418"/>
    </i>
    <i t="grand">
      <x/>
    </i>
  </rowItems>
  <colItems count="1">
    <i/>
  </colItems>
  <pageFields count="4">
    <pageField fld="6" hier="-1"/>
    <pageField fld="7" hier="-1"/>
    <pageField fld="60" hier="-1"/>
    <pageField fld="54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CFC928-3244-4AE4-9AE2-343B6D86B06B}" name="PivotTable2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26:Y33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7">
    <i>
      <x v="1"/>
    </i>
    <i>
      <x v="153"/>
    </i>
    <i>
      <x v="232"/>
    </i>
    <i>
      <x v="233"/>
    </i>
    <i>
      <x v="238"/>
    </i>
    <i>
      <x v="239"/>
    </i>
    <i t="grand">
      <x/>
    </i>
  </rowItems>
  <colItems count="1">
    <i/>
  </colItems>
  <pageFields count="4">
    <pageField fld="6" hier="-1"/>
    <pageField fld="7" hier="-1"/>
    <pageField fld="60" hier="-1"/>
    <pageField fld="54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6D6346-4E73-495B-85A2-7C07B6DC06D6}" name="PivotTable30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D26:BE71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h="1" x="9"/>
        <item h="1" x="4"/>
        <item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5">
    <i>
      <x v="9"/>
    </i>
    <i>
      <x v="13"/>
    </i>
    <i>
      <x v="32"/>
    </i>
    <i>
      <x v="33"/>
    </i>
    <i>
      <x v="63"/>
    </i>
    <i>
      <x v="79"/>
    </i>
    <i>
      <x v="81"/>
    </i>
    <i>
      <x v="85"/>
    </i>
    <i>
      <x v="87"/>
    </i>
    <i>
      <x v="91"/>
    </i>
    <i>
      <x v="93"/>
    </i>
    <i>
      <x v="98"/>
    </i>
    <i>
      <x v="99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52"/>
    </i>
    <i>
      <x v="196"/>
    </i>
    <i>
      <x v="197"/>
    </i>
    <i>
      <x v="240"/>
    </i>
    <i>
      <x v="243"/>
    </i>
    <i>
      <x v="245"/>
    </i>
    <i>
      <x v="247"/>
    </i>
    <i>
      <x v="249"/>
    </i>
    <i>
      <x v="281"/>
    </i>
    <i>
      <x v="290"/>
    </i>
    <i>
      <x v="293"/>
    </i>
    <i>
      <x v="325"/>
    </i>
    <i>
      <x v="419"/>
    </i>
    <i>
      <x v="431"/>
    </i>
    <i>
      <x v="435"/>
    </i>
    <i>
      <x v="436"/>
    </i>
    <i>
      <x v="437"/>
    </i>
    <i>
      <x v="445"/>
    </i>
    <i>
      <x v="447"/>
    </i>
    <i>
      <x v="449"/>
    </i>
    <i>
      <x v="451"/>
    </i>
    <i t="grand">
      <x/>
    </i>
  </rowItems>
  <colItems count="1">
    <i/>
  </colItems>
  <pageFields count="4">
    <pageField fld="6" hier="-1"/>
    <pageField fld="7" hier="-1"/>
    <pageField fld="60" hier="-1"/>
    <pageField fld="54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3591A9-57B4-4967-AA13-844776DE7A50}" name="PivotTable2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J26:AK48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2">
    <i>
      <x v="14"/>
    </i>
    <i>
      <x v="80"/>
    </i>
    <i>
      <x v="82"/>
    </i>
    <i>
      <x v="86"/>
    </i>
    <i>
      <x v="88"/>
    </i>
    <i>
      <x v="92"/>
    </i>
    <i>
      <x v="94"/>
    </i>
    <i>
      <x v="241"/>
    </i>
    <i>
      <x v="244"/>
    </i>
    <i>
      <x v="246"/>
    </i>
    <i>
      <x v="291"/>
    </i>
    <i>
      <x v="326"/>
    </i>
    <i>
      <x v="327"/>
    </i>
    <i>
      <x v="432"/>
    </i>
    <i>
      <x v="438"/>
    </i>
    <i>
      <x v="439"/>
    </i>
    <i>
      <x v="440"/>
    </i>
    <i>
      <x v="446"/>
    </i>
    <i>
      <x v="448"/>
    </i>
    <i>
      <x v="450"/>
    </i>
    <i>
      <x v="452"/>
    </i>
    <i t="grand">
      <x/>
    </i>
  </rowItems>
  <colItems count="1">
    <i/>
  </colItems>
  <pageFields count="4">
    <pageField fld="6" hier="-1"/>
    <pageField fld="7" hier="-1"/>
    <pageField fld="60" hier="-1"/>
    <pageField fld="54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1880E9-815C-42B2-B14F-FACF549F936E}" name="PivotTable2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26:T34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">
    <i>
      <x v="282"/>
    </i>
    <i>
      <x v="283"/>
    </i>
    <i>
      <x v="284"/>
    </i>
    <i>
      <x v="286"/>
    </i>
    <i>
      <x v="287"/>
    </i>
    <i>
      <x v="288"/>
    </i>
    <i>
      <x v="289"/>
    </i>
    <i t="grand">
      <x/>
    </i>
  </rowItems>
  <colItems count="1">
    <i/>
  </colItems>
  <pageFields count="4">
    <pageField fld="6" hier="-1"/>
    <pageField fld="7" hier="-1"/>
    <pageField fld="60" hier="-1"/>
    <pageField fld="54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EEAD1-C911-4ADB-B4BB-0D071276DBB2}" name="PivotTable2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Z26:BA42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h="1" x="9"/>
        <item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6">
    <i>
      <x v="10"/>
    </i>
    <i>
      <x v="62"/>
    </i>
    <i>
      <x v="65"/>
    </i>
    <i>
      <x v="66"/>
    </i>
    <i>
      <x v="150"/>
    </i>
    <i>
      <x v="198"/>
    </i>
    <i>
      <x v="216"/>
    </i>
    <i>
      <x v="223"/>
    </i>
    <i>
      <x v="229"/>
    </i>
    <i>
      <x v="234"/>
    </i>
    <i>
      <x v="235"/>
    </i>
    <i>
      <x v="252"/>
    </i>
    <i>
      <x v="319"/>
    </i>
    <i>
      <x v="421"/>
    </i>
    <i>
      <x v="453"/>
    </i>
    <i t="grand">
      <x/>
    </i>
  </rowItems>
  <colItems count="1">
    <i/>
  </colItems>
  <pageFields count="4">
    <pageField fld="6" hier="-1"/>
    <pageField fld="7" hier="-1"/>
    <pageField fld="60" hier="-1"/>
    <pageField fld="54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5D532E-0982-4D93-90E6-4FA008C9FF10}" name="PivotTable2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26:N34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x="3"/>
        <item h="1"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">
    <i>
      <x v="64"/>
    </i>
    <i>
      <x v="83"/>
    </i>
    <i>
      <x v="84"/>
    </i>
    <i>
      <x v="89"/>
    </i>
    <i>
      <x v="90"/>
    </i>
    <i>
      <x v="212"/>
    </i>
    <i>
      <x v="213"/>
    </i>
    <i t="grand">
      <x/>
    </i>
  </rowItems>
  <colItems count="1">
    <i/>
  </colItems>
  <pageFields count="4">
    <pageField fld="6" hier="-1"/>
    <pageField fld="7" hier="-1"/>
    <pageField fld="60" hier="-1"/>
    <pageField fld="54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97586-F983-482F-9325-9817F0020FE9}" name="PivotTable2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D26:AE42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6">
    <i>
      <x v="136"/>
    </i>
    <i>
      <x v="151"/>
    </i>
    <i>
      <x v="214"/>
    </i>
    <i>
      <x v="215"/>
    </i>
    <i>
      <x v="220"/>
    </i>
    <i>
      <x v="222"/>
    </i>
    <i>
      <x v="227"/>
    </i>
    <i>
      <x v="230"/>
    </i>
    <i>
      <x v="231"/>
    </i>
    <i>
      <x v="236"/>
    </i>
    <i>
      <x v="237"/>
    </i>
    <i>
      <x v="254"/>
    </i>
    <i>
      <x v="456"/>
    </i>
    <i>
      <x v="457"/>
    </i>
    <i>
      <x v="458"/>
    </i>
    <i t="grand">
      <x/>
    </i>
  </rowItems>
  <colItems count="1">
    <i/>
  </colItems>
  <pageFields count="4">
    <pageField fld="6" hier="-1"/>
    <pageField fld="7" hier="-1"/>
    <pageField fld="60" hier="-1"/>
    <pageField fld="54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B11751-B17C-461F-8C1E-1B8E6D846F8E}" name="PivotTable20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6:C34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x="7"/>
        <item h="1" x="6"/>
        <item h="1" x="3"/>
        <item h="1"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">
    <i>
      <x v="31"/>
    </i>
    <i>
      <x v="34"/>
    </i>
    <i>
      <x v="35"/>
    </i>
    <i>
      <x v="149"/>
    </i>
    <i>
      <x v="195"/>
    </i>
    <i>
      <x v="210"/>
    </i>
    <i>
      <x v="211"/>
    </i>
    <i t="grand">
      <x/>
    </i>
  </rowItems>
  <colItems count="1">
    <i/>
  </colItems>
  <pageFields count="4">
    <pageField fld="6" hier="-1"/>
    <pageField fld="7" hier="-1"/>
    <pageField fld="60" hier="-1"/>
    <pageField fld="54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CE990E-ED43-4843-8BC9-EAF04D093959}" name="PivotTable2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6:H34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x="6"/>
        <item h="1" x="3"/>
        <item h="1" x="11"/>
        <item h="1" x="8"/>
        <item h="1" x="0"/>
        <item h="1" x="1"/>
        <item h="1"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">
    <i>
      <x v="148"/>
    </i>
    <i>
      <x v="217"/>
    </i>
    <i>
      <x v="221"/>
    </i>
    <i>
      <x v="224"/>
    </i>
    <i>
      <x v="228"/>
    </i>
    <i>
      <x v="292"/>
    </i>
    <i>
      <x v="454"/>
    </i>
    <i t="grand">
      <x/>
    </i>
  </rowItems>
  <colItems count="1">
    <i/>
  </colItems>
  <pageFields count="4">
    <pageField fld="6" hier="-1"/>
    <pageField fld="7" hier="-1"/>
    <pageField fld="60" hier="-1"/>
    <pageField fld="54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726C5-09FD-4C6B-9E9F-0CA5BD285D50}" name="PivotTable2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V26:AW28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">
    <i>
      <x v="321"/>
    </i>
    <i t="grand">
      <x/>
    </i>
  </rowItems>
  <colItems count="1">
    <i/>
  </colItems>
  <pageFields count="4">
    <pageField fld="6" hier="-1"/>
    <pageField fld="7" hier="-1"/>
    <pageField fld="60" hier="-1"/>
    <pageField fld="54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7D7549-258F-48D0-8699-F5681A00EAD4}" name="PivotTable2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P26:AQ35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x="5"/>
        <item h="1" x="9"/>
        <item h="1" x="4"/>
        <item h="1" x="2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9">
    <i>
      <x v="11"/>
    </i>
    <i>
      <x v="12"/>
    </i>
    <i>
      <x v="218"/>
    </i>
    <i>
      <x v="225"/>
    </i>
    <i>
      <x v="320"/>
    </i>
    <i>
      <x v="476"/>
    </i>
    <i>
      <x v="477"/>
    </i>
    <i>
      <x v="478"/>
    </i>
    <i t="grand">
      <x/>
    </i>
  </rowItems>
  <colItems count="1">
    <i/>
  </colItems>
  <pageFields count="4">
    <pageField fld="6" hier="-1"/>
    <pageField fld="7" hier="-1"/>
    <pageField fld="60" hier="-1"/>
    <pageField fld="54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7495B7-4E03-4D3D-833E-2FBC3AA9E771}" name="PivotTable3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H26:BI27" firstHeaderRow="1" firstDataRow="1" firstDataCol="1" rowPageCount="4" colPageCount="1"/>
  <pivotFields count="69">
    <pivotField showAll="0"/>
    <pivotField showAll="0"/>
    <pivotField showAll="0"/>
    <pivotField axis="axisRow" showAll="0">
      <items count="490">
        <item x="483"/>
        <item x="452"/>
        <item x="226"/>
        <item x="322"/>
        <item x="400"/>
        <item x="294"/>
        <item x="236"/>
        <item x="354"/>
        <item x="330"/>
        <item x="190"/>
        <item x="281"/>
        <item x="103"/>
        <item x="86"/>
        <item x="150"/>
        <item x="89"/>
        <item x="422"/>
        <item x="32"/>
        <item x="462"/>
        <item x="453"/>
        <item x="14"/>
        <item x="415"/>
        <item x="36"/>
        <item x="427"/>
        <item x="61"/>
        <item x="474"/>
        <item x="3"/>
        <item x="471"/>
        <item x="6"/>
        <item x="24"/>
        <item x="26"/>
        <item x="7"/>
        <item x="127"/>
        <item x="424"/>
        <item x="351"/>
        <item x="292"/>
        <item x="17"/>
        <item x="387"/>
        <item x="35"/>
        <item x="318"/>
        <item x="348"/>
        <item x="241"/>
        <item x="320"/>
        <item x="246"/>
        <item x="293"/>
        <item x="363"/>
        <item x="273"/>
        <item x="238"/>
        <item x="123"/>
        <item x="19"/>
        <item x="151"/>
        <item x="85"/>
        <item x="173"/>
        <item x="28"/>
        <item x="455"/>
        <item x="267"/>
        <item x="299"/>
        <item x="263"/>
        <item x="258"/>
        <item x="233"/>
        <item x="435"/>
        <item x="270"/>
        <item x="425"/>
        <item x="76"/>
        <item x="223"/>
        <item x="296"/>
        <item x="311"/>
        <item x="291"/>
        <item x="476"/>
        <item x="287"/>
        <item x="255"/>
        <item x="110"/>
        <item x="124"/>
        <item x="175"/>
        <item x="331"/>
        <item x="154"/>
        <item x="129"/>
        <item x="105"/>
        <item x="122"/>
        <item x="134"/>
        <item x="298"/>
        <item x="152"/>
        <item x="221"/>
        <item x="262"/>
        <item x="63"/>
        <item x="139"/>
        <item x="54"/>
        <item x="84"/>
        <item x="336"/>
        <item x="170"/>
        <item x="102"/>
        <item x="381"/>
        <item x="245"/>
        <item x="403"/>
        <item x="457"/>
        <item x="277"/>
        <item x="167"/>
        <item x="43"/>
        <item x="149"/>
        <item x="249"/>
        <item x="410"/>
        <item x="39"/>
        <item x="70"/>
        <item x="405"/>
        <item x="382"/>
        <item x="386"/>
        <item x="389"/>
        <item x="374"/>
        <item x="408"/>
        <item x="406"/>
        <item x="419"/>
        <item x="366"/>
        <item x="328"/>
        <item x="251"/>
        <item x="144"/>
        <item x="394"/>
        <item x="426"/>
        <item x="461"/>
        <item x="29"/>
        <item x="146"/>
        <item x="93"/>
        <item x="94"/>
        <item x="240"/>
        <item x="59"/>
        <item x="432"/>
        <item x="286"/>
        <item x="315"/>
        <item x="284"/>
        <item x="480"/>
        <item x="416"/>
        <item x="8"/>
        <item x="372"/>
        <item x="454"/>
        <item x="481"/>
        <item x="449"/>
        <item x="9"/>
        <item x="475"/>
        <item x="411"/>
        <item x="459"/>
        <item x="266"/>
        <item x="279"/>
        <item x="429"/>
        <item x="137"/>
        <item x="104"/>
        <item x="11"/>
        <item x="398"/>
        <item x="12"/>
        <item x="392"/>
        <item x="280"/>
        <item x="98"/>
        <item x="346"/>
        <item x="388"/>
        <item x="211"/>
        <item x="133"/>
        <item x="66"/>
        <item x="199"/>
        <item x="353"/>
        <item x="420"/>
        <item x="153"/>
        <item x="126"/>
        <item x="109"/>
        <item x="488"/>
        <item x="1"/>
        <item x="60"/>
        <item x="55"/>
        <item x="343"/>
        <item x="256"/>
        <item x="397"/>
        <item x="367"/>
        <item x="116"/>
        <item x="484"/>
        <item x="401"/>
        <item x="117"/>
        <item x="118"/>
        <item x="119"/>
        <item x="264"/>
        <item x="120"/>
        <item x="327"/>
        <item x="486"/>
        <item x="324"/>
        <item x="487"/>
        <item x="162"/>
        <item x="231"/>
        <item x="2"/>
        <item x="130"/>
        <item x="0"/>
        <item x="189"/>
        <item x="465"/>
        <item x="23"/>
        <item x="56"/>
        <item x="414"/>
        <item x="20"/>
        <item x="46"/>
        <item x="18"/>
        <item x="443"/>
        <item x="304"/>
        <item x="332"/>
        <item x="163"/>
        <item x="282"/>
        <item x="195"/>
        <item x="358"/>
        <item x="121"/>
        <item x="297"/>
        <item x="345"/>
        <item x="10"/>
        <item x="5"/>
        <item x="482"/>
        <item x="4"/>
        <item x="187"/>
        <item x="442"/>
        <item x="326"/>
        <item x="431"/>
        <item x="349"/>
        <item x="450"/>
        <item x="418"/>
        <item x="379"/>
        <item x="22"/>
        <item x="83"/>
        <item x="444"/>
        <item x="439"/>
        <item x="466"/>
        <item x="347"/>
        <item x="15"/>
        <item x="21"/>
        <item x="53"/>
        <item x="451"/>
        <item x="438"/>
        <item x="458"/>
        <item x="370"/>
        <item x="16"/>
        <item x="235"/>
        <item x="344"/>
        <item x="278"/>
        <item x="413"/>
        <item x="92"/>
        <item x="225"/>
        <item x="364"/>
        <item x="335"/>
        <item x="329"/>
        <item x="385"/>
        <item x="91"/>
        <item x="402"/>
        <item x="306"/>
        <item x="469"/>
        <item x="423"/>
        <item x="182"/>
        <item x="257"/>
        <item x="196"/>
        <item x="434"/>
        <item x="479"/>
        <item x="440"/>
        <item x="472"/>
        <item x="478"/>
        <item x="232"/>
        <item x="473"/>
        <item x="57"/>
        <item x="456"/>
        <item x="433"/>
        <item x="470"/>
        <item x="218"/>
        <item x="210"/>
        <item x="161"/>
        <item x="113"/>
        <item x="247"/>
        <item x="222"/>
        <item x="230"/>
        <item x="417"/>
        <item x="395"/>
        <item x="448"/>
        <item x="242"/>
        <item x="259"/>
        <item x="274"/>
        <item x="396"/>
        <item x="289"/>
        <item x="445"/>
        <item x="200"/>
        <item x="337"/>
        <item x="340"/>
        <item x="37"/>
        <item x="412"/>
        <item x="421"/>
        <item x="362"/>
        <item x="308"/>
        <item x="79"/>
        <item x="192"/>
        <item x="213"/>
        <item x="383"/>
        <item x="157"/>
        <item x="437"/>
        <item x="101"/>
        <item x="436"/>
        <item x="303"/>
        <item x="169"/>
        <item x="323"/>
        <item x="373"/>
        <item x="477"/>
        <item x="390"/>
        <item x="380"/>
        <item x="265"/>
        <item x="378"/>
        <item x="45"/>
        <item x="108"/>
        <item x="107"/>
        <item x="99"/>
        <item x="42"/>
        <item x="114"/>
        <item x="111"/>
        <item x="90"/>
        <item x="51"/>
        <item x="106"/>
        <item x="112"/>
        <item x="143"/>
        <item x="174"/>
        <item x="215"/>
        <item x="204"/>
        <item x="68"/>
        <item x="155"/>
        <item x="317"/>
        <item x="485"/>
        <item x="447"/>
        <item x="132"/>
        <item x="208"/>
        <item x="214"/>
        <item x="25"/>
        <item x="13"/>
        <item x="365"/>
        <item x="428"/>
        <item x="309"/>
        <item x="305"/>
        <item x="290"/>
        <item x="341"/>
        <item x="135"/>
        <item x="212"/>
        <item x="27"/>
        <item x="360"/>
        <item x="88"/>
        <item x="159"/>
        <item x="201"/>
        <item x="229"/>
        <item x="160"/>
        <item x="145"/>
        <item x="131"/>
        <item x="97"/>
        <item x="38"/>
        <item x="67"/>
        <item x="171"/>
        <item x="75"/>
        <item x="338"/>
        <item x="361"/>
        <item x="181"/>
        <item x="209"/>
        <item x="81"/>
        <item x="165"/>
        <item x="96"/>
        <item x="138"/>
        <item x="275"/>
        <item x="325"/>
        <item x="224"/>
        <item x="136"/>
        <item x="193"/>
        <item x="34"/>
        <item x="254"/>
        <item x="65"/>
        <item x="156"/>
        <item x="356"/>
        <item x="237"/>
        <item x="183"/>
        <item x="95"/>
        <item x="128"/>
        <item x="333"/>
        <item x="69"/>
        <item x="82"/>
        <item x="31"/>
        <item x="180"/>
        <item x="164"/>
        <item x="125"/>
        <item x="100"/>
        <item x="185"/>
        <item x="33"/>
        <item x="71"/>
        <item x="74"/>
        <item x="301"/>
        <item x="302"/>
        <item x="158"/>
        <item x="197"/>
        <item x="44"/>
        <item x="316"/>
        <item x="87"/>
        <item x="140"/>
        <item x="228"/>
        <item x="355"/>
        <item x="352"/>
        <item x="176"/>
        <item x="186"/>
        <item x="178"/>
        <item x="78"/>
        <item x="342"/>
        <item x="148"/>
        <item x="191"/>
        <item x="359"/>
        <item x="219"/>
        <item x="141"/>
        <item x="205"/>
        <item x="48"/>
        <item x="252"/>
        <item x="77"/>
        <item x="72"/>
        <item x="334"/>
        <item x="295"/>
        <item x="188"/>
        <item x="142"/>
        <item x="168"/>
        <item x="261"/>
        <item x="207"/>
        <item x="147"/>
        <item x="47"/>
        <item x="50"/>
        <item x="377"/>
        <item x="272"/>
        <item x="253"/>
        <item x="446"/>
        <item x="460"/>
        <item x="80"/>
        <item x="369"/>
        <item x="194"/>
        <item x="319"/>
        <item x="227"/>
        <item x="404"/>
        <item x="276"/>
        <item x="391"/>
        <item x="268"/>
        <item x="393"/>
        <item x="312"/>
        <item x="407"/>
        <item x="239"/>
        <item x="307"/>
        <item x="371"/>
        <item x="376"/>
        <item x="368"/>
        <item x="357"/>
        <item x="375"/>
        <item x="384"/>
        <item x="285"/>
        <item x="206"/>
        <item x="271"/>
        <item x="300"/>
        <item x="177"/>
        <item x="115"/>
        <item x="269"/>
        <item x="203"/>
        <item x="313"/>
        <item x="64"/>
        <item x="58"/>
        <item x="250"/>
        <item x="202"/>
        <item x="30"/>
        <item x="467"/>
        <item x="52"/>
        <item x="243"/>
        <item x="49"/>
        <item x="463"/>
        <item x="40"/>
        <item x="166"/>
        <item x="399"/>
        <item x="441"/>
        <item x="468"/>
        <item x="41"/>
        <item x="288"/>
        <item x="321"/>
        <item x="244"/>
        <item x="430"/>
        <item x="260"/>
        <item x="73"/>
        <item x="62"/>
        <item x="464"/>
        <item x="216"/>
        <item x="248"/>
        <item x="310"/>
        <item x="314"/>
        <item x="339"/>
        <item x="409"/>
        <item x="283"/>
        <item x="184"/>
        <item x="234"/>
        <item x="198"/>
        <item x="217"/>
        <item x="172"/>
        <item x="220"/>
        <item x="179"/>
        <item x="350"/>
        <item t="default"/>
      </items>
    </pivotField>
    <pivotField showAll="0"/>
    <pivotField showAll="0"/>
    <pivotField axis="axisPage" multipleItemSelectionAllowed="1" showAll="0">
      <items count="4">
        <item h="1" x="2"/>
        <item h="1" x="1"/>
        <item x="0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7"/>
        <item h="1" x="6"/>
        <item h="1" x="3"/>
        <item h="1" x="11"/>
        <item h="1" x="8"/>
        <item h="1" x="0"/>
        <item h="1" x="1"/>
        <item h="1" x="5"/>
        <item h="1" x="9"/>
        <item h="1" x="4"/>
        <item h="1" x="2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">
    <i t="grand">
      <x/>
    </i>
  </rowItems>
  <colItems count="1">
    <i/>
  </colItems>
  <pageFields count="4">
    <pageField fld="6" hier="-1"/>
    <pageField fld="7" hier="-1"/>
    <pageField fld="60" hier="-1"/>
    <pageField fld="54" hier="-1"/>
  </pageFields>
  <dataFields count="1">
    <dataField name="Sum of 8.1 - E_weight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58BEF77-973B-4E43-95C3-E4647EF09291}" name="Table3" displayName="Table3" ref="B6:D52" totalsRowShown="0">
  <autoFilter ref="B6:D52" xr:uid="{709AE733-86CD-4354-804F-3999EE14D7D0}"/>
  <tableColumns count="3">
    <tableColumn id="1" xr3:uid="{8FE1C9C8-312B-426D-834D-3421DE8D2D61}" name="Set"/>
    <tableColumn id="2" xr3:uid="{06CC7D0D-C413-42E9-A41F-C41A03FCC12F}" name="Attribute" dataDxfId="108"/>
    <tableColumn id="3" xr3:uid="{64B7511E-7D3E-48F5-AA6A-1D588C74D551}" name="Definition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12" Type="http://schemas.openxmlformats.org/officeDocument/2006/relationships/pivotTable" Target="../pivotTables/pivotTable1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11" Type="http://schemas.openxmlformats.org/officeDocument/2006/relationships/pivotTable" Target="../pivotTables/pivotTable12.xml"/><Relationship Id="rId5" Type="http://schemas.openxmlformats.org/officeDocument/2006/relationships/pivotTable" Target="../pivotTables/pivotTable6.xml"/><Relationship Id="rId10" Type="http://schemas.openxmlformats.org/officeDocument/2006/relationships/pivotTable" Target="../pivotTables/pivotTable11.xml"/><Relationship Id="rId4" Type="http://schemas.openxmlformats.org/officeDocument/2006/relationships/pivotTable" Target="../pivotTables/pivotTable5.xml"/><Relationship Id="rId9" Type="http://schemas.openxmlformats.org/officeDocument/2006/relationships/pivotTable" Target="../pivotTables/pivotTable10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6" Type="http://schemas.openxmlformats.org/officeDocument/2006/relationships/pivotTable" Target="../pivotTables/pivotTable19.xml"/><Relationship Id="rId5" Type="http://schemas.openxmlformats.org/officeDocument/2006/relationships/pivotTable" Target="../pivotTables/pivotTable18.xml"/><Relationship Id="rId4" Type="http://schemas.openxmlformats.org/officeDocument/2006/relationships/pivotTable" Target="../pivotTables/pivotTable17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7.xml"/><Relationship Id="rId13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22.xml"/><Relationship Id="rId7" Type="http://schemas.openxmlformats.org/officeDocument/2006/relationships/pivotTable" Target="../pivotTables/pivotTable26.xml"/><Relationship Id="rId12" Type="http://schemas.openxmlformats.org/officeDocument/2006/relationships/pivotTable" Target="../pivotTables/pivotTable31.xml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Relationship Id="rId6" Type="http://schemas.openxmlformats.org/officeDocument/2006/relationships/pivotTable" Target="../pivotTables/pivotTable25.xml"/><Relationship Id="rId11" Type="http://schemas.openxmlformats.org/officeDocument/2006/relationships/pivotTable" Target="../pivotTables/pivotTable30.xml"/><Relationship Id="rId5" Type="http://schemas.openxmlformats.org/officeDocument/2006/relationships/pivotTable" Target="../pivotTables/pivotTable24.xml"/><Relationship Id="rId10" Type="http://schemas.openxmlformats.org/officeDocument/2006/relationships/pivotTable" Target="../pivotTables/pivotTable29.xml"/><Relationship Id="rId4" Type="http://schemas.openxmlformats.org/officeDocument/2006/relationships/pivotTable" Target="../pivotTables/pivotTable23.xml"/><Relationship Id="rId9" Type="http://schemas.openxmlformats.org/officeDocument/2006/relationships/pivotTable" Target="../pivotTables/pivotTable28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9.xml"/><Relationship Id="rId13" Type="http://schemas.openxmlformats.org/officeDocument/2006/relationships/pivotTable" Target="../pivotTables/pivotTable44.xml"/><Relationship Id="rId18" Type="http://schemas.openxmlformats.org/officeDocument/2006/relationships/pivotTable" Target="../pivotTables/pivotTable49.xml"/><Relationship Id="rId3" Type="http://schemas.openxmlformats.org/officeDocument/2006/relationships/pivotTable" Target="../pivotTables/pivotTable34.xml"/><Relationship Id="rId21" Type="http://schemas.openxmlformats.org/officeDocument/2006/relationships/pivotTable" Target="../pivotTables/pivotTable52.xml"/><Relationship Id="rId7" Type="http://schemas.openxmlformats.org/officeDocument/2006/relationships/pivotTable" Target="../pivotTables/pivotTable38.xml"/><Relationship Id="rId12" Type="http://schemas.openxmlformats.org/officeDocument/2006/relationships/pivotTable" Target="../pivotTables/pivotTable43.xml"/><Relationship Id="rId17" Type="http://schemas.openxmlformats.org/officeDocument/2006/relationships/pivotTable" Target="../pivotTables/pivotTable48.xml"/><Relationship Id="rId25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33.xml"/><Relationship Id="rId16" Type="http://schemas.openxmlformats.org/officeDocument/2006/relationships/pivotTable" Target="../pivotTables/pivotTable47.xml"/><Relationship Id="rId20" Type="http://schemas.openxmlformats.org/officeDocument/2006/relationships/pivotTable" Target="../pivotTables/pivotTable51.xml"/><Relationship Id="rId1" Type="http://schemas.openxmlformats.org/officeDocument/2006/relationships/pivotTable" Target="../pivotTables/pivotTable32.xml"/><Relationship Id="rId6" Type="http://schemas.openxmlformats.org/officeDocument/2006/relationships/pivotTable" Target="../pivotTables/pivotTable37.xml"/><Relationship Id="rId11" Type="http://schemas.openxmlformats.org/officeDocument/2006/relationships/pivotTable" Target="../pivotTables/pivotTable42.xml"/><Relationship Id="rId24" Type="http://schemas.openxmlformats.org/officeDocument/2006/relationships/pivotTable" Target="../pivotTables/pivotTable55.xml"/><Relationship Id="rId5" Type="http://schemas.openxmlformats.org/officeDocument/2006/relationships/pivotTable" Target="../pivotTables/pivotTable36.xml"/><Relationship Id="rId15" Type="http://schemas.openxmlformats.org/officeDocument/2006/relationships/pivotTable" Target="../pivotTables/pivotTable46.xml"/><Relationship Id="rId23" Type="http://schemas.openxmlformats.org/officeDocument/2006/relationships/pivotTable" Target="../pivotTables/pivotTable54.xml"/><Relationship Id="rId10" Type="http://schemas.openxmlformats.org/officeDocument/2006/relationships/pivotTable" Target="../pivotTables/pivotTable41.xml"/><Relationship Id="rId19" Type="http://schemas.openxmlformats.org/officeDocument/2006/relationships/pivotTable" Target="../pivotTables/pivotTable50.xml"/><Relationship Id="rId4" Type="http://schemas.openxmlformats.org/officeDocument/2006/relationships/pivotTable" Target="../pivotTables/pivotTable35.xml"/><Relationship Id="rId9" Type="http://schemas.openxmlformats.org/officeDocument/2006/relationships/pivotTable" Target="../pivotTables/pivotTable40.xml"/><Relationship Id="rId14" Type="http://schemas.openxmlformats.org/officeDocument/2006/relationships/pivotTable" Target="../pivotTables/pivotTable45.xml"/><Relationship Id="rId22" Type="http://schemas.openxmlformats.org/officeDocument/2006/relationships/pivotTable" Target="../pivotTables/pivotTable53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63.xml"/><Relationship Id="rId13" Type="http://schemas.openxmlformats.org/officeDocument/2006/relationships/pivotTable" Target="../pivotTables/pivotTable68.xml"/><Relationship Id="rId18" Type="http://schemas.openxmlformats.org/officeDocument/2006/relationships/pivotTable" Target="../pivotTables/pivotTable73.xml"/><Relationship Id="rId3" Type="http://schemas.openxmlformats.org/officeDocument/2006/relationships/pivotTable" Target="../pivotTables/pivotTable58.xml"/><Relationship Id="rId21" Type="http://schemas.openxmlformats.org/officeDocument/2006/relationships/pivotTable" Target="../pivotTables/pivotTable76.xml"/><Relationship Id="rId7" Type="http://schemas.openxmlformats.org/officeDocument/2006/relationships/pivotTable" Target="../pivotTables/pivotTable62.xml"/><Relationship Id="rId12" Type="http://schemas.openxmlformats.org/officeDocument/2006/relationships/pivotTable" Target="../pivotTables/pivotTable67.xml"/><Relationship Id="rId17" Type="http://schemas.openxmlformats.org/officeDocument/2006/relationships/pivotTable" Target="../pivotTables/pivotTable72.xml"/><Relationship Id="rId25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57.xml"/><Relationship Id="rId16" Type="http://schemas.openxmlformats.org/officeDocument/2006/relationships/pivotTable" Target="../pivotTables/pivotTable71.xml"/><Relationship Id="rId20" Type="http://schemas.openxmlformats.org/officeDocument/2006/relationships/pivotTable" Target="../pivotTables/pivotTable75.xml"/><Relationship Id="rId1" Type="http://schemas.openxmlformats.org/officeDocument/2006/relationships/pivotTable" Target="../pivotTables/pivotTable56.xml"/><Relationship Id="rId6" Type="http://schemas.openxmlformats.org/officeDocument/2006/relationships/pivotTable" Target="../pivotTables/pivotTable61.xml"/><Relationship Id="rId11" Type="http://schemas.openxmlformats.org/officeDocument/2006/relationships/pivotTable" Target="../pivotTables/pivotTable66.xml"/><Relationship Id="rId24" Type="http://schemas.openxmlformats.org/officeDocument/2006/relationships/pivotTable" Target="../pivotTables/pivotTable79.xml"/><Relationship Id="rId5" Type="http://schemas.openxmlformats.org/officeDocument/2006/relationships/pivotTable" Target="../pivotTables/pivotTable60.xml"/><Relationship Id="rId15" Type="http://schemas.openxmlformats.org/officeDocument/2006/relationships/pivotTable" Target="../pivotTables/pivotTable70.xml"/><Relationship Id="rId23" Type="http://schemas.openxmlformats.org/officeDocument/2006/relationships/pivotTable" Target="../pivotTables/pivotTable78.xml"/><Relationship Id="rId10" Type="http://schemas.openxmlformats.org/officeDocument/2006/relationships/pivotTable" Target="../pivotTables/pivotTable65.xml"/><Relationship Id="rId19" Type="http://schemas.openxmlformats.org/officeDocument/2006/relationships/pivotTable" Target="../pivotTables/pivotTable74.xml"/><Relationship Id="rId4" Type="http://schemas.openxmlformats.org/officeDocument/2006/relationships/pivotTable" Target="../pivotTables/pivotTable59.xml"/><Relationship Id="rId9" Type="http://schemas.openxmlformats.org/officeDocument/2006/relationships/pivotTable" Target="../pivotTables/pivotTable64.xml"/><Relationship Id="rId14" Type="http://schemas.openxmlformats.org/officeDocument/2006/relationships/pivotTable" Target="../pivotTables/pivotTable69.xml"/><Relationship Id="rId22" Type="http://schemas.openxmlformats.org/officeDocument/2006/relationships/pivotTable" Target="../pivotTables/pivotTable77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7.xml"/><Relationship Id="rId13" Type="http://schemas.openxmlformats.org/officeDocument/2006/relationships/pivotTable" Target="../pivotTables/pivotTable92.xml"/><Relationship Id="rId18" Type="http://schemas.openxmlformats.org/officeDocument/2006/relationships/pivotTable" Target="../pivotTables/pivotTable97.xml"/><Relationship Id="rId3" Type="http://schemas.openxmlformats.org/officeDocument/2006/relationships/pivotTable" Target="../pivotTables/pivotTable82.xml"/><Relationship Id="rId21" Type="http://schemas.openxmlformats.org/officeDocument/2006/relationships/pivotTable" Target="../pivotTables/pivotTable100.xml"/><Relationship Id="rId7" Type="http://schemas.openxmlformats.org/officeDocument/2006/relationships/pivotTable" Target="../pivotTables/pivotTable86.xml"/><Relationship Id="rId12" Type="http://schemas.openxmlformats.org/officeDocument/2006/relationships/pivotTable" Target="../pivotTables/pivotTable91.xml"/><Relationship Id="rId17" Type="http://schemas.openxmlformats.org/officeDocument/2006/relationships/pivotTable" Target="../pivotTables/pivotTable96.xml"/><Relationship Id="rId25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81.xml"/><Relationship Id="rId16" Type="http://schemas.openxmlformats.org/officeDocument/2006/relationships/pivotTable" Target="../pivotTables/pivotTable95.xml"/><Relationship Id="rId20" Type="http://schemas.openxmlformats.org/officeDocument/2006/relationships/pivotTable" Target="../pivotTables/pivotTable99.xml"/><Relationship Id="rId1" Type="http://schemas.openxmlformats.org/officeDocument/2006/relationships/pivotTable" Target="../pivotTables/pivotTable80.xml"/><Relationship Id="rId6" Type="http://schemas.openxmlformats.org/officeDocument/2006/relationships/pivotTable" Target="../pivotTables/pivotTable85.xml"/><Relationship Id="rId11" Type="http://schemas.openxmlformats.org/officeDocument/2006/relationships/pivotTable" Target="../pivotTables/pivotTable90.xml"/><Relationship Id="rId24" Type="http://schemas.openxmlformats.org/officeDocument/2006/relationships/pivotTable" Target="../pivotTables/pivotTable103.xml"/><Relationship Id="rId5" Type="http://schemas.openxmlformats.org/officeDocument/2006/relationships/pivotTable" Target="../pivotTables/pivotTable84.xml"/><Relationship Id="rId15" Type="http://schemas.openxmlformats.org/officeDocument/2006/relationships/pivotTable" Target="../pivotTables/pivotTable94.xml"/><Relationship Id="rId23" Type="http://schemas.openxmlformats.org/officeDocument/2006/relationships/pivotTable" Target="../pivotTables/pivotTable102.xml"/><Relationship Id="rId10" Type="http://schemas.openxmlformats.org/officeDocument/2006/relationships/pivotTable" Target="../pivotTables/pivotTable89.xml"/><Relationship Id="rId19" Type="http://schemas.openxmlformats.org/officeDocument/2006/relationships/pivotTable" Target="../pivotTables/pivotTable98.xml"/><Relationship Id="rId4" Type="http://schemas.openxmlformats.org/officeDocument/2006/relationships/pivotTable" Target="../pivotTables/pivotTable83.xml"/><Relationship Id="rId9" Type="http://schemas.openxmlformats.org/officeDocument/2006/relationships/pivotTable" Target="../pivotTables/pivotTable88.xml"/><Relationship Id="rId14" Type="http://schemas.openxmlformats.org/officeDocument/2006/relationships/pivotTable" Target="../pivotTables/pivotTable93.xml"/><Relationship Id="rId22" Type="http://schemas.openxmlformats.org/officeDocument/2006/relationships/pivotTable" Target="../pivotTables/pivotTable10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CB370-D528-447F-9DC5-20332FE5F907}">
  <dimension ref="B2:N44"/>
  <sheetViews>
    <sheetView showGridLines="0" workbookViewId="0">
      <selection activeCell="B31" sqref="B31"/>
    </sheetView>
  </sheetViews>
  <sheetFormatPr defaultRowHeight="15" x14ac:dyDescent="0.25"/>
  <cols>
    <col min="2" max="2" width="21.140625" customWidth="1"/>
  </cols>
  <sheetData>
    <row r="2" spans="2:2" x14ac:dyDescent="0.25">
      <c r="B2" s="22">
        <v>43653</v>
      </c>
    </row>
    <row r="6" spans="2:2" ht="26.25" x14ac:dyDescent="0.4">
      <c r="B6" s="21" t="s">
        <v>1150</v>
      </c>
    </row>
    <row r="8" spans="2:2" x14ac:dyDescent="0.25">
      <c r="B8" s="16" t="s">
        <v>1142</v>
      </c>
    </row>
    <row r="9" spans="2:2" x14ac:dyDescent="0.25">
      <c r="B9" t="s">
        <v>1143</v>
      </c>
    </row>
    <row r="10" spans="2:2" x14ac:dyDescent="0.25">
      <c r="B10" t="s">
        <v>1144</v>
      </c>
    </row>
    <row r="11" spans="2:2" x14ac:dyDescent="0.25">
      <c r="B11" t="s">
        <v>1145</v>
      </c>
    </row>
    <row r="12" spans="2:2" x14ac:dyDescent="0.25">
      <c r="B12" t="s">
        <v>1146</v>
      </c>
    </row>
    <row r="13" spans="2:2" x14ac:dyDescent="0.25">
      <c r="B13" t="s">
        <v>1147</v>
      </c>
    </row>
    <row r="15" spans="2:2" x14ac:dyDescent="0.25">
      <c r="B15" s="23" t="s">
        <v>1151</v>
      </c>
    </row>
    <row r="17" spans="2:14" x14ac:dyDescent="0.25">
      <c r="B17" s="16" t="s">
        <v>1152</v>
      </c>
    </row>
    <row r="18" spans="2:14" x14ac:dyDescent="0.25">
      <c r="B18" s="79" t="s">
        <v>1153</v>
      </c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/>
      <c r="N18" s="79"/>
    </row>
    <row r="19" spans="2:14" x14ac:dyDescent="0.25"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/>
    </row>
    <row r="20" spans="2:14" x14ac:dyDescent="0.25"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</row>
    <row r="21" spans="2:14" x14ac:dyDescent="0.25">
      <c r="B21" s="80" t="s">
        <v>1154</v>
      </c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</row>
    <row r="22" spans="2:14" x14ac:dyDescent="0.25"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</row>
    <row r="24" spans="2:14" x14ac:dyDescent="0.25">
      <c r="B24" s="16" t="s">
        <v>1148</v>
      </c>
    </row>
    <row r="25" spans="2:14" x14ac:dyDescent="0.25">
      <c r="B25" t="s">
        <v>1155</v>
      </c>
    </row>
    <row r="27" spans="2:14" x14ac:dyDescent="0.25">
      <c r="B27" s="26" t="s">
        <v>1156</v>
      </c>
      <c r="C27" t="s">
        <v>1157</v>
      </c>
    </row>
    <row r="28" spans="2:14" x14ac:dyDescent="0.25">
      <c r="B28" s="26" t="s">
        <v>1158</v>
      </c>
      <c r="C28" t="s">
        <v>1159</v>
      </c>
    </row>
    <row r="29" spans="2:14" x14ac:dyDescent="0.25">
      <c r="B29" s="26" t="s">
        <v>1160</v>
      </c>
      <c r="C29" t="s">
        <v>1161</v>
      </c>
    </row>
    <row r="31" spans="2:14" x14ac:dyDescent="0.25">
      <c r="B31" s="24" t="s">
        <v>1162</v>
      </c>
    </row>
    <row r="32" spans="2:14" x14ac:dyDescent="0.25">
      <c r="B32" s="26" t="s">
        <v>1163</v>
      </c>
      <c r="C32" t="s">
        <v>1164</v>
      </c>
    </row>
    <row r="33" spans="2:3" x14ac:dyDescent="0.25">
      <c r="B33" s="26" t="s">
        <v>1165</v>
      </c>
      <c r="C33" t="s">
        <v>1166</v>
      </c>
    </row>
    <row r="34" spans="2:3" x14ac:dyDescent="0.25">
      <c r="B34" s="26" t="s">
        <v>1041</v>
      </c>
      <c r="C34" t="s">
        <v>1167</v>
      </c>
    </row>
    <row r="35" spans="2:3" x14ac:dyDescent="0.25">
      <c r="B35" s="26" t="s">
        <v>1168</v>
      </c>
      <c r="C35" t="s">
        <v>1169</v>
      </c>
    </row>
    <row r="36" spans="2:3" x14ac:dyDescent="0.25">
      <c r="B36" s="26" t="s">
        <v>1170</v>
      </c>
      <c r="C36" t="s">
        <v>1171</v>
      </c>
    </row>
    <row r="37" spans="2:3" x14ac:dyDescent="0.25">
      <c r="B37" s="26" t="s">
        <v>1172</v>
      </c>
      <c r="C37" t="s">
        <v>1173</v>
      </c>
    </row>
    <row r="38" spans="2:3" x14ac:dyDescent="0.25">
      <c r="B38" s="26" t="s">
        <v>1174</v>
      </c>
      <c r="C38" t="s">
        <v>1175</v>
      </c>
    </row>
    <row r="39" spans="2:3" x14ac:dyDescent="0.25">
      <c r="B39" s="25"/>
    </row>
    <row r="40" spans="2:3" x14ac:dyDescent="0.25">
      <c r="B40" s="24" t="s">
        <v>1176</v>
      </c>
    </row>
    <row r="41" spans="2:3" x14ac:dyDescent="0.25">
      <c r="B41" s="26" t="s">
        <v>1177</v>
      </c>
      <c r="C41" t="s">
        <v>1178</v>
      </c>
    </row>
    <row r="42" spans="2:3" x14ac:dyDescent="0.25">
      <c r="B42" s="25"/>
    </row>
    <row r="43" spans="2:3" x14ac:dyDescent="0.25">
      <c r="B43" s="26" t="s">
        <v>1179</v>
      </c>
      <c r="C43" t="s">
        <v>1149</v>
      </c>
    </row>
    <row r="44" spans="2:3" x14ac:dyDescent="0.25">
      <c r="B44" s="26" t="s">
        <v>1180</v>
      </c>
      <c r="C44" t="s">
        <v>1181</v>
      </c>
    </row>
  </sheetData>
  <mergeCells count="2">
    <mergeCell ref="B18:N20"/>
    <mergeCell ref="B21:N2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407A7-51B7-4F06-B328-1333A00DC5D3}">
  <dimension ref="B2:D16382"/>
  <sheetViews>
    <sheetView workbookViewId="0">
      <selection sqref="A1:XFD1048576"/>
    </sheetView>
  </sheetViews>
  <sheetFormatPr defaultRowHeight="15" x14ac:dyDescent="0.25"/>
  <cols>
    <col min="2" max="2" width="21.85546875" bestFit="1" customWidth="1"/>
    <col min="3" max="3" width="25.140625" bestFit="1" customWidth="1"/>
    <col min="4" max="4" width="173.85546875" bestFit="1" customWidth="1"/>
  </cols>
  <sheetData>
    <row r="2" spans="2:4" x14ac:dyDescent="0.25">
      <c r="B2" s="16" t="s">
        <v>1079</v>
      </c>
    </row>
    <row r="3" spans="2:4" x14ac:dyDescent="0.25">
      <c r="B3" t="s">
        <v>1080</v>
      </c>
    </row>
    <row r="4" spans="2:4" x14ac:dyDescent="0.25">
      <c r="B4" t="s">
        <v>1081</v>
      </c>
    </row>
    <row r="6" spans="2:4" x14ac:dyDescent="0.25">
      <c r="B6" t="s">
        <v>1082</v>
      </c>
      <c r="C6" t="s">
        <v>1083</v>
      </c>
      <c r="D6" t="s">
        <v>1084</v>
      </c>
    </row>
    <row r="7" spans="2:4" x14ac:dyDescent="0.25">
      <c r="B7" t="s">
        <v>1085</v>
      </c>
      <c r="C7" s="17" t="s">
        <v>1033</v>
      </c>
      <c r="D7" t="s">
        <v>1086</v>
      </c>
    </row>
    <row r="8" spans="2:4" x14ac:dyDescent="0.25">
      <c r="B8" t="s">
        <v>1085</v>
      </c>
      <c r="C8" s="17" t="s">
        <v>1034</v>
      </c>
      <c r="D8" t="s">
        <v>1087</v>
      </c>
    </row>
    <row r="9" spans="2:4" x14ac:dyDescent="0.25">
      <c r="B9" t="s">
        <v>1085</v>
      </c>
      <c r="C9" s="17" t="s">
        <v>1035</v>
      </c>
      <c r="D9" t="s">
        <v>1088</v>
      </c>
    </row>
    <row r="10" spans="2:4" x14ac:dyDescent="0.25">
      <c r="B10" t="s">
        <v>1085</v>
      </c>
      <c r="C10" s="17" t="s">
        <v>1036</v>
      </c>
      <c r="D10" t="s">
        <v>1089</v>
      </c>
    </row>
    <row r="11" spans="2:4" x14ac:dyDescent="0.25">
      <c r="B11" t="s">
        <v>1085</v>
      </c>
      <c r="C11" s="17" t="s">
        <v>1037</v>
      </c>
      <c r="D11" t="s">
        <v>1090</v>
      </c>
    </row>
    <row r="12" spans="2:4" x14ac:dyDescent="0.25">
      <c r="B12" t="s">
        <v>1091</v>
      </c>
      <c r="C12" s="18" t="s">
        <v>1038</v>
      </c>
      <c r="D12" s="19" t="s">
        <v>1092</v>
      </c>
    </row>
    <row r="13" spans="2:4" x14ac:dyDescent="0.25">
      <c r="B13" t="s">
        <v>1091</v>
      </c>
      <c r="C13" s="18" t="s">
        <v>1039</v>
      </c>
      <c r="D13" t="s">
        <v>1093</v>
      </c>
    </row>
    <row r="14" spans="2:4" x14ac:dyDescent="0.25">
      <c r="B14" t="s">
        <v>1091</v>
      </c>
      <c r="C14" s="18" t="s">
        <v>1040</v>
      </c>
      <c r="D14" t="s">
        <v>1094</v>
      </c>
    </row>
    <row r="15" spans="2:4" x14ac:dyDescent="0.25">
      <c r="B15" t="s">
        <v>1091</v>
      </c>
      <c r="C15" s="18" t="s">
        <v>1041</v>
      </c>
      <c r="D15" t="s">
        <v>1095</v>
      </c>
    </row>
    <row r="16" spans="2:4" x14ac:dyDescent="0.25">
      <c r="B16" t="s">
        <v>1091</v>
      </c>
      <c r="C16" s="18" t="s">
        <v>1042</v>
      </c>
      <c r="D16" t="s">
        <v>1096</v>
      </c>
    </row>
    <row r="17" spans="2:4" x14ac:dyDescent="0.25">
      <c r="B17" t="s">
        <v>1091</v>
      </c>
      <c r="C17" s="18" t="s">
        <v>1043</v>
      </c>
      <c r="D17" t="s">
        <v>1097</v>
      </c>
    </row>
    <row r="18" spans="2:4" x14ac:dyDescent="0.25">
      <c r="B18" t="s">
        <v>1091</v>
      </c>
      <c r="C18" s="18" t="s">
        <v>1044</v>
      </c>
      <c r="D18" t="s">
        <v>1098</v>
      </c>
    </row>
    <row r="19" spans="2:4" x14ac:dyDescent="0.25">
      <c r="B19" t="s">
        <v>1091</v>
      </c>
      <c r="C19" s="18" t="s">
        <v>1045</v>
      </c>
      <c r="D19" t="s">
        <v>1099</v>
      </c>
    </row>
    <row r="20" spans="2:4" x14ac:dyDescent="0.25">
      <c r="B20" t="s">
        <v>1100</v>
      </c>
      <c r="C20" s="17" t="s">
        <v>1046</v>
      </c>
      <c r="D20" t="s">
        <v>1101</v>
      </c>
    </row>
    <row r="21" spans="2:4" x14ac:dyDescent="0.25">
      <c r="B21" t="s">
        <v>1102</v>
      </c>
      <c r="C21" s="17" t="s">
        <v>1047</v>
      </c>
      <c r="D21" t="s">
        <v>1103</v>
      </c>
    </row>
    <row r="22" spans="2:4" x14ac:dyDescent="0.25">
      <c r="B22" t="s">
        <v>1102</v>
      </c>
      <c r="C22" s="17" t="s">
        <v>1048</v>
      </c>
      <c r="D22" t="s">
        <v>1104</v>
      </c>
    </row>
    <row r="23" spans="2:4" x14ac:dyDescent="0.25">
      <c r="B23" t="s">
        <v>1105</v>
      </c>
      <c r="C23" s="17" t="s">
        <v>1049</v>
      </c>
      <c r="D23" t="s">
        <v>1106</v>
      </c>
    </row>
    <row r="24" spans="2:4" x14ac:dyDescent="0.25">
      <c r="B24" t="s">
        <v>1105</v>
      </c>
      <c r="C24" s="17" t="s">
        <v>1050</v>
      </c>
      <c r="D24" t="s">
        <v>1107</v>
      </c>
    </row>
    <row r="25" spans="2:4" x14ac:dyDescent="0.25">
      <c r="B25" t="s">
        <v>1108</v>
      </c>
      <c r="C25" s="17" t="s">
        <v>1051</v>
      </c>
      <c r="D25" t="s">
        <v>1109</v>
      </c>
    </row>
    <row r="26" spans="2:4" x14ac:dyDescent="0.25">
      <c r="B26" t="s">
        <v>1108</v>
      </c>
      <c r="C26" s="17" t="s">
        <v>1052</v>
      </c>
      <c r="D26" t="s">
        <v>1110</v>
      </c>
    </row>
    <row r="27" spans="2:4" x14ac:dyDescent="0.25">
      <c r="B27" t="s">
        <v>1108</v>
      </c>
      <c r="C27" s="17" t="s">
        <v>1053</v>
      </c>
      <c r="D27" t="s">
        <v>1111</v>
      </c>
    </row>
    <row r="28" spans="2:4" x14ac:dyDescent="0.25">
      <c r="B28" t="s">
        <v>1112</v>
      </c>
      <c r="C28" s="17" t="s">
        <v>1054</v>
      </c>
      <c r="D28" t="s">
        <v>1113</v>
      </c>
    </row>
    <row r="29" spans="2:4" x14ac:dyDescent="0.25">
      <c r="B29" t="s">
        <v>1112</v>
      </c>
      <c r="C29" s="17" t="s">
        <v>1055</v>
      </c>
      <c r="D29" t="s">
        <v>1114</v>
      </c>
    </row>
    <row r="30" spans="2:4" x14ac:dyDescent="0.25">
      <c r="B30" t="s">
        <v>1112</v>
      </c>
      <c r="C30" s="17" t="s">
        <v>1056</v>
      </c>
      <c r="D30" t="s">
        <v>1115</v>
      </c>
    </row>
    <row r="31" spans="2:4" x14ac:dyDescent="0.25">
      <c r="B31" t="s">
        <v>1112</v>
      </c>
      <c r="C31" s="17" t="s">
        <v>1057</v>
      </c>
      <c r="D31" t="s">
        <v>1116</v>
      </c>
    </row>
    <row r="32" spans="2:4" x14ac:dyDescent="0.25">
      <c r="B32" t="s">
        <v>1117</v>
      </c>
      <c r="C32" s="17" t="s">
        <v>1058</v>
      </c>
      <c r="D32" t="s">
        <v>1118</v>
      </c>
    </row>
    <row r="33" spans="2:4" x14ac:dyDescent="0.25">
      <c r="B33" t="s">
        <v>1117</v>
      </c>
      <c r="C33" s="17" t="s">
        <v>1059</v>
      </c>
      <c r="D33" t="s">
        <v>1119</v>
      </c>
    </row>
    <row r="34" spans="2:4" x14ac:dyDescent="0.25">
      <c r="B34" t="s">
        <v>1117</v>
      </c>
      <c r="C34" s="17" t="s">
        <v>1120</v>
      </c>
      <c r="D34" t="s">
        <v>1060</v>
      </c>
    </row>
    <row r="35" spans="2:4" x14ac:dyDescent="0.25">
      <c r="B35" t="s">
        <v>1117</v>
      </c>
      <c r="C35" s="17" t="s">
        <v>1061</v>
      </c>
      <c r="D35" t="s">
        <v>1121</v>
      </c>
    </row>
    <row r="36" spans="2:4" x14ac:dyDescent="0.25">
      <c r="B36" t="s">
        <v>1117</v>
      </c>
      <c r="C36" s="17" t="s">
        <v>1062</v>
      </c>
      <c r="D36" t="s">
        <v>1122</v>
      </c>
    </row>
    <row r="37" spans="2:4" x14ac:dyDescent="0.25">
      <c r="B37" t="s">
        <v>1123</v>
      </c>
      <c r="C37" s="17" t="s">
        <v>1063</v>
      </c>
      <c r="D37" t="s">
        <v>1124</v>
      </c>
    </row>
    <row r="38" spans="2:4" x14ac:dyDescent="0.25">
      <c r="B38" t="s">
        <v>1123</v>
      </c>
      <c r="C38" s="17" t="s">
        <v>1064</v>
      </c>
      <c r="D38" t="s">
        <v>1125</v>
      </c>
    </row>
    <row r="39" spans="2:4" x14ac:dyDescent="0.25">
      <c r="B39" t="s">
        <v>1123</v>
      </c>
      <c r="C39" s="17" t="s">
        <v>1065</v>
      </c>
      <c r="D39" t="s">
        <v>1126</v>
      </c>
    </row>
    <row r="40" spans="2:4" x14ac:dyDescent="0.25">
      <c r="B40" t="s">
        <v>1091</v>
      </c>
      <c r="C40" s="18" t="s">
        <v>1066</v>
      </c>
      <c r="D40" t="s">
        <v>1127</v>
      </c>
    </row>
    <row r="41" spans="2:4" x14ac:dyDescent="0.25">
      <c r="B41" t="s">
        <v>1128</v>
      </c>
      <c r="C41" s="17" t="s">
        <v>1067</v>
      </c>
      <c r="D41" t="s">
        <v>1129</v>
      </c>
    </row>
    <row r="42" spans="2:4" x14ac:dyDescent="0.25">
      <c r="B42" t="s">
        <v>1128</v>
      </c>
      <c r="C42" s="17" t="s">
        <v>1068</v>
      </c>
      <c r="D42" t="s">
        <v>1130</v>
      </c>
    </row>
    <row r="43" spans="2:4" x14ac:dyDescent="0.25">
      <c r="B43" t="s">
        <v>1128</v>
      </c>
      <c r="C43" s="17" t="s">
        <v>1069</v>
      </c>
      <c r="D43" t="s">
        <v>1131</v>
      </c>
    </row>
    <row r="44" spans="2:4" x14ac:dyDescent="0.25">
      <c r="B44" t="s">
        <v>1128</v>
      </c>
      <c r="C44" s="17" t="s">
        <v>1070</v>
      </c>
      <c r="D44" t="s">
        <v>1130</v>
      </c>
    </row>
    <row r="45" spans="2:4" x14ac:dyDescent="0.25">
      <c r="B45" t="s">
        <v>1132</v>
      </c>
      <c r="C45" s="17" t="s">
        <v>1071</v>
      </c>
      <c r="D45" t="s">
        <v>1133</v>
      </c>
    </row>
    <row r="46" spans="2:4" x14ac:dyDescent="0.25">
      <c r="B46" t="s">
        <v>1132</v>
      </c>
      <c r="C46" s="17" t="s">
        <v>1072</v>
      </c>
      <c r="D46" t="s">
        <v>1134</v>
      </c>
    </row>
    <row r="47" spans="2:4" x14ac:dyDescent="0.25">
      <c r="B47" t="s">
        <v>1102</v>
      </c>
      <c r="C47" s="17" t="s">
        <v>1073</v>
      </c>
      <c r="D47" t="s">
        <v>1135</v>
      </c>
    </row>
    <row r="48" spans="2:4" x14ac:dyDescent="0.25">
      <c r="B48" t="s">
        <v>1102</v>
      </c>
      <c r="C48" s="17" t="s">
        <v>1074</v>
      </c>
      <c r="D48" t="s">
        <v>1136</v>
      </c>
    </row>
    <row r="49" spans="2:4" x14ac:dyDescent="0.25">
      <c r="B49" t="s">
        <v>1102</v>
      </c>
      <c r="C49" s="17" t="s">
        <v>1075</v>
      </c>
      <c r="D49" t="s">
        <v>1137</v>
      </c>
    </row>
    <row r="50" spans="2:4" x14ac:dyDescent="0.25">
      <c r="B50" t="s">
        <v>1102</v>
      </c>
      <c r="C50" s="17" t="s">
        <v>1076</v>
      </c>
      <c r="D50" t="s">
        <v>1138</v>
      </c>
    </row>
    <row r="51" spans="2:4" x14ac:dyDescent="0.25">
      <c r="B51" t="s">
        <v>1139</v>
      </c>
      <c r="C51" s="17" t="s">
        <v>1077</v>
      </c>
      <c r="D51" t="s">
        <v>1140</v>
      </c>
    </row>
    <row r="52" spans="2:4" x14ac:dyDescent="0.25">
      <c r="B52" t="s">
        <v>1139</v>
      </c>
      <c r="C52" s="17" t="s">
        <v>1078</v>
      </c>
      <c r="D52" t="s">
        <v>1141</v>
      </c>
    </row>
    <row r="53" spans="2:4" x14ac:dyDescent="0.25">
      <c r="C53" s="20"/>
    </row>
    <row r="54" spans="2:4" x14ac:dyDescent="0.25">
      <c r="C54" s="20"/>
    </row>
    <row r="55" spans="2:4" x14ac:dyDescent="0.25">
      <c r="C55" s="20"/>
    </row>
    <row r="56" spans="2:4" x14ac:dyDescent="0.25">
      <c r="C56" s="20"/>
    </row>
    <row r="57" spans="2:4" x14ac:dyDescent="0.25">
      <c r="C57" s="20"/>
    </row>
    <row r="58" spans="2:4" x14ac:dyDescent="0.25">
      <c r="C58" s="20"/>
    </row>
    <row r="59" spans="2:4" x14ac:dyDescent="0.25">
      <c r="C59" s="20"/>
    </row>
    <row r="60" spans="2:4" x14ac:dyDescent="0.25">
      <c r="C60" s="20"/>
    </row>
    <row r="61" spans="2:4" x14ac:dyDescent="0.25">
      <c r="C61" s="20"/>
    </row>
    <row r="62" spans="2:4" x14ac:dyDescent="0.25">
      <c r="C62" s="20"/>
    </row>
    <row r="63" spans="2:4" x14ac:dyDescent="0.25">
      <c r="C63" s="20"/>
    </row>
    <row r="64" spans="2:4" x14ac:dyDescent="0.25">
      <c r="C64" s="20"/>
    </row>
    <row r="65" spans="3:3" x14ac:dyDescent="0.25">
      <c r="C65" s="20"/>
    </row>
    <row r="66" spans="3:3" x14ac:dyDescent="0.25">
      <c r="C66" s="20"/>
    </row>
    <row r="67" spans="3:3" x14ac:dyDescent="0.25">
      <c r="C67" s="20"/>
    </row>
    <row r="68" spans="3:3" x14ac:dyDescent="0.25">
      <c r="C68" s="20"/>
    </row>
    <row r="69" spans="3:3" x14ac:dyDescent="0.25">
      <c r="C69" s="20"/>
    </row>
    <row r="70" spans="3:3" x14ac:dyDescent="0.25">
      <c r="C70" s="20"/>
    </row>
    <row r="71" spans="3:3" x14ac:dyDescent="0.25">
      <c r="C71" s="20"/>
    </row>
    <row r="72" spans="3:3" x14ac:dyDescent="0.25">
      <c r="C72" s="20"/>
    </row>
    <row r="73" spans="3:3" x14ac:dyDescent="0.25">
      <c r="C73" s="20"/>
    </row>
    <row r="74" spans="3:3" x14ac:dyDescent="0.25">
      <c r="C74" s="20"/>
    </row>
    <row r="75" spans="3:3" x14ac:dyDescent="0.25">
      <c r="C75" s="20"/>
    </row>
    <row r="76" spans="3:3" x14ac:dyDescent="0.25">
      <c r="C76" s="20"/>
    </row>
    <row r="77" spans="3:3" x14ac:dyDescent="0.25">
      <c r="C77" s="20"/>
    </row>
    <row r="78" spans="3:3" x14ac:dyDescent="0.25">
      <c r="C78" s="20"/>
    </row>
    <row r="79" spans="3:3" x14ac:dyDescent="0.25">
      <c r="C79" s="20"/>
    </row>
    <row r="80" spans="3:3" x14ac:dyDescent="0.25">
      <c r="C80" s="20"/>
    </row>
    <row r="81" spans="3:3" x14ac:dyDescent="0.25">
      <c r="C81" s="20"/>
    </row>
    <row r="82" spans="3:3" x14ac:dyDescent="0.25">
      <c r="C82" s="20"/>
    </row>
    <row r="83" spans="3:3" x14ac:dyDescent="0.25">
      <c r="C83" s="20"/>
    </row>
    <row r="84" spans="3:3" x14ac:dyDescent="0.25">
      <c r="C84" s="20"/>
    </row>
    <row r="85" spans="3:3" x14ac:dyDescent="0.25">
      <c r="C85" s="20"/>
    </row>
    <row r="86" spans="3:3" x14ac:dyDescent="0.25">
      <c r="C86" s="20"/>
    </row>
    <row r="87" spans="3:3" x14ac:dyDescent="0.25">
      <c r="C87" s="20"/>
    </row>
    <row r="88" spans="3:3" x14ac:dyDescent="0.25">
      <c r="C88" s="20"/>
    </row>
    <row r="89" spans="3:3" x14ac:dyDescent="0.25">
      <c r="C89" s="20"/>
    </row>
    <row r="90" spans="3:3" x14ac:dyDescent="0.25">
      <c r="C90" s="20"/>
    </row>
    <row r="91" spans="3:3" x14ac:dyDescent="0.25">
      <c r="C91" s="20"/>
    </row>
    <row r="92" spans="3:3" x14ac:dyDescent="0.25">
      <c r="C92" s="20"/>
    </row>
    <row r="93" spans="3:3" x14ac:dyDescent="0.25">
      <c r="C93" s="20"/>
    </row>
    <row r="94" spans="3:3" x14ac:dyDescent="0.25">
      <c r="C94" s="20"/>
    </row>
    <row r="95" spans="3:3" x14ac:dyDescent="0.25">
      <c r="C95" s="20"/>
    </row>
    <row r="96" spans="3:3" x14ac:dyDescent="0.25">
      <c r="C96" s="20"/>
    </row>
    <row r="97" spans="3:3" x14ac:dyDescent="0.25">
      <c r="C97" s="20"/>
    </row>
    <row r="98" spans="3:3" x14ac:dyDescent="0.25">
      <c r="C98" s="20"/>
    </row>
    <row r="99" spans="3:3" x14ac:dyDescent="0.25">
      <c r="C99" s="20"/>
    </row>
    <row r="100" spans="3:3" x14ac:dyDescent="0.25">
      <c r="C100" s="20"/>
    </row>
    <row r="101" spans="3:3" x14ac:dyDescent="0.25">
      <c r="C101" s="20"/>
    </row>
    <row r="102" spans="3:3" x14ac:dyDescent="0.25">
      <c r="C102" s="20"/>
    </row>
    <row r="103" spans="3:3" x14ac:dyDescent="0.25">
      <c r="C103" s="20"/>
    </row>
    <row r="104" spans="3:3" x14ac:dyDescent="0.25">
      <c r="C104" s="20"/>
    </row>
    <row r="105" spans="3:3" x14ac:dyDescent="0.25">
      <c r="C105" s="20"/>
    </row>
    <row r="106" spans="3:3" x14ac:dyDescent="0.25">
      <c r="C106" s="20"/>
    </row>
    <row r="107" spans="3:3" x14ac:dyDescent="0.25">
      <c r="C107" s="20"/>
    </row>
    <row r="108" spans="3:3" x14ac:dyDescent="0.25">
      <c r="C108" s="20"/>
    </row>
    <row r="109" spans="3:3" x14ac:dyDescent="0.25">
      <c r="C109" s="20"/>
    </row>
    <row r="110" spans="3:3" x14ac:dyDescent="0.25">
      <c r="C110" s="20"/>
    </row>
    <row r="111" spans="3:3" x14ac:dyDescent="0.25">
      <c r="C111" s="20"/>
    </row>
    <row r="112" spans="3:3" x14ac:dyDescent="0.25">
      <c r="C112" s="20"/>
    </row>
    <row r="113" spans="3:3" x14ac:dyDescent="0.25">
      <c r="C113" s="20"/>
    </row>
    <row r="114" spans="3:3" x14ac:dyDescent="0.25">
      <c r="C114" s="20"/>
    </row>
    <row r="115" spans="3:3" x14ac:dyDescent="0.25">
      <c r="C115" s="20"/>
    </row>
    <row r="116" spans="3:3" x14ac:dyDescent="0.25">
      <c r="C116" s="20"/>
    </row>
    <row r="117" spans="3:3" x14ac:dyDescent="0.25">
      <c r="C117" s="20"/>
    </row>
    <row r="118" spans="3:3" x14ac:dyDescent="0.25">
      <c r="C118" s="20"/>
    </row>
    <row r="119" spans="3:3" x14ac:dyDescent="0.25">
      <c r="C119" s="20"/>
    </row>
    <row r="120" spans="3:3" x14ac:dyDescent="0.25">
      <c r="C120" s="20"/>
    </row>
    <row r="121" spans="3:3" x14ac:dyDescent="0.25">
      <c r="C121" s="20"/>
    </row>
    <row r="122" spans="3:3" x14ac:dyDescent="0.25">
      <c r="C122" s="20"/>
    </row>
    <row r="123" spans="3:3" x14ac:dyDescent="0.25">
      <c r="C123" s="20"/>
    </row>
    <row r="124" spans="3:3" x14ac:dyDescent="0.25">
      <c r="C124" s="20"/>
    </row>
    <row r="125" spans="3:3" x14ac:dyDescent="0.25">
      <c r="C125" s="20"/>
    </row>
    <row r="126" spans="3:3" x14ac:dyDescent="0.25">
      <c r="C126" s="20"/>
    </row>
    <row r="127" spans="3:3" x14ac:dyDescent="0.25">
      <c r="C127" s="20"/>
    </row>
    <row r="128" spans="3:3" x14ac:dyDescent="0.25">
      <c r="C128" s="20"/>
    </row>
    <row r="129" spans="3:3" x14ac:dyDescent="0.25">
      <c r="C129" s="20"/>
    </row>
    <row r="130" spans="3:3" x14ac:dyDescent="0.25">
      <c r="C130" s="20"/>
    </row>
    <row r="131" spans="3:3" x14ac:dyDescent="0.25">
      <c r="C131" s="20"/>
    </row>
    <row r="132" spans="3:3" x14ac:dyDescent="0.25">
      <c r="C132" s="20"/>
    </row>
    <row r="133" spans="3:3" x14ac:dyDescent="0.25">
      <c r="C133" s="20"/>
    </row>
    <row r="134" spans="3:3" x14ac:dyDescent="0.25">
      <c r="C134" s="20"/>
    </row>
    <row r="135" spans="3:3" x14ac:dyDescent="0.25">
      <c r="C135" s="20"/>
    </row>
    <row r="136" spans="3:3" x14ac:dyDescent="0.25">
      <c r="C136" s="20"/>
    </row>
    <row r="137" spans="3:3" x14ac:dyDescent="0.25">
      <c r="C137" s="20"/>
    </row>
    <row r="138" spans="3:3" x14ac:dyDescent="0.25">
      <c r="C138" s="20"/>
    </row>
    <row r="139" spans="3:3" x14ac:dyDescent="0.25">
      <c r="C139" s="20"/>
    </row>
    <row r="140" spans="3:3" x14ac:dyDescent="0.25">
      <c r="C140" s="20"/>
    </row>
    <row r="141" spans="3:3" x14ac:dyDescent="0.25">
      <c r="C141" s="20"/>
    </row>
    <row r="142" spans="3:3" x14ac:dyDescent="0.25">
      <c r="C142" s="20"/>
    </row>
    <row r="143" spans="3:3" x14ac:dyDescent="0.25">
      <c r="C143" s="20"/>
    </row>
    <row r="144" spans="3:3" x14ac:dyDescent="0.25">
      <c r="C144" s="20"/>
    </row>
    <row r="145" spans="3:3" x14ac:dyDescent="0.25">
      <c r="C145" s="20"/>
    </row>
    <row r="146" spans="3:3" x14ac:dyDescent="0.25">
      <c r="C146" s="20"/>
    </row>
    <row r="147" spans="3:3" x14ac:dyDescent="0.25">
      <c r="C147" s="20"/>
    </row>
    <row r="148" spans="3:3" x14ac:dyDescent="0.25">
      <c r="C148" s="20"/>
    </row>
    <row r="149" spans="3:3" x14ac:dyDescent="0.25">
      <c r="C149" s="20"/>
    </row>
    <row r="150" spans="3:3" x14ac:dyDescent="0.25">
      <c r="C150" s="20"/>
    </row>
    <row r="151" spans="3:3" x14ac:dyDescent="0.25">
      <c r="C151" s="20"/>
    </row>
    <row r="152" spans="3:3" x14ac:dyDescent="0.25">
      <c r="C152" s="20"/>
    </row>
    <row r="153" spans="3:3" x14ac:dyDescent="0.25">
      <c r="C153" s="20"/>
    </row>
    <row r="154" spans="3:3" x14ac:dyDescent="0.25">
      <c r="C154" s="20"/>
    </row>
    <row r="155" spans="3:3" x14ac:dyDescent="0.25">
      <c r="C155" s="20"/>
    </row>
    <row r="156" spans="3:3" x14ac:dyDescent="0.25">
      <c r="C156" s="20"/>
    </row>
    <row r="157" spans="3:3" x14ac:dyDescent="0.25">
      <c r="C157" s="20"/>
    </row>
    <row r="158" spans="3:3" x14ac:dyDescent="0.25">
      <c r="C158" s="20"/>
    </row>
    <row r="159" spans="3:3" x14ac:dyDescent="0.25">
      <c r="C159" s="20"/>
    </row>
    <row r="160" spans="3:3" x14ac:dyDescent="0.25">
      <c r="C160" s="20"/>
    </row>
    <row r="161" spans="3:3" x14ac:dyDescent="0.25">
      <c r="C161" s="20"/>
    </row>
    <row r="162" spans="3:3" x14ac:dyDescent="0.25">
      <c r="C162" s="20"/>
    </row>
    <row r="163" spans="3:3" x14ac:dyDescent="0.25">
      <c r="C163" s="20"/>
    </row>
    <row r="164" spans="3:3" x14ac:dyDescent="0.25">
      <c r="C164" s="20"/>
    </row>
    <row r="165" spans="3:3" x14ac:dyDescent="0.25">
      <c r="C165" s="20"/>
    </row>
    <row r="166" spans="3:3" x14ac:dyDescent="0.25">
      <c r="C166" s="20"/>
    </row>
    <row r="167" spans="3:3" x14ac:dyDescent="0.25">
      <c r="C167" s="20"/>
    </row>
    <row r="168" spans="3:3" x14ac:dyDescent="0.25">
      <c r="C168" s="20"/>
    </row>
    <row r="169" spans="3:3" x14ac:dyDescent="0.25">
      <c r="C169" s="20"/>
    </row>
    <row r="170" spans="3:3" x14ac:dyDescent="0.25">
      <c r="C170" s="20"/>
    </row>
    <row r="171" spans="3:3" x14ac:dyDescent="0.25">
      <c r="C171" s="20"/>
    </row>
    <row r="172" spans="3:3" x14ac:dyDescent="0.25">
      <c r="C172" s="20"/>
    </row>
    <row r="173" spans="3:3" x14ac:dyDescent="0.25">
      <c r="C173" s="20"/>
    </row>
    <row r="174" spans="3:3" x14ac:dyDescent="0.25">
      <c r="C174" s="20"/>
    </row>
    <row r="175" spans="3:3" x14ac:dyDescent="0.25">
      <c r="C175" s="20"/>
    </row>
    <row r="176" spans="3:3" x14ac:dyDescent="0.25">
      <c r="C176" s="20"/>
    </row>
    <row r="177" spans="3:3" x14ac:dyDescent="0.25">
      <c r="C177" s="20"/>
    </row>
    <row r="178" spans="3:3" x14ac:dyDescent="0.25">
      <c r="C178" s="20"/>
    </row>
    <row r="179" spans="3:3" x14ac:dyDescent="0.25">
      <c r="C179" s="20"/>
    </row>
    <row r="180" spans="3:3" x14ac:dyDescent="0.25">
      <c r="C180" s="20"/>
    </row>
    <row r="181" spans="3:3" x14ac:dyDescent="0.25">
      <c r="C181" s="20"/>
    </row>
    <row r="182" spans="3:3" x14ac:dyDescent="0.25">
      <c r="C182" s="20"/>
    </row>
    <row r="183" spans="3:3" x14ac:dyDescent="0.25">
      <c r="C183" s="20"/>
    </row>
    <row r="184" spans="3:3" x14ac:dyDescent="0.25">
      <c r="C184" s="20"/>
    </row>
    <row r="185" spans="3:3" x14ac:dyDescent="0.25">
      <c r="C185" s="20"/>
    </row>
    <row r="186" spans="3:3" x14ac:dyDescent="0.25">
      <c r="C186" s="20"/>
    </row>
    <row r="187" spans="3:3" x14ac:dyDescent="0.25">
      <c r="C187" s="20"/>
    </row>
    <row r="188" spans="3:3" x14ac:dyDescent="0.25">
      <c r="C188" s="20"/>
    </row>
    <row r="189" spans="3:3" x14ac:dyDescent="0.25">
      <c r="C189" s="20"/>
    </row>
    <row r="190" spans="3:3" x14ac:dyDescent="0.25">
      <c r="C190" s="20"/>
    </row>
    <row r="191" spans="3:3" x14ac:dyDescent="0.25">
      <c r="C191" s="20"/>
    </row>
    <row r="192" spans="3:3" x14ac:dyDescent="0.25">
      <c r="C192" s="20"/>
    </row>
    <row r="193" spans="3:3" x14ac:dyDescent="0.25">
      <c r="C193" s="20"/>
    </row>
    <row r="194" spans="3:3" x14ac:dyDescent="0.25">
      <c r="C194" s="20"/>
    </row>
    <row r="195" spans="3:3" x14ac:dyDescent="0.25">
      <c r="C195" s="20"/>
    </row>
    <row r="196" spans="3:3" x14ac:dyDescent="0.25">
      <c r="C196" s="20"/>
    </row>
    <row r="197" spans="3:3" x14ac:dyDescent="0.25">
      <c r="C197" s="20"/>
    </row>
    <row r="198" spans="3:3" x14ac:dyDescent="0.25">
      <c r="C198" s="20"/>
    </row>
    <row r="199" spans="3:3" x14ac:dyDescent="0.25">
      <c r="C199" s="20"/>
    </row>
    <row r="200" spans="3:3" x14ac:dyDescent="0.25">
      <c r="C200" s="20"/>
    </row>
    <row r="201" spans="3:3" x14ac:dyDescent="0.25">
      <c r="C201" s="20"/>
    </row>
    <row r="202" spans="3:3" x14ac:dyDescent="0.25">
      <c r="C202" s="20"/>
    </row>
    <row r="203" spans="3:3" x14ac:dyDescent="0.25">
      <c r="C203" s="20"/>
    </row>
    <row r="204" spans="3:3" x14ac:dyDescent="0.25">
      <c r="C204" s="20"/>
    </row>
    <row r="205" spans="3:3" x14ac:dyDescent="0.25">
      <c r="C205" s="20"/>
    </row>
    <row r="206" spans="3:3" x14ac:dyDescent="0.25">
      <c r="C206" s="20"/>
    </row>
    <row r="207" spans="3:3" x14ac:dyDescent="0.25">
      <c r="C207" s="20"/>
    </row>
    <row r="208" spans="3:3" x14ac:dyDescent="0.25">
      <c r="C208" s="20"/>
    </row>
    <row r="209" spans="3:3" x14ac:dyDescent="0.25">
      <c r="C209" s="20"/>
    </row>
    <row r="210" spans="3:3" x14ac:dyDescent="0.25">
      <c r="C210" s="20"/>
    </row>
    <row r="211" spans="3:3" x14ac:dyDescent="0.25">
      <c r="C211" s="20"/>
    </row>
    <row r="212" spans="3:3" x14ac:dyDescent="0.25">
      <c r="C212" s="20"/>
    </row>
    <row r="213" spans="3:3" x14ac:dyDescent="0.25">
      <c r="C213" s="20"/>
    </row>
    <row r="214" spans="3:3" x14ac:dyDescent="0.25">
      <c r="C214" s="20"/>
    </row>
    <row r="215" spans="3:3" x14ac:dyDescent="0.25">
      <c r="C215" s="20"/>
    </row>
    <row r="216" spans="3:3" x14ac:dyDescent="0.25">
      <c r="C216" s="20"/>
    </row>
    <row r="217" spans="3:3" x14ac:dyDescent="0.25">
      <c r="C217" s="20"/>
    </row>
    <row r="218" spans="3:3" x14ac:dyDescent="0.25">
      <c r="C218" s="20"/>
    </row>
    <row r="219" spans="3:3" x14ac:dyDescent="0.25">
      <c r="C219" s="20"/>
    </row>
    <row r="220" spans="3:3" x14ac:dyDescent="0.25">
      <c r="C220" s="20"/>
    </row>
    <row r="221" spans="3:3" x14ac:dyDescent="0.25">
      <c r="C221" s="20"/>
    </row>
    <row r="222" spans="3:3" x14ac:dyDescent="0.25">
      <c r="C222" s="20"/>
    </row>
    <row r="223" spans="3:3" x14ac:dyDescent="0.25">
      <c r="C223" s="20"/>
    </row>
    <row r="224" spans="3:3" x14ac:dyDescent="0.25">
      <c r="C224" s="20"/>
    </row>
    <row r="225" spans="3:3" x14ac:dyDescent="0.25">
      <c r="C225" s="20"/>
    </row>
    <row r="226" spans="3:3" x14ac:dyDescent="0.25">
      <c r="C226" s="20"/>
    </row>
    <row r="227" spans="3:3" x14ac:dyDescent="0.25">
      <c r="C227" s="20"/>
    </row>
    <row r="228" spans="3:3" x14ac:dyDescent="0.25">
      <c r="C228" s="20"/>
    </row>
    <row r="229" spans="3:3" x14ac:dyDescent="0.25">
      <c r="C229" s="20"/>
    </row>
    <row r="230" spans="3:3" x14ac:dyDescent="0.25">
      <c r="C230" s="20"/>
    </row>
    <row r="231" spans="3:3" x14ac:dyDescent="0.25">
      <c r="C231" s="20"/>
    </row>
    <row r="232" spans="3:3" x14ac:dyDescent="0.25">
      <c r="C232" s="20"/>
    </row>
    <row r="233" spans="3:3" x14ac:dyDescent="0.25">
      <c r="C233" s="20"/>
    </row>
    <row r="234" spans="3:3" x14ac:dyDescent="0.25">
      <c r="C234" s="20"/>
    </row>
    <row r="235" spans="3:3" x14ac:dyDescent="0.25">
      <c r="C235" s="20"/>
    </row>
    <row r="236" spans="3:3" x14ac:dyDescent="0.25">
      <c r="C236" s="20"/>
    </row>
    <row r="237" spans="3:3" x14ac:dyDescent="0.25">
      <c r="C237" s="20"/>
    </row>
    <row r="238" spans="3:3" x14ac:dyDescent="0.25">
      <c r="C238" s="20"/>
    </row>
    <row r="239" spans="3:3" x14ac:dyDescent="0.25">
      <c r="C239" s="20"/>
    </row>
    <row r="240" spans="3:3" x14ac:dyDescent="0.25">
      <c r="C240" s="20"/>
    </row>
    <row r="241" spans="3:3" x14ac:dyDescent="0.25">
      <c r="C241" s="20"/>
    </row>
    <row r="242" spans="3:3" x14ac:dyDescent="0.25">
      <c r="C242" s="20"/>
    </row>
    <row r="243" spans="3:3" x14ac:dyDescent="0.25">
      <c r="C243" s="20"/>
    </row>
    <row r="244" spans="3:3" x14ac:dyDescent="0.25">
      <c r="C244" s="20"/>
    </row>
    <row r="245" spans="3:3" x14ac:dyDescent="0.25">
      <c r="C245" s="20"/>
    </row>
    <row r="246" spans="3:3" x14ac:dyDescent="0.25">
      <c r="C246" s="20"/>
    </row>
    <row r="247" spans="3:3" x14ac:dyDescent="0.25">
      <c r="C247" s="20"/>
    </row>
    <row r="248" spans="3:3" x14ac:dyDescent="0.25">
      <c r="C248" s="20"/>
    </row>
    <row r="249" spans="3:3" x14ac:dyDescent="0.25">
      <c r="C249" s="20"/>
    </row>
    <row r="250" spans="3:3" x14ac:dyDescent="0.25">
      <c r="C250" s="20"/>
    </row>
    <row r="251" spans="3:3" x14ac:dyDescent="0.25">
      <c r="C251" s="20"/>
    </row>
    <row r="252" spans="3:3" x14ac:dyDescent="0.25">
      <c r="C252" s="20"/>
    </row>
    <row r="253" spans="3:3" x14ac:dyDescent="0.25">
      <c r="C253" s="20"/>
    </row>
    <row r="254" spans="3:3" x14ac:dyDescent="0.25">
      <c r="C254" s="20"/>
    </row>
    <row r="255" spans="3:3" x14ac:dyDescent="0.25">
      <c r="C255" s="20"/>
    </row>
    <row r="256" spans="3:3" x14ac:dyDescent="0.25">
      <c r="C256" s="20"/>
    </row>
    <row r="257" spans="3:3" x14ac:dyDescent="0.25">
      <c r="C257" s="20"/>
    </row>
    <row r="258" spans="3:3" x14ac:dyDescent="0.25">
      <c r="C258" s="20"/>
    </row>
    <row r="259" spans="3:3" x14ac:dyDescent="0.25">
      <c r="C259" s="20"/>
    </row>
    <row r="260" spans="3:3" x14ac:dyDescent="0.25">
      <c r="C260" s="20"/>
    </row>
    <row r="261" spans="3:3" x14ac:dyDescent="0.25">
      <c r="C261" s="20"/>
    </row>
    <row r="262" spans="3:3" x14ac:dyDescent="0.25">
      <c r="C262" s="20"/>
    </row>
    <row r="263" spans="3:3" x14ac:dyDescent="0.25">
      <c r="C263" s="20"/>
    </row>
    <row r="264" spans="3:3" x14ac:dyDescent="0.25">
      <c r="C264" s="20"/>
    </row>
    <row r="265" spans="3:3" x14ac:dyDescent="0.25">
      <c r="C265" s="20"/>
    </row>
    <row r="266" spans="3:3" x14ac:dyDescent="0.25">
      <c r="C266" s="20"/>
    </row>
    <row r="267" spans="3:3" x14ac:dyDescent="0.25">
      <c r="C267" s="20"/>
    </row>
    <row r="268" spans="3:3" x14ac:dyDescent="0.25">
      <c r="C268" s="20"/>
    </row>
    <row r="269" spans="3:3" x14ac:dyDescent="0.25">
      <c r="C269" s="20"/>
    </row>
    <row r="270" spans="3:3" x14ac:dyDescent="0.25">
      <c r="C270" s="20"/>
    </row>
    <row r="271" spans="3:3" x14ac:dyDescent="0.25">
      <c r="C271" s="20"/>
    </row>
    <row r="272" spans="3:3" x14ac:dyDescent="0.25">
      <c r="C272" s="20"/>
    </row>
    <row r="273" spans="3:3" x14ac:dyDescent="0.25">
      <c r="C273" s="20"/>
    </row>
    <row r="274" spans="3:3" x14ac:dyDescent="0.25">
      <c r="C274" s="20"/>
    </row>
    <row r="275" spans="3:3" x14ac:dyDescent="0.25">
      <c r="C275" s="20"/>
    </row>
    <row r="276" spans="3:3" x14ac:dyDescent="0.25">
      <c r="C276" s="20"/>
    </row>
    <row r="277" spans="3:3" x14ac:dyDescent="0.25">
      <c r="C277" s="20"/>
    </row>
    <row r="278" spans="3:3" x14ac:dyDescent="0.25">
      <c r="C278" s="20"/>
    </row>
    <row r="279" spans="3:3" x14ac:dyDescent="0.25">
      <c r="C279" s="20"/>
    </row>
    <row r="280" spans="3:3" x14ac:dyDescent="0.25">
      <c r="C280" s="20"/>
    </row>
    <row r="281" spans="3:3" x14ac:dyDescent="0.25">
      <c r="C281" s="20"/>
    </row>
    <row r="282" spans="3:3" x14ac:dyDescent="0.25">
      <c r="C282" s="20"/>
    </row>
    <row r="283" spans="3:3" x14ac:dyDescent="0.25">
      <c r="C283" s="20"/>
    </row>
    <row r="284" spans="3:3" x14ac:dyDescent="0.25">
      <c r="C284" s="20"/>
    </row>
    <row r="285" spans="3:3" x14ac:dyDescent="0.25">
      <c r="C285" s="20"/>
    </row>
    <row r="286" spans="3:3" x14ac:dyDescent="0.25">
      <c r="C286" s="20"/>
    </row>
    <row r="287" spans="3:3" x14ac:dyDescent="0.25">
      <c r="C287" s="20"/>
    </row>
    <row r="288" spans="3:3" x14ac:dyDescent="0.25">
      <c r="C288" s="20"/>
    </row>
    <row r="289" spans="3:3" x14ac:dyDescent="0.25">
      <c r="C289" s="20"/>
    </row>
    <row r="290" spans="3:3" x14ac:dyDescent="0.25">
      <c r="C290" s="20"/>
    </row>
    <row r="291" spans="3:3" x14ac:dyDescent="0.25">
      <c r="C291" s="20"/>
    </row>
    <row r="292" spans="3:3" x14ac:dyDescent="0.25">
      <c r="C292" s="20"/>
    </row>
    <row r="293" spans="3:3" x14ac:dyDescent="0.25">
      <c r="C293" s="20"/>
    </row>
    <row r="294" spans="3:3" x14ac:dyDescent="0.25">
      <c r="C294" s="20"/>
    </row>
    <row r="295" spans="3:3" x14ac:dyDescent="0.25">
      <c r="C295" s="20"/>
    </row>
    <row r="296" spans="3:3" x14ac:dyDescent="0.25">
      <c r="C296" s="20"/>
    </row>
    <row r="297" spans="3:3" x14ac:dyDescent="0.25">
      <c r="C297" s="20"/>
    </row>
    <row r="298" spans="3:3" x14ac:dyDescent="0.25">
      <c r="C298" s="20"/>
    </row>
    <row r="299" spans="3:3" x14ac:dyDescent="0.25">
      <c r="C299" s="20"/>
    </row>
    <row r="300" spans="3:3" x14ac:dyDescent="0.25">
      <c r="C300" s="20"/>
    </row>
    <row r="301" spans="3:3" x14ac:dyDescent="0.25">
      <c r="C301" s="20"/>
    </row>
    <row r="302" spans="3:3" x14ac:dyDescent="0.25">
      <c r="C302" s="20"/>
    </row>
    <row r="303" spans="3:3" x14ac:dyDescent="0.25">
      <c r="C303" s="20"/>
    </row>
    <row r="304" spans="3:3" x14ac:dyDescent="0.25">
      <c r="C304" s="20"/>
    </row>
    <row r="305" spans="3:3" x14ac:dyDescent="0.25">
      <c r="C305" s="20"/>
    </row>
    <row r="306" spans="3:3" x14ac:dyDescent="0.25">
      <c r="C306" s="20"/>
    </row>
    <row r="307" spans="3:3" x14ac:dyDescent="0.25">
      <c r="C307" s="20"/>
    </row>
    <row r="308" spans="3:3" x14ac:dyDescent="0.25">
      <c r="C308" s="20"/>
    </row>
    <row r="309" spans="3:3" x14ac:dyDescent="0.25">
      <c r="C309" s="20"/>
    </row>
    <row r="310" spans="3:3" x14ac:dyDescent="0.25">
      <c r="C310" s="20"/>
    </row>
    <row r="311" spans="3:3" x14ac:dyDescent="0.25">
      <c r="C311" s="20"/>
    </row>
    <row r="312" spans="3:3" x14ac:dyDescent="0.25">
      <c r="C312" s="20"/>
    </row>
    <row r="313" spans="3:3" x14ac:dyDescent="0.25">
      <c r="C313" s="20"/>
    </row>
    <row r="314" spans="3:3" x14ac:dyDescent="0.25">
      <c r="C314" s="20"/>
    </row>
    <row r="315" spans="3:3" x14ac:dyDescent="0.25">
      <c r="C315" s="20"/>
    </row>
    <row r="316" spans="3:3" x14ac:dyDescent="0.25">
      <c r="C316" s="20"/>
    </row>
    <row r="317" spans="3:3" x14ac:dyDescent="0.25">
      <c r="C317" s="20"/>
    </row>
    <row r="318" spans="3:3" x14ac:dyDescent="0.25">
      <c r="C318" s="20"/>
    </row>
    <row r="319" spans="3:3" x14ac:dyDescent="0.25">
      <c r="C319" s="20"/>
    </row>
    <row r="320" spans="3:3" x14ac:dyDescent="0.25">
      <c r="C320" s="20"/>
    </row>
    <row r="321" spans="3:3" x14ac:dyDescent="0.25">
      <c r="C321" s="20"/>
    </row>
    <row r="322" spans="3:3" x14ac:dyDescent="0.25">
      <c r="C322" s="20"/>
    </row>
    <row r="323" spans="3:3" x14ac:dyDescent="0.25">
      <c r="C323" s="20"/>
    </row>
    <row r="324" spans="3:3" x14ac:dyDescent="0.25">
      <c r="C324" s="20"/>
    </row>
    <row r="325" spans="3:3" x14ac:dyDescent="0.25">
      <c r="C325" s="20"/>
    </row>
    <row r="326" spans="3:3" x14ac:dyDescent="0.25">
      <c r="C326" s="20"/>
    </row>
    <row r="327" spans="3:3" x14ac:dyDescent="0.25">
      <c r="C327" s="20"/>
    </row>
    <row r="328" spans="3:3" x14ac:dyDescent="0.25">
      <c r="C328" s="20"/>
    </row>
    <row r="329" spans="3:3" x14ac:dyDescent="0.25">
      <c r="C329" s="20"/>
    </row>
    <row r="330" spans="3:3" x14ac:dyDescent="0.25">
      <c r="C330" s="20"/>
    </row>
    <row r="331" spans="3:3" x14ac:dyDescent="0.25">
      <c r="C331" s="20"/>
    </row>
    <row r="332" spans="3:3" x14ac:dyDescent="0.25">
      <c r="C332" s="20"/>
    </row>
    <row r="333" spans="3:3" x14ac:dyDescent="0.25">
      <c r="C333" s="20"/>
    </row>
    <row r="334" spans="3:3" x14ac:dyDescent="0.25">
      <c r="C334" s="20"/>
    </row>
    <row r="335" spans="3:3" x14ac:dyDescent="0.25">
      <c r="C335" s="20"/>
    </row>
    <row r="336" spans="3:3" x14ac:dyDescent="0.25">
      <c r="C336" s="20"/>
    </row>
    <row r="337" spans="3:3" x14ac:dyDescent="0.25">
      <c r="C337" s="20"/>
    </row>
    <row r="338" spans="3:3" x14ac:dyDescent="0.25">
      <c r="C338" s="20"/>
    </row>
    <row r="339" spans="3:3" x14ac:dyDescent="0.25">
      <c r="C339" s="20"/>
    </row>
    <row r="340" spans="3:3" x14ac:dyDescent="0.25">
      <c r="C340" s="20"/>
    </row>
    <row r="341" spans="3:3" x14ac:dyDescent="0.25">
      <c r="C341" s="20"/>
    </row>
    <row r="342" spans="3:3" x14ac:dyDescent="0.25">
      <c r="C342" s="20"/>
    </row>
    <row r="343" spans="3:3" x14ac:dyDescent="0.25">
      <c r="C343" s="20"/>
    </row>
    <row r="344" spans="3:3" x14ac:dyDescent="0.25">
      <c r="C344" s="20"/>
    </row>
    <row r="345" spans="3:3" x14ac:dyDescent="0.25">
      <c r="C345" s="20"/>
    </row>
    <row r="346" spans="3:3" x14ac:dyDescent="0.25">
      <c r="C346" s="20"/>
    </row>
    <row r="347" spans="3:3" x14ac:dyDescent="0.25">
      <c r="C347" s="20"/>
    </row>
    <row r="348" spans="3:3" x14ac:dyDescent="0.25">
      <c r="C348" s="20"/>
    </row>
    <row r="349" spans="3:3" x14ac:dyDescent="0.25">
      <c r="C349" s="20"/>
    </row>
    <row r="350" spans="3:3" x14ac:dyDescent="0.25">
      <c r="C350" s="20"/>
    </row>
    <row r="351" spans="3:3" x14ac:dyDescent="0.25">
      <c r="C351" s="20"/>
    </row>
    <row r="352" spans="3:3" x14ac:dyDescent="0.25">
      <c r="C352" s="20"/>
    </row>
    <row r="353" spans="3:3" x14ac:dyDescent="0.25">
      <c r="C353" s="20"/>
    </row>
    <row r="354" spans="3:3" x14ac:dyDescent="0.25">
      <c r="C354" s="20"/>
    </row>
    <row r="355" spans="3:3" x14ac:dyDescent="0.25">
      <c r="C355" s="20"/>
    </row>
    <row r="356" spans="3:3" x14ac:dyDescent="0.25">
      <c r="C356" s="20"/>
    </row>
    <row r="357" spans="3:3" x14ac:dyDescent="0.25">
      <c r="C357" s="20"/>
    </row>
    <row r="358" spans="3:3" x14ac:dyDescent="0.25">
      <c r="C358" s="20"/>
    </row>
    <row r="359" spans="3:3" x14ac:dyDescent="0.25">
      <c r="C359" s="20"/>
    </row>
    <row r="360" spans="3:3" x14ac:dyDescent="0.25">
      <c r="C360" s="20"/>
    </row>
    <row r="361" spans="3:3" x14ac:dyDescent="0.25">
      <c r="C361" s="20"/>
    </row>
    <row r="362" spans="3:3" x14ac:dyDescent="0.25">
      <c r="C362" s="20"/>
    </row>
    <row r="363" spans="3:3" x14ac:dyDescent="0.25">
      <c r="C363" s="20"/>
    </row>
    <row r="364" spans="3:3" x14ac:dyDescent="0.25">
      <c r="C364" s="20"/>
    </row>
    <row r="365" spans="3:3" x14ac:dyDescent="0.25">
      <c r="C365" s="20"/>
    </row>
    <row r="366" spans="3:3" x14ac:dyDescent="0.25">
      <c r="C366" s="20"/>
    </row>
    <row r="367" spans="3:3" x14ac:dyDescent="0.25">
      <c r="C367" s="20"/>
    </row>
    <row r="368" spans="3:3" x14ac:dyDescent="0.25">
      <c r="C368" s="20"/>
    </row>
    <row r="369" spans="3:3" x14ac:dyDescent="0.25">
      <c r="C369" s="20"/>
    </row>
    <row r="370" spans="3:3" x14ac:dyDescent="0.25">
      <c r="C370" s="20"/>
    </row>
    <row r="371" spans="3:3" x14ac:dyDescent="0.25">
      <c r="C371" s="20"/>
    </row>
    <row r="372" spans="3:3" x14ac:dyDescent="0.25">
      <c r="C372" s="20"/>
    </row>
    <row r="373" spans="3:3" x14ac:dyDescent="0.25">
      <c r="C373" s="20"/>
    </row>
    <row r="374" spans="3:3" x14ac:dyDescent="0.25">
      <c r="C374" s="20"/>
    </row>
    <row r="375" spans="3:3" x14ac:dyDescent="0.25">
      <c r="C375" s="20"/>
    </row>
    <row r="376" spans="3:3" x14ac:dyDescent="0.25">
      <c r="C376" s="20"/>
    </row>
    <row r="377" spans="3:3" x14ac:dyDescent="0.25">
      <c r="C377" s="20"/>
    </row>
    <row r="378" spans="3:3" x14ac:dyDescent="0.25">
      <c r="C378" s="20"/>
    </row>
    <row r="379" spans="3:3" x14ac:dyDescent="0.25">
      <c r="C379" s="20"/>
    </row>
    <row r="380" spans="3:3" x14ac:dyDescent="0.25">
      <c r="C380" s="20"/>
    </row>
    <row r="381" spans="3:3" x14ac:dyDescent="0.25">
      <c r="C381" s="20"/>
    </row>
    <row r="382" spans="3:3" x14ac:dyDescent="0.25">
      <c r="C382" s="20"/>
    </row>
    <row r="383" spans="3:3" x14ac:dyDescent="0.25">
      <c r="C383" s="20"/>
    </row>
    <row r="384" spans="3:3" x14ac:dyDescent="0.25">
      <c r="C384" s="20"/>
    </row>
    <row r="385" spans="3:3" x14ac:dyDescent="0.25">
      <c r="C385" s="20"/>
    </row>
    <row r="386" spans="3:3" x14ac:dyDescent="0.25">
      <c r="C386" s="20"/>
    </row>
    <row r="387" spans="3:3" x14ac:dyDescent="0.25">
      <c r="C387" s="20"/>
    </row>
    <row r="388" spans="3:3" x14ac:dyDescent="0.25">
      <c r="C388" s="20"/>
    </row>
    <row r="389" spans="3:3" x14ac:dyDescent="0.25">
      <c r="C389" s="20"/>
    </row>
    <row r="390" spans="3:3" x14ac:dyDescent="0.25">
      <c r="C390" s="20"/>
    </row>
    <row r="391" spans="3:3" x14ac:dyDescent="0.25">
      <c r="C391" s="20"/>
    </row>
    <row r="392" spans="3:3" x14ac:dyDescent="0.25">
      <c r="C392" s="20"/>
    </row>
    <row r="393" spans="3:3" x14ac:dyDescent="0.25">
      <c r="C393" s="20"/>
    </row>
    <row r="394" spans="3:3" x14ac:dyDescent="0.25">
      <c r="C394" s="20"/>
    </row>
    <row r="395" spans="3:3" x14ac:dyDescent="0.25">
      <c r="C395" s="20"/>
    </row>
    <row r="396" spans="3:3" x14ac:dyDescent="0.25">
      <c r="C396" s="20"/>
    </row>
    <row r="397" spans="3:3" x14ac:dyDescent="0.25">
      <c r="C397" s="20"/>
    </row>
    <row r="398" spans="3:3" x14ac:dyDescent="0.25">
      <c r="C398" s="20"/>
    </row>
    <row r="399" spans="3:3" x14ac:dyDescent="0.25">
      <c r="C399" s="20"/>
    </row>
    <row r="400" spans="3:3" x14ac:dyDescent="0.25">
      <c r="C400" s="20"/>
    </row>
    <row r="401" spans="3:3" x14ac:dyDescent="0.25">
      <c r="C401" s="20"/>
    </row>
    <row r="402" spans="3:3" x14ac:dyDescent="0.25">
      <c r="C402" s="20"/>
    </row>
    <row r="403" spans="3:3" x14ac:dyDescent="0.25">
      <c r="C403" s="20"/>
    </row>
    <row r="404" spans="3:3" x14ac:dyDescent="0.25">
      <c r="C404" s="20"/>
    </row>
    <row r="405" spans="3:3" x14ac:dyDescent="0.25">
      <c r="C405" s="20"/>
    </row>
    <row r="406" spans="3:3" x14ac:dyDescent="0.25">
      <c r="C406" s="20"/>
    </row>
    <row r="407" spans="3:3" x14ac:dyDescent="0.25">
      <c r="C407" s="20"/>
    </row>
    <row r="408" spans="3:3" x14ac:dyDescent="0.25">
      <c r="C408" s="20"/>
    </row>
    <row r="409" spans="3:3" x14ac:dyDescent="0.25">
      <c r="C409" s="20"/>
    </row>
    <row r="410" spans="3:3" x14ac:dyDescent="0.25">
      <c r="C410" s="20"/>
    </row>
    <row r="411" spans="3:3" x14ac:dyDescent="0.25">
      <c r="C411" s="20"/>
    </row>
    <row r="412" spans="3:3" x14ac:dyDescent="0.25">
      <c r="C412" s="20"/>
    </row>
    <row r="413" spans="3:3" x14ac:dyDescent="0.25">
      <c r="C413" s="20"/>
    </row>
    <row r="414" spans="3:3" x14ac:dyDescent="0.25">
      <c r="C414" s="20"/>
    </row>
    <row r="415" spans="3:3" x14ac:dyDescent="0.25">
      <c r="C415" s="20"/>
    </row>
    <row r="416" spans="3:3" x14ac:dyDescent="0.25">
      <c r="C416" s="20"/>
    </row>
    <row r="417" spans="3:3" x14ac:dyDescent="0.25">
      <c r="C417" s="20"/>
    </row>
    <row r="418" spans="3:3" x14ac:dyDescent="0.25">
      <c r="C418" s="20"/>
    </row>
    <row r="419" spans="3:3" x14ac:dyDescent="0.25">
      <c r="C419" s="20"/>
    </row>
    <row r="420" spans="3:3" x14ac:dyDescent="0.25">
      <c r="C420" s="20"/>
    </row>
    <row r="421" spans="3:3" x14ac:dyDescent="0.25">
      <c r="C421" s="20"/>
    </row>
    <row r="422" spans="3:3" x14ac:dyDescent="0.25">
      <c r="C422" s="20"/>
    </row>
    <row r="423" spans="3:3" x14ac:dyDescent="0.25">
      <c r="C423" s="20"/>
    </row>
    <row r="424" spans="3:3" x14ac:dyDescent="0.25">
      <c r="C424" s="20"/>
    </row>
    <row r="425" spans="3:3" x14ac:dyDescent="0.25">
      <c r="C425" s="20"/>
    </row>
    <row r="426" spans="3:3" x14ac:dyDescent="0.25">
      <c r="C426" s="20"/>
    </row>
    <row r="427" spans="3:3" x14ac:dyDescent="0.25">
      <c r="C427" s="20"/>
    </row>
    <row r="428" spans="3:3" x14ac:dyDescent="0.25">
      <c r="C428" s="20"/>
    </row>
    <row r="429" spans="3:3" x14ac:dyDescent="0.25">
      <c r="C429" s="20"/>
    </row>
    <row r="430" spans="3:3" x14ac:dyDescent="0.25">
      <c r="C430" s="20"/>
    </row>
    <row r="431" spans="3:3" x14ac:dyDescent="0.25">
      <c r="C431" s="20"/>
    </row>
    <row r="432" spans="3:3" x14ac:dyDescent="0.25">
      <c r="C432" s="20"/>
    </row>
    <row r="433" spans="3:3" x14ac:dyDescent="0.25">
      <c r="C433" s="20"/>
    </row>
    <row r="434" spans="3:3" x14ac:dyDescent="0.25">
      <c r="C434" s="20"/>
    </row>
    <row r="435" spans="3:3" x14ac:dyDescent="0.25">
      <c r="C435" s="20"/>
    </row>
    <row r="436" spans="3:3" x14ac:dyDescent="0.25">
      <c r="C436" s="20"/>
    </row>
    <row r="437" spans="3:3" x14ac:dyDescent="0.25">
      <c r="C437" s="20"/>
    </row>
    <row r="438" spans="3:3" x14ac:dyDescent="0.25">
      <c r="C438" s="20"/>
    </row>
    <row r="439" spans="3:3" x14ac:dyDescent="0.25">
      <c r="C439" s="20"/>
    </row>
    <row r="440" spans="3:3" x14ac:dyDescent="0.25">
      <c r="C440" s="20"/>
    </row>
    <row r="441" spans="3:3" x14ac:dyDescent="0.25">
      <c r="C441" s="20"/>
    </row>
    <row r="442" spans="3:3" x14ac:dyDescent="0.25">
      <c r="C442" s="20"/>
    </row>
    <row r="443" spans="3:3" x14ac:dyDescent="0.25">
      <c r="C443" s="20"/>
    </row>
    <row r="444" spans="3:3" x14ac:dyDescent="0.25">
      <c r="C444" s="20"/>
    </row>
    <row r="445" spans="3:3" x14ac:dyDescent="0.25">
      <c r="C445" s="20"/>
    </row>
    <row r="446" spans="3:3" x14ac:dyDescent="0.25">
      <c r="C446" s="20"/>
    </row>
    <row r="447" spans="3:3" x14ac:dyDescent="0.25">
      <c r="C447" s="20"/>
    </row>
    <row r="448" spans="3:3" x14ac:dyDescent="0.25">
      <c r="C448" s="20"/>
    </row>
    <row r="449" spans="3:3" x14ac:dyDescent="0.25">
      <c r="C449" s="20"/>
    </row>
    <row r="450" spans="3:3" x14ac:dyDescent="0.25">
      <c r="C450" s="20"/>
    </row>
    <row r="451" spans="3:3" x14ac:dyDescent="0.25">
      <c r="C451" s="20"/>
    </row>
    <row r="452" spans="3:3" x14ac:dyDescent="0.25">
      <c r="C452" s="20"/>
    </row>
    <row r="453" spans="3:3" x14ac:dyDescent="0.25">
      <c r="C453" s="20"/>
    </row>
    <row r="454" spans="3:3" x14ac:dyDescent="0.25">
      <c r="C454" s="20"/>
    </row>
    <row r="455" spans="3:3" x14ac:dyDescent="0.25">
      <c r="C455" s="20"/>
    </row>
    <row r="456" spans="3:3" x14ac:dyDescent="0.25">
      <c r="C456" s="20"/>
    </row>
    <row r="457" spans="3:3" x14ac:dyDescent="0.25">
      <c r="C457" s="20"/>
    </row>
    <row r="458" spans="3:3" x14ac:dyDescent="0.25">
      <c r="C458" s="20"/>
    </row>
    <row r="459" spans="3:3" x14ac:dyDescent="0.25">
      <c r="C459" s="20"/>
    </row>
    <row r="460" spans="3:3" x14ac:dyDescent="0.25">
      <c r="C460" s="20"/>
    </row>
    <row r="461" spans="3:3" x14ac:dyDescent="0.25">
      <c r="C461" s="20"/>
    </row>
    <row r="462" spans="3:3" x14ac:dyDescent="0.25">
      <c r="C462" s="20"/>
    </row>
    <row r="463" spans="3:3" x14ac:dyDescent="0.25">
      <c r="C463" s="20"/>
    </row>
    <row r="464" spans="3:3" x14ac:dyDescent="0.25">
      <c r="C464" s="20"/>
    </row>
    <row r="465" spans="3:3" x14ac:dyDescent="0.25">
      <c r="C465" s="20"/>
    </row>
    <row r="466" spans="3:3" x14ac:dyDescent="0.25">
      <c r="C466" s="20"/>
    </row>
    <row r="467" spans="3:3" x14ac:dyDescent="0.25">
      <c r="C467" s="20"/>
    </row>
    <row r="468" spans="3:3" x14ac:dyDescent="0.25">
      <c r="C468" s="20"/>
    </row>
    <row r="469" spans="3:3" x14ac:dyDescent="0.25">
      <c r="C469" s="20"/>
    </row>
    <row r="470" spans="3:3" x14ac:dyDescent="0.25">
      <c r="C470" s="20"/>
    </row>
    <row r="471" spans="3:3" x14ac:dyDescent="0.25">
      <c r="C471" s="20"/>
    </row>
    <row r="472" spans="3:3" x14ac:dyDescent="0.25">
      <c r="C472" s="20"/>
    </row>
    <row r="473" spans="3:3" x14ac:dyDescent="0.25">
      <c r="C473" s="20"/>
    </row>
    <row r="474" spans="3:3" x14ac:dyDescent="0.25">
      <c r="C474" s="20"/>
    </row>
    <row r="475" spans="3:3" x14ac:dyDescent="0.25">
      <c r="C475" s="20"/>
    </row>
    <row r="476" spans="3:3" x14ac:dyDescent="0.25">
      <c r="C476" s="20"/>
    </row>
    <row r="477" spans="3:3" x14ac:dyDescent="0.25">
      <c r="C477" s="20"/>
    </row>
    <row r="478" spans="3:3" x14ac:dyDescent="0.25">
      <c r="C478" s="20"/>
    </row>
    <row r="479" spans="3:3" x14ac:dyDescent="0.25">
      <c r="C479" s="20"/>
    </row>
    <row r="480" spans="3:3" x14ac:dyDescent="0.25">
      <c r="C480" s="20"/>
    </row>
    <row r="481" spans="3:3" x14ac:dyDescent="0.25">
      <c r="C481" s="20"/>
    </row>
    <row r="482" spans="3:3" x14ac:dyDescent="0.25">
      <c r="C482" s="20"/>
    </row>
    <row r="483" spans="3:3" x14ac:dyDescent="0.25">
      <c r="C483" s="20"/>
    </row>
    <row r="484" spans="3:3" x14ac:dyDescent="0.25">
      <c r="C484" s="20"/>
    </row>
    <row r="485" spans="3:3" x14ac:dyDescent="0.25">
      <c r="C485" s="20"/>
    </row>
    <row r="486" spans="3:3" x14ac:dyDescent="0.25">
      <c r="C486" s="20"/>
    </row>
    <row r="487" spans="3:3" x14ac:dyDescent="0.25">
      <c r="C487" s="20"/>
    </row>
    <row r="488" spans="3:3" x14ac:dyDescent="0.25">
      <c r="C488" s="20"/>
    </row>
    <row r="489" spans="3:3" x14ac:dyDescent="0.25">
      <c r="C489" s="20"/>
    </row>
    <row r="490" spans="3:3" x14ac:dyDescent="0.25">
      <c r="C490" s="20"/>
    </row>
    <row r="491" spans="3:3" x14ac:dyDescent="0.25">
      <c r="C491" s="20"/>
    </row>
    <row r="492" spans="3:3" x14ac:dyDescent="0.25">
      <c r="C492" s="20"/>
    </row>
    <row r="493" spans="3:3" x14ac:dyDescent="0.25">
      <c r="C493" s="20"/>
    </row>
    <row r="494" spans="3:3" x14ac:dyDescent="0.25">
      <c r="C494" s="20"/>
    </row>
    <row r="495" spans="3:3" x14ac:dyDescent="0.25">
      <c r="C495" s="20"/>
    </row>
    <row r="496" spans="3:3" x14ac:dyDescent="0.25">
      <c r="C496" s="20"/>
    </row>
    <row r="497" spans="3:3" x14ac:dyDescent="0.25">
      <c r="C497" s="20"/>
    </row>
    <row r="498" spans="3:3" x14ac:dyDescent="0.25">
      <c r="C498" s="20"/>
    </row>
    <row r="499" spans="3:3" x14ac:dyDescent="0.25">
      <c r="C499" s="20"/>
    </row>
    <row r="500" spans="3:3" x14ac:dyDescent="0.25">
      <c r="C500" s="20"/>
    </row>
    <row r="501" spans="3:3" x14ac:dyDescent="0.25">
      <c r="C501" s="20"/>
    </row>
    <row r="502" spans="3:3" x14ac:dyDescent="0.25">
      <c r="C502" s="20"/>
    </row>
    <row r="503" spans="3:3" x14ac:dyDescent="0.25">
      <c r="C503" s="20"/>
    </row>
    <row r="504" spans="3:3" x14ac:dyDescent="0.25">
      <c r="C504" s="20"/>
    </row>
    <row r="505" spans="3:3" x14ac:dyDescent="0.25">
      <c r="C505" s="20"/>
    </row>
    <row r="506" spans="3:3" x14ac:dyDescent="0.25">
      <c r="C506" s="20"/>
    </row>
    <row r="507" spans="3:3" x14ac:dyDescent="0.25">
      <c r="C507" s="20"/>
    </row>
    <row r="508" spans="3:3" x14ac:dyDescent="0.25">
      <c r="C508" s="20"/>
    </row>
    <row r="509" spans="3:3" x14ac:dyDescent="0.25">
      <c r="C509" s="20"/>
    </row>
    <row r="510" spans="3:3" x14ac:dyDescent="0.25">
      <c r="C510" s="20"/>
    </row>
    <row r="511" spans="3:3" x14ac:dyDescent="0.25">
      <c r="C511" s="20"/>
    </row>
    <row r="512" spans="3:3" x14ac:dyDescent="0.25">
      <c r="C512" s="20"/>
    </row>
    <row r="513" spans="3:3" x14ac:dyDescent="0.25">
      <c r="C513" s="20"/>
    </row>
    <row r="514" spans="3:3" x14ac:dyDescent="0.25">
      <c r="C514" s="20"/>
    </row>
    <row r="515" spans="3:3" x14ac:dyDescent="0.25">
      <c r="C515" s="20"/>
    </row>
    <row r="516" spans="3:3" x14ac:dyDescent="0.25">
      <c r="C516" s="20"/>
    </row>
    <row r="517" spans="3:3" x14ac:dyDescent="0.25">
      <c r="C517" s="20"/>
    </row>
    <row r="518" spans="3:3" x14ac:dyDescent="0.25">
      <c r="C518" s="20"/>
    </row>
    <row r="519" spans="3:3" x14ac:dyDescent="0.25">
      <c r="C519" s="20"/>
    </row>
    <row r="520" spans="3:3" x14ac:dyDescent="0.25">
      <c r="C520" s="20"/>
    </row>
    <row r="521" spans="3:3" x14ac:dyDescent="0.25">
      <c r="C521" s="20"/>
    </row>
    <row r="522" spans="3:3" x14ac:dyDescent="0.25">
      <c r="C522" s="20"/>
    </row>
    <row r="523" spans="3:3" x14ac:dyDescent="0.25">
      <c r="C523" s="20"/>
    </row>
    <row r="524" spans="3:3" x14ac:dyDescent="0.25">
      <c r="C524" s="20"/>
    </row>
    <row r="525" spans="3:3" x14ac:dyDescent="0.25">
      <c r="C525" s="20"/>
    </row>
    <row r="526" spans="3:3" x14ac:dyDescent="0.25">
      <c r="C526" s="20"/>
    </row>
    <row r="527" spans="3:3" x14ac:dyDescent="0.25">
      <c r="C527" s="20"/>
    </row>
    <row r="528" spans="3:3" x14ac:dyDescent="0.25">
      <c r="C528" s="20"/>
    </row>
    <row r="529" spans="3:3" x14ac:dyDescent="0.25">
      <c r="C529" s="20"/>
    </row>
    <row r="530" spans="3:3" x14ac:dyDescent="0.25">
      <c r="C530" s="20"/>
    </row>
    <row r="531" spans="3:3" x14ac:dyDescent="0.25">
      <c r="C531" s="20"/>
    </row>
    <row r="532" spans="3:3" x14ac:dyDescent="0.25">
      <c r="C532" s="20"/>
    </row>
    <row r="533" spans="3:3" x14ac:dyDescent="0.25">
      <c r="C533" s="20"/>
    </row>
    <row r="534" spans="3:3" x14ac:dyDescent="0.25">
      <c r="C534" s="20"/>
    </row>
    <row r="535" spans="3:3" x14ac:dyDescent="0.25">
      <c r="C535" s="20"/>
    </row>
    <row r="536" spans="3:3" x14ac:dyDescent="0.25">
      <c r="C536" s="20"/>
    </row>
    <row r="537" spans="3:3" x14ac:dyDescent="0.25">
      <c r="C537" s="20"/>
    </row>
    <row r="538" spans="3:3" x14ac:dyDescent="0.25">
      <c r="C538" s="20"/>
    </row>
    <row r="539" spans="3:3" x14ac:dyDescent="0.25">
      <c r="C539" s="20"/>
    </row>
    <row r="540" spans="3:3" x14ac:dyDescent="0.25">
      <c r="C540" s="20"/>
    </row>
    <row r="541" spans="3:3" x14ac:dyDescent="0.25">
      <c r="C541" s="20"/>
    </row>
    <row r="542" spans="3:3" x14ac:dyDescent="0.25">
      <c r="C542" s="20"/>
    </row>
    <row r="543" spans="3:3" x14ac:dyDescent="0.25">
      <c r="C543" s="20"/>
    </row>
    <row r="544" spans="3:3" x14ac:dyDescent="0.25">
      <c r="C544" s="20"/>
    </row>
    <row r="545" spans="3:3" x14ac:dyDescent="0.25">
      <c r="C545" s="20"/>
    </row>
    <row r="546" spans="3:3" x14ac:dyDescent="0.25">
      <c r="C546" s="20"/>
    </row>
    <row r="547" spans="3:3" x14ac:dyDescent="0.25">
      <c r="C547" s="20"/>
    </row>
    <row r="548" spans="3:3" x14ac:dyDescent="0.25">
      <c r="C548" s="20"/>
    </row>
    <row r="549" spans="3:3" x14ac:dyDescent="0.25">
      <c r="C549" s="20"/>
    </row>
    <row r="550" spans="3:3" x14ac:dyDescent="0.25">
      <c r="C550" s="20"/>
    </row>
    <row r="551" spans="3:3" x14ac:dyDescent="0.25">
      <c r="C551" s="20"/>
    </row>
    <row r="552" spans="3:3" x14ac:dyDescent="0.25">
      <c r="C552" s="20"/>
    </row>
    <row r="553" spans="3:3" x14ac:dyDescent="0.25">
      <c r="C553" s="20"/>
    </row>
    <row r="554" spans="3:3" x14ac:dyDescent="0.25">
      <c r="C554" s="20"/>
    </row>
    <row r="555" spans="3:3" x14ac:dyDescent="0.25">
      <c r="C555" s="20"/>
    </row>
    <row r="556" spans="3:3" x14ac:dyDescent="0.25">
      <c r="C556" s="20"/>
    </row>
    <row r="557" spans="3:3" x14ac:dyDescent="0.25">
      <c r="C557" s="20"/>
    </row>
    <row r="558" spans="3:3" x14ac:dyDescent="0.25">
      <c r="C558" s="20"/>
    </row>
    <row r="559" spans="3:3" x14ac:dyDescent="0.25">
      <c r="C559" s="20"/>
    </row>
    <row r="560" spans="3:3" x14ac:dyDescent="0.25">
      <c r="C560" s="20"/>
    </row>
    <row r="561" spans="3:3" x14ac:dyDescent="0.25">
      <c r="C561" s="20"/>
    </row>
    <row r="562" spans="3:3" x14ac:dyDescent="0.25">
      <c r="C562" s="20"/>
    </row>
    <row r="563" spans="3:3" x14ac:dyDescent="0.25">
      <c r="C563" s="20"/>
    </row>
    <row r="564" spans="3:3" x14ac:dyDescent="0.25">
      <c r="C564" s="20"/>
    </row>
    <row r="565" spans="3:3" x14ac:dyDescent="0.25">
      <c r="C565" s="20"/>
    </row>
    <row r="566" spans="3:3" x14ac:dyDescent="0.25">
      <c r="C566" s="20"/>
    </row>
    <row r="567" spans="3:3" x14ac:dyDescent="0.25">
      <c r="C567" s="20"/>
    </row>
    <row r="568" spans="3:3" x14ac:dyDescent="0.25">
      <c r="C568" s="20"/>
    </row>
    <row r="569" spans="3:3" x14ac:dyDescent="0.25">
      <c r="C569" s="20"/>
    </row>
    <row r="570" spans="3:3" x14ac:dyDescent="0.25">
      <c r="C570" s="20"/>
    </row>
    <row r="571" spans="3:3" x14ac:dyDescent="0.25">
      <c r="C571" s="20"/>
    </row>
    <row r="572" spans="3:3" x14ac:dyDescent="0.25">
      <c r="C572" s="20"/>
    </row>
    <row r="573" spans="3:3" x14ac:dyDescent="0.25">
      <c r="C573" s="20"/>
    </row>
    <row r="574" spans="3:3" x14ac:dyDescent="0.25">
      <c r="C574" s="20"/>
    </row>
    <row r="575" spans="3:3" x14ac:dyDescent="0.25">
      <c r="C575" s="20"/>
    </row>
    <row r="576" spans="3:3" x14ac:dyDescent="0.25">
      <c r="C576" s="20"/>
    </row>
    <row r="577" spans="3:3" x14ac:dyDescent="0.25">
      <c r="C577" s="20"/>
    </row>
    <row r="578" spans="3:3" x14ac:dyDescent="0.25">
      <c r="C578" s="20"/>
    </row>
    <row r="579" spans="3:3" x14ac:dyDescent="0.25">
      <c r="C579" s="20"/>
    </row>
    <row r="580" spans="3:3" x14ac:dyDescent="0.25">
      <c r="C580" s="20"/>
    </row>
    <row r="581" spans="3:3" x14ac:dyDescent="0.25">
      <c r="C581" s="20"/>
    </row>
    <row r="582" spans="3:3" x14ac:dyDescent="0.25">
      <c r="C582" s="20"/>
    </row>
    <row r="583" spans="3:3" x14ac:dyDescent="0.25">
      <c r="C583" s="20"/>
    </row>
    <row r="584" spans="3:3" x14ac:dyDescent="0.25">
      <c r="C584" s="20"/>
    </row>
    <row r="585" spans="3:3" x14ac:dyDescent="0.25">
      <c r="C585" s="20"/>
    </row>
    <row r="586" spans="3:3" x14ac:dyDescent="0.25">
      <c r="C586" s="20"/>
    </row>
    <row r="587" spans="3:3" x14ac:dyDescent="0.25">
      <c r="C587" s="20"/>
    </row>
    <row r="588" spans="3:3" x14ac:dyDescent="0.25">
      <c r="C588" s="20"/>
    </row>
    <row r="589" spans="3:3" x14ac:dyDescent="0.25">
      <c r="C589" s="20"/>
    </row>
    <row r="590" spans="3:3" x14ac:dyDescent="0.25">
      <c r="C590" s="20"/>
    </row>
    <row r="591" spans="3:3" x14ac:dyDescent="0.25">
      <c r="C591" s="20"/>
    </row>
    <row r="592" spans="3:3" x14ac:dyDescent="0.25">
      <c r="C592" s="20"/>
    </row>
    <row r="593" spans="3:3" x14ac:dyDescent="0.25">
      <c r="C593" s="20"/>
    </row>
    <row r="594" spans="3:3" x14ac:dyDescent="0.25">
      <c r="C594" s="20"/>
    </row>
    <row r="595" spans="3:3" x14ac:dyDescent="0.25">
      <c r="C595" s="20"/>
    </row>
    <row r="596" spans="3:3" x14ac:dyDescent="0.25">
      <c r="C596" s="20"/>
    </row>
    <row r="597" spans="3:3" x14ac:dyDescent="0.25">
      <c r="C597" s="20"/>
    </row>
    <row r="598" spans="3:3" x14ac:dyDescent="0.25">
      <c r="C598" s="20"/>
    </row>
    <row r="599" spans="3:3" x14ac:dyDescent="0.25">
      <c r="C599" s="20"/>
    </row>
    <row r="600" spans="3:3" x14ac:dyDescent="0.25">
      <c r="C600" s="20"/>
    </row>
    <row r="601" spans="3:3" x14ac:dyDescent="0.25">
      <c r="C601" s="20"/>
    </row>
    <row r="602" spans="3:3" x14ac:dyDescent="0.25">
      <c r="C602" s="20"/>
    </row>
    <row r="603" spans="3:3" x14ac:dyDescent="0.25">
      <c r="C603" s="20"/>
    </row>
    <row r="604" spans="3:3" x14ac:dyDescent="0.25">
      <c r="C604" s="20"/>
    </row>
    <row r="605" spans="3:3" x14ac:dyDescent="0.25">
      <c r="C605" s="20"/>
    </row>
    <row r="606" spans="3:3" x14ac:dyDescent="0.25">
      <c r="C606" s="20"/>
    </row>
    <row r="607" spans="3:3" x14ac:dyDescent="0.25">
      <c r="C607" s="20"/>
    </row>
    <row r="608" spans="3:3" x14ac:dyDescent="0.25">
      <c r="C608" s="20"/>
    </row>
    <row r="609" spans="3:3" x14ac:dyDescent="0.25">
      <c r="C609" s="20"/>
    </row>
    <row r="610" spans="3:3" x14ac:dyDescent="0.25">
      <c r="C610" s="20"/>
    </row>
    <row r="611" spans="3:3" x14ac:dyDescent="0.25">
      <c r="C611" s="20"/>
    </row>
    <row r="612" spans="3:3" x14ac:dyDescent="0.25">
      <c r="C612" s="20"/>
    </row>
    <row r="613" spans="3:3" x14ac:dyDescent="0.25">
      <c r="C613" s="20"/>
    </row>
    <row r="614" spans="3:3" x14ac:dyDescent="0.25">
      <c r="C614" s="20"/>
    </row>
    <row r="615" spans="3:3" x14ac:dyDescent="0.25">
      <c r="C615" s="20"/>
    </row>
    <row r="616" spans="3:3" x14ac:dyDescent="0.25">
      <c r="C616" s="20"/>
    </row>
    <row r="617" spans="3:3" x14ac:dyDescent="0.25">
      <c r="C617" s="20"/>
    </row>
    <row r="618" spans="3:3" x14ac:dyDescent="0.25">
      <c r="C618" s="20"/>
    </row>
    <row r="619" spans="3:3" x14ac:dyDescent="0.25">
      <c r="C619" s="20"/>
    </row>
    <row r="620" spans="3:3" x14ac:dyDescent="0.25">
      <c r="C620" s="20"/>
    </row>
    <row r="621" spans="3:3" x14ac:dyDescent="0.25">
      <c r="C621" s="20"/>
    </row>
    <row r="622" spans="3:3" x14ac:dyDescent="0.25">
      <c r="C622" s="20"/>
    </row>
    <row r="623" spans="3:3" x14ac:dyDescent="0.25">
      <c r="C623" s="20"/>
    </row>
    <row r="624" spans="3:3" x14ac:dyDescent="0.25">
      <c r="C624" s="20"/>
    </row>
    <row r="625" spans="3:3" x14ac:dyDescent="0.25">
      <c r="C625" s="20"/>
    </row>
    <row r="626" spans="3:3" x14ac:dyDescent="0.25">
      <c r="C626" s="20"/>
    </row>
    <row r="627" spans="3:3" x14ac:dyDescent="0.25">
      <c r="C627" s="20"/>
    </row>
    <row r="628" spans="3:3" x14ac:dyDescent="0.25">
      <c r="C628" s="20"/>
    </row>
    <row r="629" spans="3:3" x14ac:dyDescent="0.25">
      <c r="C629" s="20"/>
    </row>
    <row r="630" spans="3:3" x14ac:dyDescent="0.25">
      <c r="C630" s="20"/>
    </row>
    <row r="631" spans="3:3" x14ac:dyDescent="0.25">
      <c r="C631" s="20"/>
    </row>
    <row r="632" spans="3:3" x14ac:dyDescent="0.25">
      <c r="C632" s="20"/>
    </row>
    <row r="633" spans="3:3" x14ac:dyDescent="0.25">
      <c r="C633" s="20"/>
    </row>
    <row r="634" spans="3:3" x14ac:dyDescent="0.25">
      <c r="C634" s="20"/>
    </row>
    <row r="635" spans="3:3" x14ac:dyDescent="0.25">
      <c r="C635" s="20"/>
    </row>
    <row r="636" spans="3:3" x14ac:dyDescent="0.25">
      <c r="C636" s="20"/>
    </row>
    <row r="637" spans="3:3" x14ac:dyDescent="0.25">
      <c r="C637" s="20"/>
    </row>
    <row r="638" spans="3:3" x14ac:dyDescent="0.25">
      <c r="C638" s="20"/>
    </row>
    <row r="639" spans="3:3" x14ac:dyDescent="0.25">
      <c r="C639" s="20"/>
    </row>
    <row r="640" spans="3:3" x14ac:dyDescent="0.25">
      <c r="C640" s="20"/>
    </row>
    <row r="641" spans="3:3" x14ac:dyDescent="0.25">
      <c r="C641" s="20"/>
    </row>
    <row r="642" spans="3:3" x14ac:dyDescent="0.25">
      <c r="C642" s="20"/>
    </row>
    <row r="643" spans="3:3" x14ac:dyDescent="0.25">
      <c r="C643" s="20"/>
    </row>
    <row r="644" spans="3:3" x14ac:dyDescent="0.25">
      <c r="C644" s="20"/>
    </row>
    <row r="645" spans="3:3" x14ac:dyDescent="0.25">
      <c r="C645" s="20"/>
    </row>
    <row r="646" spans="3:3" x14ac:dyDescent="0.25">
      <c r="C646" s="20"/>
    </row>
    <row r="647" spans="3:3" x14ac:dyDescent="0.25">
      <c r="C647" s="20"/>
    </row>
    <row r="648" spans="3:3" x14ac:dyDescent="0.25">
      <c r="C648" s="20"/>
    </row>
    <row r="649" spans="3:3" x14ac:dyDescent="0.25">
      <c r="C649" s="20"/>
    </row>
    <row r="650" spans="3:3" x14ac:dyDescent="0.25">
      <c r="C650" s="20"/>
    </row>
    <row r="651" spans="3:3" x14ac:dyDescent="0.25">
      <c r="C651" s="20"/>
    </row>
    <row r="652" spans="3:3" x14ac:dyDescent="0.25">
      <c r="C652" s="20"/>
    </row>
    <row r="653" spans="3:3" x14ac:dyDescent="0.25">
      <c r="C653" s="20"/>
    </row>
    <row r="654" spans="3:3" x14ac:dyDescent="0.25">
      <c r="C654" s="20"/>
    </row>
    <row r="655" spans="3:3" x14ac:dyDescent="0.25">
      <c r="C655" s="20"/>
    </row>
    <row r="656" spans="3:3" x14ac:dyDescent="0.25">
      <c r="C656" s="20"/>
    </row>
    <row r="657" spans="3:3" x14ac:dyDescent="0.25">
      <c r="C657" s="20"/>
    </row>
    <row r="658" spans="3:3" x14ac:dyDescent="0.25">
      <c r="C658" s="20"/>
    </row>
    <row r="659" spans="3:3" x14ac:dyDescent="0.25">
      <c r="C659" s="20"/>
    </row>
    <row r="660" spans="3:3" x14ac:dyDescent="0.25">
      <c r="C660" s="20"/>
    </row>
    <row r="661" spans="3:3" x14ac:dyDescent="0.25">
      <c r="C661" s="20"/>
    </row>
    <row r="662" spans="3:3" x14ac:dyDescent="0.25">
      <c r="C662" s="20"/>
    </row>
    <row r="663" spans="3:3" x14ac:dyDescent="0.25">
      <c r="C663" s="20"/>
    </row>
    <row r="664" spans="3:3" x14ac:dyDescent="0.25">
      <c r="C664" s="20"/>
    </row>
    <row r="665" spans="3:3" x14ac:dyDescent="0.25">
      <c r="C665" s="20"/>
    </row>
    <row r="666" spans="3:3" x14ac:dyDescent="0.25">
      <c r="C666" s="20"/>
    </row>
    <row r="667" spans="3:3" x14ac:dyDescent="0.25">
      <c r="C667" s="20"/>
    </row>
    <row r="668" spans="3:3" x14ac:dyDescent="0.25">
      <c r="C668" s="20"/>
    </row>
    <row r="669" spans="3:3" x14ac:dyDescent="0.25">
      <c r="C669" s="20"/>
    </row>
    <row r="670" spans="3:3" x14ac:dyDescent="0.25">
      <c r="C670" s="20"/>
    </row>
    <row r="671" spans="3:3" x14ac:dyDescent="0.25">
      <c r="C671" s="20"/>
    </row>
    <row r="672" spans="3:3" x14ac:dyDescent="0.25">
      <c r="C672" s="20"/>
    </row>
    <row r="673" spans="3:3" x14ac:dyDescent="0.25">
      <c r="C673" s="20"/>
    </row>
    <row r="674" spans="3:3" x14ac:dyDescent="0.25">
      <c r="C674" s="20"/>
    </row>
    <row r="675" spans="3:3" x14ac:dyDescent="0.25">
      <c r="C675" s="20"/>
    </row>
    <row r="676" spans="3:3" x14ac:dyDescent="0.25">
      <c r="C676" s="20"/>
    </row>
    <row r="677" spans="3:3" x14ac:dyDescent="0.25">
      <c r="C677" s="20"/>
    </row>
    <row r="678" spans="3:3" x14ac:dyDescent="0.25">
      <c r="C678" s="20"/>
    </row>
    <row r="679" spans="3:3" x14ac:dyDescent="0.25">
      <c r="C679" s="20"/>
    </row>
    <row r="680" spans="3:3" x14ac:dyDescent="0.25">
      <c r="C680" s="20"/>
    </row>
    <row r="681" spans="3:3" x14ac:dyDescent="0.25">
      <c r="C681" s="20"/>
    </row>
    <row r="682" spans="3:3" x14ac:dyDescent="0.25">
      <c r="C682" s="20"/>
    </row>
    <row r="683" spans="3:3" x14ac:dyDescent="0.25">
      <c r="C683" s="20"/>
    </row>
    <row r="684" spans="3:3" x14ac:dyDescent="0.25">
      <c r="C684" s="20"/>
    </row>
    <row r="685" spans="3:3" x14ac:dyDescent="0.25">
      <c r="C685" s="20"/>
    </row>
    <row r="686" spans="3:3" x14ac:dyDescent="0.25">
      <c r="C686" s="20"/>
    </row>
    <row r="687" spans="3:3" x14ac:dyDescent="0.25">
      <c r="C687" s="20"/>
    </row>
    <row r="688" spans="3:3" x14ac:dyDescent="0.25">
      <c r="C688" s="20"/>
    </row>
    <row r="689" spans="3:3" x14ac:dyDescent="0.25">
      <c r="C689" s="20"/>
    </row>
    <row r="690" spans="3:3" x14ac:dyDescent="0.25">
      <c r="C690" s="20"/>
    </row>
    <row r="691" spans="3:3" x14ac:dyDescent="0.25">
      <c r="C691" s="20"/>
    </row>
    <row r="692" spans="3:3" x14ac:dyDescent="0.25">
      <c r="C692" s="20"/>
    </row>
    <row r="693" spans="3:3" x14ac:dyDescent="0.25">
      <c r="C693" s="20"/>
    </row>
    <row r="694" spans="3:3" x14ac:dyDescent="0.25">
      <c r="C694" s="20"/>
    </row>
    <row r="695" spans="3:3" x14ac:dyDescent="0.25">
      <c r="C695" s="20"/>
    </row>
    <row r="696" spans="3:3" x14ac:dyDescent="0.25">
      <c r="C696" s="20"/>
    </row>
    <row r="697" spans="3:3" x14ac:dyDescent="0.25">
      <c r="C697" s="20"/>
    </row>
    <row r="698" spans="3:3" x14ac:dyDescent="0.25">
      <c r="C698" s="20"/>
    </row>
    <row r="699" spans="3:3" x14ac:dyDescent="0.25">
      <c r="C699" s="20"/>
    </row>
    <row r="700" spans="3:3" x14ac:dyDescent="0.25">
      <c r="C700" s="20"/>
    </row>
    <row r="701" spans="3:3" x14ac:dyDescent="0.25">
      <c r="C701" s="20"/>
    </row>
    <row r="702" spans="3:3" x14ac:dyDescent="0.25">
      <c r="C702" s="20"/>
    </row>
    <row r="703" spans="3:3" x14ac:dyDescent="0.25">
      <c r="C703" s="20"/>
    </row>
    <row r="704" spans="3:3" x14ac:dyDescent="0.25">
      <c r="C704" s="20"/>
    </row>
    <row r="705" spans="3:3" x14ac:dyDescent="0.25">
      <c r="C705" s="20"/>
    </row>
    <row r="706" spans="3:3" x14ac:dyDescent="0.25">
      <c r="C706" s="20"/>
    </row>
    <row r="707" spans="3:3" x14ac:dyDescent="0.25">
      <c r="C707" s="20"/>
    </row>
    <row r="708" spans="3:3" x14ac:dyDescent="0.25">
      <c r="C708" s="20"/>
    </row>
    <row r="709" spans="3:3" x14ac:dyDescent="0.25">
      <c r="C709" s="20"/>
    </row>
    <row r="710" spans="3:3" x14ac:dyDescent="0.25">
      <c r="C710" s="20"/>
    </row>
    <row r="711" spans="3:3" x14ac:dyDescent="0.25">
      <c r="C711" s="20"/>
    </row>
    <row r="712" spans="3:3" x14ac:dyDescent="0.25">
      <c r="C712" s="20"/>
    </row>
    <row r="713" spans="3:3" x14ac:dyDescent="0.25">
      <c r="C713" s="20"/>
    </row>
    <row r="714" spans="3:3" x14ac:dyDescent="0.25">
      <c r="C714" s="20"/>
    </row>
    <row r="715" spans="3:3" x14ac:dyDescent="0.25">
      <c r="C715" s="20"/>
    </row>
    <row r="716" spans="3:3" x14ac:dyDescent="0.25">
      <c r="C716" s="20"/>
    </row>
    <row r="717" spans="3:3" x14ac:dyDescent="0.25">
      <c r="C717" s="20"/>
    </row>
    <row r="718" spans="3:3" x14ac:dyDescent="0.25">
      <c r="C718" s="20"/>
    </row>
    <row r="719" spans="3:3" x14ac:dyDescent="0.25">
      <c r="C719" s="20"/>
    </row>
    <row r="720" spans="3:3" x14ac:dyDescent="0.25">
      <c r="C720" s="20"/>
    </row>
    <row r="721" spans="3:3" x14ac:dyDescent="0.25">
      <c r="C721" s="20"/>
    </row>
    <row r="722" spans="3:3" x14ac:dyDescent="0.25">
      <c r="C722" s="20"/>
    </row>
    <row r="723" spans="3:3" x14ac:dyDescent="0.25">
      <c r="C723" s="20"/>
    </row>
    <row r="724" spans="3:3" x14ac:dyDescent="0.25">
      <c r="C724" s="20"/>
    </row>
    <row r="725" spans="3:3" x14ac:dyDescent="0.25">
      <c r="C725" s="20"/>
    </row>
    <row r="726" spans="3:3" x14ac:dyDescent="0.25">
      <c r="C726" s="20"/>
    </row>
    <row r="727" spans="3:3" x14ac:dyDescent="0.25">
      <c r="C727" s="20"/>
    </row>
    <row r="728" spans="3:3" x14ac:dyDescent="0.25">
      <c r="C728" s="20"/>
    </row>
    <row r="729" spans="3:3" x14ac:dyDescent="0.25">
      <c r="C729" s="20"/>
    </row>
    <row r="730" spans="3:3" x14ac:dyDescent="0.25">
      <c r="C730" s="20"/>
    </row>
    <row r="731" spans="3:3" x14ac:dyDescent="0.25">
      <c r="C731" s="20"/>
    </row>
    <row r="732" spans="3:3" x14ac:dyDescent="0.25">
      <c r="C732" s="20"/>
    </row>
    <row r="733" spans="3:3" x14ac:dyDescent="0.25">
      <c r="C733" s="20"/>
    </row>
    <row r="734" spans="3:3" x14ac:dyDescent="0.25">
      <c r="C734" s="20"/>
    </row>
    <row r="735" spans="3:3" x14ac:dyDescent="0.25">
      <c r="C735" s="20"/>
    </row>
    <row r="736" spans="3:3" x14ac:dyDescent="0.25">
      <c r="C736" s="20"/>
    </row>
    <row r="737" spans="3:3" x14ac:dyDescent="0.25">
      <c r="C737" s="20"/>
    </row>
    <row r="738" spans="3:3" x14ac:dyDescent="0.25">
      <c r="C738" s="20"/>
    </row>
    <row r="739" spans="3:3" x14ac:dyDescent="0.25">
      <c r="C739" s="20"/>
    </row>
    <row r="740" spans="3:3" x14ac:dyDescent="0.25">
      <c r="C740" s="20"/>
    </row>
    <row r="741" spans="3:3" x14ac:dyDescent="0.25">
      <c r="C741" s="20"/>
    </row>
    <row r="742" spans="3:3" x14ac:dyDescent="0.25">
      <c r="C742" s="20"/>
    </row>
    <row r="743" spans="3:3" x14ac:dyDescent="0.25">
      <c r="C743" s="20"/>
    </row>
    <row r="744" spans="3:3" x14ac:dyDescent="0.25">
      <c r="C744" s="20"/>
    </row>
    <row r="745" spans="3:3" x14ac:dyDescent="0.25">
      <c r="C745" s="20"/>
    </row>
    <row r="746" spans="3:3" x14ac:dyDescent="0.25">
      <c r="C746" s="20"/>
    </row>
    <row r="747" spans="3:3" x14ac:dyDescent="0.25">
      <c r="C747" s="20"/>
    </row>
    <row r="748" spans="3:3" x14ac:dyDescent="0.25">
      <c r="C748" s="20"/>
    </row>
    <row r="749" spans="3:3" x14ac:dyDescent="0.25">
      <c r="C749" s="20"/>
    </row>
    <row r="750" spans="3:3" x14ac:dyDescent="0.25">
      <c r="C750" s="20"/>
    </row>
    <row r="751" spans="3:3" x14ac:dyDescent="0.25">
      <c r="C751" s="20"/>
    </row>
    <row r="752" spans="3:3" x14ac:dyDescent="0.25">
      <c r="C752" s="20"/>
    </row>
    <row r="753" spans="3:3" x14ac:dyDescent="0.25">
      <c r="C753" s="20"/>
    </row>
    <row r="754" spans="3:3" x14ac:dyDescent="0.25">
      <c r="C754" s="20"/>
    </row>
    <row r="755" spans="3:3" x14ac:dyDescent="0.25">
      <c r="C755" s="20"/>
    </row>
    <row r="756" spans="3:3" x14ac:dyDescent="0.25">
      <c r="C756" s="20"/>
    </row>
    <row r="757" spans="3:3" x14ac:dyDescent="0.25">
      <c r="C757" s="20"/>
    </row>
    <row r="758" spans="3:3" x14ac:dyDescent="0.25">
      <c r="C758" s="20"/>
    </row>
    <row r="759" spans="3:3" x14ac:dyDescent="0.25">
      <c r="C759" s="20"/>
    </row>
    <row r="760" spans="3:3" x14ac:dyDescent="0.25">
      <c r="C760" s="20"/>
    </row>
    <row r="761" spans="3:3" x14ac:dyDescent="0.25">
      <c r="C761" s="20"/>
    </row>
    <row r="762" spans="3:3" x14ac:dyDescent="0.25">
      <c r="C762" s="20"/>
    </row>
    <row r="763" spans="3:3" x14ac:dyDescent="0.25">
      <c r="C763" s="20"/>
    </row>
    <row r="764" spans="3:3" x14ac:dyDescent="0.25">
      <c r="C764" s="20"/>
    </row>
    <row r="765" spans="3:3" x14ac:dyDescent="0.25">
      <c r="C765" s="20"/>
    </row>
    <row r="766" spans="3:3" x14ac:dyDescent="0.25">
      <c r="C766" s="20"/>
    </row>
    <row r="767" spans="3:3" x14ac:dyDescent="0.25">
      <c r="C767" s="20"/>
    </row>
    <row r="768" spans="3:3" x14ac:dyDescent="0.25">
      <c r="C768" s="20"/>
    </row>
    <row r="769" spans="3:3" x14ac:dyDescent="0.25">
      <c r="C769" s="20"/>
    </row>
    <row r="770" spans="3:3" x14ac:dyDescent="0.25">
      <c r="C770" s="20"/>
    </row>
    <row r="771" spans="3:3" x14ac:dyDescent="0.25">
      <c r="C771" s="20"/>
    </row>
    <row r="772" spans="3:3" x14ac:dyDescent="0.25">
      <c r="C772" s="20"/>
    </row>
    <row r="773" spans="3:3" x14ac:dyDescent="0.25">
      <c r="C773" s="20"/>
    </row>
    <row r="774" spans="3:3" x14ac:dyDescent="0.25">
      <c r="C774" s="20"/>
    </row>
    <row r="775" spans="3:3" x14ac:dyDescent="0.25">
      <c r="C775" s="20"/>
    </row>
    <row r="776" spans="3:3" x14ac:dyDescent="0.25">
      <c r="C776" s="20"/>
    </row>
    <row r="777" spans="3:3" x14ac:dyDescent="0.25">
      <c r="C777" s="20"/>
    </row>
    <row r="778" spans="3:3" x14ac:dyDescent="0.25">
      <c r="C778" s="20"/>
    </row>
    <row r="779" spans="3:3" x14ac:dyDescent="0.25">
      <c r="C779" s="20"/>
    </row>
    <row r="780" spans="3:3" x14ac:dyDescent="0.25">
      <c r="C780" s="20"/>
    </row>
    <row r="781" spans="3:3" x14ac:dyDescent="0.25">
      <c r="C781" s="20"/>
    </row>
    <row r="782" spans="3:3" x14ac:dyDescent="0.25">
      <c r="C782" s="20"/>
    </row>
    <row r="783" spans="3:3" x14ac:dyDescent="0.25">
      <c r="C783" s="20"/>
    </row>
    <row r="784" spans="3:3" x14ac:dyDescent="0.25">
      <c r="C784" s="20"/>
    </row>
    <row r="785" spans="3:3" x14ac:dyDescent="0.25">
      <c r="C785" s="20"/>
    </row>
    <row r="786" spans="3:3" x14ac:dyDescent="0.25">
      <c r="C786" s="20"/>
    </row>
    <row r="787" spans="3:3" x14ac:dyDescent="0.25">
      <c r="C787" s="20"/>
    </row>
    <row r="788" spans="3:3" x14ac:dyDescent="0.25">
      <c r="C788" s="20"/>
    </row>
    <row r="789" spans="3:3" x14ac:dyDescent="0.25">
      <c r="C789" s="20"/>
    </row>
    <row r="790" spans="3:3" x14ac:dyDescent="0.25">
      <c r="C790" s="20"/>
    </row>
    <row r="791" spans="3:3" x14ac:dyDescent="0.25">
      <c r="C791" s="20"/>
    </row>
    <row r="792" spans="3:3" x14ac:dyDescent="0.25">
      <c r="C792" s="20"/>
    </row>
    <row r="793" spans="3:3" x14ac:dyDescent="0.25">
      <c r="C793" s="20"/>
    </row>
    <row r="794" spans="3:3" x14ac:dyDescent="0.25">
      <c r="C794" s="20"/>
    </row>
    <row r="795" spans="3:3" x14ac:dyDescent="0.25">
      <c r="C795" s="20"/>
    </row>
    <row r="796" spans="3:3" x14ac:dyDescent="0.25">
      <c r="C796" s="20"/>
    </row>
    <row r="797" spans="3:3" x14ac:dyDescent="0.25">
      <c r="C797" s="20"/>
    </row>
    <row r="798" spans="3:3" x14ac:dyDescent="0.25">
      <c r="C798" s="20"/>
    </row>
    <row r="799" spans="3:3" x14ac:dyDescent="0.25">
      <c r="C799" s="20"/>
    </row>
    <row r="800" spans="3:3" x14ac:dyDescent="0.25">
      <c r="C800" s="20"/>
    </row>
    <row r="801" spans="3:3" x14ac:dyDescent="0.25">
      <c r="C801" s="20"/>
    </row>
    <row r="802" spans="3:3" x14ac:dyDescent="0.25">
      <c r="C802" s="20"/>
    </row>
    <row r="803" spans="3:3" x14ac:dyDescent="0.25">
      <c r="C803" s="20"/>
    </row>
    <row r="804" spans="3:3" x14ac:dyDescent="0.25">
      <c r="C804" s="20"/>
    </row>
    <row r="805" spans="3:3" x14ac:dyDescent="0.25">
      <c r="C805" s="20"/>
    </row>
    <row r="806" spans="3:3" x14ac:dyDescent="0.25">
      <c r="C806" s="20"/>
    </row>
    <row r="807" spans="3:3" x14ac:dyDescent="0.25">
      <c r="C807" s="20"/>
    </row>
    <row r="808" spans="3:3" x14ac:dyDescent="0.25">
      <c r="C808" s="20"/>
    </row>
    <row r="809" spans="3:3" x14ac:dyDescent="0.25">
      <c r="C809" s="20"/>
    </row>
    <row r="810" spans="3:3" x14ac:dyDescent="0.25">
      <c r="C810" s="20"/>
    </row>
    <row r="811" spans="3:3" x14ac:dyDescent="0.25">
      <c r="C811" s="20"/>
    </row>
    <row r="812" spans="3:3" x14ac:dyDescent="0.25">
      <c r="C812" s="20"/>
    </row>
    <row r="813" spans="3:3" x14ac:dyDescent="0.25">
      <c r="C813" s="20"/>
    </row>
    <row r="814" spans="3:3" x14ac:dyDescent="0.25">
      <c r="C814" s="20"/>
    </row>
    <row r="815" spans="3:3" x14ac:dyDescent="0.25">
      <c r="C815" s="20"/>
    </row>
    <row r="816" spans="3:3" x14ac:dyDescent="0.25">
      <c r="C816" s="20"/>
    </row>
    <row r="817" spans="3:3" x14ac:dyDescent="0.25">
      <c r="C817" s="20"/>
    </row>
    <row r="818" spans="3:3" x14ac:dyDescent="0.25">
      <c r="C818" s="20"/>
    </row>
    <row r="819" spans="3:3" x14ac:dyDescent="0.25">
      <c r="C819" s="20"/>
    </row>
    <row r="820" spans="3:3" x14ac:dyDescent="0.25">
      <c r="C820" s="20"/>
    </row>
    <row r="821" spans="3:3" x14ac:dyDescent="0.25">
      <c r="C821" s="20"/>
    </row>
    <row r="822" spans="3:3" x14ac:dyDescent="0.25">
      <c r="C822" s="20"/>
    </row>
    <row r="823" spans="3:3" x14ac:dyDescent="0.25">
      <c r="C823" s="20"/>
    </row>
    <row r="824" spans="3:3" x14ac:dyDescent="0.25">
      <c r="C824" s="20"/>
    </row>
    <row r="825" spans="3:3" x14ac:dyDescent="0.25">
      <c r="C825" s="20"/>
    </row>
    <row r="826" spans="3:3" x14ac:dyDescent="0.25">
      <c r="C826" s="20"/>
    </row>
    <row r="827" spans="3:3" x14ac:dyDescent="0.25">
      <c r="C827" s="20"/>
    </row>
    <row r="828" spans="3:3" x14ac:dyDescent="0.25">
      <c r="C828" s="20"/>
    </row>
    <row r="829" spans="3:3" x14ac:dyDescent="0.25">
      <c r="C829" s="20"/>
    </row>
    <row r="830" spans="3:3" x14ac:dyDescent="0.25">
      <c r="C830" s="20"/>
    </row>
    <row r="831" spans="3:3" x14ac:dyDescent="0.25">
      <c r="C831" s="20"/>
    </row>
    <row r="832" spans="3:3" x14ac:dyDescent="0.25">
      <c r="C832" s="20"/>
    </row>
    <row r="833" spans="3:3" x14ac:dyDescent="0.25">
      <c r="C833" s="20"/>
    </row>
    <row r="834" spans="3:3" x14ac:dyDescent="0.25">
      <c r="C834" s="20"/>
    </row>
    <row r="835" spans="3:3" x14ac:dyDescent="0.25">
      <c r="C835" s="20"/>
    </row>
    <row r="836" spans="3:3" x14ac:dyDescent="0.25">
      <c r="C836" s="20"/>
    </row>
    <row r="837" spans="3:3" x14ac:dyDescent="0.25">
      <c r="C837" s="20"/>
    </row>
    <row r="838" spans="3:3" x14ac:dyDescent="0.25">
      <c r="C838" s="20"/>
    </row>
    <row r="839" spans="3:3" x14ac:dyDescent="0.25">
      <c r="C839" s="20"/>
    </row>
    <row r="840" spans="3:3" x14ac:dyDescent="0.25">
      <c r="C840" s="20"/>
    </row>
    <row r="841" spans="3:3" x14ac:dyDescent="0.25">
      <c r="C841" s="20"/>
    </row>
    <row r="842" spans="3:3" x14ac:dyDescent="0.25">
      <c r="C842" s="20"/>
    </row>
    <row r="843" spans="3:3" x14ac:dyDescent="0.25">
      <c r="C843" s="20"/>
    </row>
    <row r="844" spans="3:3" x14ac:dyDescent="0.25">
      <c r="C844" s="20"/>
    </row>
    <row r="845" spans="3:3" x14ac:dyDescent="0.25">
      <c r="C845" s="20"/>
    </row>
    <row r="846" spans="3:3" x14ac:dyDescent="0.25">
      <c r="C846" s="20"/>
    </row>
    <row r="847" spans="3:3" x14ac:dyDescent="0.25">
      <c r="C847" s="20"/>
    </row>
    <row r="848" spans="3:3" x14ac:dyDescent="0.25">
      <c r="C848" s="20"/>
    </row>
    <row r="849" spans="3:3" x14ac:dyDescent="0.25">
      <c r="C849" s="20"/>
    </row>
    <row r="850" spans="3:3" x14ac:dyDescent="0.25">
      <c r="C850" s="20"/>
    </row>
    <row r="851" spans="3:3" x14ac:dyDescent="0.25">
      <c r="C851" s="20"/>
    </row>
    <row r="852" spans="3:3" x14ac:dyDescent="0.25">
      <c r="C852" s="20"/>
    </row>
    <row r="853" spans="3:3" x14ac:dyDescent="0.25">
      <c r="C853" s="20"/>
    </row>
    <row r="854" spans="3:3" x14ac:dyDescent="0.25">
      <c r="C854" s="20"/>
    </row>
    <row r="855" spans="3:3" x14ac:dyDescent="0.25">
      <c r="C855" s="20"/>
    </row>
    <row r="856" spans="3:3" x14ac:dyDescent="0.25">
      <c r="C856" s="20"/>
    </row>
    <row r="857" spans="3:3" x14ac:dyDescent="0.25">
      <c r="C857" s="20"/>
    </row>
    <row r="858" spans="3:3" x14ac:dyDescent="0.25">
      <c r="C858" s="20"/>
    </row>
    <row r="859" spans="3:3" x14ac:dyDescent="0.25">
      <c r="C859" s="20"/>
    </row>
    <row r="860" spans="3:3" x14ac:dyDescent="0.25">
      <c r="C860" s="20"/>
    </row>
    <row r="861" spans="3:3" x14ac:dyDescent="0.25">
      <c r="C861" s="20"/>
    </row>
    <row r="862" spans="3:3" x14ac:dyDescent="0.25">
      <c r="C862" s="20"/>
    </row>
    <row r="863" spans="3:3" x14ac:dyDescent="0.25">
      <c r="C863" s="20"/>
    </row>
    <row r="864" spans="3:3" x14ac:dyDescent="0.25">
      <c r="C864" s="20"/>
    </row>
    <row r="865" spans="3:3" x14ac:dyDescent="0.25">
      <c r="C865" s="20"/>
    </row>
    <row r="866" spans="3:3" x14ac:dyDescent="0.25">
      <c r="C866" s="20"/>
    </row>
    <row r="867" spans="3:3" x14ac:dyDescent="0.25">
      <c r="C867" s="20"/>
    </row>
    <row r="868" spans="3:3" x14ac:dyDescent="0.25">
      <c r="C868" s="20"/>
    </row>
    <row r="869" spans="3:3" x14ac:dyDescent="0.25">
      <c r="C869" s="20"/>
    </row>
    <row r="870" spans="3:3" x14ac:dyDescent="0.25">
      <c r="C870" s="20"/>
    </row>
    <row r="871" spans="3:3" x14ac:dyDescent="0.25">
      <c r="C871" s="20"/>
    </row>
    <row r="872" spans="3:3" x14ac:dyDescent="0.25">
      <c r="C872" s="20"/>
    </row>
    <row r="873" spans="3:3" x14ac:dyDescent="0.25">
      <c r="C873" s="20"/>
    </row>
    <row r="874" spans="3:3" x14ac:dyDescent="0.25">
      <c r="C874" s="20"/>
    </row>
    <row r="875" spans="3:3" x14ac:dyDescent="0.25">
      <c r="C875" s="20"/>
    </row>
    <row r="876" spans="3:3" x14ac:dyDescent="0.25">
      <c r="C876" s="20"/>
    </row>
    <row r="877" spans="3:3" x14ac:dyDescent="0.25">
      <c r="C877" s="20"/>
    </row>
    <row r="878" spans="3:3" x14ac:dyDescent="0.25">
      <c r="C878" s="20"/>
    </row>
    <row r="879" spans="3:3" x14ac:dyDescent="0.25">
      <c r="C879" s="20"/>
    </row>
    <row r="880" spans="3:3" x14ac:dyDescent="0.25">
      <c r="C880" s="20"/>
    </row>
    <row r="881" spans="3:3" x14ac:dyDescent="0.25">
      <c r="C881" s="20"/>
    </row>
    <row r="882" spans="3:3" x14ac:dyDescent="0.25">
      <c r="C882" s="20"/>
    </row>
    <row r="883" spans="3:3" x14ac:dyDescent="0.25">
      <c r="C883" s="20"/>
    </row>
    <row r="884" spans="3:3" x14ac:dyDescent="0.25">
      <c r="C884" s="20"/>
    </row>
    <row r="885" spans="3:3" x14ac:dyDescent="0.25">
      <c r="C885" s="20"/>
    </row>
    <row r="886" spans="3:3" x14ac:dyDescent="0.25">
      <c r="C886" s="20"/>
    </row>
    <row r="887" spans="3:3" x14ac:dyDescent="0.25">
      <c r="C887" s="20"/>
    </row>
    <row r="888" spans="3:3" x14ac:dyDescent="0.25">
      <c r="C888" s="20"/>
    </row>
    <row r="889" spans="3:3" x14ac:dyDescent="0.25">
      <c r="C889" s="20"/>
    </row>
    <row r="890" spans="3:3" x14ac:dyDescent="0.25">
      <c r="C890" s="20"/>
    </row>
    <row r="891" spans="3:3" x14ac:dyDescent="0.25">
      <c r="C891" s="20"/>
    </row>
    <row r="892" spans="3:3" x14ac:dyDescent="0.25">
      <c r="C892" s="20"/>
    </row>
    <row r="893" spans="3:3" x14ac:dyDescent="0.25">
      <c r="C893" s="20"/>
    </row>
    <row r="894" spans="3:3" x14ac:dyDescent="0.25">
      <c r="C894" s="20"/>
    </row>
    <row r="895" spans="3:3" x14ac:dyDescent="0.25">
      <c r="C895" s="20"/>
    </row>
    <row r="896" spans="3:3" x14ac:dyDescent="0.25">
      <c r="C896" s="20"/>
    </row>
    <row r="897" spans="3:3" x14ac:dyDescent="0.25">
      <c r="C897" s="20"/>
    </row>
    <row r="898" spans="3:3" x14ac:dyDescent="0.25">
      <c r="C898" s="20"/>
    </row>
    <row r="899" spans="3:3" x14ac:dyDescent="0.25">
      <c r="C899" s="20"/>
    </row>
    <row r="900" spans="3:3" x14ac:dyDescent="0.25">
      <c r="C900" s="20"/>
    </row>
    <row r="901" spans="3:3" x14ac:dyDescent="0.25">
      <c r="C901" s="20"/>
    </row>
    <row r="902" spans="3:3" x14ac:dyDescent="0.25">
      <c r="C902" s="20"/>
    </row>
    <row r="903" spans="3:3" x14ac:dyDescent="0.25">
      <c r="C903" s="20"/>
    </row>
    <row r="904" spans="3:3" x14ac:dyDescent="0.25">
      <c r="C904" s="20"/>
    </row>
    <row r="905" spans="3:3" x14ac:dyDescent="0.25">
      <c r="C905" s="20"/>
    </row>
    <row r="906" spans="3:3" x14ac:dyDescent="0.25">
      <c r="C906" s="20"/>
    </row>
    <row r="907" spans="3:3" x14ac:dyDescent="0.25">
      <c r="C907" s="20"/>
    </row>
    <row r="908" spans="3:3" x14ac:dyDescent="0.25">
      <c r="C908" s="20"/>
    </row>
    <row r="909" spans="3:3" x14ac:dyDescent="0.25">
      <c r="C909" s="20"/>
    </row>
    <row r="910" spans="3:3" x14ac:dyDescent="0.25">
      <c r="C910" s="20"/>
    </row>
    <row r="911" spans="3:3" x14ac:dyDescent="0.25">
      <c r="C911" s="20"/>
    </row>
    <row r="912" spans="3:3" x14ac:dyDescent="0.25">
      <c r="C912" s="20"/>
    </row>
    <row r="913" spans="3:3" x14ac:dyDescent="0.25">
      <c r="C913" s="20"/>
    </row>
    <row r="914" spans="3:3" x14ac:dyDescent="0.25">
      <c r="C914" s="20"/>
    </row>
    <row r="915" spans="3:3" x14ac:dyDescent="0.25">
      <c r="C915" s="20"/>
    </row>
    <row r="916" spans="3:3" x14ac:dyDescent="0.25">
      <c r="C916" s="20"/>
    </row>
    <row r="917" spans="3:3" x14ac:dyDescent="0.25">
      <c r="C917" s="20"/>
    </row>
    <row r="918" spans="3:3" x14ac:dyDescent="0.25">
      <c r="C918" s="20"/>
    </row>
    <row r="919" spans="3:3" x14ac:dyDescent="0.25">
      <c r="C919" s="20"/>
    </row>
    <row r="920" spans="3:3" x14ac:dyDescent="0.25">
      <c r="C920" s="20"/>
    </row>
    <row r="921" spans="3:3" x14ac:dyDescent="0.25">
      <c r="C921" s="20"/>
    </row>
    <row r="922" spans="3:3" x14ac:dyDescent="0.25">
      <c r="C922" s="20"/>
    </row>
    <row r="923" spans="3:3" x14ac:dyDescent="0.25">
      <c r="C923" s="20"/>
    </row>
    <row r="924" spans="3:3" x14ac:dyDescent="0.25">
      <c r="C924" s="20"/>
    </row>
    <row r="925" spans="3:3" x14ac:dyDescent="0.25">
      <c r="C925" s="20"/>
    </row>
    <row r="926" spans="3:3" x14ac:dyDescent="0.25">
      <c r="C926" s="20"/>
    </row>
    <row r="927" spans="3:3" x14ac:dyDescent="0.25">
      <c r="C927" s="20"/>
    </row>
    <row r="928" spans="3:3" x14ac:dyDescent="0.25">
      <c r="C928" s="20"/>
    </row>
    <row r="929" spans="3:3" x14ac:dyDescent="0.25">
      <c r="C929" s="20"/>
    </row>
    <row r="930" spans="3:3" x14ac:dyDescent="0.25">
      <c r="C930" s="20"/>
    </row>
    <row r="931" spans="3:3" x14ac:dyDescent="0.25">
      <c r="C931" s="20"/>
    </row>
    <row r="932" spans="3:3" x14ac:dyDescent="0.25">
      <c r="C932" s="20"/>
    </row>
    <row r="933" spans="3:3" x14ac:dyDescent="0.25">
      <c r="C933" s="20"/>
    </row>
    <row r="934" spans="3:3" x14ac:dyDescent="0.25">
      <c r="C934" s="20"/>
    </row>
    <row r="935" spans="3:3" x14ac:dyDescent="0.25">
      <c r="C935" s="20"/>
    </row>
    <row r="936" spans="3:3" x14ac:dyDescent="0.25">
      <c r="C936" s="20"/>
    </row>
    <row r="937" spans="3:3" x14ac:dyDescent="0.25">
      <c r="C937" s="20"/>
    </row>
    <row r="938" spans="3:3" x14ac:dyDescent="0.25">
      <c r="C938" s="20"/>
    </row>
    <row r="939" spans="3:3" x14ac:dyDescent="0.25">
      <c r="C939" s="20"/>
    </row>
    <row r="940" spans="3:3" x14ac:dyDescent="0.25">
      <c r="C940" s="20"/>
    </row>
    <row r="941" spans="3:3" x14ac:dyDescent="0.25">
      <c r="C941" s="20"/>
    </row>
    <row r="942" spans="3:3" x14ac:dyDescent="0.25">
      <c r="C942" s="20"/>
    </row>
    <row r="943" spans="3:3" x14ac:dyDescent="0.25">
      <c r="C943" s="20"/>
    </row>
    <row r="944" spans="3:3" x14ac:dyDescent="0.25">
      <c r="C944" s="20"/>
    </row>
    <row r="945" spans="3:3" x14ac:dyDescent="0.25">
      <c r="C945" s="20"/>
    </row>
    <row r="946" spans="3:3" x14ac:dyDescent="0.25">
      <c r="C946" s="20"/>
    </row>
    <row r="947" spans="3:3" x14ac:dyDescent="0.25">
      <c r="C947" s="20"/>
    </row>
    <row r="948" spans="3:3" x14ac:dyDescent="0.25">
      <c r="C948" s="20"/>
    </row>
    <row r="949" spans="3:3" x14ac:dyDescent="0.25">
      <c r="C949" s="20"/>
    </row>
    <row r="950" spans="3:3" x14ac:dyDescent="0.25">
      <c r="C950" s="20"/>
    </row>
    <row r="951" spans="3:3" x14ac:dyDescent="0.25">
      <c r="C951" s="20"/>
    </row>
    <row r="952" spans="3:3" x14ac:dyDescent="0.25">
      <c r="C952" s="20"/>
    </row>
    <row r="953" spans="3:3" x14ac:dyDescent="0.25">
      <c r="C953" s="20"/>
    </row>
    <row r="954" spans="3:3" x14ac:dyDescent="0.25">
      <c r="C954" s="20"/>
    </row>
    <row r="955" spans="3:3" x14ac:dyDescent="0.25">
      <c r="C955" s="20"/>
    </row>
    <row r="956" spans="3:3" x14ac:dyDescent="0.25">
      <c r="C956" s="20"/>
    </row>
    <row r="957" spans="3:3" x14ac:dyDescent="0.25">
      <c r="C957" s="20"/>
    </row>
    <row r="958" spans="3:3" x14ac:dyDescent="0.25">
      <c r="C958" s="20"/>
    </row>
    <row r="959" spans="3:3" x14ac:dyDescent="0.25">
      <c r="C959" s="20"/>
    </row>
    <row r="960" spans="3:3" x14ac:dyDescent="0.25">
      <c r="C960" s="20"/>
    </row>
    <row r="961" spans="3:3" x14ac:dyDescent="0.25">
      <c r="C961" s="20"/>
    </row>
    <row r="962" spans="3:3" x14ac:dyDescent="0.25">
      <c r="C962" s="20"/>
    </row>
    <row r="963" spans="3:3" x14ac:dyDescent="0.25">
      <c r="C963" s="20"/>
    </row>
    <row r="964" spans="3:3" x14ac:dyDescent="0.25">
      <c r="C964" s="20"/>
    </row>
    <row r="965" spans="3:3" x14ac:dyDescent="0.25">
      <c r="C965" s="20"/>
    </row>
    <row r="966" spans="3:3" x14ac:dyDescent="0.25">
      <c r="C966" s="20"/>
    </row>
    <row r="967" spans="3:3" x14ac:dyDescent="0.25">
      <c r="C967" s="20"/>
    </row>
    <row r="968" spans="3:3" x14ac:dyDescent="0.25">
      <c r="C968" s="20"/>
    </row>
    <row r="969" spans="3:3" x14ac:dyDescent="0.25">
      <c r="C969" s="20"/>
    </row>
    <row r="970" spans="3:3" x14ac:dyDescent="0.25">
      <c r="C970" s="20"/>
    </row>
    <row r="971" spans="3:3" x14ac:dyDescent="0.25">
      <c r="C971" s="20"/>
    </row>
    <row r="972" spans="3:3" x14ac:dyDescent="0.25">
      <c r="C972" s="20"/>
    </row>
    <row r="973" spans="3:3" x14ac:dyDescent="0.25">
      <c r="C973" s="20"/>
    </row>
    <row r="974" spans="3:3" x14ac:dyDescent="0.25">
      <c r="C974" s="20"/>
    </row>
    <row r="975" spans="3:3" x14ac:dyDescent="0.25">
      <c r="C975" s="20"/>
    </row>
    <row r="976" spans="3:3" x14ac:dyDescent="0.25">
      <c r="C976" s="20"/>
    </row>
    <row r="977" spans="3:3" x14ac:dyDescent="0.25">
      <c r="C977" s="20"/>
    </row>
    <row r="978" spans="3:3" x14ac:dyDescent="0.25">
      <c r="C978" s="20"/>
    </row>
    <row r="979" spans="3:3" x14ac:dyDescent="0.25">
      <c r="C979" s="20"/>
    </row>
    <row r="980" spans="3:3" x14ac:dyDescent="0.25">
      <c r="C980" s="20"/>
    </row>
    <row r="981" spans="3:3" x14ac:dyDescent="0.25">
      <c r="C981" s="20"/>
    </row>
    <row r="982" spans="3:3" x14ac:dyDescent="0.25">
      <c r="C982" s="20"/>
    </row>
    <row r="983" spans="3:3" x14ac:dyDescent="0.25">
      <c r="C983" s="20"/>
    </row>
    <row r="984" spans="3:3" x14ac:dyDescent="0.25">
      <c r="C984" s="20"/>
    </row>
    <row r="985" spans="3:3" x14ac:dyDescent="0.25">
      <c r="C985" s="20"/>
    </row>
    <row r="986" spans="3:3" x14ac:dyDescent="0.25">
      <c r="C986" s="20"/>
    </row>
    <row r="987" spans="3:3" x14ac:dyDescent="0.25">
      <c r="C987" s="20"/>
    </row>
    <row r="988" spans="3:3" x14ac:dyDescent="0.25">
      <c r="C988" s="20"/>
    </row>
    <row r="989" spans="3:3" x14ac:dyDescent="0.25">
      <c r="C989" s="20"/>
    </row>
    <row r="990" spans="3:3" x14ac:dyDescent="0.25">
      <c r="C990" s="20"/>
    </row>
    <row r="991" spans="3:3" x14ac:dyDescent="0.25">
      <c r="C991" s="20"/>
    </row>
    <row r="992" spans="3:3" x14ac:dyDescent="0.25">
      <c r="C992" s="20"/>
    </row>
    <row r="993" spans="3:3" x14ac:dyDescent="0.25">
      <c r="C993" s="20"/>
    </row>
    <row r="994" spans="3:3" x14ac:dyDescent="0.25">
      <c r="C994" s="20"/>
    </row>
    <row r="995" spans="3:3" x14ac:dyDescent="0.25">
      <c r="C995" s="20"/>
    </row>
    <row r="996" spans="3:3" x14ac:dyDescent="0.25">
      <c r="C996" s="20"/>
    </row>
    <row r="997" spans="3:3" x14ac:dyDescent="0.25">
      <c r="C997" s="20"/>
    </row>
    <row r="998" spans="3:3" x14ac:dyDescent="0.25">
      <c r="C998" s="20"/>
    </row>
    <row r="999" spans="3:3" x14ac:dyDescent="0.25">
      <c r="C999" s="20"/>
    </row>
    <row r="1000" spans="3:3" x14ac:dyDescent="0.25">
      <c r="C1000" s="20"/>
    </row>
    <row r="1001" spans="3:3" x14ac:dyDescent="0.25">
      <c r="C1001" s="20"/>
    </row>
    <row r="1002" spans="3:3" x14ac:dyDescent="0.25">
      <c r="C1002" s="20"/>
    </row>
    <row r="1003" spans="3:3" x14ac:dyDescent="0.25">
      <c r="C1003" s="20"/>
    </row>
    <row r="1004" spans="3:3" x14ac:dyDescent="0.25">
      <c r="C1004" s="20"/>
    </row>
    <row r="1005" spans="3:3" x14ac:dyDescent="0.25">
      <c r="C1005" s="20"/>
    </row>
    <row r="1006" spans="3:3" x14ac:dyDescent="0.25">
      <c r="C1006" s="20"/>
    </row>
    <row r="1007" spans="3:3" x14ac:dyDescent="0.25">
      <c r="C1007" s="20"/>
    </row>
    <row r="1008" spans="3:3" x14ac:dyDescent="0.25">
      <c r="C1008" s="20"/>
    </row>
    <row r="1009" spans="3:3" x14ac:dyDescent="0.25">
      <c r="C1009" s="20"/>
    </row>
    <row r="1010" spans="3:3" x14ac:dyDescent="0.25">
      <c r="C1010" s="20"/>
    </row>
    <row r="1011" spans="3:3" x14ac:dyDescent="0.25">
      <c r="C1011" s="20"/>
    </row>
    <row r="1012" spans="3:3" x14ac:dyDescent="0.25">
      <c r="C1012" s="20"/>
    </row>
    <row r="1013" spans="3:3" x14ac:dyDescent="0.25">
      <c r="C1013" s="20"/>
    </row>
    <row r="1014" spans="3:3" x14ac:dyDescent="0.25">
      <c r="C1014" s="20"/>
    </row>
    <row r="1015" spans="3:3" x14ac:dyDescent="0.25">
      <c r="C1015" s="20"/>
    </row>
    <row r="1016" spans="3:3" x14ac:dyDescent="0.25">
      <c r="C1016" s="20"/>
    </row>
    <row r="1017" spans="3:3" x14ac:dyDescent="0.25">
      <c r="C1017" s="20"/>
    </row>
    <row r="1018" spans="3:3" x14ac:dyDescent="0.25">
      <c r="C1018" s="20"/>
    </row>
    <row r="1019" spans="3:3" x14ac:dyDescent="0.25">
      <c r="C1019" s="20"/>
    </row>
    <row r="1020" spans="3:3" x14ac:dyDescent="0.25">
      <c r="C1020" s="20"/>
    </row>
    <row r="1021" spans="3:3" x14ac:dyDescent="0.25">
      <c r="C1021" s="20"/>
    </row>
    <row r="1022" spans="3:3" x14ac:dyDescent="0.25">
      <c r="C1022" s="20"/>
    </row>
    <row r="1023" spans="3:3" x14ac:dyDescent="0.25">
      <c r="C1023" s="20"/>
    </row>
    <row r="1024" spans="3:3" x14ac:dyDescent="0.25">
      <c r="C1024" s="20"/>
    </row>
    <row r="1025" spans="3:3" x14ac:dyDescent="0.25">
      <c r="C1025" s="20"/>
    </row>
    <row r="1026" spans="3:3" x14ac:dyDescent="0.25">
      <c r="C1026" s="20"/>
    </row>
    <row r="1027" spans="3:3" x14ac:dyDescent="0.25">
      <c r="C1027" s="20"/>
    </row>
    <row r="1028" spans="3:3" x14ac:dyDescent="0.25">
      <c r="C1028" s="20"/>
    </row>
    <row r="1029" spans="3:3" x14ac:dyDescent="0.25">
      <c r="C1029" s="20"/>
    </row>
    <row r="1030" spans="3:3" x14ac:dyDescent="0.25">
      <c r="C1030" s="20"/>
    </row>
    <row r="1031" spans="3:3" x14ac:dyDescent="0.25">
      <c r="C1031" s="20"/>
    </row>
    <row r="1032" spans="3:3" x14ac:dyDescent="0.25">
      <c r="C1032" s="20"/>
    </row>
    <row r="1033" spans="3:3" x14ac:dyDescent="0.25">
      <c r="C1033" s="20"/>
    </row>
    <row r="1034" spans="3:3" x14ac:dyDescent="0.25">
      <c r="C1034" s="20"/>
    </row>
    <row r="1035" spans="3:3" x14ac:dyDescent="0.25">
      <c r="C1035" s="20"/>
    </row>
    <row r="1036" spans="3:3" x14ac:dyDescent="0.25">
      <c r="C1036" s="20"/>
    </row>
    <row r="1037" spans="3:3" x14ac:dyDescent="0.25">
      <c r="C1037" s="20"/>
    </row>
    <row r="1038" spans="3:3" x14ac:dyDescent="0.25">
      <c r="C1038" s="20"/>
    </row>
    <row r="1039" spans="3:3" x14ac:dyDescent="0.25">
      <c r="C1039" s="20"/>
    </row>
    <row r="1040" spans="3:3" x14ac:dyDescent="0.25">
      <c r="C1040" s="20"/>
    </row>
    <row r="1041" spans="3:3" x14ac:dyDescent="0.25">
      <c r="C1041" s="20"/>
    </row>
    <row r="1042" spans="3:3" x14ac:dyDescent="0.25">
      <c r="C1042" s="20"/>
    </row>
    <row r="1043" spans="3:3" x14ac:dyDescent="0.25">
      <c r="C1043" s="20"/>
    </row>
    <row r="1044" spans="3:3" x14ac:dyDescent="0.25">
      <c r="C1044" s="20"/>
    </row>
    <row r="1045" spans="3:3" x14ac:dyDescent="0.25">
      <c r="C1045" s="20"/>
    </row>
    <row r="1046" spans="3:3" x14ac:dyDescent="0.25">
      <c r="C1046" s="20"/>
    </row>
    <row r="1047" spans="3:3" x14ac:dyDescent="0.25">
      <c r="C1047" s="20"/>
    </row>
    <row r="1048" spans="3:3" x14ac:dyDescent="0.25">
      <c r="C1048" s="20"/>
    </row>
    <row r="1049" spans="3:3" x14ac:dyDescent="0.25">
      <c r="C1049" s="20"/>
    </row>
    <row r="1050" spans="3:3" x14ac:dyDescent="0.25">
      <c r="C1050" s="20"/>
    </row>
    <row r="1051" spans="3:3" x14ac:dyDescent="0.25">
      <c r="C1051" s="20"/>
    </row>
    <row r="1052" spans="3:3" x14ac:dyDescent="0.25">
      <c r="C1052" s="20"/>
    </row>
    <row r="1053" spans="3:3" x14ac:dyDescent="0.25">
      <c r="C1053" s="20"/>
    </row>
    <row r="1054" spans="3:3" x14ac:dyDescent="0.25">
      <c r="C1054" s="20"/>
    </row>
    <row r="1055" spans="3:3" x14ac:dyDescent="0.25">
      <c r="C1055" s="20"/>
    </row>
    <row r="1056" spans="3:3" x14ac:dyDescent="0.25">
      <c r="C1056" s="20"/>
    </row>
    <row r="1057" spans="3:3" x14ac:dyDescent="0.25">
      <c r="C1057" s="20"/>
    </row>
    <row r="1058" spans="3:3" x14ac:dyDescent="0.25">
      <c r="C1058" s="20"/>
    </row>
    <row r="1059" spans="3:3" x14ac:dyDescent="0.25">
      <c r="C1059" s="20"/>
    </row>
    <row r="1060" spans="3:3" x14ac:dyDescent="0.25">
      <c r="C1060" s="20"/>
    </row>
    <row r="1061" spans="3:3" x14ac:dyDescent="0.25">
      <c r="C1061" s="20"/>
    </row>
    <row r="1062" spans="3:3" x14ac:dyDescent="0.25">
      <c r="C1062" s="20"/>
    </row>
    <row r="1063" spans="3:3" x14ac:dyDescent="0.25">
      <c r="C1063" s="20"/>
    </row>
    <row r="1064" spans="3:3" x14ac:dyDescent="0.25">
      <c r="C1064" s="20"/>
    </row>
    <row r="1065" spans="3:3" x14ac:dyDescent="0.25">
      <c r="C1065" s="20"/>
    </row>
    <row r="1066" spans="3:3" x14ac:dyDescent="0.25">
      <c r="C1066" s="20"/>
    </row>
    <row r="1067" spans="3:3" x14ac:dyDescent="0.25">
      <c r="C1067" s="20"/>
    </row>
    <row r="1068" spans="3:3" x14ac:dyDescent="0.25">
      <c r="C1068" s="20"/>
    </row>
    <row r="1069" spans="3:3" x14ac:dyDescent="0.25">
      <c r="C1069" s="20"/>
    </row>
    <row r="1070" spans="3:3" x14ac:dyDescent="0.25">
      <c r="C1070" s="20"/>
    </row>
    <row r="1071" spans="3:3" x14ac:dyDescent="0.25">
      <c r="C1071" s="20"/>
    </row>
    <row r="1072" spans="3:3" x14ac:dyDescent="0.25">
      <c r="C1072" s="20"/>
    </row>
    <row r="1073" spans="3:3" x14ac:dyDescent="0.25">
      <c r="C1073" s="20"/>
    </row>
    <row r="1074" spans="3:3" x14ac:dyDescent="0.25">
      <c r="C1074" s="20"/>
    </row>
    <row r="1075" spans="3:3" x14ac:dyDescent="0.25">
      <c r="C1075" s="20"/>
    </row>
    <row r="1076" spans="3:3" x14ac:dyDescent="0.25">
      <c r="C1076" s="20"/>
    </row>
    <row r="1077" spans="3:3" x14ac:dyDescent="0.25">
      <c r="C1077" s="20"/>
    </row>
    <row r="1078" spans="3:3" x14ac:dyDescent="0.25">
      <c r="C1078" s="20"/>
    </row>
    <row r="1079" spans="3:3" x14ac:dyDescent="0.25">
      <c r="C1079" s="20"/>
    </row>
    <row r="1080" spans="3:3" x14ac:dyDescent="0.25">
      <c r="C1080" s="20"/>
    </row>
    <row r="1081" spans="3:3" x14ac:dyDescent="0.25">
      <c r="C1081" s="20"/>
    </row>
    <row r="1082" spans="3:3" x14ac:dyDescent="0.25">
      <c r="C1082" s="20"/>
    </row>
    <row r="1083" spans="3:3" x14ac:dyDescent="0.25">
      <c r="C1083" s="20"/>
    </row>
    <row r="1084" spans="3:3" x14ac:dyDescent="0.25">
      <c r="C1084" s="20"/>
    </row>
    <row r="1085" spans="3:3" x14ac:dyDescent="0.25">
      <c r="C1085" s="20"/>
    </row>
    <row r="1086" spans="3:3" x14ac:dyDescent="0.25">
      <c r="C1086" s="20"/>
    </row>
    <row r="1087" spans="3:3" x14ac:dyDescent="0.25">
      <c r="C1087" s="20"/>
    </row>
    <row r="1088" spans="3:3" x14ac:dyDescent="0.25">
      <c r="C1088" s="20"/>
    </row>
    <row r="1089" spans="3:3" x14ac:dyDescent="0.25">
      <c r="C1089" s="20"/>
    </row>
    <row r="1090" spans="3:3" x14ac:dyDescent="0.25">
      <c r="C1090" s="20"/>
    </row>
    <row r="1091" spans="3:3" x14ac:dyDescent="0.25">
      <c r="C1091" s="20"/>
    </row>
    <row r="1092" spans="3:3" x14ac:dyDescent="0.25">
      <c r="C1092" s="20"/>
    </row>
    <row r="1093" spans="3:3" x14ac:dyDescent="0.25">
      <c r="C1093" s="20"/>
    </row>
    <row r="1094" spans="3:3" x14ac:dyDescent="0.25">
      <c r="C1094" s="20"/>
    </row>
    <row r="1095" spans="3:3" x14ac:dyDescent="0.25">
      <c r="C1095" s="20"/>
    </row>
    <row r="1096" spans="3:3" x14ac:dyDescent="0.25">
      <c r="C1096" s="20"/>
    </row>
    <row r="1097" spans="3:3" x14ac:dyDescent="0.25">
      <c r="C1097" s="20"/>
    </row>
    <row r="1098" spans="3:3" x14ac:dyDescent="0.25">
      <c r="C1098" s="20"/>
    </row>
    <row r="1099" spans="3:3" x14ac:dyDescent="0.25">
      <c r="C1099" s="20"/>
    </row>
    <row r="1100" spans="3:3" x14ac:dyDescent="0.25">
      <c r="C1100" s="20"/>
    </row>
    <row r="1101" spans="3:3" x14ac:dyDescent="0.25">
      <c r="C1101" s="20"/>
    </row>
    <row r="1102" spans="3:3" x14ac:dyDescent="0.25">
      <c r="C1102" s="20"/>
    </row>
    <row r="1103" spans="3:3" x14ac:dyDescent="0.25">
      <c r="C1103" s="20"/>
    </row>
    <row r="1104" spans="3:3" x14ac:dyDescent="0.25">
      <c r="C1104" s="20"/>
    </row>
    <row r="1105" spans="3:3" x14ac:dyDescent="0.25">
      <c r="C1105" s="20"/>
    </row>
    <row r="1106" spans="3:3" x14ac:dyDescent="0.25">
      <c r="C1106" s="20"/>
    </row>
    <row r="1107" spans="3:3" x14ac:dyDescent="0.25">
      <c r="C1107" s="20"/>
    </row>
    <row r="1108" spans="3:3" x14ac:dyDescent="0.25">
      <c r="C1108" s="20"/>
    </row>
    <row r="1109" spans="3:3" x14ac:dyDescent="0.25">
      <c r="C1109" s="20"/>
    </row>
    <row r="1110" spans="3:3" x14ac:dyDescent="0.25">
      <c r="C1110" s="20"/>
    </row>
    <row r="1111" spans="3:3" x14ac:dyDescent="0.25">
      <c r="C1111" s="20"/>
    </row>
    <row r="1112" spans="3:3" x14ac:dyDescent="0.25">
      <c r="C1112" s="20"/>
    </row>
    <row r="1113" spans="3:3" x14ac:dyDescent="0.25">
      <c r="C1113" s="20"/>
    </row>
    <row r="1114" spans="3:3" x14ac:dyDescent="0.25">
      <c r="C1114" s="20"/>
    </row>
    <row r="1115" spans="3:3" x14ac:dyDescent="0.25">
      <c r="C1115" s="20"/>
    </row>
    <row r="1116" spans="3:3" x14ac:dyDescent="0.25">
      <c r="C1116" s="20"/>
    </row>
    <row r="1117" spans="3:3" x14ac:dyDescent="0.25">
      <c r="C1117" s="20"/>
    </row>
    <row r="1118" spans="3:3" x14ac:dyDescent="0.25">
      <c r="C1118" s="20"/>
    </row>
    <row r="1119" spans="3:3" x14ac:dyDescent="0.25">
      <c r="C1119" s="20"/>
    </row>
    <row r="1120" spans="3:3" x14ac:dyDescent="0.25">
      <c r="C1120" s="20"/>
    </row>
    <row r="1121" spans="3:3" x14ac:dyDescent="0.25">
      <c r="C1121" s="20"/>
    </row>
    <row r="1122" spans="3:3" x14ac:dyDescent="0.25">
      <c r="C1122" s="20"/>
    </row>
    <row r="1123" spans="3:3" x14ac:dyDescent="0.25">
      <c r="C1123" s="20"/>
    </row>
    <row r="1124" spans="3:3" x14ac:dyDescent="0.25">
      <c r="C1124" s="20"/>
    </row>
    <row r="1125" spans="3:3" x14ac:dyDescent="0.25">
      <c r="C1125" s="20"/>
    </row>
    <row r="1126" spans="3:3" x14ac:dyDescent="0.25">
      <c r="C1126" s="20"/>
    </row>
    <row r="1127" spans="3:3" x14ac:dyDescent="0.25">
      <c r="C1127" s="20"/>
    </row>
    <row r="1128" spans="3:3" x14ac:dyDescent="0.25">
      <c r="C1128" s="20"/>
    </row>
    <row r="1129" spans="3:3" x14ac:dyDescent="0.25">
      <c r="C1129" s="20"/>
    </row>
    <row r="1130" spans="3:3" x14ac:dyDescent="0.25">
      <c r="C1130" s="20"/>
    </row>
    <row r="1131" spans="3:3" x14ac:dyDescent="0.25">
      <c r="C1131" s="20"/>
    </row>
    <row r="1132" spans="3:3" x14ac:dyDescent="0.25">
      <c r="C1132" s="20"/>
    </row>
    <row r="1133" spans="3:3" x14ac:dyDescent="0.25">
      <c r="C1133" s="20"/>
    </row>
    <row r="1134" spans="3:3" x14ac:dyDescent="0.25">
      <c r="C1134" s="20"/>
    </row>
    <row r="1135" spans="3:3" x14ac:dyDescent="0.25">
      <c r="C1135" s="20"/>
    </row>
    <row r="1136" spans="3:3" x14ac:dyDescent="0.25">
      <c r="C1136" s="20"/>
    </row>
    <row r="1137" spans="3:3" x14ac:dyDescent="0.25">
      <c r="C1137" s="20"/>
    </row>
    <row r="1138" spans="3:3" x14ac:dyDescent="0.25">
      <c r="C1138" s="20"/>
    </row>
    <row r="1139" spans="3:3" x14ac:dyDescent="0.25">
      <c r="C1139" s="20"/>
    </row>
    <row r="1140" spans="3:3" x14ac:dyDescent="0.25">
      <c r="C1140" s="20"/>
    </row>
    <row r="1141" spans="3:3" x14ac:dyDescent="0.25">
      <c r="C1141" s="20"/>
    </row>
    <row r="1142" spans="3:3" x14ac:dyDescent="0.25">
      <c r="C1142" s="20"/>
    </row>
    <row r="1143" spans="3:3" x14ac:dyDescent="0.25">
      <c r="C1143" s="20"/>
    </row>
    <row r="1144" spans="3:3" x14ac:dyDescent="0.25">
      <c r="C1144" s="20"/>
    </row>
    <row r="1145" spans="3:3" x14ac:dyDescent="0.25">
      <c r="C1145" s="20"/>
    </row>
    <row r="1146" spans="3:3" x14ac:dyDescent="0.25">
      <c r="C1146" s="20"/>
    </row>
    <row r="1147" spans="3:3" x14ac:dyDescent="0.25">
      <c r="C1147" s="20"/>
    </row>
    <row r="1148" spans="3:3" x14ac:dyDescent="0.25">
      <c r="C1148" s="20"/>
    </row>
    <row r="1149" spans="3:3" x14ac:dyDescent="0.25">
      <c r="C1149" s="20"/>
    </row>
    <row r="1150" spans="3:3" x14ac:dyDescent="0.25">
      <c r="C1150" s="20"/>
    </row>
    <row r="1151" spans="3:3" x14ac:dyDescent="0.25">
      <c r="C1151" s="20"/>
    </row>
    <row r="1152" spans="3:3" x14ac:dyDescent="0.25">
      <c r="C1152" s="20"/>
    </row>
    <row r="1153" spans="3:3" x14ac:dyDescent="0.25">
      <c r="C1153" s="20"/>
    </row>
    <row r="1154" spans="3:3" x14ac:dyDescent="0.25">
      <c r="C1154" s="20"/>
    </row>
    <row r="1155" spans="3:3" x14ac:dyDescent="0.25">
      <c r="C1155" s="20"/>
    </row>
    <row r="1156" spans="3:3" x14ac:dyDescent="0.25">
      <c r="C1156" s="20"/>
    </row>
    <row r="1157" spans="3:3" x14ac:dyDescent="0.25">
      <c r="C1157" s="20"/>
    </row>
    <row r="1158" spans="3:3" x14ac:dyDescent="0.25">
      <c r="C1158" s="20"/>
    </row>
    <row r="1159" spans="3:3" x14ac:dyDescent="0.25">
      <c r="C1159" s="20"/>
    </row>
    <row r="1160" spans="3:3" x14ac:dyDescent="0.25">
      <c r="C1160" s="20"/>
    </row>
    <row r="1161" spans="3:3" x14ac:dyDescent="0.25">
      <c r="C1161" s="20"/>
    </row>
    <row r="1162" spans="3:3" x14ac:dyDescent="0.25">
      <c r="C1162" s="20"/>
    </row>
    <row r="1163" spans="3:3" x14ac:dyDescent="0.25">
      <c r="C1163" s="20"/>
    </row>
    <row r="1164" spans="3:3" x14ac:dyDescent="0.25">
      <c r="C1164" s="20"/>
    </row>
    <row r="1165" spans="3:3" x14ac:dyDescent="0.25">
      <c r="C1165" s="20"/>
    </row>
    <row r="1166" spans="3:3" x14ac:dyDescent="0.25">
      <c r="C1166" s="20"/>
    </row>
    <row r="1167" spans="3:3" x14ac:dyDescent="0.25">
      <c r="C1167" s="20"/>
    </row>
    <row r="1168" spans="3:3" x14ac:dyDescent="0.25">
      <c r="C1168" s="20"/>
    </row>
    <row r="1169" spans="3:3" x14ac:dyDescent="0.25">
      <c r="C1169" s="20"/>
    </row>
    <row r="1170" spans="3:3" x14ac:dyDescent="0.25">
      <c r="C1170" s="20"/>
    </row>
    <row r="1171" spans="3:3" x14ac:dyDescent="0.25">
      <c r="C1171" s="20"/>
    </row>
    <row r="1172" spans="3:3" x14ac:dyDescent="0.25">
      <c r="C1172" s="20"/>
    </row>
    <row r="1173" spans="3:3" x14ac:dyDescent="0.25">
      <c r="C1173" s="20"/>
    </row>
    <row r="1174" spans="3:3" x14ac:dyDescent="0.25">
      <c r="C1174" s="20"/>
    </row>
    <row r="1175" spans="3:3" x14ac:dyDescent="0.25">
      <c r="C1175" s="20"/>
    </row>
    <row r="1176" spans="3:3" x14ac:dyDescent="0.25">
      <c r="C1176" s="20"/>
    </row>
    <row r="1177" spans="3:3" x14ac:dyDescent="0.25">
      <c r="C1177" s="20"/>
    </row>
    <row r="1178" spans="3:3" x14ac:dyDescent="0.25">
      <c r="C1178" s="20"/>
    </row>
    <row r="1179" spans="3:3" x14ac:dyDescent="0.25">
      <c r="C1179" s="20"/>
    </row>
    <row r="1180" spans="3:3" x14ac:dyDescent="0.25">
      <c r="C1180" s="20"/>
    </row>
    <row r="1181" spans="3:3" x14ac:dyDescent="0.25">
      <c r="C1181" s="20"/>
    </row>
    <row r="1182" spans="3:3" x14ac:dyDescent="0.25">
      <c r="C1182" s="20"/>
    </row>
    <row r="1183" spans="3:3" x14ac:dyDescent="0.25">
      <c r="C1183" s="20"/>
    </row>
    <row r="1184" spans="3:3" x14ac:dyDescent="0.25">
      <c r="C1184" s="20"/>
    </row>
    <row r="1185" spans="3:3" x14ac:dyDescent="0.25">
      <c r="C1185" s="20"/>
    </row>
    <row r="1186" spans="3:3" x14ac:dyDescent="0.25">
      <c r="C1186" s="20"/>
    </row>
    <row r="1187" spans="3:3" x14ac:dyDescent="0.25">
      <c r="C1187" s="20"/>
    </row>
    <row r="1188" spans="3:3" x14ac:dyDescent="0.25">
      <c r="C1188" s="20"/>
    </row>
    <row r="1189" spans="3:3" x14ac:dyDescent="0.25">
      <c r="C1189" s="20"/>
    </row>
    <row r="1190" spans="3:3" x14ac:dyDescent="0.25">
      <c r="C1190" s="20"/>
    </row>
    <row r="1191" spans="3:3" x14ac:dyDescent="0.25">
      <c r="C1191" s="20"/>
    </row>
    <row r="1192" spans="3:3" x14ac:dyDescent="0.25">
      <c r="C1192" s="20"/>
    </row>
    <row r="1193" spans="3:3" x14ac:dyDescent="0.25">
      <c r="C1193" s="20"/>
    </row>
    <row r="1194" spans="3:3" x14ac:dyDescent="0.25">
      <c r="C1194" s="20"/>
    </row>
    <row r="1195" spans="3:3" x14ac:dyDescent="0.25">
      <c r="C1195" s="20"/>
    </row>
    <row r="1196" spans="3:3" x14ac:dyDescent="0.25">
      <c r="C1196" s="20"/>
    </row>
    <row r="1197" spans="3:3" x14ac:dyDescent="0.25">
      <c r="C1197" s="20"/>
    </row>
    <row r="1198" spans="3:3" x14ac:dyDescent="0.25">
      <c r="C1198" s="20"/>
    </row>
    <row r="1199" spans="3:3" x14ac:dyDescent="0.25">
      <c r="C1199" s="20"/>
    </row>
    <row r="1200" spans="3:3" x14ac:dyDescent="0.25">
      <c r="C1200" s="20"/>
    </row>
    <row r="1201" spans="3:3" x14ac:dyDescent="0.25">
      <c r="C1201" s="20"/>
    </row>
    <row r="1202" spans="3:3" x14ac:dyDescent="0.25">
      <c r="C1202" s="20"/>
    </row>
    <row r="1203" spans="3:3" x14ac:dyDescent="0.25">
      <c r="C1203" s="20"/>
    </row>
    <row r="1204" spans="3:3" x14ac:dyDescent="0.25">
      <c r="C1204" s="20"/>
    </row>
    <row r="1205" spans="3:3" x14ac:dyDescent="0.25">
      <c r="C1205" s="20"/>
    </row>
    <row r="1206" spans="3:3" x14ac:dyDescent="0.25">
      <c r="C1206" s="20"/>
    </row>
    <row r="1207" spans="3:3" x14ac:dyDescent="0.25">
      <c r="C1207" s="20"/>
    </row>
    <row r="1208" spans="3:3" x14ac:dyDescent="0.25">
      <c r="C1208" s="20"/>
    </row>
    <row r="1209" spans="3:3" x14ac:dyDescent="0.25">
      <c r="C1209" s="20"/>
    </row>
    <row r="1210" spans="3:3" x14ac:dyDescent="0.25">
      <c r="C1210" s="20"/>
    </row>
    <row r="1211" spans="3:3" x14ac:dyDescent="0.25">
      <c r="C1211" s="20"/>
    </row>
    <row r="1212" spans="3:3" x14ac:dyDescent="0.25">
      <c r="C1212" s="20"/>
    </row>
    <row r="1213" spans="3:3" x14ac:dyDescent="0.25">
      <c r="C1213" s="20"/>
    </row>
    <row r="1214" spans="3:3" x14ac:dyDescent="0.25">
      <c r="C1214" s="20"/>
    </row>
    <row r="1215" spans="3:3" x14ac:dyDescent="0.25">
      <c r="C1215" s="20"/>
    </row>
    <row r="1216" spans="3:3" x14ac:dyDescent="0.25">
      <c r="C1216" s="20"/>
    </row>
    <row r="1217" spans="3:3" x14ac:dyDescent="0.25">
      <c r="C1217" s="20"/>
    </row>
    <row r="1218" spans="3:3" x14ac:dyDescent="0.25">
      <c r="C1218" s="20"/>
    </row>
    <row r="1219" spans="3:3" x14ac:dyDescent="0.25">
      <c r="C1219" s="20"/>
    </row>
    <row r="1220" spans="3:3" x14ac:dyDescent="0.25">
      <c r="C1220" s="20"/>
    </row>
    <row r="1221" spans="3:3" x14ac:dyDescent="0.25">
      <c r="C1221" s="20"/>
    </row>
    <row r="1222" spans="3:3" x14ac:dyDescent="0.25">
      <c r="C1222" s="20"/>
    </row>
    <row r="1223" spans="3:3" x14ac:dyDescent="0.25">
      <c r="C1223" s="20"/>
    </row>
    <row r="1224" spans="3:3" x14ac:dyDescent="0.25">
      <c r="C1224" s="20"/>
    </row>
    <row r="1225" spans="3:3" x14ac:dyDescent="0.25">
      <c r="C1225" s="20"/>
    </row>
    <row r="1226" spans="3:3" x14ac:dyDescent="0.25">
      <c r="C1226" s="20"/>
    </row>
    <row r="1227" spans="3:3" x14ac:dyDescent="0.25">
      <c r="C1227" s="20"/>
    </row>
    <row r="1228" spans="3:3" x14ac:dyDescent="0.25">
      <c r="C1228" s="20"/>
    </row>
    <row r="1229" spans="3:3" x14ac:dyDescent="0.25">
      <c r="C1229" s="20"/>
    </row>
    <row r="1230" spans="3:3" x14ac:dyDescent="0.25">
      <c r="C1230" s="20"/>
    </row>
    <row r="1231" spans="3:3" x14ac:dyDescent="0.25">
      <c r="C1231" s="20"/>
    </row>
    <row r="1232" spans="3:3" x14ac:dyDescent="0.25">
      <c r="C1232" s="20"/>
    </row>
    <row r="1233" spans="3:3" x14ac:dyDescent="0.25">
      <c r="C1233" s="20"/>
    </row>
    <row r="1234" spans="3:3" x14ac:dyDescent="0.25">
      <c r="C1234" s="20"/>
    </row>
    <row r="1235" spans="3:3" x14ac:dyDescent="0.25">
      <c r="C1235" s="20"/>
    </row>
    <row r="1236" spans="3:3" x14ac:dyDescent="0.25">
      <c r="C1236" s="20"/>
    </row>
    <row r="1237" spans="3:3" x14ac:dyDescent="0.25">
      <c r="C1237" s="20"/>
    </row>
    <row r="1238" spans="3:3" x14ac:dyDescent="0.25">
      <c r="C1238" s="20"/>
    </row>
    <row r="1239" spans="3:3" x14ac:dyDescent="0.25">
      <c r="C1239" s="20"/>
    </row>
    <row r="1240" spans="3:3" x14ac:dyDescent="0.25">
      <c r="C1240" s="20"/>
    </row>
    <row r="1241" spans="3:3" x14ac:dyDescent="0.25">
      <c r="C1241" s="20"/>
    </row>
    <row r="1242" spans="3:3" x14ac:dyDescent="0.25">
      <c r="C1242" s="20"/>
    </row>
    <row r="1243" spans="3:3" x14ac:dyDescent="0.25">
      <c r="C1243" s="20"/>
    </row>
    <row r="1244" spans="3:3" x14ac:dyDescent="0.25">
      <c r="C1244" s="20"/>
    </row>
    <row r="1245" spans="3:3" x14ac:dyDescent="0.25">
      <c r="C1245" s="20"/>
    </row>
    <row r="1246" spans="3:3" x14ac:dyDescent="0.25">
      <c r="C1246" s="20"/>
    </row>
    <row r="1247" spans="3:3" x14ac:dyDescent="0.25">
      <c r="C1247" s="20"/>
    </row>
    <row r="1248" spans="3:3" x14ac:dyDescent="0.25">
      <c r="C1248" s="20"/>
    </row>
    <row r="1249" spans="3:3" x14ac:dyDescent="0.25">
      <c r="C1249" s="20"/>
    </row>
    <row r="1250" spans="3:3" x14ac:dyDescent="0.25">
      <c r="C1250" s="20"/>
    </row>
    <row r="1251" spans="3:3" x14ac:dyDescent="0.25">
      <c r="C1251" s="20"/>
    </row>
    <row r="1252" spans="3:3" x14ac:dyDescent="0.25">
      <c r="C1252" s="20"/>
    </row>
    <row r="1253" spans="3:3" x14ac:dyDescent="0.25">
      <c r="C1253" s="20"/>
    </row>
    <row r="1254" spans="3:3" x14ac:dyDescent="0.25">
      <c r="C1254" s="20"/>
    </row>
    <row r="1255" spans="3:3" x14ac:dyDescent="0.25">
      <c r="C1255" s="20"/>
    </row>
    <row r="1256" spans="3:3" x14ac:dyDescent="0.25">
      <c r="C1256" s="20"/>
    </row>
    <row r="1257" spans="3:3" x14ac:dyDescent="0.25">
      <c r="C1257" s="20"/>
    </row>
    <row r="1258" spans="3:3" x14ac:dyDescent="0.25">
      <c r="C1258" s="20"/>
    </row>
    <row r="1259" spans="3:3" x14ac:dyDescent="0.25">
      <c r="C1259" s="20"/>
    </row>
    <row r="1260" spans="3:3" x14ac:dyDescent="0.25">
      <c r="C1260" s="20"/>
    </row>
    <row r="1261" spans="3:3" x14ac:dyDescent="0.25">
      <c r="C1261" s="20"/>
    </row>
    <row r="1262" spans="3:3" x14ac:dyDescent="0.25">
      <c r="C1262" s="20"/>
    </row>
    <row r="1263" spans="3:3" x14ac:dyDescent="0.25">
      <c r="C1263" s="20"/>
    </row>
    <row r="1264" spans="3:3" x14ac:dyDescent="0.25">
      <c r="C1264" s="20"/>
    </row>
    <row r="1265" spans="3:3" x14ac:dyDescent="0.25">
      <c r="C1265" s="20"/>
    </row>
    <row r="1266" spans="3:3" x14ac:dyDescent="0.25">
      <c r="C1266" s="20"/>
    </row>
    <row r="1267" spans="3:3" x14ac:dyDescent="0.25">
      <c r="C1267" s="20"/>
    </row>
    <row r="1268" spans="3:3" x14ac:dyDescent="0.25">
      <c r="C1268" s="20"/>
    </row>
    <row r="1269" spans="3:3" x14ac:dyDescent="0.25">
      <c r="C1269" s="20"/>
    </row>
    <row r="1270" spans="3:3" x14ac:dyDescent="0.25">
      <c r="C1270" s="20"/>
    </row>
    <row r="1271" spans="3:3" x14ac:dyDescent="0.25">
      <c r="C1271" s="20"/>
    </row>
    <row r="1272" spans="3:3" x14ac:dyDescent="0.25">
      <c r="C1272" s="20"/>
    </row>
    <row r="1273" spans="3:3" x14ac:dyDescent="0.25">
      <c r="C1273" s="20"/>
    </row>
    <row r="1274" spans="3:3" x14ac:dyDescent="0.25">
      <c r="C1274" s="20"/>
    </row>
    <row r="1275" spans="3:3" x14ac:dyDescent="0.25">
      <c r="C1275" s="20"/>
    </row>
    <row r="1276" spans="3:3" x14ac:dyDescent="0.25">
      <c r="C1276" s="20"/>
    </row>
    <row r="1277" spans="3:3" x14ac:dyDescent="0.25">
      <c r="C1277" s="20"/>
    </row>
    <row r="1278" spans="3:3" x14ac:dyDescent="0.25">
      <c r="C1278" s="20"/>
    </row>
    <row r="1279" spans="3:3" x14ac:dyDescent="0.25">
      <c r="C1279" s="20"/>
    </row>
    <row r="1280" spans="3:3" x14ac:dyDescent="0.25">
      <c r="C1280" s="20"/>
    </row>
    <row r="1281" spans="3:3" x14ac:dyDescent="0.25">
      <c r="C1281" s="20"/>
    </row>
    <row r="1282" spans="3:3" x14ac:dyDescent="0.25">
      <c r="C1282" s="20"/>
    </row>
    <row r="1283" spans="3:3" x14ac:dyDescent="0.25">
      <c r="C1283" s="20"/>
    </row>
    <row r="1284" spans="3:3" x14ac:dyDescent="0.25">
      <c r="C1284" s="20"/>
    </row>
    <row r="1285" spans="3:3" x14ac:dyDescent="0.25">
      <c r="C1285" s="20"/>
    </row>
    <row r="1286" spans="3:3" x14ac:dyDescent="0.25">
      <c r="C1286" s="20"/>
    </row>
    <row r="1287" spans="3:3" x14ac:dyDescent="0.25">
      <c r="C1287" s="20"/>
    </row>
    <row r="1288" spans="3:3" x14ac:dyDescent="0.25">
      <c r="C1288" s="20"/>
    </row>
    <row r="1289" spans="3:3" x14ac:dyDescent="0.25">
      <c r="C1289" s="20"/>
    </row>
    <row r="1290" spans="3:3" x14ac:dyDescent="0.25">
      <c r="C1290" s="20"/>
    </row>
    <row r="1291" spans="3:3" x14ac:dyDescent="0.25">
      <c r="C1291" s="20"/>
    </row>
    <row r="1292" spans="3:3" x14ac:dyDescent="0.25">
      <c r="C1292" s="20"/>
    </row>
    <row r="1293" spans="3:3" x14ac:dyDescent="0.25">
      <c r="C1293" s="20"/>
    </row>
    <row r="1294" spans="3:3" x14ac:dyDescent="0.25">
      <c r="C1294" s="20"/>
    </row>
    <row r="1295" spans="3:3" x14ac:dyDescent="0.25">
      <c r="C1295" s="20"/>
    </row>
    <row r="1296" spans="3:3" x14ac:dyDescent="0.25">
      <c r="C1296" s="20"/>
    </row>
    <row r="1297" spans="3:3" x14ac:dyDescent="0.25">
      <c r="C1297" s="20"/>
    </row>
    <row r="1298" spans="3:3" x14ac:dyDescent="0.25">
      <c r="C1298" s="20"/>
    </row>
    <row r="1299" spans="3:3" x14ac:dyDescent="0.25">
      <c r="C1299" s="20"/>
    </row>
    <row r="1300" spans="3:3" x14ac:dyDescent="0.25">
      <c r="C1300" s="20"/>
    </row>
    <row r="1301" spans="3:3" x14ac:dyDescent="0.25">
      <c r="C1301" s="20"/>
    </row>
    <row r="1302" spans="3:3" x14ac:dyDescent="0.25">
      <c r="C1302" s="20"/>
    </row>
    <row r="1303" spans="3:3" x14ac:dyDescent="0.25">
      <c r="C1303" s="20"/>
    </row>
    <row r="1304" spans="3:3" x14ac:dyDescent="0.25">
      <c r="C1304" s="20"/>
    </row>
    <row r="1305" spans="3:3" x14ac:dyDescent="0.25">
      <c r="C1305" s="20"/>
    </row>
    <row r="1306" spans="3:3" x14ac:dyDescent="0.25">
      <c r="C1306" s="20"/>
    </row>
    <row r="1307" spans="3:3" x14ac:dyDescent="0.25">
      <c r="C1307" s="20"/>
    </row>
    <row r="1308" spans="3:3" x14ac:dyDescent="0.25">
      <c r="C1308" s="20"/>
    </row>
    <row r="1309" spans="3:3" x14ac:dyDescent="0.25">
      <c r="C1309" s="20"/>
    </row>
    <row r="1310" spans="3:3" x14ac:dyDescent="0.25">
      <c r="C1310" s="20"/>
    </row>
    <row r="1311" spans="3:3" x14ac:dyDescent="0.25">
      <c r="C1311" s="20"/>
    </row>
    <row r="1312" spans="3:3" x14ac:dyDescent="0.25">
      <c r="C1312" s="20"/>
    </row>
    <row r="1313" spans="3:3" x14ac:dyDescent="0.25">
      <c r="C1313" s="20"/>
    </row>
    <row r="1314" spans="3:3" x14ac:dyDescent="0.25">
      <c r="C1314" s="20"/>
    </row>
    <row r="1315" spans="3:3" x14ac:dyDescent="0.25">
      <c r="C1315" s="20"/>
    </row>
    <row r="1316" spans="3:3" x14ac:dyDescent="0.25">
      <c r="C1316" s="20"/>
    </row>
    <row r="1317" spans="3:3" x14ac:dyDescent="0.25">
      <c r="C1317" s="20"/>
    </row>
    <row r="1318" spans="3:3" x14ac:dyDescent="0.25">
      <c r="C1318" s="20"/>
    </row>
    <row r="1319" spans="3:3" x14ac:dyDescent="0.25">
      <c r="C1319" s="20"/>
    </row>
    <row r="1320" spans="3:3" x14ac:dyDescent="0.25">
      <c r="C1320" s="20"/>
    </row>
    <row r="1321" spans="3:3" x14ac:dyDescent="0.25">
      <c r="C1321" s="20"/>
    </row>
    <row r="1322" spans="3:3" x14ac:dyDescent="0.25">
      <c r="C1322" s="20"/>
    </row>
    <row r="1323" spans="3:3" x14ac:dyDescent="0.25">
      <c r="C1323" s="20"/>
    </row>
    <row r="1324" spans="3:3" x14ac:dyDescent="0.25">
      <c r="C1324" s="20"/>
    </row>
    <row r="1325" spans="3:3" x14ac:dyDescent="0.25">
      <c r="C1325" s="20"/>
    </row>
    <row r="1326" spans="3:3" x14ac:dyDescent="0.25">
      <c r="C1326" s="20"/>
    </row>
    <row r="1327" spans="3:3" x14ac:dyDescent="0.25">
      <c r="C1327" s="20"/>
    </row>
    <row r="1328" spans="3:3" x14ac:dyDescent="0.25">
      <c r="C1328" s="20"/>
    </row>
    <row r="1329" spans="3:3" x14ac:dyDescent="0.25">
      <c r="C1329" s="20"/>
    </row>
    <row r="1330" spans="3:3" x14ac:dyDescent="0.25">
      <c r="C1330" s="20"/>
    </row>
    <row r="1331" spans="3:3" x14ac:dyDescent="0.25">
      <c r="C1331" s="20"/>
    </row>
    <row r="1332" spans="3:3" x14ac:dyDescent="0.25">
      <c r="C1332" s="20"/>
    </row>
    <row r="1333" spans="3:3" x14ac:dyDescent="0.25">
      <c r="C1333" s="20"/>
    </row>
    <row r="1334" spans="3:3" x14ac:dyDescent="0.25">
      <c r="C1334" s="20"/>
    </row>
    <row r="1335" spans="3:3" x14ac:dyDescent="0.25">
      <c r="C1335" s="20"/>
    </row>
    <row r="1336" spans="3:3" x14ac:dyDescent="0.25">
      <c r="C1336" s="20"/>
    </row>
    <row r="1337" spans="3:3" x14ac:dyDescent="0.25">
      <c r="C1337" s="20"/>
    </row>
    <row r="1338" spans="3:3" x14ac:dyDescent="0.25">
      <c r="C1338" s="20"/>
    </row>
    <row r="1339" spans="3:3" x14ac:dyDescent="0.25">
      <c r="C1339" s="20"/>
    </row>
    <row r="1340" spans="3:3" x14ac:dyDescent="0.25">
      <c r="C1340" s="20"/>
    </row>
    <row r="1341" spans="3:3" x14ac:dyDescent="0.25">
      <c r="C1341" s="20"/>
    </row>
    <row r="1342" spans="3:3" x14ac:dyDescent="0.25">
      <c r="C1342" s="20"/>
    </row>
    <row r="1343" spans="3:3" x14ac:dyDescent="0.25">
      <c r="C1343" s="20"/>
    </row>
    <row r="1344" spans="3:3" x14ac:dyDescent="0.25">
      <c r="C1344" s="20"/>
    </row>
    <row r="1345" spans="3:3" x14ac:dyDescent="0.25">
      <c r="C1345" s="20"/>
    </row>
    <row r="1346" spans="3:3" x14ac:dyDescent="0.25">
      <c r="C1346" s="20"/>
    </row>
    <row r="1347" spans="3:3" x14ac:dyDescent="0.25">
      <c r="C1347" s="20"/>
    </row>
    <row r="1348" spans="3:3" x14ac:dyDescent="0.25">
      <c r="C1348" s="20"/>
    </row>
    <row r="1349" spans="3:3" x14ac:dyDescent="0.25">
      <c r="C1349" s="20"/>
    </row>
    <row r="1350" spans="3:3" x14ac:dyDescent="0.25">
      <c r="C1350" s="20"/>
    </row>
    <row r="1351" spans="3:3" x14ac:dyDescent="0.25">
      <c r="C1351" s="20"/>
    </row>
    <row r="1352" spans="3:3" x14ac:dyDescent="0.25">
      <c r="C1352" s="20"/>
    </row>
    <row r="1353" spans="3:3" x14ac:dyDescent="0.25">
      <c r="C1353" s="20"/>
    </row>
    <row r="1354" spans="3:3" x14ac:dyDescent="0.25">
      <c r="C1354" s="20"/>
    </row>
    <row r="1355" spans="3:3" x14ac:dyDescent="0.25">
      <c r="C1355" s="20"/>
    </row>
    <row r="1356" spans="3:3" x14ac:dyDescent="0.25">
      <c r="C1356" s="20"/>
    </row>
    <row r="1357" spans="3:3" x14ac:dyDescent="0.25">
      <c r="C1357" s="20"/>
    </row>
    <row r="1358" spans="3:3" x14ac:dyDescent="0.25">
      <c r="C1358" s="20"/>
    </row>
    <row r="1359" spans="3:3" x14ac:dyDescent="0.25">
      <c r="C1359" s="20"/>
    </row>
    <row r="1360" spans="3:3" x14ac:dyDescent="0.25">
      <c r="C1360" s="20"/>
    </row>
    <row r="1361" spans="3:3" x14ac:dyDescent="0.25">
      <c r="C1361" s="20"/>
    </row>
    <row r="1362" spans="3:3" x14ac:dyDescent="0.25">
      <c r="C1362" s="20"/>
    </row>
    <row r="1363" spans="3:3" x14ac:dyDescent="0.25">
      <c r="C1363" s="20"/>
    </row>
    <row r="1364" spans="3:3" x14ac:dyDescent="0.25">
      <c r="C1364" s="20"/>
    </row>
    <row r="1365" spans="3:3" x14ac:dyDescent="0.25">
      <c r="C1365" s="20"/>
    </row>
    <row r="1366" spans="3:3" x14ac:dyDescent="0.25">
      <c r="C1366" s="20"/>
    </row>
    <row r="1367" spans="3:3" x14ac:dyDescent="0.25">
      <c r="C1367" s="20"/>
    </row>
    <row r="1368" spans="3:3" x14ac:dyDescent="0.25">
      <c r="C1368" s="20"/>
    </row>
    <row r="1369" spans="3:3" x14ac:dyDescent="0.25">
      <c r="C1369" s="20"/>
    </row>
    <row r="1370" spans="3:3" x14ac:dyDescent="0.25">
      <c r="C1370" s="20"/>
    </row>
    <row r="1371" spans="3:3" x14ac:dyDescent="0.25">
      <c r="C1371" s="20"/>
    </row>
    <row r="1372" spans="3:3" x14ac:dyDescent="0.25">
      <c r="C1372" s="20"/>
    </row>
    <row r="1373" spans="3:3" x14ac:dyDescent="0.25">
      <c r="C1373" s="20"/>
    </row>
    <row r="1374" spans="3:3" x14ac:dyDescent="0.25">
      <c r="C1374" s="20"/>
    </row>
    <row r="1375" spans="3:3" x14ac:dyDescent="0.25">
      <c r="C1375" s="20"/>
    </row>
    <row r="1376" spans="3:3" x14ac:dyDescent="0.25">
      <c r="C1376" s="20"/>
    </row>
    <row r="1377" spans="3:3" x14ac:dyDescent="0.25">
      <c r="C1377" s="20"/>
    </row>
    <row r="1378" spans="3:3" x14ac:dyDescent="0.25">
      <c r="C1378" s="20"/>
    </row>
    <row r="1379" spans="3:3" x14ac:dyDescent="0.25">
      <c r="C1379" s="20"/>
    </row>
    <row r="1380" spans="3:3" x14ac:dyDescent="0.25">
      <c r="C1380" s="20"/>
    </row>
    <row r="1381" spans="3:3" x14ac:dyDescent="0.25">
      <c r="C1381" s="20"/>
    </row>
    <row r="1382" spans="3:3" x14ac:dyDescent="0.25">
      <c r="C1382" s="20"/>
    </row>
    <row r="1383" spans="3:3" x14ac:dyDescent="0.25">
      <c r="C1383" s="20"/>
    </row>
    <row r="1384" spans="3:3" x14ac:dyDescent="0.25">
      <c r="C1384" s="20"/>
    </row>
    <row r="1385" spans="3:3" x14ac:dyDescent="0.25">
      <c r="C1385" s="20"/>
    </row>
    <row r="1386" spans="3:3" x14ac:dyDescent="0.25">
      <c r="C1386" s="20"/>
    </row>
    <row r="1387" spans="3:3" x14ac:dyDescent="0.25">
      <c r="C1387" s="20"/>
    </row>
    <row r="1388" spans="3:3" x14ac:dyDescent="0.25">
      <c r="C1388" s="20"/>
    </row>
    <row r="1389" spans="3:3" x14ac:dyDescent="0.25">
      <c r="C1389" s="20"/>
    </row>
    <row r="1390" spans="3:3" x14ac:dyDescent="0.25">
      <c r="C1390" s="20"/>
    </row>
    <row r="1391" spans="3:3" x14ac:dyDescent="0.25">
      <c r="C1391" s="20"/>
    </row>
    <row r="1392" spans="3:3" x14ac:dyDescent="0.25">
      <c r="C1392" s="20"/>
    </row>
    <row r="1393" spans="3:3" x14ac:dyDescent="0.25">
      <c r="C1393" s="20"/>
    </row>
    <row r="1394" spans="3:3" x14ac:dyDescent="0.25">
      <c r="C1394" s="20"/>
    </row>
    <row r="1395" spans="3:3" x14ac:dyDescent="0.25">
      <c r="C1395" s="20"/>
    </row>
    <row r="1396" spans="3:3" x14ac:dyDescent="0.25">
      <c r="C1396" s="20"/>
    </row>
    <row r="1397" spans="3:3" x14ac:dyDescent="0.25">
      <c r="C1397" s="20"/>
    </row>
    <row r="1398" spans="3:3" x14ac:dyDescent="0.25">
      <c r="C1398" s="20"/>
    </row>
    <row r="1399" spans="3:3" x14ac:dyDescent="0.25">
      <c r="C1399" s="20"/>
    </row>
    <row r="1400" spans="3:3" x14ac:dyDescent="0.25">
      <c r="C1400" s="20"/>
    </row>
    <row r="1401" spans="3:3" x14ac:dyDescent="0.25">
      <c r="C1401" s="20"/>
    </row>
    <row r="1402" spans="3:3" x14ac:dyDescent="0.25">
      <c r="C1402" s="20"/>
    </row>
    <row r="1403" spans="3:3" x14ac:dyDescent="0.25">
      <c r="C1403" s="20"/>
    </row>
    <row r="1404" spans="3:3" x14ac:dyDescent="0.25">
      <c r="C1404" s="20"/>
    </row>
    <row r="1405" spans="3:3" x14ac:dyDescent="0.25">
      <c r="C1405" s="20"/>
    </row>
    <row r="1406" spans="3:3" x14ac:dyDescent="0.25">
      <c r="C1406" s="20"/>
    </row>
    <row r="1407" spans="3:3" x14ac:dyDescent="0.25">
      <c r="C1407" s="20"/>
    </row>
    <row r="1408" spans="3:3" x14ac:dyDescent="0.25">
      <c r="C1408" s="20"/>
    </row>
    <row r="1409" spans="3:3" x14ac:dyDescent="0.25">
      <c r="C1409" s="20"/>
    </row>
    <row r="1410" spans="3:3" x14ac:dyDescent="0.25">
      <c r="C1410" s="20"/>
    </row>
    <row r="1411" spans="3:3" x14ac:dyDescent="0.25">
      <c r="C1411" s="20"/>
    </row>
    <row r="1412" spans="3:3" x14ac:dyDescent="0.25">
      <c r="C1412" s="20"/>
    </row>
    <row r="1413" spans="3:3" x14ac:dyDescent="0.25">
      <c r="C1413" s="20"/>
    </row>
    <row r="1414" spans="3:3" x14ac:dyDescent="0.25">
      <c r="C1414" s="20"/>
    </row>
    <row r="1415" spans="3:3" x14ac:dyDescent="0.25">
      <c r="C1415" s="20"/>
    </row>
    <row r="1416" spans="3:3" x14ac:dyDescent="0.25">
      <c r="C1416" s="20"/>
    </row>
    <row r="1417" spans="3:3" x14ac:dyDescent="0.25">
      <c r="C1417" s="20"/>
    </row>
    <row r="1418" spans="3:3" x14ac:dyDescent="0.25">
      <c r="C1418" s="20"/>
    </row>
    <row r="1419" spans="3:3" x14ac:dyDescent="0.25">
      <c r="C1419" s="20"/>
    </row>
    <row r="1420" spans="3:3" x14ac:dyDescent="0.25">
      <c r="C1420" s="20"/>
    </row>
    <row r="1421" spans="3:3" x14ac:dyDescent="0.25">
      <c r="C1421" s="20"/>
    </row>
    <row r="1422" spans="3:3" x14ac:dyDescent="0.25">
      <c r="C1422" s="20"/>
    </row>
    <row r="1423" spans="3:3" x14ac:dyDescent="0.25">
      <c r="C1423" s="20"/>
    </row>
    <row r="1424" spans="3:3" x14ac:dyDescent="0.25">
      <c r="C1424" s="20"/>
    </row>
    <row r="1425" spans="3:3" x14ac:dyDescent="0.25">
      <c r="C1425" s="20"/>
    </row>
    <row r="1426" spans="3:3" x14ac:dyDescent="0.25">
      <c r="C1426" s="20"/>
    </row>
    <row r="1427" spans="3:3" x14ac:dyDescent="0.25">
      <c r="C1427" s="20"/>
    </row>
    <row r="1428" spans="3:3" x14ac:dyDescent="0.25">
      <c r="C1428" s="20"/>
    </row>
    <row r="1429" spans="3:3" x14ac:dyDescent="0.25">
      <c r="C1429" s="20"/>
    </row>
    <row r="1430" spans="3:3" x14ac:dyDescent="0.25">
      <c r="C1430" s="20"/>
    </row>
    <row r="1431" spans="3:3" x14ac:dyDescent="0.25">
      <c r="C1431" s="20"/>
    </row>
    <row r="1432" spans="3:3" x14ac:dyDescent="0.25">
      <c r="C1432" s="20"/>
    </row>
    <row r="1433" spans="3:3" x14ac:dyDescent="0.25">
      <c r="C1433" s="20"/>
    </row>
    <row r="1434" spans="3:3" x14ac:dyDescent="0.25">
      <c r="C1434" s="20"/>
    </row>
    <row r="1435" spans="3:3" x14ac:dyDescent="0.25">
      <c r="C1435" s="20"/>
    </row>
    <row r="1436" spans="3:3" x14ac:dyDescent="0.25">
      <c r="C1436" s="20"/>
    </row>
    <row r="1437" spans="3:3" x14ac:dyDescent="0.25">
      <c r="C1437" s="20"/>
    </row>
    <row r="1438" spans="3:3" x14ac:dyDescent="0.25">
      <c r="C1438" s="20"/>
    </row>
    <row r="1439" spans="3:3" x14ac:dyDescent="0.25">
      <c r="C1439" s="20"/>
    </row>
    <row r="1440" spans="3:3" x14ac:dyDescent="0.25">
      <c r="C1440" s="20"/>
    </row>
    <row r="1441" spans="3:3" x14ac:dyDescent="0.25">
      <c r="C1441" s="20"/>
    </row>
    <row r="1442" spans="3:3" x14ac:dyDescent="0.25">
      <c r="C1442" s="20"/>
    </row>
    <row r="1443" spans="3:3" x14ac:dyDescent="0.25">
      <c r="C1443" s="20"/>
    </row>
    <row r="1444" spans="3:3" x14ac:dyDescent="0.25">
      <c r="C1444" s="20"/>
    </row>
    <row r="1445" spans="3:3" x14ac:dyDescent="0.25">
      <c r="C1445" s="20"/>
    </row>
    <row r="1446" spans="3:3" x14ac:dyDescent="0.25">
      <c r="C1446" s="20"/>
    </row>
    <row r="1447" spans="3:3" x14ac:dyDescent="0.25">
      <c r="C1447" s="20"/>
    </row>
    <row r="1448" spans="3:3" x14ac:dyDescent="0.25">
      <c r="C1448" s="20"/>
    </row>
    <row r="1449" spans="3:3" x14ac:dyDescent="0.25">
      <c r="C1449" s="20"/>
    </row>
    <row r="1450" spans="3:3" x14ac:dyDescent="0.25">
      <c r="C1450" s="20"/>
    </row>
    <row r="1451" spans="3:3" x14ac:dyDescent="0.25">
      <c r="C1451" s="20"/>
    </row>
    <row r="1452" spans="3:3" x14ac:dyDescent="0.25">
      <c r="C1452" s="20"/>
    </row>
    <row r="1453" spans="3:3" x14ac:dyDescent="0.25">
      <c r="C1453" s="20"/>
    </row>
    <row r="1454" spans="3:3" x14ac:dyDescent="0.25">
      <c r="C1454" s="20"/>
    </row>
    <row r="1455" spans="3:3" x14ac:dyDescent="0.25">
      <c r="C1455" s="20"/>
    </row>
    <row r="1456" spans="3:3" x14ac:dyDescent="0.25">
      <c r="C1456" s="20"/>
    </row>
    <row r="1457" spans="3:3" x14ac:dyDescent="0.25">
      <c r="C1457" s="20"/>
    </row>
    <row r="1458" spans="3:3" x14ac:dyDescent="0.25">
      <c r="C1458" s="20"/>
    </row>
    <row r="1459" spans="3:3" x14ac:dyDescent="0.25">
      <c r="C1459" s="20"/>
    </row>
    <row r="1460" spans="3:3" x14ac:dyDescent="0.25">
      <c r="C1460" s="20"/>
    </row>
    <row r="1461" spans="3:3" x14ac:dyDescent="0.25">
      <c r="C1461" s="20"/>
    </row>
    <row r="1462" spans="3:3" x14ac:dyDescent="0.25">
      <c r="C1462" s="20"/>
    </row>
    <row r="1463" spans="3:3" x14ac:dyDescent="0.25">
      <c r="C1463" s="20"/>
    </row>
    <row r="1464" spans="3:3" x14ac:dyDescent="0.25">
      <c r="C1464" s="20"/>
    </row>
    <row r="1465" spans="3:3" x14ac:dyDescent="0.25">
      <c r="C1465" s="20"/>
    </row>
    <row r="1466" spans="3:3" x14ac:dyDescent="0.25">
      <c r="C1466" s="20"/>
    </row>
    <row r="1467" spans="3:3" x14ac:dyDescent="0.25">
      <c r="C1467" s="20"/>
    </row>
    <row r="1468" spans="3:3" x14ac:dyDescent="0.25">
      <c r="C1468" s="20"/>
    </row>
    <row r="1469" spans="3:3" x14ac:dyDescent="0.25">
      <c r="C1469" s="20"/>
    </row>
    <row r="1470" spans="3:3" x14ac:dyDescent="0.25">
      <c r="C1470" s="20"/>
    </row>
    <row r="1471" spans="3:3" x14ac:dyDescent="0.25">
      <c r="C1471" s="20"/>
    </row>
    <row r="1472" spans="3:3" x14ac:dyDescent="0.25">
      <c r="C1472" s="20"/>
    </row>
    <row r="1473" spans="3:3" x14ac:dyDescent="0.25">
      <c r="C1473" s="20"/>
    </row>
    <row r="1474" spans="3:3" x14ac:dyDescent="0.25">
      <c r="C1474" s="20"/>
    </row>
    <row r="1475" spans="3:3" x14ac:dyDescent="0.25">
      <c r="C1475" s="20"/>
    </row>
    <row r="1476" spans="3:3" x14ac:dyDescent="0.25">
      <c r="C1476" s="20"/>
    </row>
    <row r="1477" spans="3:3" x14ac:dyDescent="0.25">
      <c r="C1477" s="20"/>
    </row>
    <row r="1478" spans="3:3" x14ac:dyDescent="0.25">
      <c r="C1478" s="20"/>
    </row>
    <row r="1479" spans="3:3" x14ac:dyDescent="0.25">
      <c r="C1479" s="20"/>
    </row>
    <row r="1480" spans="3:3" x14ac:dyDescent="0.25">
      <c r="C1480" s="20"/>
    </row>
    <row r="1481" spans="3:3" x14ac:dyDescent="0.25">
      <c r="C1481" s="20"/>
    </row>
    <row r="1482" spans="3:3" x14ac:dyDescent="0.25">
      <c r="C1482" s="20"/>
    </row>
    <row r="1483" spans="3:3" x14ac:dyDescent="0.25">
      <c r="C1483" s="20"/>
    </row>
    <row r="1484" spans="3:3" x14ac:dyDescent="0.25">
      <c r="C1484" s="20"/>
    </row>
    <row r="1485" spans="3:3" x14ac:dyDescent="0.25">
      <c r="C1485" s="20"/>
    </row>
    <row r="1486" spans="3:3" x14ac:dyDescent="0.25">
      <c r="C1486" s="20"/>
    </row>
    <row r="1487" spans="3:3" x14ac:dyDescent="0.25">
      <c r="C1487" s="20"/>
    </row>
    <row r="1488" spans="3:3" x14ac:dyDescent="0.25">
      <c r="C1488" s="20"/>
    </row>
    <row r="1489" spans="3:3" x14ac:dyDescent="0.25">
      <c r="C1489" s="20"/>
    </row>
    <row r="1490" spans="3:3" x14ac:dyDescent="0.25">
      <c r="C1490" s="20"/>
    </row>
    <row r="1491" spans="3:3" x14ac:dyDescent="0.25">
      <c r="C1491" s="20"/>
    </row>
    <row r="1492" spans="3:3" x14ac:dyDescent="0.25">
      <c r="C1492" s="20"/>
    </row>
    <row r="1493" spans="3:3" x14ac:dyDescent="0.25">
      <c r="C1493" s="20"/>
    </row>
    <row r="1494" spans="3:3" x14ac:dyDescent="0.25">
      <c r="C1494" s="20"/>
    </row>
    <row r="1495" spans="3:3" x14ac:dyDescent="0.25">
      <c r="C1495" s="20"/>
    </row>
    <row r="1496" spans="3:3" x14ac:dyDescent="0.25">
      <c r="C1496" s="20"/>
    </row>
    <row r="1497" spans="3:3" x14ac:dyDescent="0.25">
      <c r="C1497" s="20"/>
    </row>
    <row r="1498" spans="3:3" x14ac:dyDescent="0.25">
      <c r="C1498" s="20"/>
    </row>
    <row r="1499" spans="3:3" x14ac:dyDescent="0.25">
      <c r="C1499" s="20"/>
    </row>
    <row r="1500" spans="3:3" x14ac:dyDescent="0.25">
      <c r="C1500" s="20"/>
    </row>
    <row r="1501" spans="3:3" x14ac:dyDescent="0.25">
      <c r="C1501" s="20"/>
    </row>
    <row r="1502" spans="3:3" x14ac:dyDescent="0.25">
      <c r="C1502" s="20"/>
    </row>
    <row r="1503" spans="3:3" x14ac:dyDescent="0.25">
      <c r="C1503" s="20"/>
    </row>
    <row r="1504" spans="3:3" x14ac:dyDescent="0.25">
      <c r="C1504" s="20"/>
    </row>
    <row r="1505" spans="3:3" x14ac:dyDescent="0.25">
      <c r="C1505" s="20"/>
    </row>
    <row r="1506" spans="3:3" x14ac:dyDescent="0.25">
      <c r="C1506" s="20"/>
    </row>
    <row r="1507" spans="3:3" x14ac:dyDescent="0.25">
      <c r="C1507" s="20"/>
    </row>
    <row r="1508" spans="3:3" x14ac:dyDescent="0.25">
      <c r="C1508" s="20"/>
    </row>
    <row r="1509" spans="3:3" x14ac:dyDescent="0.25">
      <c r="C1509" s="20"/>
    </row>
    <row r="1510" spans="3:3" x14ac:dyDescent="0.25">
      <c r="C1510" s="20"/>
    </row>
    <row r="1511" spans="3:3" x14ac:dyDescent="0.25">
      <c r="C1511" s="20"/>
    </row>
    <row r="1512" spans="3:3" x14ac:dyDescent="0.25">
      <c r="C1512" s="20"/>
    </row>
    <row r="1513" spans="3:3" x14ac:dyDescent="0.25">
      <c r="C1513" s="20"/>
    </row>
    <row r="1514" spans="3:3" x14ac:dyDescent="0.25">
      <c r="C1514" s="20"/>
    </row>
    <row r="1515" spans="3:3" x14ac:dyDescent="0.25">
      <c r="C1515" s="20"/>
    </row>
    <row r="1516" spans="3:3" x14ac:dyDescent="0.25">
      <c r="C1516" s="20"/>
    </row>
    <row r="1517" spans="3:3" x14ac:dyDescent="0.25">
      <c r="C1517" s="20"/>
    </row>
    <row r="1518" spans="3:3" x14ac:dyDescent="0.25">
      <c r="C1518" s="20"/>
    </row>
    <row r="1519" spans="3:3" x14ac:dyDescent="0.25">
      <c r="C1519" s="20"/>
    </row>
    <row r="1520" spans="3:3" x14ac:dyDescent="0.25">
      <c r="C1520" s="20"/>
    </row>
    <row r="1521" spans="3:3" x14ac:dyDescent="0.25">
      <c r="C1521" s="20"/>
    </row>
    <row r="1522" spans="3:3" x14ac:dyDescent="0.25">
      <c r="C1522" s="20"/>
    </row>
    <row r="1523" spans="3:3" x14ac:dyDescent="0.25">
      <c r="C1523" s="20"/>
    </row>
    <row r="1524" spans="3:3" x14ac:dyDescent="0.25">
      <c r="C1524" s="20"/>
    </row>
    <row r="1525" spans="3:3" x14ac:dyDescent="0.25">
      <c r="C1525" s="20"/>
    </row>
    <row r="1526" spans="3:3" x14ac:dyDescent="0.25">
      <c r="C1526" s="20"/>
    </row>
    <row r="1527" spans="3:3" x14ac:dyDescent="0.25">
      <c r="C1527" s="20"/>
    </row>
    <row r="1528" spans="3:3" x14ac:dyDescent="0.25">
      <c r="C1528" s="20"/>
    </row>
    <row r="1529" spans="3:3" x14ac:dyDescent="0.25">
      <c r="C1529" s="20"/>
    </row>
    <row r="1530" spans="3:3" x14ac:dyDescent="0.25">
      <c r="C1530" s="20"/>
    </row>
    <row r="1531" spans="3:3" x14ac:dyDescent="0.25">
      <c r="C1531" s="20"/>
    </row>
    <row r="1532" spans="3:3" x14ac:dyDescent="0.25">
      <c r="C1532" s="20"/>
    </row>
    <row r="1533" spans="3:3" x14ac:dyDescent="0.25">
      <c r="C1533" s="20"/>
    </row>
    <row r="1534" spans="3:3" x14ac:dyDescent="0.25">
      <c r="C1534" s="20"/>
    </row>
    <row r="1535" spans="3:3" x14ac:dyDescent="0.25">
      <c r="C1535" s="20"/>
    </row>
    <row r="1536" spans="3:3" x14ac:dyDescent="0.25">
      <c r="C1536" s="20"/>
    </row>
    <row r="1537" spans="3:3" x14ac:dyDescent="0.25">
      <c r="C1537" s="20"/>
    </row>
    <row r="1538" spans="3:3" x14ac:dyDescent="0.25">
      <c r="C1538" s="20"/>
    </row>
    <row r="1539" spans="3:3" x14ac:dyDescent="0.25">
      <c r="C1539" s="20"/>
    </row>
    <row r="1540" spans="3:3" x14ac:dyDescent="0.25">
      <c r="C1540" s="20"/>
    </row>
    <row r="1541" spans="3:3" x14ac:dyDescent="0.25">
      <c r="C1541" s="20"/>
    </row>
    <row r="1542" spans="3:3" x14ac:dyDescent="0.25">
      <c r="C1542" s="20"/>
    </row>
    <row r="1543" spans="3:3" x14ac:dyDescent="0.25">
      <c r="C1543" s="20"/>
    </row>
    <row r="1544" spans="3:3" x14ac:dyDescent="0.25">
      <c r="C1544" s="20"/>
    </row>
    <row r="1545" spans="3:3" x14ac:dyDescent="0.25">
      <c r="C1545" s="20"/>
    </row>
    <row r="1546" spans="3:3" x14ac:dyDescent="0.25">
      <c r="C1546" s="20"/>
    </row>
    <row r="1547" spans="3:3" x14ac:dyDescent="0.25">
      <c r="C1547" s="20"/>
    </row>
    <row r="1548" spans="3:3" x14ac:dyDescent="0.25">
      <c r="C1548" s="20"/>
    </row>
    <row r="1549" spans="3:3" x14ac:dyDescent="0.25">
      <c r="C1549" s="20"/>
    </row>
    <row r="1550" spans="3:3" x14ac:dyDescent="0.25">
      <c r="C1550" s="20"/>
    </row>
    <row r="1551" spans="3:3" x14ac:dyDescent="0.25">
      <c r="C1551" s="20"/>
    </row>
    <row r="1552" spans="3:3" x14ac:dyDescent="0.25">
      <c r="C1552" s="20"/>
    </row>
    <row r="1553" spans="3:3" x14ac:dyDescent="0.25">
      <c r="C1553" s="20"/>
    </row>
    <row r="1554" spans="3:3" x14ac:dyDescent="0.25">
      <c r="C1554" s="20"/>
    </row>
    <row r="1555" spans="3:3" x14ac:dyDescent="0.25">
      <c r="C1555" s="20"/>
    </row>
    <row r="1556" spans="3:3" x14ac:dyDescent="0.25">
      <c r="C1556" s="20"/>
    </row>
    <row r="1557" spans="3:3" x14ac:dyDescent="0.25">
      <c r="C1557" s="20"/>
    </row>
    <row r="1558" spans="3:3" x14ac:dyDescent="0.25">
      <c r="C1558" s="20"/>
    </row>
    <row r="1559" spans="3:3" x14ac:dyDescent="0.25">
      <c r="C1559" s="20"/>
    </row>
    <row r="1560" spans="3:3" x14ac:dyDescent="0.25">
      <c r="C1560" s="20"/>
    </row>
    <row r="1561" spans="3:3" x14ac:dyDescent="0.25">
      <c r="C1561" s="20"/>
    </row>
    <row r="1562" spans="3:3" x14ac:dyDescent="0.25">
      <c r="C1562" s="20"/>
    </row>
    <row r="1563" spans="3:3" x14ac:dyDescent="0.25">
      <c r="C1563" s="20"/>
    </row>
    <row r="1564" spans="3:3" x14ac:dyDescent="0.25">
      <c r="C1564" s="20"/>
    </row>
    <row r="1565" spans="3:3" x14ac:dyDescent="0.25">
      <c r="C1565" s="20"/>
    </row>
    <row r="1566" spans="3:3" x14ac:dyDescent="0.25">
      <c r="C1566" s="20"/>
    </row>
    <row r="1567" spans="3:3" x14ac:dyDescent="0.25">
      <c r="C1567" s="20"/>
    </row>
    <row r="1568" spans="3:3" x14ac:dyDescent="0.25">
      <c r="C1568" s="20"/>
    </row>
    <row r="1569" spans="3:3" x14ac:dyDescent="0.25">
      <c r="C1569" s="20"/>
    </row>
    <row r="1570" spans="3:3" x14ac:dyDescent="0.25">
      <c r="C1570" s="20"/>
    </row>
    <row r="1571" spans="3:3" x14ac:dyDescent="0.25">
      <c r="C1571" s="20"/>
    </row>
    <row r="1572" spans="3:3" x14ac:dyDescent="0.25">
      <c r="C1572" s="20"/>
    </row>
    <row r="1573" spans="3:3" x14ac:dyDescent="0.25">
      <c r="C1573" s="20"/>
    </row>
    <row r="1574" spans="3:3" x14ac:dyDescent="0.25">
      <c r="C1574" s="20"/>
    </row>
    <row r="1575" spans="3:3" x14ac:dyDescent="0.25">
      <c r="C1575" s="20"/>
    </row>
    <row r="1576" spans="3:3" x14ac:dyDescent="0.25">
      <c r="C1576" s="20"/>
    </row>
    <row r="1577" spans="3:3" x14ac:dyDescent="0.25">
      <c r="C1577" s="20"/>
    </row>
    <row r="1578" spans="3:3" x14ac:dyDescent="0.25">
      <c r="C1578" s="20"/>
    </row>
    <row r="1579" spans="3:3" x14ac:dyDescent="0.25">
      <c r="C1579" s="20"/>
    </row>
    <row r="1580" spans="3:3" x14ac:dyDescent="0.25">
      <c r="C1580" s="20"/>
    </row>
    <row r="1581" spans="3:3" x14ac:dyDescent="0.25">
      <c r="C1581" s="20"/>
    </row>
    <row r="1582" spans="3:3" x14ac:dyDescent="0.25">
      <c r="C1582" s="20"/>
    </row>
    <row r="1583" spans="3:3" x14ac:dyDescent="0.25">
      <c r="C1583" s="20"/>
    </row>
    <row r="1584" spans="3:3" x14ac:dyDescent="0.25">
      <c r="C1584" s="20"/>
    </row>
    <row r="1585" spans="3:3" x14ac:dyDescent="0.25">
      <c r="C1585" s="20"/>
    </row>
    <row r="1586" spans="3:3" x14ac:dyDescent="0.25">
      <c r="C1586" s="20"/>
    </row>
    <row r="1587" spans="3:3" x14ac:dyDescent="0.25">
      <c r="C1587" s="20"/>
    </row>
    <row r="1588" spans="3:3" x14ac:dyDescent="0.25">
      <c r="C1588" s="20"/>
    </row>
    <row r="1589" spans="3:3" x14ac:dyDescent="0.25">
      <c r="C1589" s="20"/>
    </row>
    <row r="1590" spans="3:3" x14ac:dyDescent="0.25">
      <c r="C1590" s="20"/>
    </row>
    <row r="1591" spans="3:3" x14ac:dyDescent="0.25">
      <c r="C1591" s="20"/>
    </row>
    <row r="1592" spans="3:3" x14ac:dyDescent="0.25">
      <c r="C1592" s="20"/>
    </row>
    <row r="1593" spans="3:3" x14ac:dyDescent="0.25">
      <c r="C1593" s="20"/>
    </row>
    <row r="1594" spans="3:3" x14ac:dyDescent="0.25">
      <c r="C1594" s="20"/>
    </row>
    <row r="1595" spans="3:3" x14ac:dyDescent="0.25">
      <c r="C1595" s="20"/>
    </row>
    <row r="1596" spans="3:3" x14ac:dyDescent="0.25">
      <c r="C1596" s="20"/>
    </row>
    <row r="1597" spans="3:3" x14ac:dyDescent="0.25">
      <c r="C1597" s="20"/>
    </row>
    <row r="1598" spans="3:3" x14ac:dyDescent="0.25">
      <c r="C1598" s="20"/>
    </row>
    <row r="1599" spans="3:3" x14ac:dyDescent="0.25">
      <c r="C1599" s="20"/>
    </row>
    <row r="1600" spans="3:3" x14ac:dyDescent="0.25">
      <c r="C1600" s="20"/>
    </row>
    <row r="1601" spans="3:3" x14ac:dyDescent="0.25">
      <c r="C1601" s="20"/>
    </row>
    <row r="1602" spans="3:3" x14ac:dyDescent="0.25">
      <c r="C1602" s="20"/>
    </row>
    <row r="1603" spans="3:3" x14ac:dyDescent="0.25">
      <c r="C1603" s="20"/>
    </row>
    <row r="1604" spans="3:3" x14ac:dyDescent="0.25">
      <c r="C1604" s="20"/>
    </row>
    <row r="1605" spans="3:3" x14ac:dyDescent="0.25">
      <c r="C1605" s="20"/>
    </row>
    <row r="1606" spans="3:3" x14ac:dyDescent="0.25">
      <c r="C1606" s="20"/>
    </row>
    <row r="1607" spans="3:3" x14ac:dyDescent="0.25">
      <c r="C1607" s="20"/>
    </row>
    <row r="1608" spans="3:3" x14ac:dyDescent="0.25">
      <c r="C1608" s="20"/>
    </row>
    <row r="1609" spans="3:3" x14ac:dyDescent="0.25">
      <c r="C1609" s="20"/>
    </row>
    <row r="1610" spans="3:3" x14ac:dyDescent="0.25">
      <c r="C1610" s="20"/>
    </row>
    <row r="1611" spans="3:3" x14ac:dyDescent="0.25">
      <c r="C1611" s="20"/>
    </row>
    <row r="1612" spans="3:3" x14ac:dyDescent="0.25">
      <c r="C1612" s="20"/>
    </row>
    <row r="1613" spans="3:3" x14ac:dyDescent="0.25">
      <c r="C1613" s="20"/>
    </row>
    <row r="1614" spans="3:3" x14ac:dyDescent="0.25">
      <c r="C1614" s="20"/>
    </row>
    <row r="1615" spans="3:3" x14ac:dyDescent="0.25">
      <c r="C1615" s="20"/>
    </row>
    <row r="1616" spans="3:3" x14ac:dyDescent="0.25">
      <c r="C1616" s="20"/>
    </row>
    <row r="1617" spans="3:3" x14ac:dyDescent="0.25">
      <c r="C1617" s="20"/>
    </row>
    <row r="1618" spans="3:3" x14ac:dyDescent="0.25">
      <c r="C1618" s="20"/>
    </row>
    <row r="1619" spans="3:3" x14ac:dyDescent="0.25">
      <c r="C1619" s="20"/>
    </row>
    <row r="1620" spans="3:3" x14ac:dyDescent="0.25">
      <c r="C1620" s="20"/>
    </row>
    <row r="1621" spans="3:3" x14ac:dyDescent="0.25">
      <c r="C1621" s="20"/>
    </row>
    <row r="1622" spans="3:3" x14ac:dyDescent="0.25">
      <c r="C1622" s="20"/>
    </row>
    <row r="1623" spans="3:3" x14ac:dyDescent="0.25">
      <c r="C1623" s="20"/>
    </row>
    <row r="1624" spans="3:3" x14ac:dyDescent="0.25">
      <c r="C1624" s="20"/>
    </row>
    <row r="1625" spans="3:3" x14ac:dyDescent="0.25">
      <c r="C1625" s="20"/>
    </row>
    <row r="1626" spans="3:3" x14ac:dyDescent="0.25">
      <c r="C1626" s="20"/>
    </row>
    <row r="1627" spans="3:3" x14ac:dyDescent="0.25">
      <c r="C1627" s="20"/>
    </row>
    <row r="1628" spans="3:3" x14ac:dyDescent="0.25">
      <c r="C1628" s="20"/>
    </row>
    <row r="1629" spans="3:3" x14ac:dyDescent="0.25">
      <c r="C1629" s="20"/>
    </row>
    <row r="1630" spans="3:3" x14ac:dyDescent="0.25">
      <c r="C1630" s="20"/>
    </row>
    <row r="1631" spans="3:3" x14ac:dyDescent="0.25">
      <c r="C1631" s="20"/>
    </row>
    <row r="1632" spans="3:3" x14ac:dyDescent="0.25">
      <c r="C1632" s="20"/>
    </row>
    <row r="1633" spans="3:3" x14ac:dyDescent="0.25">
      <c r="C1633" s="20"/>
    </row>
    <row r="1634" spans="3:3" x14ac:dyDescent="0.25">
      <c r="C1634" s="20"/>
    </row>
    <row r="1635" spans="3:3" x14ac:dyDescent="0.25">
      <c r="C1635" s="20"/>
    </row>
    <row r="1636" spans="3:3" x14ac:dyDescent="0.25">
      <c r="C1636" s="20"/>
    </row>
    <row r="1637" spans="3:3" x14ac:dyDescent="0.25">
      <c r="C1637" s="20"/>
    </row>
    <row r="1638" spans="3:3" x14ac:dyDescent="0.25">
      <c r="C1638" s="20"/>
    </row>
    <row r="1639" spans="3:3" x14ac:dyDescent="0.25">
      <c r="C1639" s="20"/>
    </row>
    <row r="1640" spans="3:3" x14ac:dyDescent="0.25">
      <c r="C1640" s="20"/>
    </row>
    <row r="1641" spans="3:3" x14ac:dyDescent="0.25">
      <c r="C1641" s="20"/>
    </row>
    <row r="1642" spans="3:3" x14ac:dyDescent="0.25">
      <c r="C1642" s="20"/>
    </row>
    <row r="1643" spans="3:3" x14ac:dyDescent="0.25">
      <c r="C1643" s="20"/>
    </row>
    <row r="1644" spans="3:3" x14ac:dyDescent="0.25">
      <c r="C1644" s="20"/>
    </row>
    <row r="1645" spans="3:3" x14ac:dyDescent="0.25">
      <c r="C1645" s="20"/>
    </row>
    <row r="1646" spans="3:3" x14ac:dyDescent="0.25">
      <c r="C1646" s="20"/>
    </row>
    <row r="1647" spans="3:3" x14ac:dyDescent="0.25">
      <c r="C1647" s="20"/>
    </row>
    <row r="1648" spans="3:3" x14ac:dyDescent="0.25">
      <c r="C1648" s="20"/>
    </row>
    <row r="1649" spans="3:3" x14ac:dyDescent="0.25">
      <c r="C1649" s="20"/>
    </row>
    <row r="1650" spans="3:3" x14ac:dyDescent="0.25">
      <c r="C1650" s="20"/>
    </row>
    <row r="1651" spans="3:3" x14ac:dyDescent="0.25">
      <c r="C1651" s="20"/>
    </row>
    <row r="1652" spans="3:3" x14ac:dyDescent="0.25">
      <c r="C1652" s="20"/>
    </row>
    <row r="1653" spans="3:3" x14ac:dyDescent="0.25">
      <c r="C1653" s="20"/>
    </row>
    <row r="1654" spans="3:3" x14ac:dyDescent="0.25">
      <c r="C1654" s="20"/>
    </row>
    <row r="1655" spans="3:3" x14ac:dyDescent="0.25">
      <c r="C1655" s="20"/>
    </row>
    <row r="1656" spans="3:3" x14ac:dyDescent="0.25">
      <c r="C1656" s="20"/>
    </row>
    <row r="1657" spans="3:3" x14ac:dyDescent="0.25">
      <c r="C1657" s="20"/>
    </row>
    <row r="1658" spans="3:3" x14ac:dyDescent="0.25">
      <c r="C1658" s="20"/>
    </row>
    <row r="1659" spans="3:3" x14ac:dyDescent="0.25">
      <c r="C1659" s="20"/>
    </row>
    <row r="1660" spans="3:3" x14ac:dyDescent="0.25">
      <c r="C1660" s="20"/>
    </row>
    <row r="1661" spans="3:3" x14ac:dyDescent="0.25">
      <c r="C1661" s="20"/>
    </row>
    <row r="1662" spans="3:3" x14ac:dyDescent="0.25">
      <c r="C1662" s="20"/>
    </row>
    <row r="1663" spans="3:3" x14ac:dyDescent="0.25">
      <c r="C1663" s="20"/>
    </row>
    <row r="1664" spans="3:3" x14ac:dyDescent="0.25">
      <c r="C1664" s="20"/>
    </row>
    <row r="1665" spans="3:3" x14ac:dyDescent="0.25">
      <c r="C1665" s="20"/>
    </row>
    <row r="1666" spans="3:3" x14ac:dyDescent="0.25">
      <c r="C1666" s="20"/>
    </row>
    <row r="1667" spans="3:3" x14ac:dyDescent="0.25">
      <c r="C1667" s="20"/>
    </row>
    <row r="1668" spans="3:3" x14ac:dyDescent="0.25">
      <c r="C1668" s="20"/>
    </row>
    <row r="1669" spans="3:3" x14ac:dyDescent="0.25">
      <c r="C1669" s="20"/>
    </row>
    <row r="1670" spans="3:3" x14ac:dyDescent="0.25">
      <c r="C1670" s="20"/>
    </row>
    <row r="1671" spans="3:3" x14ac:dyDescent="0.25">
      <c r="C1671" s="20"/>
    </row>
    <row r="1672" spans="3:3" x14ac:dyDescent="0.25">
      <c r="C1672" s="20"/>
    </row>
    <row r="1673" spans="3:3" x14ac:dyDescent="0.25">
      <c r="C1673" s="20"/>
    </row>
    <row r="1674" spans="3:3" x14ac:dyDescent="0.25">
      <c r="C1674" s="20"/>
    </row>
    <row r="1675" spans="3:3" x14ac:dyDescent="0.25">
      <c r="C1675" s="20"/>
    </row>
    <row r="1676" spans="3:3" x14ac:dyDescent="0.25">
      <c r="C1676" s="20"/>
    </row>
    <row r="1677" spans="3:3" x14ac:dyDescent="0.25">
      <c r="C1677" s="20"/>
    </row>
    <row r="1678" spans="3:3" x14ac:dyDescent="0.25">
      <c r="C1678" s="20"/>
    </row>
    <row r="1679" spans="3:3" x14ac:dyDescent="0.25">
      <c r="C1679" s="20"/>
    </row>
    <row r="1680" spans="3:3" x14ac:dyDescent="0.25">
      <c r="C1680" s="20"/>
    </row>
    <row r="1681" spans="3:3" x14ac:dyDescent="0.25">
      <c r="C1681" s="20"/>
    </row>
    <row r="1682" spans="3:3" x14ac:dyDescent="0.25">
      <c r="C1682" s="20"/>
    </row>
    <row r="1683" spans="3:3" x14ac:dyDescent="0.25">
      <c r="C1683" s="20"/>
    </row>
    <row r="1684" spans="3:3" x14ac:dyDescent="0.25">
      <c r="C1684" s="20"/>
    </row>
    <row r="1685" spans="3:3" x14ac:dyDescent="0.25">
      <c r="C1685" s="20"/>
    </row>
    <row r="1686" spans="3:3" x14ac:dyDescent="0.25">
      <c r="C1686" s="20"/>
    </row>
    <row r="1687" spans="3:3" x14ac:dyDescent="0.25">
      <c r="C1687" s="20"/>
    </row>
    <row r="1688" spans="3:3" x14ac:dyDescent="0.25">
      <c r="C1688" s="20"/>
    </row>
    <row r="1689" spans="3:3" x14ac:dyDescent="0.25">
      <c r="C1689" s="20"/>
    </row>
    <row r="1690" spans="3:3" x14ac:dyDescent="0.25">
      <c r="C1690" s="20"/>
    </row>
    <row r="1691" spans="3:3" x14ac:dyDescent="0.25">
      <c r="C1691" s="20"/>
    </row>
    <row r="1692" spans="3:3" x14ac:dyDescent="0.25">
      <c r="C1692" s="20"/>
    </row>
    <row r="1693" spans="3:3" x14ac:dyDescent="0.25">
      <c r="C1693" s="20"/>
    </row>
    <row r="1694" spans="3:3" x14ac:dyDescent="0.25">
      <c r="C1694" s="20"/>
    </row>
    <row r="1695" spans="3:3" x14ac:dyDescent="0.25">
      <c r="C1695" s="20"/>
    </row>
    <row r="1696" spans="3:3" x14ac:dyDescent="0.25">
      <c r="C1696" s="20"/>
    </row>
    <row r="1697" spans="3:3" x14ac:dyDescent="0.25">
      <c r="C1697" s="20"/>
    </row>
    <row r="1698" spans="3:3" x14ac:dyDescent="0.25">
      <c r="C1698" s="20"/>
    </row>
    <row r="1699" spans="3:3" x14ac:dyDescent="0.25">
      <c r="C1699" s="20"/>
    </row>
    <row r="1700" spans="3:3" x14ac:dyDescent="0.25">
      <c r="C1700" s="20"/>
    </row>
    <row r="1701" spans="3:3" x14ac:dyDescent="0.25">
      <c r="C1701" s="20"/>
    </row>
    <row r="1702" spans="3:3" x14ac:dyDescent="0.25">
      <c r="C1702" s="20"/>
    </row>
    <row r="1703" spans="3:3" x14ac:dyDescent="0.25">
      <c r="C1703" s="20"/>
    </row>
    <row r="1704" spans="3:3" x14ac:dyDescent="0.25">
      <c r="C1704" s="20"/>
    </row>
    <row r="1705" spans="3:3" x14ac:dyDescent="0.25">
      <c r="C1705" s="20"/>
    </row>
    <row r="1706" spans="3:3" x14ac:dyDescent="0.25">
      <c r="C1706" s="20"/>
    </row>
    <row r="1707" spans="3:3" x14ac:dyDescent="0.25">
      <c r="C1707" s="20"/>
    </row>
    <row r="1708" spans="3:3" x14ac:dyDescent="0.25">
      <c r="C1708" s="20"/>
    </row>
    <row r="1709" spans="3:3" x14ac:dyDescent="0.25">
      <c r="C1709" s="20"/>
    </row>
    <row r="1710" spans="3:3" x14ac:dyDescent="0.25">
      <c r="C1710" s="20"/>
    </row>
    <row r="1711" spans="3:3" x14ac:dyDescent="0.25">
      <c r="C1711" s="20"/>
    </row>
    <row r="1712" spans="3:3" x14ac:dyDescent="0.25">
      <c r="C1712" s="20"/>
    </row>
    <row r="1713" spans="3:3" x14ac:dyDescent="0.25">
      <c r="C1713" s="20"/>
    </row>
    <row r="1714" spans="3:3" x14ac:dyDescent="0.25">
      <c r="C1714" s="20"/>
    </row>
    <row r="1715" spans="3:3" x14ac:dyDescent="0.25">
      <c r="C1715" s="20"/>
    </row>
    <row r="1716" spans="3:3" x14ac:dyDescent="0.25">
      <c r="C1716" s="20"/>
    </row>
    <row r="1717" spans="3:3" x14ac:dyDescent="0.25">
      <c r="C1717" s="20"/>
    </row>
    <row r="1718" spans="3:3" x14ac:dyDescent="0.25">
      <c r="C1718" s="20"/>
    </row>
    <row r="1719" spans="3:3" x14ac:dyDescent="0.25">
      <c r="C1719" s="20"/>
    </row>
    <row r="1720" spans="3:3" x14ac:dyDescent="0.25">
      <c r="C1720" s="20"/>
    </row>
    <row r="1721" spans="3:3" x14ac:dyDescent="0.25">
      <c r="C1721" s="20"/>
    </row>
    <row r="1722" spans="3:3" x14ac:dyDescent="0.25">
      <c r="C1722" s="20"/>
    </row>
    <row r="1723" spans="3:3" x14ac:dyDescent="0.25">
      <c r="C1723" s="20"/>
    </row>
    <row r="1724" spans="3:3" x14ac:dyDescent="0.25">
      <c r="C1724" s="20"/>
    </row>
    <row r="1725" spans="3:3" x14ac:dyDescent="0.25">
      <c r="C1725" s="20"/>
    </row>
    <row r="1726" spans="3:3" x14ac:dyDescent="0.25">
      <c r="C1726" s="20"/>
    </row>
    <row r="1727" spans="3:3" x14ac:dyDescent="0.25">
      <c r="C1727" s="20"/>
    </row>
    <row r="1728" spans="3:3" x14ac:dyDescent="0.25">
      <c r="C1728" s="20"/>
    </row>
    <row r="1729" spans="3:3" x14ac:dyDescent="0.25">
      <c r="C1729" s="20"/>
    </row>
    <row r="1730" spans="3:3" x14ac:dyDescent="0.25">
      <c r="C1730" s="20"/>
    </row>
    <row r="1731" spans="3:3" x14ac:dyDescent="0.25">
      <c r="C1731" s="20"/>
    </row>
    <row r="1732" spans="3:3" x14ac:dyDescent="0.25">
      <c r="C1732" s="20"/>
    </row>
    <row r="1733" spans="3:3" x14ac:dyDescent="0.25">
      <c r="C1733" s="20"/>
    </row>
    <row r="1734" spans="3:3" x14ac:dyDescent="0.25">
      <c r="C1734" s="20"/>
    </row>
    <row r="1735" spans="3:3" x14ac:dyDescent="0.25">
      <c r="C1735" s="20"/>
    </row>
    <row r="1736" spans="3:3" x14ac:dyDescent="0.25">
      <c r="C1736" s="20"/>
    </row>
    <row r="1737" spans="3:3" x14ac:dyDescent="0.25">
      <c r="C1737" s="20"/>
    </row>
    <row r="1738" spans="3:3" x14ac:dyDescent="0.25">
      <c r="C1738" s="20"/>
    </row>
    <row r="1739" spans="3:3" x14ac:dyDescent="0.25">
      <c r="C1739" s="20"/>
    </row>
    <row r="1740" spans="3:3" x14ac:dyDescent="0.25">
      <c r="C1740" s="20"/>
    </row>
    <row r="1741" spans="3:3" x14ac:dyDescent="0.25">
      <c r="C1741" s="20"/>
    </row>
    <row r="1742" spans="3:3" x14ac:dyDescent="0.25">
      <c r="C1742" s="20"/>
    </row>
    <row r="1743" spans="3:3" x14ac:dyDescent="0.25">
      <c r="C1743" s="20"/>
    </row>
    <row r="1744" spans="3:3" x14ac:dyDescent="0.25">
      <c r="C1744" s="20"/>
    </row>
    <row r="1745" spans="3:3" x14ac:dyDescent="0.25">
      <c r="C1745" s="20"/>
    </row>
    <row r="1746" spans="3:3" x14ac:dyDescent="0.25">
      <c r="C1746" s="20"/>
    </row>
    <row r="1747" spans="3:3" x14ac:dyDescent="0.25">
      <c r="C1747" s="20"/>
    </row>
    <row r="1748" spans="3:3" x14ac:dyDescent="0.25">
      <c r="C1748" s="20"/>
    </row>
    <row r="1749" spans="3:3" x14ac:dyDescent="0.25">
      <c r="C1749" s="20"/>
    </row>
    <row r="1750" spans="3:3" x14ac:dyDescent="0.25">
      <c r="C1750" s="20"/>
    </row>
    <row r="1751" spans="3:3" x14ac:dyDescent="0.25">
      <c r="C1751" s="20"/>
    </row>
    <row r="1752" spans="3:3" x14ac:dyDescent="0.25">
      <c r="C1752" s="20"/>
    </row>
    <row r="1753" spans="3:3" x14ac:dyDescent="0.25">
      <c r="C1753" s="20"/>
    </row>
    <row r="1754" spans="3:3" x14ac:dyDescent="0.25">
      <c r="C1754" s="20"/>
    </row>
    <row r="1755" spans="3:3" x14ac:dyDescent="0.25">
      <c r="C1755" s="20"/>
    </row>
    <row r="1756" spans="3:3" x14ac:dyDescent="0.25">
      <c r="C1756" s="20"/>
    </row>
    <row r="1757" spans="3:3" x14ac:dyDescent="0.25">
      <c r="C1757" s="20"/>
    </row>
    <row r="1758" spans="3:3" x14ac:dyDescent="0.25">
      <c r="C1758" s="20"/>
    </row>
    <row r="1759" spans="3:3" x14ac:dyDescent="0.25">
      <c r="C1759" s="20"/>
    </row>
    <row r="1760" spans="3:3" x14ac:dyDescent="0.25">
      <c r="C1760" s="20"/>
    </row>
    <row r="1761" spans="3:3" x14ac:dyDescent="0.25">
      <c r="C1761" s="20"/>
    </row>
    <row r="1762" spans="3:3" x14ac:dyDescent="0.25">
      <c r="C1762" s="20"/>
    </row>
    <row r="1763" spans="3:3" x14ac:dyDescent="0.25">
      <c r="C1763" s="20"/>
    </row>
    <row r="1764" spans="3:3" x14ac:dyDescent="0.25">
      <c r="C1764" s="20"/>
    </row>
    <row r="1765" spans="3:3" x14ac:dyDescent="0.25">
      <c r="C1765" s="20"/>
    </row>
    <row r="1766" spans="3:3" x14ac:dyDescent="0.25">
      <c r="C1766" s="20"/>
    </row>
    <row r="1767" spans="3:3" x14ac:dyDescent="0.25">
      <c r="C1767" s="20"/>
    </row>
    <row r="1768" spans="3:3" x14ac:dyDescent="0.25">
      <c r="C1768" s="20"/>
    </row>
    <row r="1769" spans="3:3" x14ac:dyDescent="0.25">
      <c r="C1769" s="20"/>
    </row>
    <row r="1770" spans="3:3" x14ac:dyDescent="0.25">
      <c r="C1770" s="20"/>
    </row>
    <row r="1771" spans="3:3" x14ac:dyDescent="0.25">
      <c r="C1771" s="20"/>
    </row>
    <row r="1772" spans="3:3" x14ac:dyDescent="0.25">
      <c r="C1772" s="20"/>
    </row>
    <row r="1773" spans="3:3" x14ac:dyDescent="0.25">
      <c r="C1773" s="20"/>
    </row>
    <row r="1774" spans="3:3" x14ac:dyDescent="0.25">
      <c r="C1774" s="20"/>
    </row>
    <row r="1775" spans="3:3" x14ac:dyDescent="0.25">
      <c r="C1775" s="20"/>
    </row>
    <row r="1776" spans="3:3" x14ac:dyDescent="0.25">
      <c r="C1776" s="20"/>
    </row>
    <row r="1777" spans="3:3" x14ac:dyDescent="0.25">
      <c r="C1777" s="20"/>
    </row>
    <row r="1778" spans="3:3" x14ac:dyDescent="0.25">
      <c r="C1778" s="20"/>
    </row>
    <row r="1779" spans="3:3" x14ac:dyDescent="0.25">
      <c r="C1779" s="20"/>
    </row>
    <row r="1780" spans="3:3" x14ac:dyDescent="0.25">
      <c r="C1780" s="20"/>
    </row>
    <row r="1781" spans="3:3" x14ac:dyDescent="0.25">
      <c r="C1781" s="20"/>
    </row>
    <row r="1782" spans="3:3" x14ac:dyDescent="0.25">
      <c r="C1782" s="20"/>
    </row>
    <row r="1783" spans="3:3" x14ac:dyDescent="0.25">
      <c r="C1783" s="20"/>
    </row>
    <row r="1784" spans="3:3" x14ac:dyDescent="0.25">
      <c r="C1784" s="20"/>
    </row>
    <row r="1785" spans="3:3" x14ac:dyDescent="0.25">
      <c r="C1785" s="20"/>
    </row>
    <row r="1786" spans="3:3" x14ac:dyDescent="0.25">
      <c r="C1786" s="20"/>
    </row>
    <row r="1787" spans="3:3" x14ac:dyDescent="0.25">
      <c r="C1787" s="20"/>
    </row>
    <row r="1788" spans="3:3" x14ac:dyDescent="0.25">
      <c r="C1788" s="20"/>
    </row>
    <row r="1789" spans="3:3" x14ac:dyDescent="0.25">
      <c r="C1789" s="20"/>
    </row>
    <row r="1790" spans="3:3" x14ac:dyDescent="0.25">
      <c r="C1790" s="20"/>
    </row>
    <row r="1791" spans="3:3" x14ac:dyDescent="0.25">
      <c r="C1791" s="20"/>
    </row>
    <row r="1792" spans="3:3" x14ac:dyDescent="0.25">
      <c r="C1792" s="20"/>
    </row>
    <row r="1793" spans="3:3" x14ac:dyDescent="0.25">
      <c r="C1793" s="20"/>
    </row>
    <row r="1794" spans="3:3" x14ac:dyDescent="0.25">
      <c r="C1794" s="20"/>
    </row>
    <row r="1795" spans="3:3" x14ac:dyDescent="0.25">
      <c r="C1795" s="20"/>
    </row>
    <row r="1796" spans="3:3" x14ac:dyDescent="0.25">
      <c r="C1796" s="20"/>
    </row>
    <row r="1797" spans="3:3" x14ac:dyDescent="0.25">
      <c r="C1797" s="20"/>
    </row>
    <row r="1798" spans="3:3" x14ac:dyDescent="0.25">
      <c r="C1798" s="20"/>
    </row>
    <row r="1799" spans="3:3" x14ac:dyDescent="0.25">
      <c r="C1799" s="20"/>
    </row>
    <row r="1800" spans="3:3" x14ac:dyDescent="0.25">
      <c r="C1800" s="20"/>
    </row>
    <row r="1801" spans="3:3" x14ac:dyDescent="0.25">
      <c r="C1801" s="20"/>
    </row>
    <row r="1802" spans="3:3" x14ac:dyDescent="0.25">
      <c r="C1802" s="20"/>
    </row>
    <row r="1803" spans="3:3" x14ac:dyDescent="0.25">
      <c r="C1803" s="20"/>
    </row>
    <row r="1804" spans="3:3" x14ac:dyDescent="0.25">
      <c r="C1804" s="20"/>
    </row>
    <row r="1805" spans="3:3" x14ac:dyDescent="0.25">
      <c r="C1805" s="20"/>
    </row>
    <row r="1806" spans="3:3" x14ac:dyDescent="0.25">
      <c r="C1806" s="20"/>
    </row>
    <row r="1807" spans="3:3" x14ac:dyDescent="0.25">
      <c r="C1807" s="20"/>
    </row>
    <row r="1808" spans="3:3" x14ac:dyDescent="0.25">
      <c r="C1808" s="20"/>
    </row>
    <row r="1809" spans="3:3" x14ac:dyDescent="0.25">
      <c r="C1809" s="20"/>
    </row>
    <row r="1810" spans="3:3" x14ac:dyDescent="0.25">
      <c r="C1810" s="20"/>
    </row>
    <row r="1811" spans="3:3" x14ac:dyDescent="0.25">
      <c r="C1811" s="20"/>
    </row>
    <row r="1812" spans="3:3" x14ac:dyDescent="0.25">
      <c r="C1812" s="20"/>
    </row>
    <row r="1813" spans="3:3" x14ac:dyDescent="0.25">
      <c r="C1813" s="20"/>
    </row>
    <row r="1814" spans="3:3" x14ac:dyDescent="0.25">
      <c r="C1814" s="20"/>
    </row>
    <row r="1815" spans="3:3" x14ac:dyDescent="0.25">
      <c r="C1815" s="20"/>
    </row>
    <row r="1816" spans="3:3" x14ac:dyDescent="0.25">
      <c r="C1816" s="20"/>
    </row>
    <row r="1817" spans="3:3" x14ac:dyDescent="0.25">
      <c r="C1817" s="20"/>
    </row>
    <row r="1818" spans="3:3" x14ac:dyDescent="0.25">
      <c r="C1818" s="20"/>
    </row>
    <row r="1819" spans="3:3" x14ac:dyDescent="0.25">
      <c r="C1819" s="20"/>
    </row>
    <row r="1820" spans="3:3" x14ac:dyDescent="0.25">
      <c r="C1820" s="20"/>
    </row>
    <row r="1821" spans="3:3" x14ac:dyDescent="0.25">
      <c r="C1821" s="20"/>
    </row>
    <row r="1822" spans="3:3" x14ac:dyDescent="0.25">
      <c r="C1822" s="20"/>
    </row>
    <row r="1823" spans="3:3" x14ac:dyDescent="0.25">
      <c r="C1823" s="20"/>
    </row>
    <row r="1824" spans="3:3" x14ac:dyDescent="0.25">
      <c r="C1824" s="20"/>
    </row>
    <row r="1825" spans="3:3" x14ac:dyDescent="0.25">
      <c r="C1825" s="20"/>
    </row>
    <row r="1826" spans="3:3" x14ac:dyDescent="0.25">
      <c r="C1826" s="20"/>
    </row>
    <row r="1827" spans="3:3" x14ac:dyDescent="0.25">
      <c r="C1827" s="20"/>
    </row>
    <row r="1828" spans="3:3" x14ac:dyDescent="0.25">
      <c r="C1828" s="20"/>
    </row>
    <row r="1829" spans="3:3" x14ac:dyDescent="0.25">
      <c r="C1829" s="20"/>
    </row>
    <row r="1830" spans="3:3" x14ac:dyDescent="0.25">
      <c r="C1830" s="20"/>
    </row>
    <row r="1831" spans="3:3" x14ac:dyDescent="0.25">
      <c r="C1831" s="20"/>
    </row>
    <row r="1832" spans="3:3" x14ac:dyDescent="0.25">
      <c r="C1832" s="20"/>
    </row>
    <row r="1833" spans="3:3" x14ac:dyDescent="0.25">
      <c r="C1833" s="20"/>
    </row>
    <row r="1834" spans="3:3" x14ac:dyDescent="0.25">
      <c r="C1834" s="20"/>
    </row>
    <row r="1835" spans="3:3" x14ac:dyDescent="0.25">
      <c r="C1835" s="20"/>
    </row>
    <row r="1836" spans="3:3" x14ac:dyDescent="0.25">
      <c r="C1836" s="20"/>
    </row>
    <row r="1837" spans="3:3" x14ac:dyDescent="0.25">
      <c r="C1837" s="20"/>
    </row>
    <row r="1838" spans="3:3" x14ac:dyDescent="0.25">
      <c r="C1838" s="20"/>
    </row>
    <row r="1839" spans="3:3" x14ac:dyDescent="0.25">
      <c r="C1839" s="20"/>
    </row>
    <row r="1840" spans="3:3" x14ac:dyDescent="0.25">
      <c r="C1840" s="20"/>
    </row>
    <row r="1841" spans="3:3" x14ac:dyDescent="0.25">
      <c r="C1841" s="20"/>
    </row>
    <row r="1842" spans="3:3" x14ac:dyDescent="0.25">
      <c r="C1842" s="20"/>
    </row>
    <row r="1843" spans="3:3" x14ac:dyDescent="0.25">
      <c r="C1843" s="20"/>
    </row>
    <row r="1844" spans="3:3" x14ac:dyDescent="0.25">
      <c r="C1844" s="20"/>
    </row>
    <row r="1845" spans="3:3" x14ac:dyDescent="0.25">
      <c r="C1845" s="20"/>
    </row>
    <row r="1846" spans="3:3" x14ac:dyDescent="0.25">
      <c r="C1846" s="20"/>
    </row>
    <row r="1847" spans="3:3" x14ac:dyDescent="0.25">
      <c r="C1847" s="20"/>
    </row>
    <row r="1848" spans="3:3" x14ac:dyDescent="0.25">
      <c r="C1848" s="20"/>
    </row>
    <row r="1849" spans="3:3" x14ac:dyDescent="0.25">
      <c r="C1849" s="20"/>
    </row>
    <row r="1850" spans="3:3" x14ac:dyDescent="0.25">
      <c r="C1850" s="20"/>
    </row>
    <row r="1851" spans="3:3" x14ac:dyDescent="0.25">
      <c r="C1851" s="20"/>
    </row>
    <row r="1852" spans="3:3" x14ac:dyDescent="0.25">
      <c r="C1852" s="20"/>
    </row>
    <row r="1853" spans="3:3" x14ac:dyDescent="0.25">
      <c r="C1853" s="20"/>
    </row>
    <row r="1854" spans="3:3" x14ac:dyDescent="0.25">
      <c r="C1854" s="20"/>
    </row>
    <row r="1855" spans="3:3" x14ac:dyDescent="0.25">
      <c r="C1855" s="20"/>
    </row>
    <row r="1856" spans="3:3" x14ac:dyDescent="0.25">
      <c r="C1856" s="20"/>
    </row>
    <row r="1857" spans="3:3" x14ac:dyDescent="0.25">
      <c r="C1857" s="20"/>
    </row>
    <row r="1858" spans="3:3" x14ac:dyDescent="0.25">
      <c r="C1858" s="20"/>
    </row>
    <row r="1859" spans="3:3" x14ac:dyDescent="0.25">
      <c r="C1859" s="20"/>
    </row>
    <row r="1860" spans="3:3" x14ac:dyDescent="0.25">
      <c r="C1860" s="20"/>
    </row>
    <row r="1861" spans="3:3" x14ac:dyDescent="0.25">
      <c r="C1861" s="20"/>
    </row>
    <row r="1862" spans="3:3" x14ac:dyDescent="0.25">
      <c r="C1862" s="20"/>
    </row>
    <row r="1863" spans="3:3" x14ac:dyDescent="0.25">
      <c r="C1863" s="20"/>
    </row>
    <row r="1864" spans="3:3" x14ac:dyDescent="0.25">
      <c r="C1864" s="20"/>
    </row>
    <row r="1865" spans="3:3" x14ac:dyDescent="0.25">
      <c r="C1865" s="20"/>
    </row>
    <row r="1866" spans="3:3" x14ac:dyDescent="0.25">
      <c r="C1866" s="20"/>
    </row>
    <row r="1867" spans="3:3" x14ac:dyDescent="0.25">
      <c r="C1867" s="20"/>
    </row>
    <row r="1868" spans="3:3" x14ac:dyDescent="0.25">
      <c r="C1868" s="20"/>
    </row>
    <row r="1869" spans="3:3" x14ac:dyDescent="0.25">
      <c r="C1869" s="20"/>
    </row>
    <row r="1870" spans="3:3" x14ac:dyDescent="0.25">
      <c r="C1870" s="20"/>
    </row>
    <row r="1871" spans="3:3" x14ac:dyDescent="0.25">
      <c r="C1871" s="20"/>
    </row>
    <row r="1872" spans="3:3" x14ac:dyDescent="0.25">
      <c r="C1872" s="20"/>
    </row>
    <row r="1873" spans="3:3" x14ac:dyDescent="0.25">
      <c r="C1873" s="20"/>
    </row>
    <row r="1874" spans="3:3" x14ac:dyDescent="0.25">
      <c r="C1874" s="20"/>
    </row>
    <row r="1875" spans="3:3" x14ac:dyDescent="0.25">
      <c r="C1875" s="20"/>
    </row>
    <row r="1876" spans="3:3" x14ac:dyDescent="0.25">
      <c r="C1876" s="20"/>
    </row>
    <row r="1877" spans="3:3" x14ac:dyDescent="0.25">
      <c r="C1877" s="20"/>
    </row>
    <row r="1878" spans="3:3" x14ac:dyDescent="0.25">
      <c r="C1878" s="20"/>
    </row>
    <row r="1879" spans="3:3" x14ac:dyDescent="0.25">
      <c r="C1879" s="20"/>
    </row>
    <row r="1880" spans="3:3" x14ac:dyDescent="0.25">
      <c r="C1880" s="20"/>
    </row>
    <row r="1881" spans="3:3" x14ac:dyDescent="0.25">
      <c r="C1881" s="20"/>
    </row>
    <row r="1882" spans="3:3" x14ac:dyDescent="0.25">
      <c r="C1882" s="20"/>
    </row>
    <row r="1883" spans="3:3" x14ac:dyDescent="0.25">
      <c r="C1883" s="20"/>
    </row>
    <row r="1884" spans="3:3" x14ac:dyDescent="0.25">
      <c r="C1884" s="20"/>
    </row>
    <row r="1885" spans="3:3" x14ac:dyDescent="0.25">
      <c r="C1885" s="20"/>
    </row>
    <row r="1886" spans="3:3" x14ac:dyDescent="0.25">
      <c r="C1886" s="20"/>
    </row>
    <row r="1887" spans="3:3" x14ac:dyDescent="0.25">
      <c r="C1887" s="20"/>
    </row>
    <row r="1888" spans="3:3" x14ac:dyDescent="0.25">
      <c r="C1888" s="20"/>
    </row>
    <row r="1889" spans="3:3" x14ac:dyDescent="0.25">
      <c r="C1889" s="20"/>
    </row>
    <row r="1890" spans="3:3" x14ac:dyDescent="0.25">
      <c r="C1890" s="20"/>
    </row>
    <row r="1891" spans="3:3" x14ac:dyDescent="0.25">
      <c r="C1891" s="20"/>
    </row>
    <row r="1892" spans="3:3" x14ac:dyDescent="0.25">
      <c r="C1892" s="20"/>
    </row>
    <row r="1893" spans="3:3" x14ac:dyDescent="0.25">
      <c r="C1893" s="20"/>
    </row>
    <row r="1894" spans="3:3" x14ac:dyDescent="0.25">
      <c r="C1894" s="20"/>
    </row>
    <row r="1895" spans="3:3" x14ac:dyDescent="0.25">
      <c r="C1895" s="20"/>
    </row>
    <row r="1896" spans="3:3" x14ac:dyDescent="0.25">
      <c r="C1896" s="20"/>
    </row>
    <row r="1897" spans="3:3" x14ac:dyDescent="0.25">
      <c r="C1897" s="20"/>
    </row>
    <row r="1898" spans="3:3" x14ac:dyDescent="0.25">
      <c r="C1898" s="20"/>
    </row>
    <row r="1899" spans="3:3" x14ac:dyDescent="0.25">
      <c r="C1899" s="20"/>
    </row>
    <row r="1900" spans="3:3" x14ac:dyDescent="0.25">
      <c r="C1900" s="20"/>
    </row>
    <row r="1901" spans="3:3" x14ac:dyDescent="0.25">
      <c r="C1901" s="20"/>
    </row>
    <row r="1902" spans="3:3" x14ac:dyDescent="0.25">
      <c r="C1902" s="20"/>
    </row>
    <row r="1903" spans="3:3" x14ac:dyDescent="0.25">
      <c r="C1903" s="20"/>
    </row>
    <row r="1904" spans="3:3" x14ac:dyDescent="0.25">
      <c r="C1904" s="20"/>
    </row>
    <row r="1905" spans="3:3" x14ac:dyDescent="0.25">
      <c r="C1905" s="20"/>
    </row>
    <row r="1906" spans="3:3" x14ac:dyDescent="0.25">
      <c r="C1906" s="20"/>
    </row>
    <row r="1907" spans="3:3" x14ac:dyDescent="0.25">
      <c r="C1907" s="20"/>
    </row>
    <row r="1908" spans="3:3" x14ac:dyDescent="0.25">
      <c r="C1908" s="20"/>
    </row>
    <row r="1909" spans="3:3" x14ac:dyDescent="0.25">
      <c r="C1909" s="20"/>
    </row>
    <row r="1910" spans="3:3" x14ac:dyDescent="0.25">
      <c r="C1910" s="20"/>
    </row>
    <row r="1911" spans="3:3" x14ac:dyDescent="0.25">
      <c r="C1911" s="20"/>
    </row>
    <row r="1912" spans="3:3" x14ac:dyDescent="0.25">
      <c r="C1912" s="20"/>
    </row>
    <row r="1913" spans="3:3" x14ac:dyDescent="0.25">
      <c r="C1913" s="20"/>
    </row>
    <row r="1914" spans="3:3" x14ac:dyDescent="0.25">
      <c r="C1914" s="20"/>
    </row>
    <row r="1915" spans="3:3" x14ac:dyDescent="0.25">
      <c r="C1915" s="20"/>
    </row>
    <row r="1916" spans="3:3" x14ac:dyDescent="0.25">
      <c r="C1916" s="20"/>
    </row>
    <row r="1917" spans="3:3" x14ac:dyDescent="0.25">
      <c r="C1917" s="20"/>
    </row>
    <row r="1918" spans="3:3" x14ac:dyDescent="0.25">
      <c r="C1918" s="20"/>
    </row>
    <row r="1919" spans="3:3" x14ac:dyDescent="0.25">
      <c r="C1919" s="20"/>
    </row>
    <row r="1920" spans="3:3" x14ac:dyDescent="0.25">
      <c r="C1920" s="20"/>
    </row>
    <row r="1921" spans="3:3" x14ac:dyDescent="0.25">
      <c r="C1921" s="20"/>
    </row>
    <row r="1922" spans="3:3" x14ac:dyDescent="0.25">
      <c r="C1922" s="20"/>
    </row>
    <row r="1923" spans="3:3" x14ac:dyDescent="0.25">
      <c r="C1923" s="20"/>
    </row>
    <row r="1924" spans="3:3" x14ac:dyDescent="0.25">
      <c r="C1924" s="20"/>
    </row>
    <row r="1925" spans="3:3" x14ac:dyDescent="0.25">
      <c r="C1925" s="20"/>
    </row>
    <row r="1926" spans="3:3" x14ac:dyDescent="0.25">
      <c r="C1926" s="20"/>
    </row>
    <row r="1927" spans="3:3" x14ac:dyDescent="0.25">
      <c r="C1927" s="20"/>
    </row>
    <row r="1928" spans="3:3" x14ac:dyDescent="0.25">
      <c r="C1928" s="20"/>
    </row>
    <row r="1929" spans="3:3" x14ac:dyDescent="0.25">
      <c r="C1929" s="20"/>
    </row>
    <row r="1930" spans="3:3" x14ac:dyDescent="0.25">
      <c r="C1930" s="20"/>
    </row>
    <row r="1931" spans="3:3" x14ac:dyDescent="0.25">
      <c r="C1931" s="20"/>
    </row>
    <row r="1932" spans="3:3" x14ac:dyDescent="0.25">
      <c r="C1932" s="20"/>
    </row>
    <row r="1933" spans="3:3" x14ac:dyDescent="0.25">
      <c r="C1933" s="20"/>
    </row>
    <row r="1934" spans="3:3" x14ac:dyDescent="0.25">
      <c r="C1934" s="20"/>
    </row>
    <row r="1935" spans="3:3" x14ac:dyDescent="0.25">
      <c r="C1935" s="20"/>
    </row>
    <row r="1936" spans="3:3" x14ac:dyDescent="0.25">
      <c r="C1936" s="20"/>
    </row>
    <row r="1937" spans="3:3" x14ac:dyDescent="0.25">
      <c r="C1937" s="20"/>
    </row>
    <row r="1938" spans="3:3" x14ac:dyDescent="0.25">
      <c r="C1938" s="20"/>
    </row>
    <row r="1939" spans="3:3" x14ac:dyDescent="0.25">
      <c r="C1939" s="20"/>
    </row>
    <row r="1940" spans="3:3" x14ac:dyDescent="0.25">
      <c r="C1940" s="20"/>
    </row>
    <row r="1941" spans="3:3" x14ac:dyDescent="0.25">
      <c r="C1941" s="20"/>
    </row>
    <row r="1942" spans="3:3" x14ac:dyDescent="0.25">
      <c r="C1942" s="20"/>
    </row>
    <row r="1943" spans="3:3" x14ac:dyDescent="0.25">
      <c r="C1943" s="20"/>
    </row>
    <row r="1944" spans="3:3" x14ac:dyDescent="0.25">
      <c r="C1944" s="20"/>
    </row>
    <row r="1945" spans="3:3" x14ac:dyDescent="0.25">
      <c r="C1945" s="20"/>
    </row>
    <row r="1946" spans="3:3" x14ac:dyDescent="0.25">
      <c r="C1946" s="20"/>
    </row>
    <row r="1947" spans="3:3" x14ac:dyDescent="0.25">
      <c r="C1947" s="20"/>
    </row>
    <row r="1948" spans="3:3" x14ac:dyDescent="0.25">
      <c r="C1948" s="20"/>
    </row>
    <row r="1949" spans="3:3" x14ac:dyDescent="0.25">
      <c r="C1949" s="20"/>
    </row>
    <row r="1950" spans="3:3" x14ac:dyDescent="0.25">
      <c r="C1950" s="20"/>
    </row>
    <row r="1951" spans="3:3" x14ac:dyDescent="0.25">
      <c r="C1951" s="20"/>
    </row>
    <row r="1952" spans="3:3" x14ac:dyDescent="0.25">
      <c r="C1952" s="20"/>
    </row>
    <row r="1953" spans="3:3" x14ac:dyDescent="0.25">
      <c r="C1953" s="20"/>
    </row>
    <row r="1954" spans="3:3" x14ac:dyDescent="0.25">
      <c r="C1954" s="20"/>
    </row>
    <row r="1955" spans="3:3" x14ac:dyDescent="0.25">
      <c r="C1955" s="20"/>
    </row>
    <row r="1956" spans="3:3" x14ac:dyDescent="0.25">
      <c r="C1956" s="20"/>
    </row>
    <row r="1957" spans="3:3" x14ac:dyDescent="0.25">
      <c r="C1957" s="20"/>
    </row>
    <row r="1958" spans="3:3" x14ac:dyDescent="0.25">
      <c r="C1958" s="20"/>
    </row>
    <row r="1959" spans="3:3" x14ac:dyDescent="0.25">
      <c r="C1959" s="20"/>
    </row>
    <row r="1960" spans="3:3" x14ac:dyDescent="0.25">
      <c r="C1960" s="20"/>
    </row>
    <row r="1961" spans="3:3" x14ac:dyDescent="0.25">
      <c r="C1961" s="20"/>
    </row>
    <row r="1962" spans="3:3" x14ac:dyDescent="0.25">
      <c r="C1962" s="20"/>
    </row>
    <row r="1963" spans="3:3" x14ac:dyDescent="0.25">
      <c r="C1963" s="20"/>
    </row>
    <row r="1964" spans="3:3" x14ac:dyDescent="0.25">
      <c r="C1964" s="20"/>
    </row>
    <row r="1965" spans="3:3" x14ac:dyDescent="0.25">
      <c r="C1965" s="20"/>
    </row>
    <row r="1966" spans="3:3" x14ac:dyDescent="0.25">
      <c r="C1966" s="20"/>
    </row>
    <row r="1967" spans="3:3" x14ac:dyDescent="0.25">
      <c r="C1967" s="20"/>
    </row>
    <row r="1968" spans="3:3" x14ac:dyDescent="0.25">
      <c r="C1968" s="20"/>
    </row>
    <row r="1969" spans="3:3" x14ac:dyDescent="0.25">
      <c r="C1969" s="20"/>
    </row>
    <row r="1970" spans="3:3" x14ac:dyDescent="0.25">
      <c r="C1970" s="20"/>
    </row>
    <row r="1971" spans="3:3" x14ac:dyDescent="0.25">
      <c r="C1971" s="20"/>
    </row>
    <row r="1972" spans="3:3" x14ac:dyDescent="0.25">
      <c r="C1972" s="20"/>
    </row>
    <row r="1973" spans="3:3" x14ac:dyDescent="0.25">
      <c r="C1973" s="20"/>
    </row>
    <row r="1974" spans="3:3" x14ac:dyDescent="0.25">
      <c r="C1974" s="20"/>
    </row>
    <row r="1975" spans="3:3" x14ac:dyDescent="0.25">
      <c r="C1975" s="20"/>
    </row>
    <row r="1976" spans="3:3" x14ac:dyDescent="0.25">
      <c r="C1976" s="20"/>
    </row>
    <row r="1977" spans="3:3" x14ac:dyDescent="0.25">
      <c r="C1977" s="20"/>
    </row>
    <row r="1978" spans="3:3" x14ac:dyDescent="0.25">
      <c r="C1978" s="20"/>
    </row>
    <row r="1979" spans="3:3" x14ac:dyDescent="0.25">
      <c r="C1979" s="20"/>
    </row>
    <row r="1980" spans="3:3" x14ac:dyDescent="0.25">
      <c r="C1980" s="20"/>
    </row>
    <row r="1981" spans="3:3" x14ac:dyDescent="0.25">
      <c r="C1981" s="20"/>
    </row>
    <row r="1982" spans="3:3" x14ac:dyDescent="0.25">
      <c r="C1982" s="20"/>
    </row>
    <row r="1983" spans="3:3" x14ac:dyDescent="0.25">
      <c r="C1983" s="20"/>
    </row>
    <row r="1984" spans="3:3" x14ac:dyDescent="0.25">
      <c r="C1984" s="20"/>
    </row>
    <row r="1985" spans="3:3" x14ac:dyDescent="0.25">
      <c r="C1985" s="20"/>
    </row>
    <row r="1986" spans="3:3" x14ac:dyDescent="0.25">
      <c r="C1986" s="20"/>
    </row>
    <row r="1987" spans="3:3" x14ac:dyDescent="0.25">
      <c r="C1987" s="20"/>
    </row>
    <row r="1988" spans="3:3" x14ac:dyDescent="0.25">
      <c r="C1988" s="20"/>
    </row>
    <row r="1989" spans="3:3" x14ac:dyDescent="0.25">
      <c r="C1989" s="20"/>
    </row>
    <row r="1990" spans="3:3" x14ac:dyDescent="0.25">
      <c r="C1990" s="20"/>
    </row>
    <row r="1991" spans="3:3" x14ac:dyDescent="0.25">
      <c r="C1991" s="20"/>
    </row>
    <row r="1992" spans="3:3" x14ac:dyDescent="0.25">
      <c r="C1992" s="20"/>
    </row>
    <row r="1993" spans="3:3" x14ac:dyDescent="0.25">
      <c r="C1993" s="20"/>
    </row>
    <row r="1994" spans="3:3" x14ac:dyDescent="0.25">
      <c r="C1994" s="20"/>
    </row>
    <row r="1995" spans="3:3" x14ac:dyDescent="0.25">
      <c r="C1995" s="20"/>
    </row>
    <row r="1996" spans="3:3" x14ac:dyDescent="0.25">
      <c r="C1996" s="20"/>
    </row>
    <row r="1997" spans="3:3" x14ac:dyDescent="0.25">
      <c r="C1997" s="20"/>
    </row>
    <row r="1998" spans="3:3" x14ac:dyDescent="0.25">
      <c r="C1998" s="20"/>
    </row>
    <row r="1999" spans="3:3" x14ac:dyDescent="0.25">
      <c r="C1999" s="20"/>
    </row>
    <row r="2000" spans="3:3" x14ac:dyDescent="0.25">
      <c r="C2000" s="20"/>
    </row>
    <row r="2001" spans="3:3" x14ac:dyDescent="0.25">
      <c r="C2001" s="20"/>
    </row>
    <row r="2002" spans="3:3" x14ac:dyDescent="0.25">
      <c r="C2002" s="20"/>
    </row>
    <row r="2003" spans="3:3" x14ac:dyDescent="0.25">
      <c r="C2003" s="20"/>
    </row>
    <row r="2004" spans="3:3" x14ac:dyDescent="0.25">
      <c r="C2004" s="20"/>
    </row>
    <row r="2005" spans="3:3" x14ac:dyDescent="0.25">
      <c r="C2005" s="20"/>
    </row>
    <row r="2006" spans="3:3" x14ac:dyDescent="0.25">
      <c r="C2006" s="20"/>
    </row>
    <row r="2007" spans="3:3" x14ac:dyDescent="0.25">
      <c r="C2007" s="20"/>
    </row>
    <row r="2008" spans="3:3" x14ac:dyDescent="0.25">
      <c r="C2008" s="20"/>
    </row>
    <row r="2009" spans="3:3" x14ac:dyDescent="0.25">
      <c r="C2009" s="20"/>
    </row>
    <row r="2010" spans="3:3" x14ac:dyDescent="0.25">
      <c r="C2010" s="20"/>
    </row>
    <row r="2011" spans="3:3" x14ac:dyDescent="0.25">
      <c r="C2011" s="20"/>
    </row>
    <row r="2012" spans="3:3" x14ac:dyDescent="0.25">
      <c r="C2012" s="20"/>
    </row>
    <row r="2013" spans="3:3" x14ac:dyDescent="0.25">
      <c r="C2013" s="20"/>
    </row>
    <row r="2014" spans="3:3" x14ac:dyDescent="0.25">
      <c r="C2014" s="20"/>
    </row>
    <row r="2015" spans="3:3" x14ac:dyDescent="0.25">
      <c r="C2015" s="20"/>
    </row>
    <row r="2016" spans="3:3" x14ac:dyDescent="0.25">
      <c r="C2016" s="20"/>
    </row>
    <row r="2017" spans="3:3" x14ac:dyDescent="0.25">
      <c r="C2017" s="20"/>
    </row>
    <row r="2018" spans="3:3" x14ac:dyDescent="0.25">
      <c r="C2018" s="20"/>
    </row>
    <row r="2019" spans="3:3" x14ac:dyDescent="0.25">
      <c r="C2019" s="20"/>
    </row>
    <row r="2020" spans="3:3" x14ac:dyDescent="0.25">
      <c r="C2020" s="20"/>
    </row>
    <row r="2021" spans="3:3" x14ac:dyDescent="0.25">
      <c r="C2021" s="20"/>
    </row>
    <row r="2022" spans="3:3" x14ac:dyDescent="0.25">
      <c r="C2022" s="20"/>
    </row>
    <row r="2023" spans="3:3" x14ac:dyDescent="0.25">
      <c r="C2023" s="20"/>
    </row>
    <row r="2024" spans="3:3" x14ac:dyDescent="0.25">
      <c r="C2024" s="20"/>
    </row>
    <row r="2025" spans="3:3" x14ac:dyDescent="0.25">
      <c r="C2025" s="20"/>
    </row>
    <row r="2026" spans="3:3" x14ac:dyDescent="0.25">
      <c r="C2026" s="20"/>
    </row>
    <row r="2027" spans="3:3" x14ac:dyDescent="0.25">
      <c r="C2027" s="20"/>
    </row>
    <row r="2028" spans="3:3" x14ac:dyDescent="0.25">
      <c r="C2028" s="20"/>
    </row>
    <row r="2029" spans="3:3" x14ac:dyDescent="0.25">
      <c r="C2029" s="20"/>
    </row>
    <row r="2030" spans="3:3" x14ac:dyDescent="0.25">
      <c r="C2030" s="20"/>
    </row>
    <row r="2031" spans="3:3" x14ac:dyDescent="0.25">
      <c r="C2031" s="20"/>
    </row>
    <row r="2032" spans="3:3" x14ac:dyDescent="0.25">
      <c r="C2032" s="20"/>
    </row>
    <row r="2033" spans="3:3" x14ac:dyDescent="0.25">
      <c r="C2033" s="20"/>
    </row>
    <row r="2034" spans="3:3" x14ac:dyDescent="0.25">
      <c r="C2034" s="20"/>
    </row>
    <row r="2035" spans="3:3" x14ac:dyDescent="0.25">
      <c r="C2035" s="20"/>
    </row>
    <row r="2036" spans="3:3" x14ac:dyDescent="0.25">
      <c r="C2036" s="20"/>
    </row>
    <row r="2037" spans="3:3" x14ac:dyDescent="0.25">
      <c r="C2037" s="20"/>
    </row>
    <row r="2038" spans="3:3" x14ac:dyDescent="0.25">
      <c r="C2038" s="20"/>
    </row>
    <row r="2039" spans="3:3" x14ac:dyDescent="0.25">
      <c r="C2039" s="20"/>
    </row>
    <row r="2040" spans="3:3" x14ac:dyDescent="0.25">
      <c r="C2040" s="20"/>
    </row>
    <row r="2041" spans="3:3" x14ac:dyDescent="0.25">
      <c r="C2041" s="20"/>
    </row>
    <row r="2042" spans="3:3" x14ac:dyDescent="0.25">
      <c r="C2042" s="20"/>
    </row>
    <row r="2043" spans="3:3" x14ac:dyDescent="0.25">
      <c r="C2043" s="20"/>
    </row>
    <row r="2044" spans="3:3" x14ac:dyDescent="0.25">
      <c r="C2044" s="20"/>
    </row>
    <row r="2045" spans="3:3" x14ac:dyDescent="0.25">
      <c r="C2045" s="20"/>
    </row>
    <row r="2046" spans="3:3" x14ac:dyDescent="0.25">
      <c r="C2046" s="20"/>
    </row>
    <row r="2047" spans="3:3" x14ac:dyDescent="0.25">
      <c r="C2047" s="20"/>
    </row>
    <row r="2048" spans="3:3" x14ac:dyDescent="0.25">
      <c r="C2048" s="20"/>
    </row>
    <row r="2049" spans="3:3" x14ac:dyDescent="0.25">
      <c r="C2049" s="20"/>
    </row>
    <row r="2050" spans="3:3" x14ac:dyDescent="0.25">
      <c r="C2050" s="20"/>
    </row>
    <row r="2051" spans="3:3" x14ac:dyDescent="0.25">
      <c r="C2051" s="20"/>
    </row>
    <row r="2052" spans="3:3" x14ac:dyDescent="0.25">
      <c r="C2052" s="20"/>
    </row>
    <row r="2053" spans="3:3" x14ac:dyDescent="0.25">
      <c r="C2053" s="20"/>
    </row>
    <row r="2054" spans="3:3" x14ac:dyDescent="0.25">
      <c r="C2054" s="20"/>
    </row>
    <row r="2055" spans="3:3" x14ac:dyDescent="0.25">
      <c r="C2055" s="20"/>
    </row>
    <row r="2056" spans="3:3" x14ac:dyDescent="0.25">
      <c r="C2056" s="20"/>
    </row>
    <row r="2057" spans="3:3" x14ac:dyDescent="0.25">
      <c r="C2057" s="20"/>
    </row>
    <row r="2058" spans="3:3" x14ac:dyDescent="0.25">
      <c r="C2058" s="20"/>
    </row>
    <row r="2059" spans="3:3" x14ac:dyDescent="0.25">
      <c r="C2059" s="20"/>
    </row>
    <row r="2060" spans="3:3" x14ac:dyDescent="0.25">
      <c r="C2060" s="20"/>
    </row>
    <row r="2061" spans="3:3" x14ac:dyDescent="0.25">
      <c r="C2061" s="20"/>
    </row>
    <row r="2062" spans="3:3" x14ac:dyDescent="0.25">
      <c r="C2062" s="20"/>
    </row>
    <row r="2063" spans="3:3" x14ac:dyDescent="0.25">
      <c r="C2063" s="20"/>
    </row>
    <row r="2064" spans="3:3" x14ac:dyDescent="0.25">
      <c r="C2064" s="20"/>
    </row>
    <row r="2065" spans="3:3" x14ac:dyDescent="0.25">
      <c r="C2065" s="20"/>
    </row>
    <row r="2066" spans="3:3" x14ac:dyDescent="0.25">
      <c r="C2066" s="20"/>
    </row>
    <row r="2067" spans="3:3" x14ac:dyDescent="0.25">
      <c r="C2067" s="20"/>
    </row>
    <row r="2068" spans="3:3" x14ac:dyDescent="0.25">
      <c r="C2068" s="20"/>
    </row>
    <row r="2069" spans="3:3" x14ac:dyDescent="0.25">
      <c r="C2069" s="20"/>
    </row>
    <row r="2070" spans="3:3" x14ac:dyDescent="0.25">
      <c r="C2070" s="20"/>
    </row>
    <row r="2071" spans="3:3" x14ac:dyDescent="0.25">
      <c r="C2071" s="20"/>
    </row>
    <row r="2072" spans="3:3" x14ac:dyDescent="0.25">
      <c r="C2072" s="20"/>
    </row>
    <row r="2073" spans="3:3" x14ac:dyDescent="0.25">
      <c r="C2073" s="20"/>
    </row>
    <row r="2074" spans="3:3" x14ac:dyDescent="0.25">
      <c r="C2074" s="20"/>
    </row>
    <row r="2075" spans="3:3" x14ac:dyDescent="0.25">
      <c r="C2075" s="20"/>
    </row>
    <row r="2076" spans="3:3" x14ac:dyDescent="0.25">
      <c r="C2076" s="20"/>
    </row>
    <row r="2077" spans="3:3" x14ac:dyDescent="0.25">
      <c r="C2077" s="20"/>
    </row>
    <row r="2078" spans="3:3" x14ac:dyDescent="0.25">
      <c r="C2078" s="20"/>
    </row>
    <row r="2079" spans="3:3" x14ac:dyDescent="0.25">
      <c r="C2079" s="20"/>
    </row>
    <row r="2080" spans="3:3" x14ac:dyDescent="0.25">
      <c r="C2080" s="20"/>
    </row>
    <row r="2081" spans="3:3" x14ac:dyDescent="0.25">
      <c r="C2081" s="20"/>
    </row>
    <row r="2082" spans="3:3" x14ac:dyDescent="0.25">
      <c r="C2082" s="20"/>
    </row>
    <row r="2083" spans="3:3" x14ac:dyDescent="0.25">
      <c r="C2083" s="20"/>
    </row>
    <row r="2084" spans="3:3" x14ac:dyDescent="0.25">
      <c r="C2084" s="20"/>
    </row>
    <row r="2085" spans="3:3" x14ac:dyDescent="0.25">
      <c r="C2085" s="20"/>
    </row>
    <row r="2086" spans="3:3" x14ac:dyDescent="0.25">
      <c r="C2086" s="20"/>
    </row>
    <row r="2087" spans="3:3" x14ac:dyDescent="0.25">
      <c r="C2087" s="20"/>
    </row>
    <row r="2088" spans="3:3" x14ac:dyDescent="0.25">
      <c r="C2088" s="20"/>
    </row>
    <row r="2089" spans="3:3" x14ac:dyDescent="0.25">
      <c r="C2089" s="20"/>
    </row>
    <row r="2090" spans="3:3" x14ac:dyDescent="0.25">
      <c r="C2090" s="20"/>
    </row>
    <row r="2091" spans="3:3" x14ac:dyDescent="0.25">
      <c r="C2091" s="20"/>
    </row>
    <row r="2092" spans="3:3" x14ac:dyDescent="0.25">
      <c r="C2092" s="20"/>
    </row>
    <row r="2093" spans="3:3" x14ac:dyDescent="0.25">
      <c r="C2093" s="20"/>
    </row>
    <row r="2094" spans="3:3" x14ac:dyDescent="0.25">
      <c r="C2094" s="20"/>
    </row>
    <row r="2095" spans="3:3" x14ac:dyDescent="0.25">
      <c r="C2095" s="20"/>
    </row>
    <row r="2096" spans="3:3" x14ac:dyDescent="0.25">
      <c r="C2096" s="20"/>
    </row>
    <row r="2097" spans="3:3" x14ac:dyDescent="0.25">
      <c r="C2097" s="20"/>
    </row>
    <row r="2098" spans="3:3" x14ac:dyDescent="0.25">
      <c r="C2098" s="20"/>
    </row>
    <row r="2099" spans="3:3" x14ac:dyDescent="0.25">
      <c r="C2099" s="20"/>
    </row>
    <row r="2100" spans="3:3" x14ac:dyDescent="0.25">
      <c r="C2100" s="20"/>
    </row>
    <row r="2101" spans="3:3" x14ac:dyDescent="0.25">
      <c r="C2101" s="20"/>
    </row>
    <row r="2102" spans="3:3" x14ac:dyDescent="0.25">
      <c r="C2102" s="20"/>
    </row>
    <row r="2103" spans="3:3" x14ac:dyDescent="0.25">
      <c r="C2103" s="20"/>
    </row>
    <row r="2104" spans="3:3" x14ac:dyDescent="0.25">
      <c r="C2104" s="20"/>
    </row>
    <row r="2105" spans="3:3" x14ac:dyDescent="0.25">
      <c r="C2105" s="20"/>
    </row>
    <row r="2106" spans="3:3" x14ac:dyDescent="0.25">
      <c r="C2106" s="20"/>
    </row>
    <row r="2107" spans="3:3" x14ac:dyDescent="0.25">
      <c r="C2107" s="20"/>
    </row>
    <row r="2108" spans="3:3" x14ac:dyDescent="0.25">
      <c r="C2108" s="20"/>
    </row>
    <row r="2109" spans="3:3" x14ac:dyDescent="0.25">
      <c r="C2109" s="20"/>
    </row>
    <row r="2110" spans="3:3" x14ac:dyDescent="0.25">
      <c r="C2110" s="20"/>
    </row>
    <row r="2111" spans="3:3" x14ac:dyDescent="0.25">
      <c r="C2111" s="20"/>
    </row>
    <row r="2112" spans="3:3" x14ac:dyDescent="0.25">
      <c r="C2112" s="20"/>
    </row>
    <row r="2113" spans="3:3" x14ac:dyDescent="0.25">
      <c r="C2113" s="20"/>
    </row>
    <row r="2114" spans="3:3" x14ac:dyDescent="0.25">
      <c r="C2114" s="20"/>
    </row>
    <row r="2115" spans="3:3" x14ac:dyDescent="0.25">
      <c r="C2115" s="20"/>
    </row>
    <row r="2116" spans="3:3" x14ac:dyDescent="0.25">
      <c r="C2116" s="20"/>
    </row>
    <row r="2117" spans="3:3" x14ac:dyDescent="0.25">
      <c r="C2117" s="20"/>
    </row>
    <row r="2118" spans="3:3" x14ac:dyDescent="0.25">
      <c r="C2118" s="20"/>
    </row>
    <row r="2119" spans="3:3" x14ac:dyDescent="0.25">
      <c r="C2119" s="20"/>
    </row>
    <row r="2120" spans="3:3" x14ac:dyDescent="0.25">
      <c r="C2120" s="20"/>
    </row>
    <row r="2121" spans="3:3" x14ac:dyDescent="0.25">
      <c r="C2121" s="20"/>
    </row>
    <row r="2122" spans="3:3" x14ac:dyDescent="0.25">
      <c r="C2122" s="20"/>
    </row>
    <row r="2123" spans="3:3" x14ac:dyDescent="0.25">
      <c r="C2123" s="20"/>
    </row>
    <row r="2124" spans="3:3" x14ac:dyDescent="0.25">
      <c r="C2124" s="20"/>
    </row>
    <row r="2125" spans="3:3" x14ac:dyDescent="0.25">
      <c r="C2125" s="20"/>
    </row>
    <row r="2126" spans="3:3" x14ac:dyDescent="0.25">
      <c r="C2126" s="20"/>
    </row>
    <row r="2127" spans="3:3" x14ac:dyDescent="0.25">
      <c r="C2127" s="20"/>
    </row>
    <row r="2128" spans="3:3" x14ac:dyDescent="0.25">
      <c r="C2128" s="20"/>
    </row>
    <row r="2129" spans="3:3" x14ac:dyDescent="0.25">
      <c r="C2129" s="20"/>
    </row>
    <row r="2130" spans="3:3" x14ac:dyDescent="0.25">
      <c r="C2130" s="20"/>
    </row>
    <row r="2131" spans="3:3" x14ac:dyDescent="0.25">
      <c r="C2131" s="20"/>
    </row>
    <row r="2132" spans="3:3" x14ac:dyDescent="0.25">
      <c r="C2132" s="20"/>
    </row>
    <row r="2133" spans="3:3" x14ac:dyDescent="0.25">
      <c r="C2133" s="20"/>
    </row>
    <row r="2134" spans="3:3" x14ac:dyDescent="0.25">
      <c r="C2134" s="20"/>
    </row>
    <row r="2135" spans="3:3" x14ac:dyDescent="0.25">
      <c r="C2135" s="20"/>
    </row>
    <row r="2136" spans="3:3" x14ac:dyDescent="0.25">
      <c r="C2136" s="20"/>
    </row>
    <row r="2137" spans="3:3" x14ac:dyDescent="0.25">
      <c r="C2137" s="20"/>
    </row>
    <row r="2138" spans="3:3" x14ac:dyDescent="0.25">
      <c r="C2138" s="20"/>
    </row>
    <row r="2139" spans="3:3" x14ac:dyDescent="0.25">
      <c r="C2139" s="20"/>
    </row>
    <row r="2140" spans="3:3" x14ac:dyDescent="0.25">
      <c r="C2140" s="20"/>
    </row>
    <row r="2141" spans="3:3" x14ac:dyDescent="0.25">
      <c r="C2141" s="20"/>
    </row>
    <row r="2142" spans="3:3" x14ac:dyDescent="0.25">
      <c r="C2142" s="20"/>
    </row>
    <row r="2143" spans="3:3" x14ac:dyDescent="0.25">
      <c r="C2143" s="20"/>
    </row>
    <row r="2144" spans="3:3" x14ac:dyDescent="0.25">
      <c r="C2144" s="20"/>
    </row>
    <row r="2145" spans="3:3" x14ac:dyDescent="0.25">
      <c r="C2145" s="20"/>
    </row>
    <row r="2146" spans="3:3" x14ac:dyDescent="0.25">
      <c r="C2146" s="20"/>
    </row>
    <row r="2147" spans="3:3" x14ac:dyDescent="0.25">
      <c r="C2147" s="20"/>
    </row>
    <row r="2148" spans="3:3" x14ac:dyDescent="0.25">
      <c r="C2148" s="20"/>
    </row>
    <row r="2149" spans="3:3" x14ac:dyDescent="0.25">
      <c r="C2149" s="20"/>
    </row>
    <row r="2150" spans="3:3" x14ac:dyDescent="0.25">
      <c r="C2150" s="20"/>
    </row>
    <row r="2151" spans="3:3" x14ac:dyDescent="0.25">
      <c r="C2151" s="20"/>
    </row>
    <row r="2152" spans="3:3" x14ac:dyDescent="0.25">
      <c r="C2152" s="20"/>
    </row>
    <row r="2153" spans="3:3" x14ac:dyDescent="0.25">
      <c r="C2153" s="20"/>
    </row>
    <row r="2154" spans="3:3" x14ac:dyDescent="0.25">
      <c r="C2154" s="20"/>
    </row>
    <row r="2155" spans="3:3" x14ac:dyDescent="0.25">
      <c r="C2155" s="20"/>
    </row>
    <row r="2156" spans="3:3" x14ac:dyDescent="0.25">
      <c r="C2156" s="20"/>
    </row>
    <row r="2157" spans="3:3" x14ac:dyDescent="0.25">
      <c r="C2157" s="20"/>
    </row>
    <row r="2158" spans="3:3" x14ac:dyDescent="0.25">
      <c r="C2158" s="20"/>
    </row>
    <row r="2159" spans="3:3" x14ac:dyDescent="0.25">
      <c r="C2159" s="20"/>
    </row>
    <row r="2160" spans="3:3" x14ac:dyDescent="0.25">
      <c r="C2160" s="20"/>
    </row>
    <row r="2161" spans="3:3" x14ac:dyDescent="0.25">
      <c r="C2161" s="20"/>
    </row>
    <row r="2162" spans="3:3" x14ac:dyDescent="0.25">
      <c r="C2162" s="20"/>
    </row>
    <row r="2163" spans="3:3" x14ac:dyDescent="0.25">
      <c r="C2163" s="20"/>
    </row>
    <row r="2164" spans="3:3" x14ac:dyDescent="0.25">
      <c r="C2164" s="20"/>
    </row>
    <row r="2165" spans="3:3" x14ac:dyDescent="0.25">
      <c r="C2165" s="20"/>
    </row>
    <row r="2166" spans="3:3" x14ac:dyDescent="0.25">
      <c r="C2166" s="20"/>
    </row>
    <row r="2167" spans="3:3" x14ac:dyDescent="0.25">
      <c r="C2167" s="20"/>
    </row>
    <row r="2168" spans="3:3" x14ac:dyDescent="0.25">
      <c r="C2168" s="20"/>
    </row>
    <row r="2169" spans="3:3" x14ac:dyDescent="0.25">
      <c r="C2169" s="20"/>
    </row>
    <row r="2170" spans="3:3" x14ac:dyDescent="0.25">
      <c r="C2170" s="20"/>
    </row>
    <row r="2171" spans="3:3" x14ac:dyDescent="0.25">
      <c r="C2171" s="20"/>
    </row>
    <row r="2172" spans="3:3" x14ac:dyDescent="0.25">
      <c r="C2172" s="20"/>
    </row>
    <row r="2173" spans="3:3" x14ac:dyDescent="0.25">
      <c r="C2173" s="20"/>
    </row>
    <row r="2174" spans="3:3" x14ac:dyDescent="0.25">
      <c r="C2174" s="20"/>
    </row>
    <row r="2175" spans="3:3" x14ac:dyDescent="0.25">
      <c r="C2175" s="20"/>
    </row>
    <row r="2176" spans="3:3" x14ac:dyDescent="0.25">
      <c r="C2176" s="20"/>
    </row>
    <row r="2177" spans="3:3" x14ac:dyDescent="0.25">
      <c r="C2177" s="20"/>
    </row>
    <row r="2178" spans="3:3" x14ac:dyDescent="0.25">
      <c r="C2178" s="20"/>
    </row>
    <row r="2179" spans="3:3" x14ac:dyDescent="0.25">
      <c r="C2179" s="20"/>
    </row>
    <row r="2180" spans="3:3" x14ac:dyDescent="0.25">
      <c r="C2180" s="20"/>
    </row>
    <row r="2181" spans="3:3" x14ac:dyDescent="0.25">
      <c r="C2181" s="20"/>
    </row>
    <row r="2182" spans="3:3" x14ac:dyDescent="0.25">
      <c r="C2182" s="20"/>
    </row>
    <row r="2183" spans="3:3" x14ac:dyDescent="0.25">
      <c r="C2183" s="20"/>
    </row>
    <row r="2184" spans="3:3" x14ac:dyDescent="0.25">
      <c r="C2184" s="20"/>
    </row>
    <row r="2185" spans="3:3" x14ac:dyDescent="0.25">
      <c r="C2185" s="20"/>
    </row>
    <row r="2186" spans="3:3" x14ac:dyDescent="0.25">
      <c r="C2186" s="20"/>
    </row>
    <row r="2187" spans="3:3" x14ac:dyDescent="0.25">
      <c r="C2187" s="20"/>
    </row>
    <row r="2188" spans="3:3" x14ac:dyDescent="0.25">
      <c r="C2188" s="20"/>
    </row>
    <row r="2189" spans="3:3" x14ac:dyDescent="0.25">
      <c r="C2189" s="20"/>
    </row>
    <row r="2190" spans="3:3" x14ac:dyDescent="0.25">
      <c r="C2190" s="20"/>
    </row>
    <row r="2191" spans="3:3" x14ac:dyDescent="0.25">
      <c r="C2191" s="20"/>
    </row>
    <row r="2192" spans="3:3" x14ac:dyDescent="0.25">
      <c r="C2192" s="20"/>
    </row>
    <row r="2193" spans="3:3" x14ac:dyDescent="0.25">
      <c r="C2193" s="20"/>
    </row>
    <row r="2194" spans="3:3" x14ac:dyDescent="0.25">
      <c r="C2194" s="20"/>
    </row>
    <row r="2195" spans="3:3" x14ac:dyDescent="0.25">
      <c r="C2195" s="20"/>
    </row>
    <row r="2196" spans="3:3" x14ac:dyDescent="0.25">
      <c r="C2196" s="20"/>
    </row>
    <row r="2197" spans="3:3" x14ac:dyDescent="0.25">
      <c r="C2197" s="20"/>
    </row>
    <row r="2198" spans="3:3" x14ac:dyDescent="0.25">
      <c r="C2198" s="20"/>
    </row>
    <row r="2199" spans="3:3" x14ac:dyDescent="0.25">
      <c r="C2199" s="20"/>
    </row>
    <row r="2200" spans="3:3" x14ac:dyDescent="0.25">
      <c r="C2200" s="20"/>
    </row>
    <row r="2201" spans="3:3" x14ac:dyDescent="0.25">
      <c r="C2201" s="20"/>
    </row>
    <row r="2202" spans="3:3" x14ac:dyDescent="0.25">
      <c r="C2202" s="20"/>
    </row>
    <row r="2203" spans="3:3" x14ac:dyDescent="0.25">
      <c r="C2203" s="20"/>
    </row>
    <row r="2204" spans="3:3" x14ac:dyDescent="0.25">
      <c r="C2204" s="20"/>
    </row>
    <row r="2205" spans="3:3" x14ac:dyDescent="0.25">
      <c r="C2205" s="20"/>
    </row>
    <row r="2206" spans="3:3" x14ac:dyDescent="0.25">
      <c r="C2206" s="20"/>
    </row>
    <row r="2207" spans="3:3" x14ac:dyDescent="0.25">
      <c r="C2207" s="20"/>
    </row>
    <row r="2208" spans="3:3" x14ac:dyDescent="0.25">
      <c r="C2208" s="20"/>
    </row>
    <row r="2209" spans="3:3" x14ac:dyDescent="0.25">
      <c r="C2209" s="20"/>
    </row>
    <row r="2210" spans="3:3" x14ac:dyDescent="0.25">
      <c r="C2210" s="20"/>
    </row>
    <row r="2211" spans="3:3" x14ac:dyDescent="0.25">
      <c r="C2211" s="20"/>
    </row>
    <row r="2212" spans="3:3" x14ac:dyDescent="0.25">
      <c r="C2212" s="20"/>
    </row>
    <row r="2213" spans="3:3" x14ac:dyDescent="0.25">
      <c r="C2213" s="20"/>
    </row>
    <row r="2214" spans="3:3" x14ac:dyDescent="0.25">
      <c r="C2214" s="20"/>
    </row>
    <row r="2215" spans="3:3" x14ac:dyDescent="0.25">
      <c r="C2215" s="20"/>
    </row>
    <row r="2216" spans="3:3" x14ac:dyDescent="0.25">
      <c r="C2216" s="20"/>
    </row>
    <row r="2217" spans="3:3" x14ac:dyDescent="0.25">
      <c r="C2217" s="20"/>
    </row>
    <row r="2218" spans="3:3" x14ac:dyDescent="0.25">
      <c r="C2218" s="20"/>
    </row>
    <row r="2219" spans="3:3" x14ac:dyDescent="0.25">
      <c r="C2219" s="20"/>
    </row>
    <row r="2220" spans="3:3" x14ac:dyDescent="0.25">
      <c r="C2220" s="20"/>
    </row>
    <row r="2221" spans="3:3" x14ac:dyDescent="0.25">
      <c r="C2221" s="20"/>
    </row>
    <row r="2222" spans="3:3" x14ac:dyDescent="0.25">
      <c r="C2222" s="20"/>
    </row>
    <row r="2223" spans="3:3" x14ac:dyDescent="0.25">
      <c r="C2223" s="20"/>
    </row>
    <row r="2224" spans="3:3" x14ac:dyDescent="0.25">
      <c r="C2224" s="20"/>
    </row>
    <row r="2225" spans="3:3" x14ac:dyDescent="0.25">
      <c r="C2225" s="20"/>
    </row>
    <row r="2226" spans="3:3" x14ac:dyDescent="0.25">
      <c r="C2226" s="20"/>
    </row>
    <row r="2227" spans="3:3" x14ac:dyDescent="0.25">
      <c r="C2227" s="20"/>
    </row>
    <row r="2228" spans="3:3" x14ac:dyDescent="0.25">
      <c r="C2228" s="20"/>
    </row>
    <row r="2229" spans="3:3" x14ac:dyDescent="0.25">
      <c r="C2229" s="20"/>
    </row>
    <row r="2230" spans="3:3" x14ac:dyDescent="0.25">
      <c r="C2230" s="20"/>
    </row>
    <row r="2231" spans="3:3" x14ac:dyDescent="0.25">
      <c r="C2231" s="20"/>
    </row>
    <row r="2232" spans="3:3" x14ac:dyDescent="0.25">
      <c r="C2232" s="20"/>
    </row>
    <row r="2233" spans="3:3" x14ac:dyDescent="0.25">
      <c r="C2233" s="20"/>
    </row>
    <row r="2234" spans="3:3" x14ac:dyDescent="0.25">
      <c r="C2234" s="20"/>
    </row>
    <row r="2235" spans="3:3" x14ac:dyDescent="0.25">
      <c r="C2235" s="20"/>
    </row>
    <row r="2236" spans="3:3" x14ac:dyDescent="0.25">
      <c r="C2236" s="20"/>
    </row>
    <row r="2237" spans="3:3" x14ac:dyDescent="0.25">
      <c r="C2237" s="20"/>
    </row>
    <row r="2238" spans="3:3" x14ac:dyDescent="0.25">
      <c r="C2238" s="20"/>
    </row>
    <row r="2239" spans="3:3" x14ac:dyDescent="0.25">
      <c r="C2239" s="20"/>
    </row>
    <row r="2240" spans="3:3" x14ac:dyDescent="0.25">
      <c r="C2240" s="20"/>
    </row>
    <row r="2241" spans="3:3" x14ac:dyDescent="0.25">
      <c r="C2241" s="20"/>
    </row>
    <row r="2242" spans="3:3" x14ac:dyDescent="0.25">
      <c r="C2242" s="20"/>
    </row>
    <row r="2243" spans="3:3" x14ac:dyDescent="0.25">
      <c r="C2243" s="20"/>
    </row>
    <row r="2244" spans="3:3" x14ac:dyDescent="0.25">
      <c r="C2244" s="20"/>
    </row>
    <row r="2245" spans="3:3" x14ac:dyDescent="0.25">
      <c r="C2245" s="20"/>
    </row>
    <row r="2246" spans="3:3" x14ac:dyDescent="0.25">
      <c r="C2246" s="20"/>
    </row>
    <row r="2247" spans="3:3" x14ac:dyDescent="0.25">
      <c r="C2247" s="20"/>
    </row>
    <row r="2248" spans="3:3" x14ac:dyDescent="0.25">
      <c r="C2248" s="20"/>
    </row>
    <row r="2249" spans="3:3" x14ac:dyDescent="0.25">
      <c r="C2249" s="20"/>
    </row>
    <row r="2250" spans="3:3" x14ac:dyDescent="0.25">
      <c r="C2250" s="20"/>
    </row>
    <row r="2251" spans="3:3" x14ac:dyDescent="0.25">
      <c r="C2251" s="20"/>
    </row>
    <row r="2252" spans="3:3" x14ac:dyDescent="0.25">
      <c r="C2252" s="20"/>
    </row>
    <row r="2253" spans="3:3" x14ac:dyDescent="0.25">
      <c r="C2253" s="20"/>
    </row>
    <row r="2254" spans="3:3" x14ac:dyDescent="0.25">
      <c r="C2254" s="20"/>
    </row>
    <row r="2255" spans="3:3" x14ac:dyDescent="0.25">
      <c r="C2255" s="20"/>
    </row>
    <row r="2256" spans="3:3" x14ac:dyDescent="0.25">
      <c r="C2256" s="20"/>
    </row>
    <row r="2257" spans="3:3" x14ac:dyDescent="0.25">
      <c r="C2257" s="20"/>
    </row>
    <row r="2258" spans="3:3" x14ac:dyDescent="0.25">
      <c r="C2258" s="20"/>
    </row>
    <row r="2259" spans="3:3" x14ac:dyDescent="0.25">
      <c r="C2259" s="20"/>
    </row>
    <row r="2260" spans="3:3" x14ac:dyDescent="0.25">
      <c r="C2260" s="20"/>
    </row>
    <row r="2261" spans="3:3" x14ac:dyDescent="0.25">
      <c r="C2261" s="20"/>
    </row>
    <row r="2262" spans="3:3" x14ac:dyDescent="0.25">
      <c r="C2262" s="20"/>
    </row>
    <row r="2263" spans="3:3" x14ac:dyDescent="0.25">
      <c r="C2263" s="20"/>
    </row>
    <row r="2264" spans="3:3" x14ac:dyDescent="0.25">
      <c r="C2264" s="20"/>
    </row>
    <row r="2265" spans="3:3" x14ac:dyDescent="0.25">
      <c r="C2265" s="20"/>
    </row>
    <row r="2266" spans="3:3" x14ac:dyDescent="0.25">
      <c r="C2266" s="20"/>
    </row>
    <row r="2267" spans="3:3" x14ac:dyDescent="0.25">
      <c r="C2267" s="20"/>
    </row>
    <row r="2268" spans="3:3" x14ac:dyDescent="0.25">
      <c r="C2268" s="20"/>
    </row>
    <row r="2269" spans="3:3" x14ac:dyDescent="0.25">
      <c r="C2269" s="20"/>
    </row>
    <row r="2270" spans="3:3" x14ac:dyDescent="0.25">
      <c r="C2270" s="20"/>
    </row>
    <row r="2271" spans="3:3" x14ac:dyDescent="0.25">
      <c r="C2271" s="20"/>
    </row>
    <row r="2272" spans="3:3" x14ac:dyDescent="0.25">
      <c r="C2272" s="20"/>
    </row>
    <row r="2273" spans="3:3" x14ac:dyDescent="0.25">
      <c r="C2273" s="20"/>
    </row>
    <row r="2274" spans="3:3" x14ac:dyDescent="0.25">
      <c r="C2274" s="20"/>
    </row>
    <row r="2275" spans="3:3" x14ac:dyDescent="0.25">
      <c r="C2275" s="20"/>
    </row>
    <row r="2276" spans="3:3" x14ac:dyDescent="0.25">
      <c r="C2276" s="20"/>
    </row>
    <row r="2277" spans="3:3" x14ac:dyDescent="0.25">
      <c r="C2277" s="20"/>
    </row>
    <row r="2278" spans="3:3" x14ac:dyDescent="0.25">
      <c r="C2278" s="20"/>
    </row>
    <row r="2279" spans="3:3" x14ac:dyDescent="0.25">
      <c r="C2279" s="20"/>
    </row>
    <row r="2280" spans="3:3" x14ac:dyDescent="0.25">
      <c r="C2280" s="20"/>
    </row>
    <row r="2281" spans="3:3" x14ac:dyDescent="0.25">
      <c r="C2281" s="20"/>
    </row>
    <row r="2282" spans="3:3" x14ac:dyDescent="0.25">
      <c r="C2282" s="20"/>
    </row>
    <row r="2283" spans="3:3" x14ac:dyDescent="0.25">
      <c r="C2283" s="20"/>
    </row>
    <row r="2284" spans="3:3" x14ac:dyDescent="0.25">
      <c r="C2284" s="20"/>
    </row>
    <row r="2285" spans="3:3" x14ac:dyDescent="0.25">
      <c r="C2285" s="20"/>
    </row>
    <row r="2286" spans="3:3" x14ac:dyDescent="0.25">
      <c r="C2286" s="20"/>
    </row>
    <row r="2287" spans="3:3" x14ac:dyDescent="0.25">
      <c r="C2287" s="20"/>
    </row>
    <row r="2288" spans="3:3" x14ac:dyDescent="0.25">
      <c r="C2288" s="20"/>
    </row>
    <row r="2289" spans="3:3" x14ac:dyDescent="0.25">
      <c r="C2289" s="20"/>
    </row>
    <row r="2290" spans="3:3" x14ac:dyDescent="0.25">
      <c r="C2290" s="20"/>
    </row>
    <row r="2291" spans="3:3" x14ac:dyDescent="0.25">
      <c r="C2291" s="20"/>
    </row>
    <row r="2292" spans="3:3" x14ac:dyDescent="0.25">
      <c r="C2292" s="20"/>
    </row>
    <row r="2293" spans="3:3" x14ac:dyDescent="0.25">
      <c r="C2293" s="20"/>
    </row>
    <row r="2294" spans="3:3" x14ac:dyDescent="0.25">
      <c r="C2294" s="20"/>
    </row>
    <row r="2295" spans="3:3" x14ac:dyDescent="0.25">
      <c r="C2295" s="20"/>
    </row>
    <row r="2296" spans="3:3" x14ac:dyDescent="0.25">
      <c r="C2296" s="20"/>
    </row>
    <row r="2297" spans="3:3" x14ac:dyDescent="0.25">
      <c r="C2297" s="20"/>
    </row>
    <row r="2298" spans="3:3" x14ac:dyDescent="0.25">
      <c r="C2298" s="20"/>
    </row>
    <row r="2299" spans="3:3" x14ac:dyDescent="0.25">
      <c r="C2299" s="20"/>
    </row>
    <row r="2300" spans="3:3" x14ac:dyDescent="0.25">
      <c r="C2300" s="20"/>
    </row>
    <row r="2301" spans="3:3" x14ac:dyDescent="0.25">
      <c r="C2301" s="20"/>
    </row>
    <row r="2302" spans="3:3" x14ac:dyDescent="0.25">
      <c r="C2302" s="20"/>
    </row>
    <row r="2303" spans="3:3" x14ac:dyDescent="0.25">
      <c r="C2303" s="20"/>
    </row>
    <row r="2304" spans="3:3" x14ac:dyDescent="0.25">
      <c r="C2304" s="20"/>
    </row>
    <row r="2305" spans="3:3" x14ac:dyDescent="0.25">
      <c r="C2305" s="20"/>
    </row>
    <row r="2306" spans="3:3" x14ac:dyDescent="0.25">
      <c r="C2306" s="20"/>
    </row>
    <row r="2307" spans="3:3" x14ac:dyDescent="0.25">
      <c r="C2307" s="20"/>
    </row>
    <row r="2308" spans="3:3" x14ac:dyDescent="0.25">
      <c r="C2308" s="20"/>
    </row>
    <row r="2309" spans="3:3" x14ac:dyDescent="0.25">
      <c r="C2309" s="20"/>
    </row>
    <row r="2310" spans="3:3" x14ac:dyDescent="0.25">
      <c r="C2310" s="20"/>
    </row>
    <row r="2311" spans="3:3" x14ac:dyDescent="0.25">
      <c r="C2311" s="20"/>
    </row>
    <row r="2312" spans="3:3" x14ac:dyDescent="0.25">
      <c r="C2312" s="20"/>
    </row>
    <row r="2313" spans="3:3" x14ac:dyDescent="0.25">
      <c r="C2313" s="20"/>
    </row>
    <row r="2314" spans="3:3" x14ac:dyDescent="0.25">
      <c r="C2314" s="20"/>
    </row>
    <row r="2315" spans="3:3" x14ac:dyDescent="0.25">
      <c r="C2315" s="20"/>
    </row>
    <row r="2316" spans="3:3" x14ac:dyDescent="0.25">
      <c r="C2316" s="20"/>
    </row>
    <row r="2317" spans="3:3" x14ac:dyDescent="0.25">
      <c r="C2317" s="20"/>
    </row>
    <row r="2318" spans="3:3" x14ac:dyDescent="0.25">
      <c r="C2318" s="20"/>
    </row>
    <row r="2319" spans="3:3" x14ac:dyDescent="0.25">
      <c r="C2319" s="20"/>
    </row>
    <row r="2320" spans="3:3" x14ac:dyDescent="0.25">
      <c r="C2320" s="20"/>
    </row>
    <row r="2321" spans="3:3" x14ac:dyDescent="0.25">
      <c r="C2321" s="20"/>
    </row>
    <row r="2322" spans="3:3" x14ac:dyDescent="0.25">
      <c r="C2322" s="20"/>
    </row>
    <row r="2323" spans="3:3" x14ac:dyDescent="0.25">
      <c r="C2323" s="20"/>
    </row>
    <row r="2324" spans="3:3" x14ac:dyDescent="0.25">
      <c r="C2324" s="20"/>
    </row>
    <row r="2325" spans="3:3" x14ac:dyDescent="0.25">
      <c r="C2325" s="20"/>
    </row>
    <row r="2326" spans="3:3" x14ac:dyDescent="0.25">
      <c r="C2326" s="20"/>
    </row>
    <row r="2327" spans="3:3" x14ac:dyDescent="0.25">
      <c r="C2327" s="20"/>
    </row>
    <row r="2328" spans="3:3" x14ac:dyDescent="0.25">
      <c r="C2328" s="20"/>
    </row>
    <row r="2329" spans="3:3" x14ac:dyDescent="0.25">
      <c r="C2329" s="20"/>
    </row>
    <row r="2330" spans="3:3" x14ac:dyDescent="0.25">
      <c r="C2330" s="20"/>
    </row>
    <row r="2331" spans="3:3" x14ac:dyDescent="0.25">
      <c r="C2331" s="20"/>
    </row>
    <row r="2332" spans="3:3" x14ac:dyDescent="0.25">
      <c r="C2332" s="20"/>
    </row>
    <row r="2333" spans="3:3" x14ac:dyDescent="0.25">
      <c r="C2333" s="20"/>
    </row>
    <row r="2334" spans="3:3" x14ac:dyDescent="0.25">
      <c r="C2334" s="20"/>
    </row>
    <row r="2335" spans="3:3" x14ac:dyDescent="0.25">
      <c r="C2335" s="20"/>
    </row>
    <row r="2336" spans="3:3" x14ac:dyDescent="0.25">
      <c r="C2336" s="20"/>
    </row>
    <row r="2337" spans="3:3" x14ac:dyDescent="0.25">
      <c r="C2337" s="20"/>
    </row>
    <row r="2338" spans="3:3" x14ac:dyDescent="0.25">
      <c r="C2338" s="20"/>
    </row>
    <row r="2339" spans="3:3" x14ac:dyDescent="0.25">
      <c r="C2339" s="20"/>
    </row>
    <row r="2340" spans="3:3" x14ac:dyDescent="0.25">
      <c r="C2340" s="20"/>
    </row>
    <row r="2341" spans="3:3" x14ac:dyDescent="0.25">
      <c r="C2341" s="20"/>
    </row>
    <row r="2342" spans="3:3" x14ac:dyDescent="0.25">
      <c r="C2342" s="20"/>
    </row>
    <row r="2343" spans="3:3" x14ac:dyDescent="0.25">
      <c r="C2343" s="20"/>
    </row>
    <row r="2344" spans="3:3" x14ac:dyDescent="0.25">
      <c r="C2344" s="20"/>
    </row>
    <row r="2345" spans="3:3" x14ac:dyDescent="0.25">
      <c r="C2345" s="20"/>
    </row>
    <row r="2346" spans="3:3" x14ac:dyDescent="0.25">
      <c r="C2346" s="20"/>
    </row>
    <row r="2347" spans="3:3" x14ac:dyDescent="0.25">
      <c r="C2347" s="20"/>
    </row>
    <row r="2348" spans="3:3" x14ac:dyDescent="0.25">
      <c r="C2348" s="20"/>
    </row>
    <row r="2349" spans="3:3" x14ac:dyDescent="0.25">
      <c r="C2349" s="20"/>
    </row>
    <row r="2350" spans="3:3" x14ac:dyDescent="0.25">
      <c r="C2350" s="20"/>
    </row>
    <row r="2351" spans="3:3" x14ac:dyDescent="0.25">
      <c r="C2351" s="20"/>
    </row>
    <row r="2352" spans="3:3" x14ac:dyDescent="0.25">
      <c r="C2352" s="20"/>
    </row>
    <row r="2353" spans="3:3" x14ac:dyDescent="0.25">
      <c r="C2353" s="20"/>
    </row>
    <row r="2354" spans="3:3" x14ac:dyDescent="0.25">
      <c r="C2354" s="20"/>
    </row>
    <row r="2355" spans="3:3" x14ac:dyDescent="0.25">
      <c r="C2355" s="20"/>
    </row>
    <row r="2356" spans="3:3" x14ac:dyDescent="0.25">
      <c r="C2356" s="20"/>
    </row>
    <row r="2357" spans="3:3" x14ac:dyDescent="0.25">
      <c r="C2357" s="20"/>
    </row>
    <row r="2358" spans="3:3" x14ac:dyDescent="0.25">
      <c r="C2358" s="20"/>
    </row>
    <row r="2359" spans="3:3" x14ac:dyDescent="0.25">
      <c r="C2359" s="20"/>
    </row>
    <row r="2360" spans="3:3" x14ac:dyDescent="0.25">
      <c r="C2360" s="20"/>
    </row>
    <row r="2361" spans="3:3" x14ac:dyDescent="0.25">
      <c r="C2361" s="20"/>
    </row>
    <row r="2362" spans="3:3" x14ac:dyDescent="0.25">
      <c r="C2362" s="20"/>
    </row>
    <row r="2363" spans="3:3" x14ac:dyDescent="0.25">
      <c r="C2363" s="20"/>
    </row>
    <row r="2364" spans="3:3" x14ac:dyDescent="0.25">
      <c r="C2364" s="20"/>
    </row>
    <row r="2365" spans="3:3" x14ac:dyDescent="0.25">
      <c r="C2365" s="20"/>
    </row>
    <row r="2366" spans="3:3" x14ac:dyDescent="0.25">
      <c r="C2366" s="20"/>
    </row>
    <row r="2367" spans="3:3" x14ac:dyDescent="0.25">
      <c r="C2367" s="20"/>
    </row>
    <row r="2368" spans="3:3" x14ac:dyDescent="0.25">
      <c r="C2368" s="20"/>
    </row>
    <row r="2369" spans="3:3" x14ac:dyDescent="0.25">
      <c r="C2369" s="20"/>
    </row>
    <row r="2370" spans="3:3" x14ac:dyDescent="0.25">
      <c r="C2370" s="20"/>
    </row>
    <row r="2371" spans="3:3" x14ac:dyDescent="0.25">
      <c r="C2371" s="20"/>
    </row>
    <row r="2372" spans="3:3" x14ac:dyDescent="0.25">
      <c r="C2372" s="20"/>
    </row>
    <row r="2373" spans="3:3" x14ac:dyDescent="0.25">
      <c r="C2373" s="20"/>
    </row>
    <row r="2374" spans="3:3" x14ac:dyDescent="0.25">
      <c r="C2374" s="20"/>
    </row>
    <row r="2375" spans="3:3" x14ac:dyDescent="0.25">
      <c r="C2375" s="20"/>
    </row>
    <row r="2376" spans="3:3" x14ac:dyDescent="0.25">
      <c r="C2376" s="20"/>
    </row>
    <row r="2377" spans="3:3" x14ac:dyDescent="0.25">
      <c r="C2377" s="20"/>
    </row>
    <row r="2378" spans="3:3" x14ac:dyDescent="0.25">
      <c r="C2378" s="20"/>
    </row>
    <row r="2379" spans="3:3" x14ac:dyDescent="0.25">
      <c r="C2379" s="20"/>
    </row>
    <row r="2380" spans="3:3" x14ac:dyDescent="0.25">
      <c r="C2380" s="20"/>
    </row>
    <row r="2381" spans="3:3" x14ac:dyDescent="0.25">
      <c r="C2381" s="20"/>
    </row>
    <row r="2382" spans="3:3" x14ac:dyDescent="0.25">
      <c r="C2382" s="20"/>
    </row>
    <row r="2383" spans="3:3" x14ac:dyDescent="0.25">
      <c r="C2383" s="20"/>
    </row>
    <row r="2384" spans="3:3" x14ac:dyDescent="0.25">
      <c r="C2384" s="20"/>
    </row>
    <row r="2385" spans="3:3" x14ac:dyDescent="0.25">
      <c r="C2385" s="20"/>
    </row>
    <row r="2386" spans="3:3" x14ac:dyDescent="0.25">
      <c r="C2386" s="20"/>
    </row>
    <row r="2387" spans="3:3" x14ac:dyDescent="0.25">
      <c r="C2387" s="20"/>
    </row>
    <row r="2388" spans="3:3" x14ac:dyDescent="0.25">
      <c r="C2388" s="20"/>
    </row>
    <row r="2389" spans="3:3" x14ac:dyDescent="0.25">
      <c r="C2389" s="20"/>
    </row>
    <row r="2390" spans="3:3" x14ac:dyDescent="0.25">
      <c r="C2390" s="20"/>
    </row>
    <row r="2391" spans="3:3" x14ac:dyDescent="0.25">
      <c r="C2391" s="20"/>
    </row>
    <row r="2392" spans="3:3" x14ac:dyDescent="0.25">
      <c r="C2392" s="20"/>
    </row>
    <row r="2393" spans="3:3" x14ac:dyDescent="0.25">
      <c r="C2393" s="20"/>
    </row>
    <row r="2394" spans="3:3" x14ac:dyDescent="0.25">
      <c r="C2394" s="20"/>
    </row>
    <row r="2395" spans="3:3" x14ac:dyDescent="0.25">
      <c r="C2395" s="20"/>
    </row>
    <row r="2396" spans="3:3" x14ac:dyDescent="0.25">
      <c r="C2396" s="20"/>
    </row>
    <row r="2397" spans="3:3" x14ac:dyDescent="0.25">
      <c r="C2397" s="20"/>
    </row>
    <row r="2398" spans="3:3" x14ac:dyDescent="0.25">
      <c r="C2398" s="20"/>
    </row>
    <row r="2399" spans="3:3" x14ac:dyDescent="0.25">
      <c r="C2399" s="20"/>
    </row>
    <row r="2400" spans="3:3" x14ac:dyDescent="0.25">
      <c r="C2400" s="20"/>
    </row>
    <row r="2401" spans="3:3" x14ac:dyDescent="0.25">
      <c r="C2401" s="20"/>
    </row>
    <row r="2402" spans="3:3" x14ac:dyDescent="0.25">
      <c r="C2402" s="20"/>
    </row>
    <row r="2403" spans="3:3" x14ac:dyDescent="0.25">
      <c r="C2403" s="20"/>
    </row>
    <row r="2404" spans="3:3" x14ac:dyDescent="0.25">
      <c r="C2404" s="20"/>
    </row>
    <row r="2405" spans="3:3" x14ac:dyDescent="0.25">
      <c r="C2405" s="20"/>
    </row>
    <row r="2406" spans="3:3" x14ac:dyDescent="0.25">
      <c r="C2406" s="20"/>
    </row>
    <row r="2407" spans="3:3" x14ac:dyDescent="0.25">
      <c r="C2407" s="20"/>
    </row>
    <row r="2408" spans="3:3" x14ac:dyDescent="0.25">
      <c r="C2408" s="20"/>
    </row>
    <row r="2409" spans="3:3" x14ac:dyDescent="0.25">
      <c r="C2409" s="20"/>
    </row>
    <row r="2410" spans="3:3" x14ac:dyDescent="0.25">
      <c r="C2410" s="20"/>
    </row>
    <row r="2411" spans="3:3" x14ac:dyDescent="0.25">
      <c r="C2411" s="20"/>
    </row>
    <row r="2412" spans="3:3" x14ac:dyDescent="0.25">
      <c r="C2412" s="20"/>
    </row>
    <row r="2413" spans="3:3" x14ac:dyDescent="0.25">
      <c r="C2413" s="20"/>
    </row>
    <row r="2414" spans="3:3" x14ac:dyDescent="0.25">
      <c r="C2414" s="20"/>
    </row>
    <row r="2415" spans="3:3" x14ac:dyDescent="0.25">
      <c r="C2415" s="20"/>
    </row>
    <row r="2416" spans="3:3" x14ac:dyDescent="0.25">
      <c r="C2416" s="20"/>
    </row>
    <row r="2417" spans="3:3" x14ac:dyDescent="0.25">
      <c r="C2417" s="20"/>
    </row>
    <row r="2418" spans="3:3" x14ac:dyDescent="0.25">
      <c r="C2418" s="20"/>
    </row>
    <row r="2419" spans="3:3" x14ac:dyDescent="0.25">
      <c r="C2419" s="20"/>
    </row>
    <row r="2420" spans="3:3" x14ac:dyDescent="0.25">
      <c r="C2420" s="20"/>
    </row>
    <row r="2421" spans="3:3" x14ac:dyDescent="0.25">
      <c r="C2421" s="20"/>
    </row>
    <row r="2422" spans="3:3" x14ac:dyDescent="0.25">
      <c r="C2422" s="20"/>
    </row>
    <row r="2423" spans="3:3" x14ac:dyDescent="0.25">
      <c r="C2423" s="20"/>
    </row>
    <row r="2424" spans="3:3" x14ac:dyDescent="0.25">
      <c r="C2424" s="20"/>
    </row>
    <row r="2425" spans="3:3" x14ac:dyDescent="0.25">
      <c r="C2425" s="20"/>
    </row>
    <row r="2426" spans="3:3" x14ac:dyDescent="0.25">
      <c r="C2426" s="20"/>
    </row>
    <row r="2427" spans="3:3" x14ac:dyDescent="0.25">
      <c r="C2427" s="20"/>
    </row>
    <row r="2428" spans="3:3" x14ac:dyDescent="0.25">
      <c r="C2428" s="20"/>
    </row>
    <row r="2429" spans="3:3" x14ac:dyDescent="0.25">
      <c r="C2429" s="20"/>
    </row>
    <row r="2430" spans="3:3" x14ac:dyDescent="0.25">
      <c r="C2430" s="20"/>
    </row>
    <row r="2431" spans="3:3" x14ac:dyDescent="0.25">
      <c r="C2431" s="20"/>
    </row>
    <row r="2432" spans="3:3" x14ac:dyDescent="0.25">
      <c r="C2432" s="20"/>
    </row>
    <row r="2433" spans="3:3" x14ac:dyDescent="0.25">
      <c r="C2433" s="20"/>
    </row>
    <row r="2434" spans="3:3" x14ac:dyDescent="0.25">
      <c r="C2434" s="20"/>
    </row>
    <row r="2435" spans="3:3" x14ac:dyDescent="0.25">
      <c r="C2435" s="20"/>
    </row>
    <row r="2436" spans="3:3" x14ac:dyDescent="0.25">
      <c r="C2436" s="20"/>
    </row>
    <row r="2437" spans="3:3" x14ac:dyDescent="0.25">
      <c r="C2437" s="20"/>
    </row>
    <row r="2438" spans="3:3" x14ac:dyDescent="0.25">
      <c r="C2438" s="20"/>
    </row>
    <row r="2439" spans="3:3" x14ac:dyDescent="0.25">
      <c r="C2439" s="20"/>
    </row>
    <row r="2440" spans="3:3" x14ac:dyDescent="0.25">
      <c r="C2440" s="20"/>
    </row>
    <row r="2441" spans="3:3" x14ac:dyDescent="0.25">
      <c r="C2441" s="20"/>
    </row>
    <row r="2442" spans="3:3" x14ac:dyDescent="0.25">
      <c r="C2442" s="20"/>
    </row>
    <row r="2443" spans="3:3" x14ac:dyDescent="0.25">
      <c r="C2443" s="20"/>
    </row>
    <row r="2444" spans="3:3" x14ac:dyDescent="0.25">
      <c r="C2444" s="20"/>
    </row>
    <row r="2445" spans="3:3" x14ac:dyDescent="0.25">
      <c r="C2445" s="20"/>
    </row>
    <row r="2446" spans="3:3" x14ac:dyDescent="0.25">
      <c r="C2446" s="20"/>
    </row>
    <row r="2447" spans="3:3" x14ac:dyDescent="0.25">
      <c r="C2447" s="20"/>
    </row>
    <row r="2448" spans="3:3" x14ac:dyDescent="0.25">
      <c r="C2448" s="20"/>
    </row>
    <row r="2449" spans="3:3" x14ac:dyDescent="0.25">
      <c r="C2449" s="20"/>
    </row>
    <row r="2450" spans="3:3" x14ac:dyDescent="0.25">
      <c r="C2450" s="20"/>
    </row>
    <row r="2451" spans="3:3" x14ac:dyDescent="0.25">
      <c r="C2451" s="20"/>
    </row>
    <row r="2452" spans="3:3" x14ac:dyDescent="0.25">
      <c r="C2452" s="20"/>
    </row>
    <row r="2453" spans="3:3" x14ac:dyDescent="0.25">
      <c r="C2453" s="20"/>
    </row>
    <row r="2454" spans="3:3" x14ac:dyDescent="0.25">
      <c r="C2454" s="20"/>
    </row>
    <row r="2455" spans="3:3" x14ac:dyDescent="0.25">
      <c r="C2455" s="20"/>
    </row>
    <row r="2456" spans="3:3" x14ac:dyDescent="0.25">
      <c r="C2456" s="20"/>
    </row>
    <row r="2457" spans="3:3" x14ac:dyDescent="0.25">
      <c r="C2457" s="20"/>
    </row>
    <row r="2458" spans="3:3" x14ac:dyDescent="0.25">
      <c r="C2458" s="20"/>
    </row>
    <row r="2459" spans="3:3" x14ac:dyDescent="0.25">
      <c r="C2459" s="20"/>
    </row>
    <row r="2460" spans="3:3" x14ac:dyDescent="0.25">
      <c r="C2460" s="20"/>
    </row>
    <row r="2461" spans="3:3" x14ac:dyDescent="0.25">
      <c r="C2461" s="20"/>
    </row>
    <row r="2462" spans="3:3" x14ac:dyDescent="0.25">
      <c r="C2462" s="20"/>
    </row>
    <row r="2463" spans="3:3" x14ac:dyDescent="0.25">
      <c r="C2463" s="20"/>
    </row>
    <row r="2464" spans="3:3" x14ac:dyDescent="0.25">
      <c r="C2464" s="20"/>
    </row>
    <row r="2465" spans="3:3" x14ac:dyDescent="0.25">
      <c r="C2465" s="20"/>
    </row>
    <row r="2466" spans="3:3" x14ac:dyDescent="0.25">
      <c r="C2466" s="20"/>
    </row>
    <row r="2467" spans="3:3" x14ac:dyDescent="0.25">
      <c r="C2467" s="20"/>
    </row>
    <row r="2468" spans="3:3" x14ac:dyDescent="0.25">
      <c r="C2468" s="20"/>
    </row>
    <row r="2469" spans="3:3" x14ac:dyDescent="0.25">
      <c r="C2469" s="20"/>
    </row>
    <row r="2470" spans="3:3" x14ac:dyDescent="0.25">
      <c r="C2470" s="20"/>
    </row>
    <row r="2471" spans="3:3" x14ac:dyDescent="0.25">
      <c r="C2471" s="20"/>
    </row>
    <row r="2472" spans="3:3" x14ac:dyDescent="0.25">
      <c r="C2472" s="20"/>
    </row>
    <row r="2473" spans="3:3" x14ac:dyDescent="0.25">
      <c r="C2473" s="20"/>
    </row>
    <row r="2474" spans="3:3" x14ac:dyDescent="0.25">
      <c r="C2474" s="20"/>
    </row>
    <row r="2475" spans="3:3" x14ac:dyDescent="0.25">
      <c r="C2475" s="20"/>
    </row>
    <row r="2476" spans="3:3" x14ac:dyDescent="0.25">
      <c r="C2476" s="20"/>
    </row>
    <row r="2477" spans="3:3" x14ac:dyDescent="0.25">
      <c r="C2477" s="20"/>
    </row>
    <row r="2478" spans="3:3" x14ac:dyDescent="0.25">
      <c r="C2478" s="20"/>
    </row>
    <row r="2479" spans="3:3" x14ac:dyDescent="0.25">
      <c r="C2479" s="20"/>
    </row>
    <row r="2480" spans="3:3" x14ac:dyDescent="0.25">
      <c r="C2480" s="20"/>
    </row>
    <row r="2481" spans="3:3" x14ac:dyDescent="0.25">
      <c r="C2481" s="20"/>
    </row>
    <row r="2482" spans="3:3" x14ac:dyDescent="0.25">
      <c r="C2482" s="20"/>
    </row>
    <row r="2483" spans="3:3" x14ac:dyDescent="0.25">
      <c r="C2483" s="20"/>
    </row>
    <row r="2484" spans="3:3" x14ac:dyDescent="0.25">
      <c r="C2484" s="20"/>
    </row>
    <row r="2485" spans="3:3" x14ac:dyDescent="0.25">
      <c r="C2485" s="20"/>
    </row>
    <row r="2486" spans="3:3" x14ac:dyDescent="0.25">
      <c r="C2486" s="20"/>
    </row>
    <row r="2487" spans="3:3" x14ac:dyDescent="0.25">
      <c r="C2487" s="20"/>
    </row>
    <row r="2488" spans="3:3" x14ac:dyDescent="0.25">
      <c r="C2488" s="20"/>
    </row>
    <row r="2489" spans="3:3" x14ac:dyDescent="0.25">
      <c r="C2489" s="20"/>
    </row>
    <row r="2490" spans="3:3" x14ac:dyDescent="0.25">
      <c r="C2490" s="20"/>
    </row>
    <row r="2491" spans="3:3" x14ac:dyDescent="0.25">
      <c r="C2491" s="20"/>
    </row>
    <row r="2492" spans="3:3" x14ac:dyDescent="0.25">
      <c r="C2492" s="20"/>
    </row>
    <row r="2493" spans="3:3" x14ac:dyDescent="0.25">
      <c r="C2493" s="20"/>
    </row>
    <row r="2494" spans="3:3" x14ac:dyDescent="0.25">
      <c r="C2494" s="20"/>
    </row>
    <row r="2495" spans="3:3" x14ac:dyDescent="0.25">
      <c r="C2495" s="20"/>
    </row>
    <row r="2496" spans="3:3" x14ac:dyDescent="0.25">
      <c r="C2496" s="20"/>
    </row>
    <row r="2497" spans="3:3" x14ac:dyDescent="0.25">
      <c r="C2497" s="20"/>
    </row>
    <row r="2498" spans="3:3" x14ac:dyDescent="0.25">
      <c r="C2498" s="20"/>
    </row>
    <row r="2499" spans="3:3" x14ac:dyDescent="0.25">
      <c r="C2499" s="20"/>
    </row>
    <row r="2500" spans="3:3" x14ac:dyDescent="0.25">
      <c r="C2500" s="20"/>
    </row>
    <row r="2501" spans="3:3" x14ac:dyDescent="0.25">
      <c r="C2501" s="20"/>
    </row>
    <row r="2502" spans="3:3" x14ac:dyDescent="0.25">
      <c r="C2502" s="20"/>
    </row>
    <row r="2503" spans="3:3" x14ac:dyDescent="0.25">
      <c r="C2503" s="20"/>
    </row>
    <row r="2504" spans="3:3" x14ac:dyDescent="0.25">
      <c r="C2504" s="20"/>
    </row>
    <row r="2505" spans="3:3" x14ac:dyDescent="0.25">
      <c r="C2505" s="20"/>
    </row>
    <row r="2506" spans="3:3" x14ac:dyDescent="0.25">
      <c r="C2506" s="20"/>
    </row>
    <row r="2507" spans="3:3" x14ac:dyDescent="0.25">
      <c r="C2507" s="20"/>
    </row>
    <row r="2508" spans="3:3" x14ac:dyDescent="0.25">
      <c r="C2508" s="20"/>
    </row>
    <row r="2509" spans="3:3" x14ac:dyDescent="0.25">
      <c r="C2509" s="20"/>
    </row>
    <row r="2510" spans="3:3" x14ac:dyDescent="0.25">
      <c r="C2510" s="20"/>
    </row>
    <row r="2511" spans="3:3" x14ac:dyDescent="0.25">
      <c r="C2511" s="20"/>
    </row>
    <row r="2512" spans="3:3" x14ac:dyDescent="0.25">
      <c r="C2512" s="20"/>
    </row>
    <row r="2513" spans="3:3" x14ac:dyDescent="0.25">
      <c r="C2513" s="20"/>
    </row>
    <row r="2514" spans="3:3" x14ac:dyDescent="0.25">
      <c r="C2514" s="20"/>
    </row>
    <row r="2515" spans="3:3" x14ac:dyDescent="0.25">
      <c r="C2515" s="20"/>
    </row>
    <row r="2516" spans="3:3" x14ac:dyDescent="0.25">
      <c r="C2516" s="20"/>
    </row>
    <row r="2517" spans="3:3" x14ac:dyDescent="0.25">
      <c r="C2517" s="20"/>
    </row>
    <row r="2518" spans="3:3" x14ac:dyDescent="0.25">
      <c r="C2518" s="20"/>
    </row>
    <row r="2519" spans="3:3" x14ac:dyDescent="0.25">
      <c r="C2519" s="20"/>
    </row>
    <row r="2520" spans="3:3" x14ac:dyDescent="0.25">
      <c r="C2520" s="20"/>
    </row>
    <row r="2521" spans="3:3" x14ac:dyDescent="0.25">
      <c r="C2521" s="20"/>
    </row>
    <row r="2522" spans="3:3" x14ac:dyDescent="0.25">
      <c r="C2522" s="20"/>
    </row>
    <row r="2523" spans="3:3" x14ac:dyDescent="0.25">
      <c r="C2523" s="20"/>
    </row>
    <row r="2524" spans="3:3" x14ac:dyDescent="0.25">
      <c r="C2524" s="20"/>
    </row>
    <row r="2525" spans="3:3" x14ac:dyDescent="0.25">
      <c r="C2525" s="20"/>
    </row>
    <row r="2526" spans="3:3" x14ac:dyDescent="0.25">
      <c r="C2526" s="20"/>
    </row>
    <row r="2527" spans="3:3" x14ac:dyDescent="0.25">
      <c r="C2527" s="20"/>
    </row>
    <row r="2528" spans="3:3" x14ac:dyDescent="0.25">
      <c r="C2528" s="20"/>
    </row>
    <row r="2529" spans="3:3" x14ac:dyDescent="0.25">
      <c r="C2529" s="20"/>
    </row>
    <row r="2530" spans="3:3" x14ac:dyDescent="0.25">
      <c r="C2530" s="20"/>
    </row>
    <row r="2531" spans="3:3" x14ac:dyDescent="0.25">
      <c r="C2531" s="20"/>
    </row>
    <row r="2532" spans="3:3" x14ac:dyDescent="0.25">
      <c r="C2532" s="20"/>
    </row>
    <row r="2533" spans="3:3" x14ac:dyDescent="0.25">
      <c r="C2533" s="20"/>
    </row>
    <row r="2534" spans="3:3" x14ac:dyDescent="0.25">
      <c r="C2534" s="20"/>
    </row>
    <row r="2535" spans="3:3" x14ac:dyDescent="0.25">
      <c r="C2535" s="20"/>
    </row>
    <row r="2536" spans="3:3" x14ac:dyDescent="0.25">
      <c r="C2536" s="20"/>
    </row>
    <row r="2537" spans="3:3" x14ac:dyDescent="0.25">
      <c r="C2537" s="20"/>
    </row>
    <row r="2538" spans="3:3" x14ac:dyDescent="0.25">
      <c r="C2538" s="20"/>
    </row>
    <row r="2539" spans="3:3" x14ac:dyDescent="0.25">
      <c r="C2539" s="20"/>
    </row>
    <row r="2540" spans="3:3" x14ac:dyDescent="0.25">
      <c r="C2540" s="20"/>
    </row>
    <row r="2541" spans="3:3" x14ac:dyDescent="0.25">
      <c r="C2541" s="20"/>
    </row>
    <row r="2542" spans="3:3" x14ac:dyDescent="0.25">
      <c r="C2542" s="20"/>
    </row>
    <row r="2543" spans="3:3" x14ac:dyDescent="0.25">
      <c r="C2543" s="20"/>
    </row>
    <row r="2544" spans="3:3" x14ac:dyDescent="0.25">
      <c r="C2544" s="20"/>
    </row>
    <row r="2545" spans="3:3" x14ac:dyDescent="0.25">
      <c r="C2545" s="20"/>
    </row>
    <row r="2546" spans="3:3" x14ac:dyDescent="0.25">
      <c r="C2546" s="20"/>
    </row>
    <row r="2547" spans="3:3" x14ac:dyDescent="0.25">
      <c r="C2547" s="20"/>
    </row>
    <row r="2548" spans="3:3" x14ac:dyDescent="0.25">
      <c r="C2548" s="20"/>
    </row>
    <row r="2549" spans="3:3" x14ac:dyDescent="0.25">
      <c r="C2549" s="20"/>
    </row>
    <row r="2550" spans="3:3" x14ac:dyDescent="0.25">
      <c r="C2550" s="20"/>
    </row>
    <row r="2551" spans="3:3" x14ac:dyDescent="0.25">
      <c r="C2551" s="20"/>
    </row>
    <row r="2552" spans="3:3" x14ac:dyDescent="0.25">
      <c r="C2552" s="20"/>
    </row>
    <row r="2553" spans="3:3" x14ac:dyDescent="0.25">
      <c r="C2553" s="20"/>
    </row>
    <row r="2554" spans="3:3" x14ac:dyDescent="0.25">
      <c r="C2554" s="20"/>
    </row>
    <row r="2555" spans="3:3" x14ac:dyDescent="0.25">
      <c r="C2555" s="20"/>
    </row>
    <row r="2556" spans="3:3" x14ac:dyDescent="0.25">
      <c r="C2556" s="20"/>
    </row>
    <row r="2557" spans="3:3" x14ac:dyDescent="0.25">
      <c r="C2557" s="20"/>
    </row>
    <row r="2558" spans="3:3" x14ac:dyDescent="0.25">
      <c r="C2558" s="20"/>
    </row>
    <row r="2559" spans="3:3" x14ac:dyDescent="0.25">
      <c r="C2559" s="20"/>
    </row>
    <row r="2560" spans="3:3" x14ac:dyDescent="0.25">
      <c r="C2560" s="20"/>
    </row>
    <row r="2561" spans="3:3" x14ac:dyDescent="0.25">
      <c r="C2561" s="20"/>
    </row>
    <row r="2562" spans="3:3" x14ac:dyDescent="0.25">
      <c r="C2562" s="20"/>
    </row>
    <row r="2563" spans="3:3" x14ac:dyDescent="0.25">
      <c r="C2563" s="20"/>
    </row>
    <row r="2564" spans="3:3" x14ac:dyDescent="0.25">
      <c r="C2564" s="20"/>
    </row>
    <row r="2565" spans="3:3" x14ac:dyDescent="0.25">
      <c r="C2565" s="20"/>
    </row>
    <row r="2566" spans="3:3" x14ac:dyDescent="0.25">
      <c r="C2566" s="20"/>
    </row>
    <row r="2567" spans="3:3" x14ac:dyDescent="0.25">
      <c r="C2567" s="20"/>
    </row>
    <row r="2568" spans="3:3" x14ac:dyDescent="0.25">
      <c r="C2568" s="20"/>
    </row>
    <row r="2569" spans="3:3" x14ac:dyDescent="0.25">
      <c r="C2569" s="20"/>
    </row>
    <row r="2570" spans="3:3" x14ac:dyDescent="0.25">
      <c r="C2570" s="20"/>
    </row>
    <row r="2571" spans="3:3" x14ac:dyDescent="0.25">
      <c r="C2571" s="20"/>
    </row>
    <row r="2572" spans="3:3" x14ac:dyDescent="0.25">
      <c r="C2572" s="20"/>
    </row>
    <row r="2573" spans="3:3" x14ac:dyDescent="0.25">
      <c r="C2573" s="20"/>
    </row>
    <row r="2574" spans="3:3" x14ac:dyDescent="0.25">
      <c r="C2574" s="20"/>
    </row>
    <row r="2575" spans="3:3" x14ac:dyDescent="0.25">
      <c r="C2575" s="20"/>
    </row>
    <row r="2576" spans="3:3" x14ac:dyDescent="0.25">
      <c r="C2576" s="20"/>
    </row>
    <row r="2577" spans="3:3" x14ac:dyDescent="0.25">
      <c r="C2577" s="20"/>
    </row>
    <row r="2578" spans="3:3" x14ac:dyDescent="0.25">
      <c r="C2578" s="20"/>
    </row>
    <row r="2579" spans="3:3" x14ac:dyDescent="0.25">
      <c r="C2579" s="20"/>
    </row>
    <row r="2580" spans="3:3" x14ac:dyDescent="0.25">
      <c r="C2580" s="20"/>
    </row>
    <row r="2581" spans="3:3" x14ac:dyDescent="0.25">
      <c r="C2581" s="20"/>
    </row>
    <row r="2582" spans="3:3" x14ac:dyDescent="0.25">
      <c r="C2582" s="20"/>
    </row>
    <row r="2583" spans="3:3" x14ac:dyDescent="0.25">
      <c r="C2583" s="20"/>
    </row>
    <row r="2584" spans="3:3" x14ac:dyDescent="0.25">
      <c r="C2584" s="20"/>
    </row>
    <row r="2585" spans="3:3" x14ac:dyDescent="0.25">
      <c r="C2585" s="20"/>
    </row>
    <row r="2586" spans="3:3" x14ac:dyDescent="0.25">
      <c r="C2586" s="20"/>
    </row>
    <row r="2587" spans="3:3" x14ac:dyDescent="0.25">
      <c r="C2587" s="20"/>
    </row>
    <row r="2588" spans="3:3" x14ac:dyDescent="0.25">
      <c r="C2588" s="20"/>
    </row>
    <row r="2589" spans="3:3" x14ac:dyDescent="0.25">
      <c r="C2589" s="20"/>
    </row>
    <row r="2590" spans="3:3" x14ac:dyDescent="0.25">
      <c r="C2590" s="20"/>
    </row>
    <row r="2591" spans="3:3" x14ac:dyDescent="0.25">
      <c r="C2591" s="20"/>
    </row>
    <row r="2592" spans="3:3" x14ac:dyDescent="0.25">
      <c r="C2592" s="20"/>
    </row>
    <row r="2593" spans="3:3" x14ac:dyDescent="0.25">
      <c r="C2593" s="20"/>
    </row>
    <row r="2594" spans="3:3" x14ac:dyDescent="0.25">
      <c r="C2594" s="20"/>
    </row>
    <row r="2595" spans="3:3" x14ac:dyDescent="0.25">
      <c r="C2595" s="20"/>
    </row>
    <row r="2596" spans="3:3" x14ac:dyDescent="0.25">
      <c r="C2596" s="20"/>
    </row>
    <row r="2597" spans="3:3" x14ac:dyDescent="0.25">
      <c r="C2597" s="20"/>
    </row>
    <row r="2598" spans="3:3" x14ac:dyDescent="0.25">
      <c r="C2598" s="20"/>
    </row>
    <row r="2599" spans="3:3" x14ac:dyDescent="0.25">
      <c r="C2599" s="20"/>
    </row>
    <row r="2600" spans="3:3" x14ac:dyDescent="0.25">
      <c r="C2600" s="20"/>
    </row>
    <row r="2601" spans="3:3" x14ac:dyDescent="0.25">
      <c r="C2601" s="20"/>
    </row>
    <row r="2602" spans="3:3" x14ac:dyDescent="0.25">
      <c r="C2602" s="20"/>
    </row>
    <row r="2603" spans="3:3" x14ac:dyDescent="0.25">
      <c r="C2603" s="20"/>
    </row>
    <row r="2604" spans="3:3" x14ac:dyDescent="0.25">
      <c r="C2604" s="20"/>
    </row>
    <row r="2605" spans="3:3" x14ac:dyDescent="0.25">
      <c r="C2605" s="20"/>
    </row>
    <row r="2606" spans="3:3" x14ac:dyDescent="0.25">
      <c r="C2606" s="20"/>
    </row>
    <row r="2607" spans="3:3" x14ac:dyDescent="0.25">
      <c r="C2607" s="20"/>
    </row>
    <row r="2608" spans="3:3" x14ac:dyDescent="0.25">
      <c r="C2608" s="20"/>
    </row>
    <row r="2609" spans="3:3" x14ac:dyDescent="0.25">
      <c r="C2609" s="20"/>
    </row>
    <row r="2610" spans="3:3" x14ac:dyDescent="0.25">
      <c r="C2610" s="20"/>
    </row>
    <row r="2611" spans="3:3" x14ac:dyDescent="0.25">
      <c r="C2611" s="20"/>
    </row>
    <row r="2612" spans="3:3" x14ac:dyDescent="0.25">
      <c r="C2612" s="20"/>
    </row>
    <row r="2613" spans="3:3" x14ac:dyDescent="0.25">
      <c r="C2613" s="20"/>
    </row>
    <row r="2614" spans="3:3" x14ac:dyDescent="0.25">
      <c r="C2614" s="20"/>
    </row>
    <row r="2615" spans="3:3" x14ac:dyDescent="0.25">
      <c r="C2615" s="20"/>
    </row>
    <row r="2616" spans="3:3" x14ac:dyDescent="0.25">
      <c r="C2616" s="20"/>
    </row>
    <row r="2617" spans="3:3" x14ac:dyDescent="0.25">
      <c r="C2617" s="20"/>
    </row>
    <row r="2618" spans="3:3" x14ac:dyDescent="0.25">
      <c r="C2618" s="20"/>
    </row>
    <row r="2619" spans="3:3" x14ac:dyDescent="0.25">
      <c r="C2619" s="20"/>
    </row>
    <row r="2620" spans="3:3" x14ac:dyDescent="0.25">
      <c r="C2620" s="20"/>
    </row>
    <row r="2621" spans="3:3" x14ac:dyDescent="0.25">
      <c r="C2621" s="20"/>
    </row>
    <row r="2622" spans="3:3" x14ac:dyDescent="0.25">
      <c r="C2622" s="20"/>
    </row>
    <row r="2623" spans="3:3" x14ac:dyDescent="0.25">
      <c r="C2623" s="20"/>
    </row>
    <row r="2624" spans="3:3" x14ac:dyDescent="0.25">
      <c r="C2624" s="20"/>
    </row>
    <row r="2625" spans="3:3" x14ac:dyDescent="0.25">
      <c r="C2625" s="20"/>
    </row>
    <row r="2626" spans="3:3" x14ac:dyDescent="0.25">
      <c r="C2626" s="20"/>
    </row>
    <row r="2627" spans="3:3" x14ac:dyDescent="0.25">
      <c r="C2627" s="20"/>
    </row>
    <row r="2628" spans="3:3" x14ac:dyDescent="0.25">
      <c r="C2628" s="20"/>
    </row>
    <row r="2629" spans="3:3" x14ac:dyDescent="0.25">
      <c r="C2629" s="20"/>
    </row>
    <row r="2630" spans="3:3" x14ac:dyDescent="0.25">
      <c r="C2630" s="20"/>
    </row>
    <row r="2631" spans="3:3" x14ac:dyDescent="0.25">
      <c r="C2631" s="20"/>
    </row>
    <row r="2632" spans="3:3" x14ac:dyDescent="0.25">
      <c r="C2632" s="20"/>
    </row>
    <row r="2633" spans="3:3" x14ac:dyDescent="0.25">
      <c r="C2633" s="20"/>
    </row>
    <row r="2634" spans="3:3" x14ac:dyDescent="0.25">
      <c r="C2634" s="20"/>
    </row>
    <row r="2635" spans="3:3" x14ac:dyDescent="0.25">
      <c r="C2635" s="20"/>
    </row>
    <row r="2636" spans="3:3" x14ac:dyDescent="0.25">
      <c r="C2636" s="20"/>
    </row>
    <row r="2637" spans="3:3" x14ac:dyDescent="0.25">
      <c r="C2637" s="20"/>
    </row>
    <row r="2638" spans="3:3" x14ac:dyDescent="0.25">
      <c r="C2638" s="20"/>
    </row>
    <row r="2639" spans="3:3" x14ac:dyDescent="0.25">
      <c r="C2639" s="20"/>
    </row>
    <row r="2640" spans="3:3" x14ac:dyDescent="0.25">
      <c r="C2640" s="20"/>
    </row>
    <row r="2641" spans="3:3" x14ac:dyDescent="0.25">
      <c r="C2641" s="20"/>
    </row>
    <row r="2642" spans="3:3" x14ac:dyDescent="0.25">
      <c r="C2642" s="20"/>
    </row>
    <row r="2643" spans="3:3" x14ac:dyDescent="0.25">
      <c r="C2643" s="20"/>
    </row>
    <row r="2644" spans="3:3" x14ac:dyDescent="0.25">
      <c r="C2644" s="20"/>
    </row>
    <row r="2645" spans="3:3" x14ac:dyDescent="0.25">
      <c r="C2645" s="20"/>
    </row>
    <row r="2646" spans="3:3" x14ac:dyDescent="0.25">
      <c r="C2646" s="20"/>
    </row>
    <row r="2647" spans="3:3" x14ac:dyDescent="0.25">
      <c r="C2647" s="20"/>
    </row>
    <row r="2648" spans="3:3" x14ac:dyDescent="0.25">
      <c r="C2648" s="20"/>
    </row>
    <row r="2649" spans="3:3" x14ac:dyDescent="0.25">
      <c r="C2649" s="20"/>
    </row>
    <row r="2650" spans="3:3" x14ac:dyDescent="0.25">
      <c r="C2650" s="20"/>
    </row>
    <row r="2651" spans="3:3" x14ac:dyDescent="0.25">
      <c r="C2651" s="20"/>
    </row>
    <row r="2652" spans="3:3" x14ac:dyDescent="0.25">
      <c r="C2652" s="20"/>
    </row>
    <row r="2653" spans="3:3" x14ac:dyDescent="0.25">
      <c r="C2653" s="20"/>
    </row>
    <row r="2654" spans="3:3" x14ac:dyDescent="0.25">
      <c r="C2654" s="20"/>
    </row>
    <row r="2655" spans="3:3" x14ac:dyDescent="0.25">
      <c r="C2655" s="20"/>
    </row>
    <row r="2656" spans="3:3" x14ac:dyDescent="0.25">
      <c r="C2656" s="20"/>
    </row>
    <row r="2657" spans="3:3" x14ac:dyDescent="0.25">
      <c r="C2657" s="20"/>
    </row>
    <row r="2658" spans="3:3" x14ac:dyDescent="0.25">
      <c r="C2658" s="20"/>
    </row>
    <row r="2659" spans="3:3" x14ac:dyDescent="0.25">
      <c r="C2659" s="20"/>
    </row>
    <row r="2660" spans="3:3" x14ac:dyDescent="0.25">
      <c r="C2660" s="20"/>
    </row>
    <row r="2661" spans="3:3" x14ac:dyDescent="0.25">
      <c r="C2661" s="20"/>
    </row>
    <row r="2662" spans="3:3" x14ac:dyDescent="0.25">
      <c r="C2662" s="20"/>
    </row>
    <row r="2663" spans="3:3" x14ac:dyDescent="0.25">
      <c r="C2663" s="20"/>
    </row>
    <row r="2664" spans="3:3" x14ac:dyDescent="0.25">
      <c r="C2664" s="20"/>
    </row>
    <row r="2665" spans="3:3" x14ac:dyDescent="0.25">
      <c r="C2665" s="20"/>
    </row>
    <row r="2666" spans="3:3" x14ac:dyDescent="0.25">
      <c r="C2666" s="20"/>
    </row>
    <row r="2667" spans="3:3" x14ac:dyDescent="0.25">
      <c r="C2667" s="20"/>
    </row>
    <row r="2668" spans="3:3" x14ac:dyDescent="0.25">
      <c r="C2668" s="20"/>
    </row>
    <row r="2669" spans="3:3" x14ac:dyDescent="0.25">
      <c r="C2669" s="20"/>
    </row>
    <row r="2670" spans="3:3" x14ac:dyDescent="0.25">
      <c r="C2670" s="20"/>
    </row>
    <row r="2671" spans="3:3" x14ac:dyDescent="0.25">
      <c r="C2671" s="20"/>
    </row>
    <row r="2672" spans="3:3" x14ac:dyDescent="0.25">
      <c r="C2672" s="20"/>
    </row>
    <row r="2673" spans="3:3" x14ac:dyDescent="0.25">
      <c r="C2673" s="20"/>
    </row>
    <row r="2674" spans="3:3" x14ac:dyDescent="0.25">
      <c r="C2674" s="20"/>
    </row>
    <row r="2675" spans="3:3" x14ac:dyDescent="0.25">
      <c r="C2675" s="20"/>
    </row>
    <row r="2676" spans="3:3" x14ac:dyDescent="0.25">
      <c r="C2676" s="20"/>
    </row>
    <row r="2677" spans="3:3" x14ac:dyDescent="0.25">
      <c r="C2677" s="20"/>
    </row>
    <row r="2678" spans="3:3" x14ac:dyDescent="0.25">
      <c r="C2678" s="20"/>
    </row>
    <row r="2679" spans="3:3" x14ac:dyDescent="0.25">
      <c r="C2679" s="20"/>
    </row>
    <row r="2680" spans="3:3" x14ac:dyDescent="0.25">
      <c r="C2680" s="20"/>
    </row>
    <row r="2681" spans="3:3" x14ac:dyDescent="0.25">
      <c r="C2681" s="20"/>
    </row>
    <row r="2682" spans="3:3" x14ac:dyDescent="0.25">
      <c r="C2682" s="20"/>
    </row>
    <row r="2683" spans="3:3" x14ac:dyDescent="0.25">
      <c r="C2683" s="20"/>
    </row>
    <row r="2684" spans="3:3" x14ac:dyDescent="0.25">
      <c r="C2684" s="20"/>
    </row>
    <row r="2685" spans="3:3" x14ac:dyDescent="0.25">
      <c r="C2685" s="20"/>
    </row>
    <row r="2686" spans="3:3" x14ac:dyDescent="0.25">
      <c r="C2686" s="20"/>
    </row>
    <row r="2687" spans="3:3" x14ac:dyDescent="0.25">
      <c r="C2687" s="20"/>
    </row>
    <row r="2688" spans="3:3" x14ac:dyDescent="0.25">
      <c r="C2688" s="20"/>
    </row>
    <row r="2689" spans="3:3" x14ac:dyDescent="0.25">
      <c r="C2689" s="20"/>
    </row>
    <row r="2690" spans="3:3" x14ac:dyDescent="0.25">
      <c r="C2690" s="20"/>
    </row>
    <row r="2691" spans="3:3" x14ac:dyDescent="0.25">
      <c r="C2691" s="20"/>
    </row>
    <row r="2692" spans="3:3" x14ac:dyDescent="0.25">
      <c r="C2692" s="20"/>
    </row>
    <row r="2693" spans="3:3" x14ac:dyDescent="0.25">
      <c r="C2693" s="20"/>
    </row>
    <row r="2694" spans="3:3" x14ac:dyDescent="0.25">
      <c r="C2694" s="20"/>
    </row>
    <row r="2695" spans="3:3" x14ac:dyDescent="0.25">
      <c r="C2695" s="20"/>
    </row>
    <row r="2696" spans="3:3" x14ac:dyDescent="0.25">
      <c r="C2696" s="20"/>
    </row>
    <row r="2697" spans="3:3" x14ac:dyDescent="0.25">
      <c r="C2697" s="20"/>
    </row>
    <row r="2698" spans="3:3" x14ac:dyDescent="0.25">
      <c r="C2698" s="20"/>
    </row>
    <row r="2699" spans="3:3" x14ac:dyDescent="0.25">
      <c r="C2699" s="20"/>
    </row>
    <row r="2700" spans="3:3" x14ac:dyDescent="0.25">
      <c r="C2700" s="20"/>
    </row>
    <row r="2701" spans="3:3" x14ac:dyDescent="0.25">
      <c r="C2701" s="20"/>
    </row>
    <row r="2702" spans="3:3" x14ac:dyDescent="0.25">
      <c r="C2702" s="20"/>
    </row>
    <row r="2703" spans="3:3" x14ac:dyDescent="0.25">
      <c r="C2703" s="20"/>
    </row>
    <row r="2704" spans="3:3" x14ac:dyDescent="0.25">
      <c r="C2704" s="20"/>
    </row>
    <row r="2705" spans="3:3" x14ac:dyDescent="0.25">
      <c r="C2705" s="20"/>
    </row>
    <row r="2706" spans="3:3" x14ac:dyDescent="0.25">
      <c r="C2706" s="20"/>
    </row>
    <row r="2707" spans="3:3" x14ac:dyDescent="0.25">
      <c r="C2707" s="20"/>
    </row>
    <row r="2708" spans="3:3" x14ac:dyDescent="0.25">
      <c r="C2708" s="20"/>
    </row>
    <row r="2709" spans="3:3" x14ac:dyDescent="0.25">
      <c r="C2709" s="20"/>
    </row>
    <row r="2710" spans="3:3" x14ac:dyDescent="0.25">
      <c r="C2710" s="20"/>
    </row>
    <row r="2711" spans="3:3" x14ac:dyDescent="0.25">
      <c r="C2711" s="20"/>
    </row>
    <row r="2712" spans="3:3" x14ac:dyDescent="0.25">
      <c r="C2712" s="20"/>
    </row>
    <row r="2713" spans="3:3" x14ac:dyDescent="0.25">
      <c r="C2713" s="20"/>
    </row>
    <row r="2714" spans="3:3" x14ac:dyDescent="0.25">
      <c r="C2714" s="20"/>
    </row>
    <row r="2715" spans="3:3" x14ac:dyDescent="0.25">
      <c r="C2715" s="20"/>
    </row>
    <row r="2716" spans="3:3" x14ac:dyDescent="0.25">
      <c r="C2716" s="20"/>
    </row>
    <row r="2717" spans="3:3" x14ac:dyDescent="0.25">
      <c r="C2717" s="20"/>
    </row>
    <row r="2718" spans="3:3" x14ac:dyDescent="0.25">
      <c r="C2718" s="20"/>
    </row>
    <row r="2719" spans="3:3" x14ac:dyDescent="0.25">
      <c r="C2719" s="20"/>
    </row>
    <row r="2720" spans="3:3" x14ac:dyDescent="0.25">
      <c r="C2720" s="20"/>
    </row>
    <row r="2721" spans="3:3" x14ac:dyDescent="0.25">
      <c r="C2721" s="20"/>
    </row>
    <row r="2722" spans="3:3" x14ac:dyDescent="0.25">
      <c r="C2722" s="20"/>
    </row>
    <row r="2723" spans="3:3" x14ac:dyDescent="0.25">
      <c r="C2723" s="20"/>
    </row>
    <row r="2724" spans="3:3" x14ac:dyDescent="0.25">
      <c r="C2724" s="20"/>
    </row>
    <row r="2725" spans="3:3" x14ac:dyDescent="0.25">
      <c r="C2725" s="20"/>
    </row>
    <row r="2726" spans="3:3" x14ac:dyDescent="0.25">
      <c r="C2726" s="20"/>
    </row>
    <row r="2727" spans="3:3" x14ac:dyDescent="0.25">
      <c r="C2727" s="20"/>
    </row>
    <row r="2728" spans="3:3" x14ac:dyDescent="0.25">
      <c r="C2728" s="20"/>
    </row>
    <row r="2729" spans="3:3" x14ac:dyDescent="0.25">
      <c r="C2729" s="20"/>
    </row>
    <row r="2730" spans="3:3" x14ac:dyDescent="0.25">
      <c r="C2730" s="20"/>
    </row>
    <row r="2731" spans="3:3" x14ac:dyDescent="0.25">
      <c r="C2731" s="20"/>
    </row>
    <row r="2732" spans="3:3" x14ac:dyDescent="0.25">
      <c r="C2732" s="20"/>
    </row>
    <row r="2733" spans="3:3" x14ac:dyDescent="0.25">
      <c r="C2733" s="20"/>
    </row>
    <row r="2734" spans="3:3" x14ac:dyDescent="0.25">
      <c r="C2734" s="20"/>
    </row>
    <row r="2735" spans="3:3" x14ac:dyDescent="0.25">
      <c r="C2735" s="20"/>
    </row>
    <row r="2736" spans="3:3" x14ac:dyDescent="0.25">
      <c r="C2736" s="20"/>
    </row>
    <row r="2737" spans="3:3" x14ac:dyDescent="0.25">
      <c r="C2737" s="20"/>
    </row>
    <row r="2738" spans="3:3" x14ac:dyDescent="0.25">
      <c r="C2738" s="20"/>
    </row>
    <row r="2739" spans="3:3" x14ac:dyDescent="0.25">
      <c r="C2739" s="20"/>
    </row>
    <row r="2740" spans="3:3" x14ac:dyDescent="0.25">
      <c r="C2740" s="20"/>
    </row>
    <row r="2741" spans="3:3" x14ac:dyDescent="0.25">
      <c r="C2741" s="20"/>
    </row>
    <row r="2742" spans="3:3" x14ac:dyDescent="0.25">
      <c r="C2742" s="20"/>
    </row>
    <row r="2743" spans="3:3" x14ac:dyDescent="0.25">
      <c r="C2743" s="20"/>
    </row>
    <row r="2744" spans="3:3" x14ac:dyDescent="0.25">
      <c r="C2744" s="20"/>
    </row>
    <row r="2745" spans="3:3" x14ac:dyDescent="0.25">
      <c r="C2745" s="20"/>
    </row>
    <row r="2746" spans="3:3" x14ac:dyDescent="0.25">
      <c r="C2746" s="20"/>
    </row>
    <row r="2747" spans="3:3" x14ac:dyDescent="0.25">
      <c r="C2747" s="20"/>
    </row>
    <row r="2748" spans="3:3" x14ac:dyDescent="0.25">
      <c r="C2748" s="20"/>
    </row>
    <row r="2749" spans="3:3" x14ac:dyDescent="0.25">
      <c r="C2749" s="20"/>
    </row>
    <row r="2750" spans="3:3" x14ac:dyDescent="0.25">
      <c r="C2750" s="20"/>
    </row>
    <row r="2751" spans="3:3" x14ac:dyDescent="0.25">
      <c r="C2751" s="20"/>
    </row>
    <row r="2752" spans="3:3" x14ac:dyDescent="0.25">
      <c r="C2752" s="20"/>
    </row>
    <row r="2753" spans="3:3" x14ac:dyDescent="0.25">
      <c r="C2753" s="20"/>
    </row>
    <row r="2754" spans="3:3" x14ac:dyDescent="0.25">
      <c r="C2754" s="20"/>
    </row>
    <row r="2755" spans="3:3" x14ac:dyDescent="0.25">
      <c r="C2755" s="20"/>
    </row>
    <row r="2756" spans="3:3" x14ac:dyDescent="0.25">
      <c r="C2756" s="20"/>
    </row>
    <row r="2757" spans="3:3" x14ac:dyDescent="0.25">
      <c r="C2757" s="20"/>
    </row>
    <row r="2758" spans="3:3" x14ac:dyDescent="0.25">
      <c r="C2758" s="20"/>
    </row>
    <row r="2759" spans="3:3" x14ac:dyDescent="0.25">
      <c r="C2759" s="20"/>
    </row>
    <row r="2760" spans="3:3" x14ac:dyDescent="0.25">
      <c r="C2760" s="20"/>
    </row>
    <row r="2761" spans="3:3" x14ac:dyDescent="0.25">
      <c r="C2761" s="20"/>
    </row>
    <row r="2762" spans="3:3" x14ac:dyDescent="0.25">
      <c r="C2762" s="20"/>
    </row>
    <row r="2763" spans="3:3" x14ac:dyDescent="0.25">
      <c r="C2763" s="20"/>
    </row>
    <row r="2764" spans="3:3" x14ac:dyDescent="0.25">
      <c r="C2764" s="20"/>
    </row>
    <row r="2765" spans="3:3" x14ac:dyDescent="0.25">
      <c r="C2765" s="20"/>
    </row>
    <row r="2766" spans="3:3" x14ac:dyDescent="0.25">
      <c r="C2766" s="20"/>
    </row>
    <row r="2767" spans="3:3" x14ac:dyDescent="0.25">
      <c r="C2767" s="20"/>
    </row>
    <row r="2768" spans="3:3" x14ac:dyDescent="0.25">
      <c r="C2768" s="20"/>
    </row>
    <row r="2769" spans="3:3" x14ac:dyDescent="0.25">
      <c r="C2769" s="20"/>
    </row>
    <row r="2770" spans="3:3" x14ac:dyDescent="0.25">
      <c r="C2770" s="20"/>
    </row>
    <row r="2771" spans="3:3" x14ac:dyDescent="0.25">
      <c r="C2771" s="20"/>
    </row>
    <row r="2772" spans="3:3" x14ac:dyDescent="0.25">
      <c r="C2772" s="20"/>
    </row>
    <row r="2773" spans="3:3" x14ac:dyDescent="0.25">
      <c r="C2773" s="20"/>
    </row>
    <row r="2774" spans="3:3" x14ac:dyDescent="0.25">
      <c r="C2774" s="20"/>
    </row>
    <row r="2775" spans="3:3" x14ac:dyDescent="0.25">
      <c r="C2775" s="20"/>
    </row>
    <row r="2776" spans="3:3" x14ac:dyDescent="0.25">
      <c r="C2776" s="20"/>
    </row>
    <row r="2777" spans="3:3" x14ac:dyDescent="0.25">
      <c r="C2777" s="20"/>
    </row>
    <row r="2778" spans="3:3" x14ac:dyDescent="0.25">
      <c r="C2778" s="20"/>
    </row>
    <row r="2779" spans="3:3" x14ac:dyDescent="0.25">
      <c r="C2779" s="20"/>
    </row>
    <row r="2780" spans="3:3" x14ac:dyDescent="0.25">
      <c r="C2780" s="20"/>
    </row>
    <row r="2781" spans="3:3" x14ac:dyDescent="0.25">
      <c r="C2781" s="20"/>
    </row>
    <row r="2782" spans="3:3" x14ac:dyDescent="0.25">
      <c r="C2782" s="20"/>
    </row>
    <row r="2783" spans="3:3" x14ac:dyDescent="0.25">
      <c r="C2783" s="20"/>
    </row>
    <row r="2784" spans="3:3" x14ac:dyDescent="0.25">
      <c r="C2784" s="20"/>
    </row>
    <row r="2785" spans="3:3" x14ac:dyDescent="0.25">
      <c r="C2785" s="20"/>
    </row>
    <row r="2786" spans="3:3" x14ac:dyDescent="0.25">
      <c r="C2786" s="20"/>
    </row>
    <row r="2787" spans="3:3" x14ac:dyDescent="0.25">
      <c r="C2787" s="20"/>
    </row>
    <row r="2788" spans="3:3" x14ac:dyDescent="0.25">
      <c r="C2788" s="20"/>
    </row>
    <row r="2789" spans="3:3" x14ac:dyDescent="0.25">
      <c r="C2789" s="20"/>
    </row>
    <row r="2790" spans="3:3" x14ac:dyDescent="0.25">
      <c r="C2790" s="20"/>
    </row>
    <row r="2791" spans="3:3" x14ac:dyDescent="0.25">
      <c r="C2791" s="20"/>
    </row>
    <row r="2792" spans="3:3" x14ac:dyDescent="0.25">
      <c r="C2792" s="20"/>
    </row>
    <row r="2793" spans="3:3" x14ac:dyDescent="0.25">
      <c r="C2793" s="20"/>
    </row>
    <row r="2794" spans="3:3" x14ac:dyDescent="0.25">
      <c r="C2794" s="20"/>
    </row>
    <row r="2795" spans="3:3" x14ac:dyDescent="0.25">
      <c r="C2795" s="20"/>
    </row>
    <row r="2796" spans="3:3" x14ac:dyDescent="0.25">
      <c r="C2796" s="20"/>
    </row>
    <row r="2797" spans="3:3" x14ac:dyDescent="0.25">
      <c r="C2797" s="20"/>
    </row>
    <row r="2798" spans="3:3" x14ac:dyDescent="0.25">
      <c r="C2798" s="20"/>
    </row>
    <row r="2799" spans="3:3" x14ac:dyDescent="0.25">
      <c r="C2799" s="20"/>
    </row>
    <row r="2800" spans="3:3" x14ac:dyDescent="0.25">
      <c r="C2800" s="20"/>
    </row>
    <row r="2801" spans="3:3" x14ac:dyDescent="0.25">
      <c r="C2801" s="20"/>
    </row>
    <row r="2802" spans="3:3" x14ac:dyDescent="0.25">
      <c r="C2802" s="20"/>
    </row>
    <row r="2803" spans="3:3" x14ac:dyDescent="0.25">
      <c r="C2803" s="20"/>
    </row>
    <row r="2804" spans="3:3" x14ac:dyDescent="0.25">
      <c r="C2804" s="20"/>
    </row>
    <row r="2805" spans="3:3" x14ac:dyDescent="0.25">
      <c r="C2805" s="20"/>
    </row>
    <row r="2806" spans="3:3" x14ac:dyDescent="0.25">
      <c r="C2806" s="20"/>
    </row>
    <row r="2807" spans="3:3" x14ac:dyDescent="0.25">
      <c r="C2807" s="20"/>
    </row>
    <row r="2808" spans="3:3" x14ac:dyDescent="0.25">
      <c r="C2808" s="20"/>
    </row>
    <row r="2809" spans="3:3" x14ac:dyDescent="0.25">
      <c r="C2809" s="20"/>
    </row>
    <row r="2810" spans="3:3" x14ac:dyDescent="0.25">
      <c r="C2810" s="20"/>
    </row>
    <row r="2811" spans="3:3" x14ac:dyDescent="0.25">
      <c r="C2811" s="20"/>
    </row>
    <row r="2812" spans="3:3" x14ac:dyDescent="0.25">
      <c r="C2812" s="20"/>
    </row>
    <row r="2813" spans="3:3" x14ac:dyDescent="0.25">
      <c r="C2813" s="20"/>
    </row>
    <row r="2814" spans="3:3" x14ac:dyDescent="0.25">
      <c r="C2814" s="20"/>
    </row>
    <row r="2815" spans="3:3" x14ac:dyDescent="0.25">
      <c r="C2815" s="20"/>
    </row>
    <row r="2816" spans="3:3" x14ac:dyDescent="0.25">
      <c r="C2816" s="20"/>
    </row>
    <row r="2817" spans="3:3" x14ac:dyDescent="0.25">
      <c r="C2817" s="20"/>
    </row>
    <row r="2818" spans="3:3" x14ac:dyDescent="0.25">
      <c r="C2818" s="20"/>
    </row>
    <row r="2819" spans="3:3" x14ac:dyDescent="0.25">
      <c r="C2819" s="20"/>
    </row>
    <row r="2820" spans="3:3" x14ac:dyDescent="0.25">
      <c r="C2820" s="20"/>
    </row>
    <row r="2821" spans="3:3" x14ac:dyDescent="0.25">
      <c r="C2821" s="20"/>
    </row>
    <row r="2822" spans="3:3" x14ac:dyDescent="0.25">
      <c r="C2822" s="20"/>
    </row>
    <row r="2823" spans="3:3" x14ac:dyDescent="0.25">
      <c r="C2823" s="20"/>
    </row>
    <row r="2824" spans="3:3" x14ac:dyDescent="0.25">
      <c r="C2824" s="20"/>
    </row>
    <row r="2825" spans="3:3" x14ac:dyDescent="0.25">
      <c r="C2825" s="20"/>
    </row>
    <row r="2826" spans="3:3" x14ac:dyDescent="0.25">
      <c r="C2826" s="20"/>
    </row>
    <row r="2827" spans="3:3" x14ac:dyDescent="0.25">
      <c r="C2827" s="20"/>
    </row>
    <row r="2828" spans="3:3" x14ac:dyDescent="0.25">
      <c r="C2828" s="20"/>
    </row>
    <row r="2829" spans="3:3" x14ac:dyDescent="0.25">
      <c r="C2829" s="20"/>
    </row>
    <row r="2830" spans="3:3" x14ac:dyDescent="0.25">
      <c r="C2830" s="20"/>
    </row>
    <row r="2831" spans="3:3" x14ac:dyDescent="0.25">
      <c r="C2831" s="20"/>
    </row>
    <row r="2832" spans="3:3" x14ac:dyDescent="0.25">
      <c r="C2832" s="20"/>
    </row>
    <row r="2833" spans="3:3" x14ac:dyDescent="0.25">
      <c r="C2833" s="20"/>
    </row>
    <row r="2834" spans="3:3" x14ac:dyDescent="0.25">
      <c r="C2834" s="20"/>
    </row>
    <row r="2835" spans="3:3" x14ac:dyDescent="0.25">
      <c r="C2835" s="20"/>
    </row>
    <row r="2836" spans="3:3" x14ac:dyDescent="0.25">
      <c r="C2836" s="20"/>
    </row>
    <row r="2837" spans="3:3" x14ac:dyDescent="0.25">
      <c r="C2837" s="20"/>
    </row>
    <row r="2838" spans="3:3" x14ac:dyDescent="0.25">
      <c r="C2838" s="20"/>
    </row>
    <row r="2839" spans="3:3" x14ac:dyDescent="0.25">
      <c r="C2839" s="20"/>
    </row>
    <row r="2840" spans="3:3" x14ac:dyDescent="0.25">
      <c r="C2840" s="20"/>
    </row>
    <row r="2841" spans="3:3" x14ac:dyDescent="0.25">
      <c r="C2841" s="20"/>
    </row>
    <row r="2842" spans="3:3" x14ac:dyDescent="0.25">
      <c r="C2842" s="20"/>
    </row>
    <row r="2843" spans="3:3" x14ac:dyDescent="0.25">
      <c r="C2843" s="20"/>
    </row>
    <row r="2844" spans="3:3" x14ac:dyDescent="0.25">
      <c r="C2844" s="20"/>
    </row>
    <row r="2845" spans="3:3" x14ac:dyDescent="0.25">
      <c r="C2845" s="20"/>
    </row>
    <row r="2846" spans="3:3" x14ac:dyDescent="0.25">
      <c r="C2846" s="20"/>
    </row>
    <row r="2847" spans="3:3" x14ac:dyDescent="0.25">
      <c r="C2847" s="20"/>
    </row>
    <row r="2848" spans="3:3" x14ac:dyDescent="0.25">
      <c r="C2848" s="20"/>
    </row>
    <row r="2849" spans="3:3" x14ac:dyDescent="0.25">
      <c r="C2849" s="20"/>
    </row>
    <row r="2850" spans="3:3" x14ac:dyDescent="0.25">
      <c r="C2850" s="20"/>
    </row>
    <row r="2851" spans="3:3" x14ac:dyDescent="0.25">
      <c r="C2851" s="20"/>
    </row>
    <row r="2852" spans="3:3" x14ac:dyDescent="0.25">
      <c r="C2852" s="20"/>
    </row>
    <row r="2853" spans="3:3" x14ac:dyDescent="0.25">
      <c r="C2853" s="20"/>
    </row>
    <row r="2854" spans="3:3" x14ac:dyDescent="0.25">
      <c r="C2854" s="20"/>
    </row>
    <row r="2855" spans="3:3" x14ac:dyDescent="0.25">
      <c r="C2855" s="20"/>
    </row>
    <row r="2856" spans="3:3" x14ac:dyDescent="0.25">
      <c r="C2856" s="20"/>
    </row>
    <row r="2857" spans="3:3" x14ac:dyDescent="0.25">
      <c r="C2857" s="20"/>
    </row>
    <row r="2858" spans="3:3" x14ac:dyDescent="0.25">
      <c r="C2858" s="20"/>
    </row>
    <row r="2859" spans="3:3" x14ac:dyDescent="0.25">
      <c r="C2859" s="20"/>
    </row>
    <row r="2860" spans="3:3" x14ac:dyDescent="0.25">
      <c r="C2860" s="20"/>
    </row>
    <row r="2861" spans="3:3" x14ac:dyDescent="0.25">
      <c r="C2861" s="20"/>
    </row>
    <row r="2862" spans="3:3" x14ac:dyDescent="0.25">
      <c r="C2862" s="20"/>
    </row>
    <row r="2863" spans="3:3" x14ac:dyDescent="0.25">
      <c r="C2863" s="20"/>
    </row>
    <row r="2864" spans="3:3" x14ac:dyDescent="0.25">
      <c r="C2864" s="20"/>
    </row>
    <row r="2865" spans="3:3" x14ac:dyDescent="0.25">
      <c r="C2865" s="20"/>
    </row>
    <row r="2866" spans="3:3" x14ac:dyDescent="0.25">
      <c r="C2866" s="20"/>
    </row>
    <row r="2867" spans="3:3" x14ac:dyDescent="0.25">
      <c r="C2867" s="20"/>
    </row>
    <row r="2868" spans="3:3" x14ac:dyDescent="0.25">
      <c r="C2868" s="20"/>
    </row>
    <row r="2869" spans="3:3" x14ac:dyDescent="0.25">
      <c r="C2869" s="20"/>
    </row>
    <row r="2870" spans="3:3" x14ac:dyDescent="0.25">
      <c r="C2870" s="20"/>
    </row>
    <row r="2871" spans="3:3" x14ac:dyDescent="0.25">
      <c r="C2871" s="20"/>
    </row>
    <row r="2872" spans="3:3" x14ac:dyDescent="0.25">
      <c r="C2872" s="20"/>
    </row>
    <row r="2873" spans="3:3" x14ac:dyDescent="0.25">
      <c r="C2873" s="20"/>
    </row>
    <row r="2874" spans="3:3" x14ac:dyDescent="0.25">
      <c r="C2874" s="20"/>
    </row>
    <row r="2875" spans="3:3" x14ac:dyDescent="0.25">
      <c r="C2875" s="20"/>
    </row>
    <row r="2876" spans="3:3" x14ac:dyDescent="0.25">
      <c r="C2876" s="20"/>
    </row>
    <row r="2877" spans="3:3" x14ac:dyDescent="0.25">
      <c r="C2877" s="20"/>
    </row>
    <row r="2878" spans="3:3" x14ac:dyDescent="0.25">
      <c r="C2878" s="20"/>
    </row>
    <row r="2879" spans="3:3" x14ac:dyDescent="0.25">
      <c r="C2879" s="20"/>
    </row>
    <row r="2880" spans="3:3" x14ac:dyDescent="0.25">
      <c r="C2880" s="20"/>
    </row>
    <row r="2881" spans="3:3" x14ac:dyDescent="0.25">
      <c r="C2881" s="20"/>
    </row>
    <row r="2882" spans="3:3" x14ac:dyDescent="0.25">
      <c r="C2882" s="20"/>
    </row>
    <row r="2883" spans="3:3" x14ac:dyDescent="0.25">
      <c r="C2883" s="20"/>
    </row>
    <row r="2884" spans="3:3" x14ac:dyDescent="0.25">
      <c r="C2884" s="20"/>
    </row>
    <row r="2885" spans="3:3" x14ac:dyDescent="0.25">
      <c r="C2885" s="20"/>
    </row>
    <row r="2886" spans="3:3" x14ac:dyDescent="0.25">
      <c r="C2886" s="20"/>
    </row>
    <row r="2887" spans="3:3" x14ac:dyDescent="0.25">
      <c r="C2887" s="20"/>
    </row>
    <row r="2888" spans="3:3" x14ac:dyDescent="0.25">
      <c r="C2888" s="20"/>
    </row>
    <row r="2889" spans="3:3" x14ac:dyDescent="0.25">
      <c r="C2889" s="20"/>
    </row>
    <row r="2890" spans="3:3" x14ac:dyDescent="0.25">
      <c r="C2890" s="20"/>
    </row>
    <row r="2891" spans="3:3" x14ac:dyDescent="0.25">
      <c r="C2891" s="20"/>
    </row>
    <row r="2892" spans="3:3" x14ac:dyDescent="0.25">
      <c r="C2892" s="20"/>
    </row>
    <row r="2893" spans="3:3" x14ac:dyDescent="0.25">
      <c r="C2893" s="20"/>
    </row>
    <row r="2894" spans="3:3" x14ac:dyDescent="0.25">
      <c r="C2894" s="20"/>
    </row>
    <row r="2895" spans="3:3" x14ac:dyDescent="0.25">
      <c r="C2895" s="20"/>
    </row>
    <row r="2896" spans="3:3" x14ac:dyDescent="0.25">
      <c r="C2896" s="20"/>
    </row>
    <row r="2897" spans="3:3" x14ac:dyDescent="0.25">
      <c r="C2897" s="20"/>
    </row>
    <row r="2898" spans="3:3" x14ac:dyDescent="0.25">
      <c r="C2898" s="20"/>
    </row>
    <row r="2899" spans="3:3" x14ac:dyDescent="0.25">
      <c r="C2899" s="20"/>
    </row>
    <row r="2900" spans="3:3" x14ac:dyDescent="0.25">
      <c r="C2900" s="20"/>
    </row>
    <row r="2901" spans="3:3" x14ac:dyDescent="0.25">
      <c r="C2901" s="20"/>
    </row>
    <row r="2902" spans="3:3" x14ac:dyDescent="0.25">
      <c r="C2902" s="20"/>
    </row>
    <row r="2903" spans="3:3" x14ac:dyDescent="0.25">
      <c r="C2903" s="20"/>
    </row>
    <row r="2904" spans="3:3" x14ac:dyDescent="0.25">
      <c r="C2904" s="20"/>
    </row>
    <row r="2905" spans="3:3" x14ac:dyDescent="0.25">
      <c r="C2905" s="20"/>
    </row>
    <row r="2906" spans="3:3" x14ac:dyDescent="0.25">
      <c r="C2906" s="20"/>
    </row>
    <row r="2907" spans="3:3" x14ac:dyDescent="0.25">
      <c r="C2907" s="20"/>
    </row>
    <row r="2908" spans="3:3" x14ac:dyDescent="0.25">
      <c r="C2908" s="20"/>
    </row>
    <row r="2909" spans="3:3" x14ac:dyDescent="0.25">
      <c r="C2909" s="20"/>
    </row>
    <row r="2910" spans="3:3" x14ac:dyDescent="0.25">
      <c r="C2910" s="20"/>
    </row>
    <row r="2911" spans="3:3" x14ac:dyDescent="0.25">
      <c r="C2911" s="20"/>
    </row>
    <row r="2912" spans="3:3" x14ac:dyDescent="0.25">
      <c r="C2912" s="20"/>
    </row>
    <row r="2913" spans="3:3" x14ac:dyDescent="0.25">
      <c r="C2913" s="20"/>
    </row>
    <row r="2914" spans="3:3" x14ac:dyDescent="0.25">
      <c r="C2914" s="20"/>
    </row>
    <row r="2915" spans="3:3" x14ac:dyDescent="0.25">
      <c r="C2915" s="20"/>
    </row>
    <row r="2916" spans="3:3" x14ac:dyDescent="0.25">
      <c r="C2916" s="20"/>
    </row>
    <row r="2917" spans="3:3" x14ac:dyDescent="0.25">
      <c r="C2917" s="20"/>
    </row>
    <row r="2918" spans="3:3" x14ac:dyDescent="0.25">
      <c r="C2918" s="20"/>
    </row>
    <row r="2919" spans="3:3" x14ac:dyDescent="0.25">
      <c r="C2919" s="20"/>
    </row>
    <row r="2920" spans="3:3" x14ac:dyDescent="0.25">
      <c r="C2920" s="20"/>
    </row>
    <row r="2921" spans="3:3" x14ac:dyDescent="0.25">
      <c r="C2921" s="20"/>
    </row>
    <row r="2922" spans="3:3" x14ac:dyDescent="0.25">
      <c r="C2922" s="20"/>
    </row>
    <row r="2923" spans="3:3" x14ac:dyDescent="0.25">
      <c r="C2923" s="20"/>
    </row>
    <row r="2924" spans="3:3" x14ac:dyDescent="0.25">
      <c r="C2924" s="20"/>
    </row>
    <row r="2925" spans="3:3" x14ac:dyDescent="0.25">
      <c r="C2925" s="20"/>
    </row>
    <row r="2926" spans="3:3" x14ac:dyDescent="0.25">
      <c r="C2926" s="20"/>
    </row>
    <row r="2927" spans="3:3" x14ac:dyDescent="0.25">
      <c r="C2927" s="20"/>
    </row>
    <row r="2928" spans="3:3" x14ac:dyDescent="0.25">
      <c r="C2928" s="20"/>
    </row>
    <row r="2929" spans="3:3" x14ac:dyDescent="0.25">
      <c r="C2929" s="20"/>
    </row>
    <row r="2930" spans="3:3" x14ac:dyDescent="0.25">
      <c r="C2930" s="20"/>
    </row>
    <row r="2931" spans="3:3" x14ac:dyDescent="0.25">
      <c r="C2931" s="20"/>
    </row>
    <row r="2932" spans="3:3" x14ac:dyDescent="0.25">
      <c r="C2932" s="20"/>
    </row>
    <row r="2933" spans="3:3" x14ac:dyDescent="0.25">
      <c r="C2933" s="20"/>
    </row>
    <row r="2934" spans="3:3" x14ac:dyDescent="0.25">
      <c r="C2934" s="20"/>
    </row>
    <row r="2935" spans="3:3" x14ac:dyDescent="0.25">
      <c r="C2935" s="20"/>
    </row>
    <row r="2936" spans="3:3" x14ac:dyDescent="0.25">
      <c r="C2936" s="20"/>
    </row>
    <row r="2937" spans="3:3" x14ac:dyDescent="0.25">
      <c r="C2937" s="20"/>
    </row>
    <row r="2938" spans="3:3" x14ac:dyDescent="0.25">
      <c r="C2938" s="20"/>
    </row>
    <row r="2939" spans="3:3" x14ac:dyDescent="0.25">
      <c r="C2939" s="20"/>
    </row>
    <row r="2940" spans="3:3" x14ac:dyDescent="0.25">
      <c r="C2940" s="20"/>
    </row>
    <row r="2941" spans="3:3" x14ac:dyDescent="0.25">
      <c r="C2941" s="20"/>
    </row>
    <row r="2942" spans="3:3" x14ac:dyDescent="0.25">
      <c r="C2942" s="20"/>
    </row>
    <row r="2943" spans="3:3" x14ac:dyDescent="0.25">
      <c r="C2943" s="20"/>
    </row>
    <row r="2944" spans="3:3" x14ac:dyDescent="0.25">
      <c r="C2944" s="20"/>
    </row>
    <row r="2945" spans="3:3" x14ac:dyDescent="0.25">
      <c r="C2945" s="20"/>
    </row>
    <row r="2946" spans="3:3" x14ac:dyDescent="0.25">
      <c r="C2946" s="20"/>
    </row>
    <row r="2947" spans="3:3" x14ac:dyDescent="0.25">
      <c r="C2947" s="20"/>
    </row>
    <row r="2948" spans="3:3" x14ac:dyDescent="0.25">
      <c r="C2948" s="20"/>
    </row>
    <row r="2949" spans="3:3" x14ac:dyDescent="0.25">
      <c r="C2949" s="20"/>
    </row>
    <row r="2950" spans="3:3" x14ac:dyDescent="0.25">
      <c r="C2950" s="20"/>
    </row>
    <row r="2951" spans="3:3" x14ac:dyDescent="0.25">
      <c r="C2951" s="20"/>
    </row>
    <row r="2952" spans="3:3" x14ac:dyDescent="0.25">
      <c r="C2952" s="20"/>
    </row>
    <row r="2953" spans="3:3" x14ac:dyDescent="0.25">
      <c r="C2953" s="20"/>
    </row>
    <row r="2954" spans="3:3" x14ac:dyDescent="0.25">
      <c r="C2954" s="20"/>
    </row>
    <row r="2955" spans="3:3" x14ac:dyDescent="0.25">
      <c r="C2955" s="20"/>
    </row>
    <row r="2956" spans="3:3" x14ac:dyDescent="0.25">
      <c r="C2956" s="20"/>
    </row>
    <row r="2957" spans="3:3" x14ac:dyDescent="0.25">
      <c r="C2957" s="20"/>
    </row>
    <row r="2958" spans="3:3" x14ac:dyDescent="0.25">
      <c r="C2958" s="20"/>
    </row>
    <row r="2959" spans="3:3" x14ac:dyDescent="0.25">
      <c r="C2959" s="20"/>
    </row>
    <row r="2960" spans="3:3" x14ac:dyDescent="0.25">
      <c r="C2960" s="20"/>
    </row>
    <row r="2961" spans="3:3" x14ac:dyDescent="0.25">
      <c r="C2961" s="20"/>
    </row>
    <row r="2962" spans="3:3" x14ac:dyDescent="0.25">
      <c r="C2962" s="20"/>
    </row>
    <row r="2963" spans="3:3" x14ac:dyDescent="0.25">
      <c r="C2963" s="20"/>
    </row>
    <row r="2964" spans="3:3" x14ac:dyDescent="0.25">
      <c r="C2964" s="20"/>
    </row>
    <row r="2965" spans="3:3" x14ac:dyDescent="0.25">
      <c r="C2965" s="20"/>
    </row>
    <row r="2966" spans="3:3" x14ac:dyDescent="0.25">
      <c r="C2966" s="20"/>
    </row>
    <row r="2967" spans="3:3" x14ac:dyDescent="0.25">
      <c r="C2967" s="20"/>
    </row>
    <row r="2968" spans="3:3" x14ac:dyDescent="0.25">
      <c r="C2968" s="20"/>
    </row>
    <row r="2969" spans="3:3" x14ac:dyDescent="0.25">
      <c r="C2969" s="20"/>
    </row>
    <row r="2970" spans="3:3" x14ac:dyDescent="0.25">
      <c r="C2970" s="20"/>
    </row>
    <row r="2971" spans="3:3" x14ac:dyDescent="0.25">
      <c r="C2971" s="20"/>
    </row>
    <row r="2972" spans="3:3" x14ac:dyDescent="0.25">
      <c r="C2972" s="20"/>
    </row>
    <row r="2973" spans="3:3" x14ac:dyDescent="0.25">
      <c r="C2973" s="20"/>
    </row>
    <row r="2974" spans="3:3" x14ac:dyDescent="0.25">
      <c r="C2974" s="20"/>
    </row>
    <row r="2975" spans="3:3" x14ac:dyDescent="0.25">
      <c r="C2975" s="20"/>
    </row>
    <row r="2976" spans="3:3" x14ac:dyDescent="0.25">
      <c r="C2976" s="20"/>
    </row>
    <row r="2977" spans="3:3" x14ac:dyDescent="0.25">
      <c r="C2977" s="20"/>
    </row>
    <row r="2978" spans="3:3" x14ac:dyDescent="0.25">
      <c r="C2978" s="20"/>
    </row>
    <row r="2979" spans="3:3" x14ac:dyDescent="0.25">
      <c r="C2979" s="20"/>
    </row>
    <row r="2980" spans="3:3" x14ac:dyDescent="0.25">
      <c r="C2980" s="20"/>
    </row>
    <row r="2981" spans="3:3" x14ac:dyDescent="0.25">
      <c r="C2981" s="20"/>
    </row>
    <row r="2982" spans="3:3" x14ac:dyDescent="0.25">
      <c r="C2982" s="20"/>
    </row>
    <row r="2983" spans="3:3" x14ac:dyDescent="0.25">
      <c r="C2983" s="20"/>
    </row>
    <row r="2984" spans="3:3" x14ac:dyDescent="0.25">
      <c r="C2984" s="20"/>
    </row>
    <row r="2985" spans="3:3" x14ac:dyDescent="0.25">
      <c r="C2985" s="20"/>
    </row>
    <row r="2986" spans="3:3" x14ac:dyDescent="0.25">
      <c r="C2986" s="20"/>
    </row>
    <row r="2987" spans="3:3" x14ac:dyDescent="0.25">
      <c r="C2987" s="20"/>
    </row>
    <row r="2988" spans="3:3" x14ac:dyDescent="0.25">
      <c r="C2988" s="20"/>
    </row>
    <row r="2989" spans="3:3" x14ac:dyDescent="0.25">
      <c r="C2989" s="20"/>
    </row>
    <row r="2990" spans="3:3" x14ac:dyDescent="0.25">
      <c r="C2990" s="20"/>
    </row>
    <row r="2991" spans="3:3" x14ac:dyDescent="0.25">
      <c r="C2991" s="20"/>
    </row>
    <row r="2992" spans="3:3" x14ac:dyDescent="0.25">
      <c r="C2992" s="20"/>
    </row>
    <row r="2993" spans="3:3" x14ac:dyDescent="0.25">
      <c r="C2993" s="20"/>
    </row>
    <row r="2994" spans="3:3" x14ac:dyDescent="0.25">
      <c r="C2994" s="20"/>
    </row>
    <row r="2995" spans="3:3" x14ac:dyDescent="0.25">
      <c r="C2995" s="20"/>
    </row>
    <row r="2996" spans="3:3" x14ac:dyDescent="0.25">
      <c r="C2996" s="20"/>
    </row>
    <row r="2997" spans="3:3" x14ac:dyDescent="0.25">
      <c r="C2997" s="20"/>
    </row>
    <row r="2998" spans="3:3" x14ac:dyDescent="0.25">
      <c r="C2998" s="20"/>
    </row>
    <row r="2999" spans="3:3" x14ac:dyDescent="0.25">
      <c r="C2999" s="20"/>
    </row>
    <row r="3000" spans="3:3" x14ac:dyDescent="0.25">
      <c r="C3000" s="20"/>
    </row>
    <row r="3001" spans="3:3" x14ac:dyDescent="0.25">
      <c r="C3001" s="20"/>
    </row>
    <row r="3002" spans="3:3" x14ac:dyDescent="0.25">
      <c r="C3002" s="20"/>
    </row>
    <row r="3003" spans="3:3" x14ac:dyDescent="0.25">
      <c r="C3003" s="20"/>
    </row>
    <row r="3004" spans="3:3" x14ac:dyDescent="0.25">
      <c r="C3004" s="20"/>
    </row>
    <row r="3005" spans="3:3" x14ac:dyDescent="0.25">
      <c r="C3005" s="20"/>
    </row>
    <row r="3006" spans="3:3" x14ac:dyDescent="0.25">
      <c r="C3006" s="20"/>
    </row>
    <row r="3007" spans="3:3" x14ac:dyDescent="0.25">
      <c r="C3007" s="20"/>
    </row>
    <row r="3008" spans="3:3" x14ac:dyDescent="0.25">
      <c r="C3008" s="20"/>
    </row>
    <row r="3009" spans="3:3" x14ac:dyDescent="0.25">
      <c r="C3009" s="20"/>
    </row>
    <row r="3010" spans="3:3" x14ac:dyDescent="0.25">
      <c r="C3010" s="20"/>
    </row>
    <row r="3011" spans="3:3" x14ac:dyDescent="0.25">
      <c r="C3011" s="20"/>
    </row>
    <row r="3012" spans="3:3" x14ac:dyDescent="0.25">
      <c r="C3012" s="20"/>
    </row>
    <row r="3013" spans="3:3" x14ac:dyDescent="0.25">
      <c r="C3013" s="20"/>
    </row>
    <row r="3014" spans="3:3" x14ac:dyDescent="0.25">
      <c r="C3014" s="20"/>
    </row>
    <row r="3015" spans="3:3" x14ac:dyDescent="0.25">
      <c r="C3015" s="20"/>
    </row>
    <row r="3016" spans="3:3" x14ac:dyDescent="0.25">
      <c r="C3016" s="20"/>
    </row>
    <row r="3017" spans="3:3" x14ac:dyDescent="0.25">
      <c r="C3017" s="20"/>
    </row>
    <row r="3018" spans="3:3" x14ac:dyDescent="0.25">
      <c r="C3018" s="20"/>
    </row>
    <row r="3019" spans="3:3" x14ac:dyDescent="0.25">
      <c r="C3019" s="20"/>
    </row>
    <row r="3020" spans="3:3" x14ac:dyDescent="0.25">
      <c r="C3020" s="20"/>
    </row>
    <row r="3021" spans="3:3" x14ac:dyDescent="0.25">
      <c r="C3021" s="20"/>
    </row>
    <row r="3022" spans="3:3" x14ac:dyDescent="0.25">
      <c r="C3022" s="20"/>
    </row>
    <row r="3023" spans="3:3" x14ac:dyDescent="0.25">
      <c r="C3023" s="20"/>
    </row>
    <row r="3024" spans="3:3" x14ac:dyDescent="0.25">
      <c r="C3024" s="20"/>
    </row>
    <row r="3025" spans="3:3" x14ac:dyDescent="0.25">
      <c r="C3025" s="20"/>
    </row>
    <row r="3026" spans="3:3" x14ac:dyDescent="0.25">
      <c r="C3026" s="20"/>
    </row>
    <row r="3027" spans="3:3" x14ac:dyDescent="0.25">
      <c r="C3027" s="20"/>
    </row>
    <row r="3028" spans="3:3" x14ac:dyDescent="0.25">
      <c r="C3028" s="20"/>
    </row>
    <row r="3029" spans="3:3" x14ac:dyDescent="0.25">
      <c r="C3029" s="20"/>
    </row>
    <row r="3030" spans="3:3" x14ac:dyDescent="0.25">
      <c r="C3030" s="20"/>
    </row>
    <row r="3031" spans="3:3" x14ac:dyDescent="0.25">
      <c r="C3031" s="20"/>
    </row>
    <row r="3032" spans="3:3" x14ac:dyDescent="0.25">
      <c r="C3032" s="20"/>
    </row>
    <row r="3033" spans="3:3" x14ac:dyDescent="0.25">
      <c r="C3033" s="20"/>
    </row>
    <row r="3034" spans="3:3" x14ac:dyDescent="0.25">
      <c r="C3034" s="20"/>
    </row>
    <row r="3035" spans="3:3" x14ac:dyDescent="0.25">
      <c r="C3035" s="20"/>
    </row>
    <row r="3036" spans="3:3" x14ac:dyDescent="0.25">
      <c r="C3036" s="20"/>
    </row>
    <row r="3037" spans="3:3" x14ac:dyDescent="0.25">
      <c r="C3037" s="20"/>
    </row>
    <row r="3038" spans="3:3" x14ac:dyDescent="0.25">
      <c r="C3038" s="20"/>
    </row>
    <row r="3039" spans="3:3" x14ac:dyDescent="0.25">
      <c r="C3039" s="20"/>
    </row>
    <row r="3040" spans="3:3" x14ac:dyDescent="0.25">
      <c r="C3040" s="20"/>
    </row>
    <row r="3041" spans="3:3" x14ac:dyDescent="0.25">
      <c r="C3041" s="20"/>
    </row>
    <row r="3042" spans="3:3" x14ac:dyDescent="0.25">
      <c r="C3042" s="20"/>
    </row>
    <row r="3043" spans="3:3" x14ac:dyDescent="0.25">
      <c r="C3043" s="20"/>
    </row>
    <row r="3044" spans="3:3" x14ac:dyDescent="0.25">
      <c r="C3044" s="20"/>
    </row>
    <row r="3045" spans="3:3" x14ac:dyDescent="0.25">
      <c r="C3045" s="20"/>
    </row>
    <row r="3046" spans="3:3" x14ac:dyDescent="0.25">
      <c r="C3046" s="20"/>
    </row>
    <row r="3047" spans="3:3" x14ac:dyDescent="0.25">
      <c r="C3047" s="20"/>
    </row>
    <row r="3048" spans="3:3" x14ac:dyDescent="0.25">
      <c r="C3048" s="20"/>
    </row>
    <row r="3049" spans="3:3" x14ac:dyDescent="0.25">
      <c r="C3049" s="20"/>
    </row>
    <row r="3050" spans="3:3" x14ac:dyDescent="0.25">
      <c r="C3050" s="20"/>
    </row>
    <row r="3051" spans="3:3" x14ac:dyDescent="0.25">
      <c r="C3051" s="20"/>
    </row>
    <row r="3052" spans="3:3" x14ac:dyDescent="0.25">
      <c r="C3052" s="20"/>
    </row>
    <row r="3053" spans="3:3" x14ac:dyDescent="0.25">
      <c r="C3053" s="20"/>
    </row>
    <row r="3054" spans="3:3" x14ac:dyDescent="0.25">
      <c r="C3054" s="20"/>
    </row>
    <row r="3055" spans="3:3" x14ac:dyDescent="0.25">
      <c r="C3055" s="20"/>
    </row>
    <row r="3056" spans="3:3" x14ac:dyDescent="0.25">
      <c r="C3056" s="20"/>
    </row>
    <row r="3057" spans="3:3" x14ac:dyDescent="0.25">
      <c r="C3057" s="20"/>
    </row>
    <row r="3058" spans="3:3" x14ac:dyDescent="0.25">
      <c r="C3058" s="20"/>
    </row>
    <row r="3059" spans="3:3" x14ac:dyDescent="0.25">
      <c r="C3059" s="20"/>
    </row>
    <row r="3060" spans="3:3" x14ac:dyDescent="0.25">
      <c r="C3060" s="20"/>
    </row>
    <row r="3061" spans="3:3" x14ac:dyDescent="0.25">
      <c r="C3061" s="20"/>
    </row>
    <row r="3062" spans="3:3" x14ac:dyDescent="0.25">
      <c r="C3062" s="20"/>
    </row>
    <row r="3063" spans="3:3" x14ac:dyDescent="0.25">
      <c r="C3063" s="20"/>
    </row>
    <row r="3064" spans="3:3" x14ac:dyDescent="0.25">
      <c r="C3064" s="20"/>
    </row>
    <row r="3065" spans="3:3" x14ac:dyDescent="0.25">
      <c r="C3065" s="20"/>
    </row>
    <row r="3066" spans="3:3" x14ac:dyDescent="0.25">
      <c r="C3066" s="20"/>
    </row>
    <row r="3067" spans="3:3" x14ac:dyDescent="0.25">
      <c r="C3067" s="20"/>
    </row>
    <row r="3068" spans="3:3" x14ac:dyDescent="0.25">
      <c r="C3068" s="20"/>
    </row>
    <row r="3069" spans="3:3" x14ac:dyDescent="0.25">
      <c r="C3069" s="20"/>
    </row>
    <row r="3070" spans="3:3" x14ac:dyDescent="0.25">
      <c r="C3070" s="20"/>
    </row>
    <row r="3071" spans="3:3" x14ac:dyDescent="0.25">
      <c r="C3071" s="20"/>
    </row>
    <row r="3072" spans="3:3" x14ac:dyDescent="0.25">
      <c r="C3072" s="20"/>
    </row>
    <row r="3073" spans="3:3" x14ac:dyDescent="0.25">
      <c r="C3073" s="20"/>
    </row>
    <row r="3074" spans="3:3" x14ac:dyDescent="0.25">
      <c r="C3074" s="20"/>
    </row>
    <row r="3075" spans="3:3" x14ac:dyDescent="0.25">
      <c r="C3075" s="20"/>
    </row>
    <row r="3076" spans="3:3" x14ac:dyDescent="0.25">
      <c r="C3076" s="20"/>
    </row>
    <row r="3077" spans="3:3" x14ac:dyDescent="0.25">
      <c r="C3077" s="20"/>
    </row>
    <row r="3078" spans="3:3" x14ac:dyDescent="0.25">
      <c r="C3078" s="20"/>
    </row>
    <row r="3079" spans="3:3" x14ac:dyDescent="0.25">
      <c r="C3079" s="20"/>
    </row>
    <row r="3080" spans="3:3" x14ac:dyDescent="0.25">
      <c r="C3080" s="20"/>
    </row>
    <row r="3081" spans="3:3" x14ac:dyDescent="0.25">
      <c r="C3081" s="20"/>
    </row>
    <row r="3082" spans="3:3" x14ac:dyDescent="0.25">
      <c r="C3082" s="20"/>
    </row>
    <row r="3083" spans="3:3" x14ac:dyDescent="0.25">
      <c r="C3083" s="20"/>
    </row>
    <row r="3084" spans="3:3" x14ac:dyDescent="0.25">
      <c r="C3084" s="20"/>
    </row>
    <row r="3085" spans="3:3" x14ac:dyDescent="0.25">
      <c r="C3085" s="20"/>
    </row>
    <row r="3086" spans="3:3" x14ac:dyDescent="0.25">
      <c r="C3086" s="20"/>
    </row>
    <row r="3087" spans="3:3" x14ac:dyDescent="0.25">
      <c r="C3087" s="20"/>
    </row>
    <row r="3088" spans="3:3" x14ac:dyDescent="0.25">
      <c r="C3088" s="20"/>
    </row>
    <row r="3089" spans="3:3" x14ac:dyDescent="0.25">
      <c r="C3089" s="20"/>
    </row>
    <row r="3090" spans="3:3" x14ac:dyDescent="0.25">
      <c r="C3090" s="20"/>
    </row>
    <row r="3091" spans="3:3" x14ac:dyDescent="0.25">
      <c r="C3091" s="20"/>
    </row>
    <row r="3092" spans="3:3" x14ac:dyDescent="0.25">
      <c r="C3092" s="20"/>
    </row>
    <row r="3093" spans="3:3" x14ac:dyDescent="0.25">
      <c r="C3093" s="20"/>
    </row>
    <row r="3094" spans="3:3" x14ac:dyDescent="0.25">
      <c r="C3094" s="20"/>
    </row>
    <row r="3095" spans="3:3" x14ac:dyDescent="0.25">
      <c r="C3095" s="20"/>
    </row>
    <row r="3096" spans="3:3" x14ac:dyDescent="0.25">
      <c r="C3096" s="20"/>
    </row>
    <row r="3097" spans="3:3" x14ac:dyDescent="0.25">
      <c r="C3097" s="20"/>
    </row>
    <row r="3098" spans="3:3" x14ac:dyDescent="0.25">
      <c r="C3098" s="20"/>
    </row>
    <row r="3099" spans="3:3" x14ac:dyDescent="0.25">
      <c r="C3099" s="20"/>
    </row>
    <row r="3100" spans="3:3" x14ac:dyDescent="0.25">
      <c r="C3100" s="20"/>
    </row>
    <row r="3101" spans="3:3" x14ac:dyDescent="0.25">
      <c r="C3101" s="20"/>
    </row>
    <row r="3102" spans="3:3" x14ac:dyDescent="0.25">
      <c r="C3102" s="20"/>
    </row>
    <row r="3103" spans="3:3" x14ac:dyDescent="0.25">
      <c r="C3103" s="20"/>
    </row>
    <row r="3104" spans="3:3" x14ac:dyDescent="0.25">
      <c r="C3104" s="20"/>
    </row>
    <row r="3105" spans="3:3" x14ac:dyDescent="0.25">
      <c r="C3105" s="20"/>
    </row>
    <row r="3106" spans="3:3" x14ac:dyDescent="0.25">
      <c r="C3106" s="20"/>
    </row>
    <row r="3107" spans="3:3" x14ac:dyDescent="0.25">
      <c r="C3107" s="20"/>
    </row>
    <row r="3108" spans="3:3" x14ac:dyDescent="0.25">
      <c r="C3108" s="20"/>
    </row>
    <row r="3109" spans="3:3" x14ac:dyDescent="0.25">
      <c r="C3109" s="20"/>
    </row>
    <row r="3110" spans="3:3" x14ac:dyDescent="0.25">
      <c r="C3110" s="20"/>
    </row>
    <row r="3111" spans="3:3" x14ac:dyDescent="0.25">
      <c r="C3111" s="20"/>
    </row>
    <row r="3112" spans="3:3" x14ac:dyDescent="0.25">
      <c r="C3112" s="20"/>
    </row>
    <row r="3113" spans="3:3" x14ac:dyDescent="0.25">
      <c r="C3113" s="20"/>
    </row>
    <row r="3114" spans="3:3" x14ac:dyDescent="0.25">
      <c r="C3114" s="20"/>
    </row>
    <row r="3115" spans="3:3" x14ac:dyDescent="0.25">
      <c r="C3115" s="20"/>
    </row>
    <row r="3116" spans="3:3" x14ac:dyDescent="0.25">
      <c r="C3116" s="20"/>
    </row>
    <row r="3117" spans="3:3" x14ac:dyDescent="0.25">
      <c r="C3117" s="20"/>
    </row>
    <row r="3118" spans="3:3" x14ac:dyDescent="0.25">
      <c r="C3118" s="20"/>
    </row>
    <row r="3119" spans="3:3" x14ac:dyDescent="0.25">
      <c r="C3119" s="20"/>
    </row>
    <row r="3120" spans="3:3" x14ac:dyDescent="0.25">
      <c r="C3120" s="20"/>
    </row>
    <row r="3121" spans="3:3" x14ac:dyDescent="0.25">
      <c r="C3121" s="20"/>
    </row>
    <row r="3122" spans="3:3" x14ac:dyDescent="0.25">
      <c r="C3122" s="20"/>
    </row>
    <row r="3123" spans="3:3" x14ac:dyDescent="0.25">
      <c r="C3123" s="20"/>
    </row>
    <row r="3124" spans="3:3" x14ac:dyDescent="0.25">
      <c r="C3124" s="20"/>
    </row>
    <row r="3125" spans="3:3" x14ac:dyDescent="0.25">
      <c r="C3125" s="20"/>
    </row>
    <row r="3126" spans="3:3" x14ac:dyDescent="0.25">
      <c r="C3126" s="20"/>
    </row>
    <row r="3127" spans="3:3" x14ac:dyDescent="0.25">
      <c r="C3127" s="20"/>
    </row>
    <row r="3128" spans="3:3" x14ac:dyDescent="0.25">
      <c r="C3128" s="20"/>
    </row>
    <row r="3129" spans="3:3" x14ac:dyDescent="0.25">
      <c r="C3129" s="20"/>
    </row>
    <row r="3130" spans="3:3" x14ac:dyDescent="0.25">
      <c r="C3130" s="20"/>
    </row>
    <row r="3131" spans="3:3" x14ac:dyDescent="0.25">
      <c r="C3131" s="20"/>
    </row>
    <row r="3132" spans="3:3" x14ac:dyDescent="0.25">
      <c r="C3132" s="20"/>
    </row>
    <row r="3133" spans="3:3" x14ac:dyDescent="0.25">
      <c r="C3133" s="20"/>
    </row>
    <row r="3134" spans="3:3" x14ac:dyDescent="0.25">
      <c r="C3134" s="20"/>
    </row>
    <row r="3135" spans="3:3" x14ac:dyDescent="0.25">
      <c r="C3135" s="20"/>
    </row>
    <row r="3136" spans="3:3" x14ac:dyDescent="0.25">
      <c r="C3136" s="20"/>
    </row>
    <row r="3137" spans="3:3" x14ac:dyDescent="0.25">
      <c r="C3137" s="20"/>
    </row>
    <row r="3138" spans="3:3" x14ac:dyDescent="0.25">
      <c r="C3138" s="20"/>
    </row>
    <row r="3139" spans="3:3" x14ac:dyDescent="0.25">
      <c r="C3139" s="20"/>
    </row>
    <row r="3140" spans="3:3" x14ac:dyDescent="0.25">
      <c r="C3140" s="20"/>
    </row>
    <row r="3141" spans="3:3" x14ac:dyDescent="0.25">
      <c r="C3141" s="20"/>
    </row>
    <row r="3142" spans="3:3" x14ac:dyDescent="0.25">
      <c r="C3142" s="20"/>
    </row>
    <row r="3143" spans="3:3" x14ac:dyDescent="0.25">
      <c r="C3143" s="20"/>
    </row>
    <row r="3144" spans="3:3" x14ac:dyDescent="0.25">
      <c r="C3144" s="20"/>
    </row>
    <row r="3145" spans="3:3" x14ac:dyDescent="0.25">
      <c r="C3145" s="20"/>
    </row>
    <row r="3146" spans="3:3" x14ac:dyDescent="0.25">
      <c r="C3146" s="20"/>
    </row>
    <row r="3147" spans="3:3" x14ac:dyDescent="0.25">
      <c r="C3147" s="20"/>
    </row>
    <row r="3148" spans="3:3" x14ac:dyDescent="0.25">
      <c r="C3148" s="20"/>
    </row>
    <row r="3149" spans="3:3" x14ac:dyDescent="0.25">
      <c r="C3149" s="20"/>
    </row>
    <row r="3150" spans="3:3" x14ac:dyDescent="0.25">
      <c r="C3150" s="20"/>
    </row>
    <row r="3151" spans="3:3" x14ac:dyDescent="0.25">
      <c r="C3151" s="20"/>
    </row>
    <row r="3152" spans="3:3" x14ac:dyDescent="0.25">
      <c r="C3152" s="20"/>
    </row>
    <row r="3153" spans="3:3" x14ac:dyDescent="0.25">
      <c r="C3153" s="20"/>
    </row>
    <row r="3154" spans="3:3" x14ac:dyDescent="0.25">
      <c r="C3154" s="20"/>
    </row>
    <row r="3155" spans="3:3" x14ac:dyDescent="0.25">
      <c r="C3155" s="20"/>
    </row>
    <row r="3156" spans="3:3" x14ac:dyDescent="0.25">
      <c r="C3156" s="20"/>
    </row>
    <row r="3157" spans="3:3" x14ac:dyDescent="0.25">
      <c r="C3157" s="20"/>
    </row>
    <row r="3158" spans="3:3" x14ac:dyDescent="0.25">
      <c r="C3158" s="20"/>
    </row>
    <row r="3159" spans="3:3" x14ac:dyDescent="0.25">
      <c r="C3159" s="20"/>
    </row>
    <row r="3160" spans="3:3" x14ac:dyDescent="0.25">
      <c r="C3160" s="20"/>
    </row>
    <row r="3161" spans="3:3" x14ac:dyDescent="0.25">
      <c r="C3161" s="20"/>
    </row>
    <row r="3162" spans="3:3" x14ac:dyDescent="0.25">
      <c r="C3162" s="20"/>
    </row>
    <row r="3163" spans="3:3" x14ac:dyDescent="0.25">
      <c r="C3163" s="20"/>
    </row>
    <row r="3164" spans="3:3" x14ac:dyDescent="0.25">
      <c r="C3164" s="20"/>
    </row>
    <row r="3165" spans="3:3" x14ac:dyDescent="0.25">
      <c r="C3165" s="20"/>
    </row>
    <row r="3166" spans="3:3" x14ac:dyDescent="0.25">
      <c r="C3166" s="20"/>
    </row>
    <row r="3167" spans="3:3" x14ac:dyDescent="0.25">
      <c r="C3167" s="20"/>
    </row>
    <row r="3168" spans="3:3" x14ac:dyDescent="0.25">
      <c r="C3168" s="20"/>
    </row>
    <row r="3169" spans="3:3" x14ac:dyDescent="0.25">
      <c r="C3169" s="20"/>
    </row>
    <row r="3170" spans="3:3" x14ac:dyDescent="0.25">
      <c r="C3170" s="20"/>
    </row>
    <row r="3171" spans="3:3" x14ac:dyDescent="0.25">
      <c r="C3171" s="20"/>
    </row>
    <row r="3172" spans="3:3" x14ac:dyDescent="0.25">
      <c r="C3172" s="20"/>
    </row>
    <row r="3173" spans="3:3" x14ac:dyDescent="0.25">
      <c r="C3173" s="20"/>
    </row>
    <row r="3174" spans="3:3" x14ac:dyDescent="0.25">
      <c r="C3174" s="20"/>
    </row>
    <row r="3175" spans="3:3" x14ac:dyDescent="0.25">
      <c r="C3175" s="20"/>
    </row>
    <row r="3176" spans="3:3" x14ac:dyDescent="0.25">
      <c r="C3176" s="20"/>
    </row>
    <row r="3177" spans="3:3" x14ac:dyDescent="0.25">
      <c r="C3177" s="20"/>
    </row>
    <row r="3178" spans="3:3" x14ac:dyDescent="0.25">
      <c r="C3178" s="20"/>
    </row>
    <row r="3179" spans="3:3" x14ac:dyDescent="0.25">
      <c r="C3179" s="20"/>
    </row>
    <row r="3180" spans="3:3" x14ac:dyDescent="0.25">
      <c r="C3180" s="20"/>
    </row>
    <row r="3181" spans="3:3" x14ac:dyDescent="0.25">
      <c r="C3181" s="20"/>
    </row>
    <row r="3182" spans="3:3" x14ac:dyDescent="0.25">
      <c r="C3182" s="20"/>
    </row>
    <row r="3183" spans="3:3" x14ac:dyDescent="0.25">
      <c r="C3183" s="20"/>
    </row>
    <row r="3184" spans="3:3" x14ac:dyDescent="0.25">
      <c r="C3184" s="20"/>
    </row>
    <row r="3185" spans="3:3" x14ac:dyDescent="0.25">
      <c r="C3185" s="20"/>
    </row>
    <row r="3186" spans="3:3" x14ac:dyDescent="0.25">
      <c r="C3186" s="20"/>
    </row>
    <row r="3187" spans="3:3" x14ac:dyDescent="0.25">
      <c r="C3187" s="20"/>
    </row>
    <row r="3188" spans="3:3" x14ac:dyDescent="0.25">
      <c r="C3188" s="20"/>
    </row>
    <row r="3189" spans="3:3" x14ac:dyDescent="0.25">
      <c r="C3189" s="20"/>
    </row>
    <row r="3190" spans="3:3" x14ac:dyDescent="0.25">
      <c r="C3190" s="20"/>
    </row>
    <row r="3191" spans="3:3" x14ac:dyDescent="0.25">
      <c r="C3191" s="20"/>
    </row>
    <row r="3192" spans="3:3" x14ac:dyDescent="0.25">
      <c r="C3192" s="20"/>
    </row>
    <row r="3193" spans="3:3" x14ac:dyDescent="0.25">
      <c r="C3193" s="20"/>
    </row>
    <row r="3194" spans="3:3" x14ac:dyDescent="0.25">
      <c r="C3194" s="20"/>
    </row>
    <row r="3195" spans="3:3" x14ac:dyDescent="0.25">
      <c r="C3195" s="20"/>
    </row>
    <row r="3196" spans="3:3" x14ac:dyDescent="0.25">
      <c r="C3196" s="20"/>
    </row>
    <row r="3197" spans="3:3" x14ac:dyDescent="0.25">
      <c r="C3197" s="20"/>
    </row>
    <row r="3198" spans="3:3" x14ac:dyDescent="0.25">
      <c r="C3198" s="20"/>
    </row>
    <row r="3199" spans="3:3" x14ac:dyDescent="0.25">
      <c r="C3199" s="20"/>
    </row>
    <row r="3200" spans="3:3" x14ac:dyDescent="0.25">
      <c r="C3200" s="20"/>
    </row>
    <row r="3201" spans="3:3" x14ac:dyDescent="0.25">
      <c r="C3201" s="20"/>
    </row>
    <row r="3202" spans="3:3" x14ac:dyDescent="0.25">
      <c r="C3202" s="20"/>
    </row>
    <row r="3203" spans="3:3" x14ac:dyDescent="0.25">
      <c r="C3203" s="20"/>
    </row>
    <row r="3204" spans="3:3" x14ac:dyDescent="0.25">
      <c r="C3204" s="20"/>
    </row>
    <row r="3205" spans="3:3" x14ac:dyDescent="0.25">
      <c r="C3205" s="20"/>
    </row>
    <row r="3206" spans="3:3" x14ac:dyDescent="0.25">
      <c r="C3206" s="20"/>
    </row>
    <row r="3207" spans="3:3" x14ac:dyDescent="0.25">
      <c r="C3207" s="20"/>
    </row>
    <row r="3208" spans="3:3" x14ac:dyDescent="0.25">
      <c r="C3208" s="20"/>
    </row>
    <row r="3209" spans="3:3" x14ac:dyDescent="0.25">
      <c r="C3209" s="20"/>
    </row>
    <row r="3210" spans="3:3" x14ac:dyDescent="0.25">
      <c r="C3210" s="20"/>
    </row>
    <row r="3211" spans="3:3" x14ac:dyDescent="0.25">
      <c r="C3211" s="20"/>
    </row>
    <row r="3212" spans="3:3" x14ac:dyDescent="0.25">
      <c r="C3212" s="20"/>
    </row>
    <row r="3213" spans="3:3" x14ac:dyDescent="0.25">
      <c r="C3213" s="20"/>
    </row>
    <row r="3214" spans="3:3" x14ac:dyDescent="0.25">
      <c r="C3214" s="20"/>
    </row>
    <row r="3215" spans="3:3" x14ac:dyDescent="0.25">
      <c r="C3215" s="20"/>
    </row>
    <row r="3216" spans="3:3" x14ac:dyDescent="0.25">
      <c r="C3216" s="20"/>
    </row>
    <row r="3217" spans="3:3" x14ac:dyDescent="0.25">
      <c r="C3217" s="20"/>
    </row>
    <row r="3218" spans="3:3" x14ac:dyDescent="0.25">
      <c r="C3218" s="20"/>
    </row>
    <row r="3219" spans="3:3" x14ac:dyDescent="0.25">
      <c r="C3219" s="20"/>
    </row>
    <row r="3220" spans="3:3" x14ac:dyDescent="0.25">
      <c r="C3220" s="20"/>
    </row>
    <row r="3221" spans="3:3" x14ac:dyDescent="0.25">
      <c r="C3221" s="20"/>
    </row>
    <row r="3222" spans="3:3" x14ac:dyDescent="0.25">
      <c r="C3222" s="20"/>
    </row>
    <row r="3223" spans="3:3" x14ac:dyDescent="0.25">
      <c r="C3223" s="20"/>
    </row>
    <row r="3224" spans="3:3" x14ac:dyDescent="0.25">
      <c r="C3224" s="20"/>
    </row>
    <row r="3225" spans="3:3" x14ac:dyDescent="0.25">
      <c r="C3225" s="20"/>
    </row>
    <row r="3226" spans="3:3" x14ac:dyDescent="0.25">
      <c r="C3226" s="20"/>
    </row>
    <row r="3227" spans="3:3" x14ac:dyDescent="0.25">
      <c r="C3227" s="20"/>
    </row>
    <row r="3228" spans="3:3" x14ac:dyDescent="0.25">
      <c r="C3228" s="20"/>
    </row>
    <row r="3229" spans="3:3" x14ac:dyDescent="0.25">
      <c r="C3229" s="20"/>
    </row>
    <row r="3230" spans="3:3" x14ac:dyDescent="0.25">
      <c r="C3230" s="20"/>
    </row>
    <row r="3231" spans="3:3" x14ac:dyDescent="0.25">
      <c r="C3231" s="20"/>
    </row>
    <row r="3232" spans="3:3" x14ac:dyDescent="0.25">
      <c r="C3232" s="20"/>
    </row>
    <row r="3233" spans="3:3" x14ac:dyDescent="0.25">
      <c r="C3233" s="20"/>
    </row>
    <row r="3234" spans="3:3" x14ac:dyDescent="0.25">
      <c r="C3234" s="20"/>
    </row>
    <row r="3235" spans="3:3" x14ac:dyDescent="0.25">
      <c r="C3235" s="20"/>
    </row>
    <row r="3236" spans="3:3" x14ac:dyDescent="0.25">
      <c r="C3236" s="20"/>
    </row>
    <row r="3237" spans="3:3" x14ac:dyDescent="0.25">
      <c r="C3237" s="20"/>
    </row>
    <row r="3238" spans="3:3" x14ac:dyDescent="0.25">
      <c r="C3238" s="20"/>
    </row>
    <row r="3239" spans="3:3" x14ac:dyDescent="0.25">
      <c r="C3239" s="20"/>
    </row>
    <row r="3240" spans="3:3" x14ac:dyDescent="0.25">
      <c r="C3240" s="20"/>
    </row>
    <row r="3241" spans="3:3" x14ac:dyDescent="0.25">
      <c r="C3241" s="20"/>
    </row>
    <row r="3242" spans="3:3" x14ac:dyDescent="0.25">
      <c r="C3242" s="20"/>
    </row>
    <row r="3243" spans="3:3" x14ac:dyDescent="0.25">
      <c r="C3243" s="20"/>
    </row>
    <row r="3244" spans="3:3" x14ac:dyDescent="0.25">
      <c r="C3244" s="20"/>
    </row>
    <row r="3245" spans="3:3" x14ac:dyDescent="0.25">
      <c r="C3245" s="20"/>
    </row>
    <row r="3246" spans="3:3" x14ac:dyDescent="0.25">
      <c r="C3246" s="20"/>
    </row>
    <row r="3247" spans="3:3" x14ac:dyDescent="0.25">
      <c r="C3247" s="20"/>
    </row>
    <row r="3248" spans="3:3" x14ac:dyDescent="0.25">
      <c r="C3248" s="20"/>
    </row>
    <row r="3249" spans="3:3" x14ac:dyDescent="0.25">
      <c r="C3249" s="20"/>
    </row>
    <row r="3250" spans="3:3" x14ac:dyDescent="0.25">
      <c r="C3250" s="20"/>
    </row>
    <row r="3251" spans="3:3" x14ac:dyDescent="0.25">
      <c r="C3251" s="20"/>
    </row>
    <row r="3252" spans="3:3" x14ac:dyDescent="0.25">
      <c r="C3252" s="20"/>
    </row>
    <row r="3253" spans="3:3" x14ac:dyDescent="0.25">
      <c r="C3253" s="20"/>
    </row>
    <row r="3254" spans="3:3" x14ac:dyDescent="0.25">
      <c r="C3254" s="20"/>
    </row>
    <row r="3255" spans="3:3" x14ac:dyDescent="0.25">
      <c r="C3255" s="20"/>
    </row>
    <row r="3256" spans="3:3" x14ac:dyDescent="0.25">
      <c r="C3256" s="20"/>
    </row>
    <row r="3257" spans="3:3" x14ac:dyDescent="0.25">
      <c r="C3257" s="20"/>
    </row>
    <row r="3258" spans="3:3" x14ac:dyDescent="0.25">
      <c r="C3258" s="20"/>
    </row>
    <row r="3259" spans="3:3" x14ac:dyDescent="0.25">
      <c r="C3259" s="20"/>
    </row>
    <row r="3260" spans="3:3" x14ac:dyDescent="0.25">
      <c r="C3260" s="20"/>
    </row>
    <row r="3261" spans="3:3" x14ac:dyDescent="0.25">
      <c r="C3261" s="20"/>
    </row>
    <row r="3262" spans="3:3" x14ac:dyDescent="0.25">
      <c r="C3262" s="20"/>
    </row>
    <row r="3263" spans="3:3" x14ac:dyDescent="0.25">
      <c r="C3263" s="20"/>
    </row>
    <row r="3264" spans="3:3" x14ac:dyDescent="0.25">
      <c r="C3264" s="20"/>
    </row>
    <row r="3265" spans="3:3" x14ac:dyDescent="0.25">
      <c r="C3265" s="20"/>
    </row>
    <row r="3266" spans="3:3" x14ac:dyDescent="0.25">
      <c r="C3266" s="20"/>
    </row>
    <row r="3267" spans="3:3" x14ac:dyDescent="0.25">
      <c r="C3267" s="20"/>
    </row>
    <row r="3268" spans="3:3" x14ac:dyDescent="0.25">
      <c r="C3268" s="20"/>
    </row>
    <row r="3269" spans="3:3" x14ac:dyDescent="0.25">
      <c r="C3269" s="20"/>
    </row>
    <row r="3270" spans="3:3" x14ac:dyDescent="0.25">
      <c r="C3270" s="20"/>
    </row>
    <row r="3271" spans="3:3" x14ac:dyDescent="0.25">
      <c r="C3271" s="20"/>
    </row>
    <row r="3272" spans="3:3" x14ac:dyDescent="0.25">
      <c r="C3272" s="20"/>
    </row>
    <row r="3273" spans="3:3" x14ac:dyDescent="0.25">
      <c r="C3273" s="20"/>
    </row>
    <row r="3274" spans="3:3" x14ac:dyDescent="0.25">
      <c r="C3274" s="20"/>
    </row>
    <row r="3275" spans="3:3" x14ac:dyDescent="0.25">
      <c r="C3275" s="20"/>
    </row>
    <row r="3276" spans="3:3" x14ac:dyDescent="0.25">
      <c r="C3276" s="20"/>
    </row>
    <row r="3277" spans="3:3" x14ac:dyDescent="0.25">
      <c r="C3277" s="20"/>
    </row>
    <row r="3278" spans="3:3" x14ac:dyDescent="0.25">
      <c r="C3278" s="20"/>
    </row>
    <row r="3279" spans="3:3" x14ac:dyDescent="0.25">
      <c r="C3279" s="20"/>
    </row>
    <row r="3280" spans="3:3" x14ac:dyDescent="0.25">
      <c r="C3280" s="20"/>
    </row>
    <row r="3281" spans="3:3" x14ac:dyDescent="0.25">
      <c r="C3281" s="20"/>
    </row>
    <row r="3282" spans="3:3" x14ac:dyDescent="0.25">
      <c r="C3282" s="20"/>
    </row>
    <row r="3283" spans="3:3" x14ac:dyDescent="0.25">
      <c r="C3283" s="20"/>
    </row>
    <row r="3284" spans="3:3" x14ac:dyDescent="0.25">
      <c r="C3284" s="20"/>
    </row>
    <row r="3285" spans="3:3" x14ac:dyDescent="0.25">
      <c r="C3285" s="20"/>
    </row>
    <row r="3286" spans="3:3" x14ac:dyDescent="0.25">
      <c r="C3286" s="20"/>
    </row>
    <row r="3287" spans="3:3" x14ac:dyDescent="0.25">
      <c r="C3287" s="20"/>
    </row>
    <row r="3288" spans="3:3" x14ac:dyDescent="0.25">
      <c r="C3288" s="20"/>
    </row>
    <row r="3289" spans="3:3" x14ac:dyDescent="0.25">
      <c r="C3289" s="20"/>
    </row>
    <row r="3290" spans="3:3" x14ac:dyDescent="0.25">
      <c r="C3290" s="20"/>
    </row>
    <row r="3291" spans="3:3" x14ac:dyDescent="0.25">
      <c r="C3291" s="20"/>
    </row>
    <row r="3292" spans="3:3" x14ac:dyDescent="0.25">
      <c r="C3292" s="20"/>
    </row>
    <row r="3293" spans="3:3" x14ac:dyDescent="0.25">
      <c r="C3293" s="20"/>
    </row>
    <row r="3294" spans="3:3" x14ac:dyDescent="0.25">
      <c r="C3294" s="20"/>
    </row>
    <row r="3295" spans="3:3" x14ac:dyDescent="0.25">
      <c r="C3295" s="20"/>
    </row>
    <row r="3296" spans="3:3" x14ac:dyDescent="0.25">
      <c r="C3296" s="20"/>
    </row>
    <row r="3297" spans="3:3" x14ac:dyDescent="0.25">
      <c r="C3297" s="20"/>
    </row>
    <row r="3298" spans="3:3" x14ac:dyDescent="0.25">
      <c r="C3298" s="20"/>
    </row>
    <row r="3299" spans="3:3" x14ac:dyDescent="0.25">
      <c r="C3299" s="20"/>
    </row>
    <row r="3300" spans="3:3" x14ac:dyDescent="0.25">
      <c r="C3300" s="20"/>
    </row>
    <row r="3301" spans="3:3" x14ac:dyDescent="0.25">
      <c r="C3301" s="20"/>
    </row>
    <row r="3302" spans="3:3" x14ac:dyDescent="0.25">
      <c r="C3302" s="20"/>
    </row>
    <row r="3303" spans="3:3" x14ac:dyDescent="0.25">
      <c r="C3303" s="20"/>
    </row>
    <row r="3304" spans="3:3" x14ac:dyDescent="0.25">
      <c r="C3304" s="20"/>
    </row>
    <row r="3305" spans="3:3" x14ac:dyDescent="0.25">
      <c r="C3305" s="20"/>
    </row>
    <row r="3306" spans="3:3" x14ac:dyDescent="0.25">
      <c r="C3306" s="20"/>
    </row>
    <row r="3307" spans="3:3" x14ac:dyDescent="0.25">
      <c r="C3307" s="20"/>
    </row>
    <row r="3308" spans="3:3" x14ac:dyDescent="0.25">
      <c r="C3308" s="20"/>
    </row>
    <row r="3309" spans="3:3" x14ac:dyDescent="0.25">
      <c r="C3309" s="20"/>
    </row>
    <row r="3310" spans="3:3" x14ac:dyDescent="0.25">
      <c r="C3310" s="20"/>
    </row>
    <row r="3311" spans="3:3" x14ac:dyDescent="0.25">
      <c r="C3311" s="20"/>
    </row>
    <row r="3312" spans="3:3" x14ac:dyDescent="0.25">
      <c r="C3312" s="20"/>
    </row>
    <row r="3313" spans="3:3" x14ac:dyDescent="0.25">
      <c r="C3313" s="20"/>
    </row>
    <row r="3314" spans="3:3" x14ac:dyDescent="0.25">
      <c r="C3314" s="20"/>
    </row>
    <row r="3315" spans="3:3" x14ac:dyDescent="0.25">
      <c r="C3315" s="20"/>
    </row>
    <row r="3316" spans="3:3" x14ac:dyDescent="0.25">
      <c r="C3316" s="20"/>
    </row>
    <row r="3317" spans="3:3" x14ac:dyDescent="0.25">
      <c r="C3317" s="20"/>
    </row>
    <row r="3318" spans="3:3" x14ac:dyDescent="0.25">
      <c r="C3318" s="20"/>
    </row>
    <row r="3319" spans="3:3" x14ac:dyDescent="0.25">
      <c r="C3319" s="20"/>
    </row>
    <row r="3320" spans="3:3" x14ac:dyDescent="0.25">
      <c r="C3320" s="20"/>
    </row>
    <row r="3321" spans="3:3" x14ac:dyDescent="0.25">
      <c r="C3321" s="20"/>
    </row>
    <row r="3322" spans="3:3" x14ac:dyDescent="0.25">
      <c r="C3322" s="20"/>
    </row>
    <row r="3323" spans="3:3" x14ac:dyDescent="0.25">
      <c r="C3323" s="20"/>
    </row>
    <row r="3324" spans="3:3" x14ac:dyDescent="0.25">
      <c r="C3324" s="20"/>
    </row>
    <row r="3325" spans="3:3" x14ac:dyDescent="0.25">
      <c r="C3325" s="20"/>
    </row>
    <row r="3326" spans="3:3" x14ac:dyDescent="0.25">
      <c r="C3326" s="20"/>
    </row>
    <row r="3327" spans="3:3" x14ac:dyDescent="0.25">
      <c r="C3327" s="20"/>
    </row>
    <row r="3328" spans="3:3" x14ac:dyDescent="0.25">
      <c r="C3328" s="20"/>
    </row>
    <row r="3329" spans="3:3" x14ac:dyDescent="0.25">
      <c r="C3329" s="20"/>
    </row>
    <row r="3330" spans="3:3" x14ac:dyDescent="0.25">
      <c r="C3330" s="20"/>
    </row>
    <row r="3331" spans="3:3" x14ac:dyDescent="0.25">
      <c r="C3331" s="20"/>
    </row>
    <row r="3332" spans="3:3" x14ac:dyDescent="0.25">
      <c r="C3332" s="20"/>
    </row>
    <row r="3333" spans="3:3" x14ac:dyDescent="0.25">
      <c r="C3333" s="20"/>
    </row>
    <row r="3334" spans="3:3" x14ac:dyDescent="0.25">
      <c r="C3334" s="20"/>
    </row>
    <row r="3335" spans="3:3" x14ac:dyDescent="0.25">
      <c r="C3335" s="20"/>
    </row>
    <row r="3336" spans="3:3" x14ac:dyDescent="0.25">
      <c r="C3336" s="20"/>
    </row>
    <row r="3337" spans="3:3" x14ac:dyDescent="0.25">
      <c r="C3337" s="20"/>
    </row>
    <row r="3338" spans="3:3" x14ac:dyDescent="0.25">
      <c r="C3338" s="20"/>
    </row>
    <row r="3339" spans="3:3" x14ac:dyDescent="0.25">
      <c r="C3339" s="20"/>
    </row>
    <row r="3340" spans="3:3" x14ac:dyDescent="0.25">
      <c r="C3340" s="20"/>
    </row>
    <row r="3341" spans="3:3" x14ac:dyDescent="0.25">
      <c r="C3341" s="20"/>
    </row>
    <row r="3342" spans="3:3" x14ac:dyDescent="0.25">
      <c r="C3342" s="20"/>
    </row>
    <row r="3343" spans="3:3" x14ac:dyDescent="0.25">
      <c r="C3343" s="20"/>
    </row>
    <row r="3344" spans="3:3" x14ac:dyDescent="0.25">
      <c r="C3344" s="20"/>
    </row>
    <row r="3345" spans="3:3" x14ac:dyDescent="0.25">
      <c r="C3345" s="20"/>
    </row>
    <row r="3346" spans="3:3" x14ac:dyDescent="0.25">
      <c r="C3346" s="20"/>
    </row>
    <row r="3347" spans="3:3" x14ac:dyDescent="0.25">
      <c r="C3347" s="20"/>
    </row>
    <row r="3348" spans="3:3" x14ac:dyDescent="0.25">
      <c r="C3348" s="20"/>
    </row>
    <row r="3349" spans="3:3" x14ac:dyDescent="0.25">
      <c r="C3349" s="20"/>
    </row>
    <row r="3350" spans="3:3" x14ac:dyDescent="0.25">
      <c r="C3350" s="20"/>
    </row>
    <row r="3351" spans="3:3" x14ac:dyDescent="0.25">
      <c r="C3351" s="20"/>
    </row>
    <row r="3352" spans="3:3" x14ac:dyDescent="0.25">
      <c r="C3352" s="20"/>
    </row>
    <row r="3353" spans="3:3" x14ac:dyDescent="0.25">
      <c r="C3353" s="20"/>
    </row>
    <row r="3354" spans="3:3" x14ac:dyDescent="0.25">
      <c r="C3354" s="20"/>
    </row>
    <row r="3355" spans="3:3" x14ac:dyDescent="0.25">
      <c r="C3355" s="20"/>
    </row>
    <row r="3356" spans="3:3" x14ac:dyDescent="0.25">
      <c r="C3356" s="20"/>
    </row>
    <row r="3357" spans="3:3" x14ac:dyDescent="0.25">
      <c r="C3357" s="20"/>
    </row>
    <row r="3358" spans="3:3" x14ac:dyDescent="0.25">
      <c r="C3358" s="20"/>
    </row>
    <row r="3359" spans="3:3" x14ac:dyDescent="0.25">
      <c r="C3359" s="20"/>
    </row>
    <row r="3360" spans="3:3" x14ac:dyDescent="0.25">
      <c r="C3360" s="20"/>
    </row>
    <row r="3361" spans="3:3" x14ac:dyDescent="0.25">
      <c r="C3361" s="20"/>
    </row>
    <row r="3362" spans="3:3" x14ac:dyDescent="0.25">
      <c r="C3362" s="20"/>
    </row>
    <row r="3363" spans="3:3" x14ac:dyDescent="0.25">
      <c r="C3363" s="20"/>
    </row>
    <row r="3364" spans="3:3" x14ac:dyDescent="0.25">
      <c r="C3364" s="20"/>
    </row>
    <row r="3365" spans="3:3" x14ac:dyDescent="0.25">
      <c r="C3365" s="20"/>
    </row>
    <row r="3366" spans="3:3" x14ac:dyDescent="0.25">
      <c r="C3366" s="20"/>
    </row>
    <row r="3367" spans="3:3" x14ac:dyDescent="0.25">
      <c r="C3367" s="20"/>
    </row>
    <row r="3368" spans="3:3" x14ac:dyDescent="0.25">
      <c r="C3368" s="20"/>
    </row>
    <row r="3369" spans="3:3" x14ac:dyDescent="0.25">
      <c r="C3369" s="20"/>
    </row>
    <row r="3370" spans="3:3" x14ac:dyDescent="0.25">
      <c r="C3370" s="20"/>
    </row>
    <row r="3371" spans="3:3" x14ac:dyDescent="0.25">
      <c r="C3371" s="20"/>
    </row>
    <row r="3372" spans="3:3" x14ac:dyDescent="0.25">
      <c r="C3372" s="20"/>
    </row>
    <row r="3373" spans="3:3" x14ac:dyDescent="0.25">
      <c r="C3373" s="20"/>
    </row>
    <row r="3374" spans="3:3" x14ac:dyDescent="0.25">
      <c r="C3374" s="20"/>
    </row>
    <row r="3375" spans="3:3" x14ac:dyDescent="0.25">
      <c r="C3375" s="20"/>
    </row>
    <row r="3376" spans="3:3" x14ac:dyDescent="0.25">
      <c r="C3376" s="20"/>
    </row>
    <row r="3377" spans="3:3" x14ac:dyDescent="0.25">
      <c r="C3377" s="20"/>
    </row>
    <row r="3378" spans="3:3" x14ac:dyDescent="0.25">
      <c r="C3378" s="20"/>
    </row>
    <row r="3379" spans="3:3" x14ac:dyDescent="0.25">
      <c r="C3379" s="20"/>
    </row>
    <row r="3380" spans="3:3" x14ac:dyDescent="0.25">
      <c r="C3380" s="20"/>
    </row>
    <row r="3381" spans="3:3" x14ac:dyDescent="0.25">
      <c r="C3381" s="20"/>
    </row>
    <row r="3382" spans="3:3" x14ac:dyDescent="0.25">
      <c r="C3382" s="20"/>
    </row>
    <row r="3383" spans="3:3" x14ac:dyDescent="0.25">
      <c r="C3383" s="20"/>
    </row>
    <row r="3384" spans="3:3" x14ac:dyDescent="0.25">
      <c r="C3384" s="20"/>
    </row>
    <row r="3385" spans="3:3" x14ac:dyDescent="0.25">
      <c r="C3385" s="20"/>
    </row>
    <row r="3386" spans="3:3" x14ac:dyDescent="0.25">
      <c r="C3386" s="20"/>
    </row>
    <row r="3387" spans="3:3" x14ac:dyDescent="0.25">
      <c r="C3387" s="20"/>
    </row>
    <row r="3388" spans="3:3" x14ac:dyDescent="0.25">
      <c r="C3388" s="20"/>
    </row>
    <row r="3389" spans="3:3" x14ac:dyDescent="0.25">
      <c r="C3389" s="20"/>
    </row>
    <row r="3390" spans="3:3" x14ac:dyDescent="0.25">
      <c r="C3390" s="20"/>
    </row>
    <row r="3391" spans="3:3" x14ac:dyDescent="0.25">
      <c r="C3391" s="20"/>
    </row>
    <row r="3392" spans="3:3" x14ac:dyDescent="0.25">
      <c r="C3392" s="20"/>
    </row>
    <row r="3393" spans="3:3" x14ac:dyDescent="0.25">
      <c r="C3393" s="20"/>
    </row>
    <row r="3394" spans="3:3" x14ac:dyDescent="0.25">
      <c r="C3394" s="20"/>
    </row>
    <row r="3395" spans="3:3" x14ac:dyDescent="0.25">
      <c r="C3395" s="20"/>
    </row>
    <row r="3396" spans="3:3" x14ac:dyDescent="0.25">
      <c r="C3396" s="20"/>
    </row>
    <row r="3397" spans="3:3" x14ac:dyDescent="0.25">
      <c r="C3397" s="20"/>
    </row>
    <row r="3398" spans="3:3" x14ac:dyDescent="0.25">
      <c r="C3398" s="20"/>
    </row>
    <row r="3399" spans="3:3" x14ac:dyDescent="0.25">
      <c r="C3399" s="20"/>
    </row>
    <row r="3400" spans="3:3" x14ac:dyDescent="0.25">
      <c r="C3400" s="20"/>
    </row>
    <row r="3401" spans="3:3" x14ac:dyDescent="0.25">
      <c r="C3401" s="20"/>
    </row>
    <row r="3402" spans="3:3" x14ac:dyDescent="0.25">
      <c r="C3402" s="20"/>
    </row>
    <row r="3403" spans="3:3" x14ac:dyDescent="0.25">
      <c r="C3403" s="20"/>
    </row>
    <row r="3404" spans="3:3" x14ac:dyDescent="0.25">
      <c r="C3404" s="20"/>
    </row>
    <row r="3405" spans="3:3" x14ac:dyDescent="0.25">
      <c r="C3405" s="20"/>
    </row>
    <row r="3406" spans="3:3" x14ac:dyDescent="0.25">
      <c r="C3406" s="20"/>
    </row>
    <row r="3407" spans="3:3" x14ac:dyDescent="0.25">
      <c r="C3407" s="20"/>
    </row>
    <row r="3408" spans="3:3" x14ac:dyDescent="0.25">
      <c r="C3408" s="20"/>
    </row>
    <row r="3409" spans="3:3" x14ac:dyDescent="0.25">
      <c r="C3409" s="20"/>
    </row>
    <row r="3410" spans="3:3" x14ac:dyDescent="0.25">
      <c r="C3410" s="20"/>
    </row>
    <row r="3411" spans="3:3" x14ac:dyDescent="0.25">
      <c r="C3411" s="20"/>
    </row>
    <row r="3412" spans="3:3" x14ac:dyDescent="0.25">
      <c r="C3412" s="20"/>
    </row>
    <row r="3413" spans="3:3" x14ac:dyDescent="0.25">
      <c r="C3413" s="20"/>
    </row>
    <row r="3414" spans="3:3" x14ac:dyDescent="0.25">
      <c r="C3414" s="20"/>
    </row>
    <row r="3415" spans="3:3" x14ac:dyDescent="0.25">
      <c r="C3415" s="20"/>
    </row>
    <row r="3416" spans="3:3" x14ac:dyDescent="0.25">
      <c r="C3416" s="20"/>
    </row>
    <row r="3417" spans="3:3" x14ac:dyDescent="0.25">
      <c r="C3417" s="20"/>
    </row>
    <row r="3418" spans="3:3" x14ac:dyDescent="0.25">
      <c r="C3418" s="20"/>
    </row>
    <row r="3419" spans="3:3" x14ac:dyDescent="0.25">
      <c r="C3419" s="20"/>
    </row>
    <row r="3420" spans="3:3" x14ac:dyDescent="0.25">
      <c r="C3420" s="20"/>
    </row>
    <row r="3421" spans="3:3" x14ac:dyDescent="0.25">
      <c r="C3421" s="20"/>
    </row>
    <row r="3422" spans="3:3" x14ac:dyDescent="0.25">
      <c r="C3422" s="20"/>
    </row>
    <row r="3423" spans="3:3" x14ac:dyDescent="0.25">
      <c r="C3423" s="20"/>
    </row>
    <row r="3424" spans="3:3" x14ac:dyDescent="0.25">
      <c r="C3424" s="20"/>
    </row>
    <row r="3425" spans="3:3" x14ac:dyDescent="0.25">
      <c r="C3425" s="20"/>
    </row>
    <row r="3426" spans="3:3" x14ac:dyDescent="0.25">
      <c r="C3426" s="20"/>
    </row>
    <row r="3427" spans="3:3" x14ac:dyDescent="0.25">
      <c r="C3427" s="20"/>
    </row>
    <row r="3428" spans="3:3" x14ac:dyDescent="0.25">
      <c r="C3428" s="20"/>
    </row>
    <row r="3429" spans="3:3" x14ac:dyDescent="0.25">
      <c r="C3429" s="20"/>
    </row>
    <row r="3430" spans="3:3" x14ac:dyDescent="0.25">
      <c r="C3430" s="20"/>
    </row>
    <row r="3431" spans="3:3" x14ac:dyDescent="0.25">
      <c r="C3431" s="20"/>
    </row>
    <row r="3432" spans="3:3" x14ac:dyDescent="0.25">
      <c r="C3432" s="20"/>
    </row>
    <row r="3433" spans="3:3" x14ac:dyDescent="0.25">
      <c r="C3433" s="20"/>
    </row>
    <row r="3434" spans="3:3" x14ac:dyDescent="0.25">
      <c r="C3434" s="20"/>
    </row>
    <row r="3435" spans="3:3" x14ac:dyDescent="0.25">
      <c r="C3435" s="20"/>
    </row>
    <row r="3436" spans="3:3" x14ac:dyDescent="0.25">
      <c r="C3436" s="20"/>
    </row>
    <row r="3437" spans="3:3" x14ac:dyDescent="0.25">
      <c r="C3437" s="20"/>
    </row>
    <row r="3438" spans="3:3" x14ac:dyDescent="0.25">
      <c r="C3438" s="20"/>
    </row>
    <row r="3439" spans="3:3" x14ac:dyDescent="0.25">
      <c r="C3439" s="20"/>
    </row>
    <row r="3440" spans="3:3" x14ac:dyDescent="0.25">
      <c r="C3440" s="20"/>
    </row>
    <row r="3441" spans="3:3" x14ac:dyDescent="0.25">
      <c r="C3441" s="20"/>
    </row>
    <row r="3442" spans="3:3" x14ac:dyDescent="0.25">
      <c r="C3442" s="20"/>
    </row>
    <row r="3443" spans="3:3" x14ac:dyDescent="0.25">
      <c r="C3443" s="20"/>
    </row>
    <row r="3444" spans="3:3" x14ac:dyDescent="0.25">
      <c r="C3444" s="20"/>
    </row>
    <row r="3445" spans="3:3" x14ac:dyDescent="0.25">
      <c r="C3445" s="20"/>
    </row>
    <row r="3446" spans="3:3" x14ac:dyDescent="0.25">
      <c r="C3446" s="20"/>
    </row>
    <row r="3447" spans="3:3" x14ac:dyDescent="0.25">
      <c r="C3447" s="20"/>
    </row>
    <row r="3448" spans="3:3" x14ac:dyDescent="0.25">
      <c r="C3448" s="20"/>
    </row>
    <row r="3449" spans="3:3" x14ac:dyDescent="0.25">
      <c r="C3449" s="20"/>
    </row>
    <row r="3450" spans="3:3" x14ac:dyDescent="0.25">
      <c r="C3450" s="20"/>
    </row>
    <row r="3451" spans="3:3" x14ac:dyDescent="0.25">
      <c r="C3451" s="20"/>
    </row>
    <row r="3452" spans="3:3" x14ac:dyDescent="0.25">
      <c r="C3452" s="20"/>
    </row>
    <row r="3453" spans="3:3" x14ac:dyDescent="0.25">
      <c r="C3453" s="20"/>
    </row>
    <row r="3454" spans="3:3" x14ac:dyDescent="0.25">
      <c r="C3454" s="20"/>
    </row>
    <row r="3455" spans="3:3" x14ac:dyDescent="0.25">
      <c r="C3455" s="20"/>
    </row>
    <row r="3456" spans="3:3" x14ac:dyDescent="0.25">
      <c r="C3456" s="20"/>
    </row>
    <row r="3457" spans="3:3" x14ac:dyDescent="0.25">
      <c r="C3457" s="20"/>
    </row>
    <row r="3458" spans="3:3" x14ac:dyDescent="0.25">
      <c r="C3458" s="20"/>
    </row>
    <row r="3459" spans="3:3" x14ac:dyDescent="0.25">
      <c r="C3459" s="20"/>
    </row>
    <row r="3460" spans="3:3" x14ac:dyDescent="0.25">
      <c r="C3460" s="20"/>
    </row>
    <row r="3461" spans="3:3" x14ac:dyDescent="0.25">
      <c r="C3461" s="20"/>
    </row>
    <row r="3462" spans="3:3" x14ac:dyDescent="0.25">
      <c r="C3462" s="20"/>
    </row>
    <row r="3463" spans="3:3" x14ac:dyDescent="0.25">
      <c r="C3463" s="20"/>
    </row>
    <row r="3464" spans="3:3" x14ac:dyDescent="0.25">
      <c r="C3464" s="20"/>
    </row>
    <row r="3465" spans="3:3" x14ac:dyDescent="0.25">
      <c r="C3465" s="20"/>
    </row>
    <row r="3466" spans="3:3" x14ac:dyDescent="0.25">
      <c r="C3466" s="20"/>
    </row>
    <row r="3467" spans="3:3" x14ac:dyDescent="0.25">
      <c r="C3467" s="20"/>
    </row>
    <row r="3468" spans="3:3" x14ac:dyDescent="0.25">
      <c r="C3468" s="20"/>
    </row>
    <row r="3469" spans="3:3" x14ac:dyDescent="0.25">
      <c r="C3469" s="20"/>
    </row>
    <row r="3470" spans="3:3" x14ac:dyDescent="0.25">
      <c r="C3470" s="20"/>
    </row>
    <row r="3471" spans="3:3" x14ac:dyDescent="0.25">
      <c r="C3471" s="20"/>
    </row>
    <row r="3472" spans="3:3" x14ac:dyDescent="0.25">
      <c r="C3472" s="20"/>
    </row>
    <row r="3473" spans="3:3" x14ac:dyDescent="0.25">
      <c r="C3473" s="20"/>
    </row>
    <row r="3474" spans="3:3" x14ac:dyDescent="0.25">
      <c r="C3474" s="20"/>
    </row>
    <row r="3475" spans="3:3" x14ac:dyDescent="0.25">
      <c r="C3475" s="20"/>
    </row>
    <row r="3476" spans="3:3" x14ac:dyDescent="0.25">
      <c r="C3476" s="20"/>
    </row>
    <row r="3477" spans="3:3" x14ac:dyDescent="0.25">
      <c r="C3477" s="20"/>
    </row>
    <row r="3478" spans="3:3" x14ac:dyDescent="0.25">
      <c r="C3478" s="20"/>
    </row>
    <row r="3479" spans="3:3" x14ac:dyDescent="0.25">
      <c r="C3479" s="20"/>
    </row>
    <row r="3480" spans="3:3" x14ac:dyDescent="0.25">
      <c r="C3480" s="20"/>
    </row>
    <row r="3481" spans="3:3" x14ac:dyDescent="0.25">
      <c r="C3481" s="20"/>
    </row>
    <row r="3482" spans="3:3" x14ac:dyDescent="0.25">
      <c r="C3482" s="20"/>
    </row>
    <row r="3483" spans="3:3" x14ac:dyDescent="0.25">
      <c r="C3483" s="20"/>
    </row>
    <row r="3484" spans="3:3" x14ac:dyDescent="0.25">
      <c r="C3484" s="20"/>
    </row>
    <row r="3485" spans="3:3" x14ac:dyDescent="0.25">
      <c r="C3485" s="20"/>
    </row>
    <row r="3486" spans="3:3" x14ac:dyDescent="0.25">
      <c r="C3486" s="20"/>
    </row>
    <row r="3487" spans="3:3" x14ac:dyDescent="0.25">
      <c r="C3487" s="20"/>
    </row>
    <row r="3488" spans="3:3" x14ac:dyDescent="0.25">
      <c r="C3488" s="20"/>
    </row>
    <row r="3489" spans="3:3" x14ac:dyDescent="0.25">
      <c r="C3489" s="20"/>
    </row>
    <row r="3490" spans="3:3" x14ac:dyDescent="0.25">
      <c r="C3490" s="20"/>
    </row>
    <row r="3491" spans="3:3" x14ac:dyDescent="0.25">
      <c r="C3491" s="20"/>
    </row>
    <row r="3492" spans="3:3" x14ac:dyDescent="0.25">
      <c r="C3492" s="20"/>
    </row>
    <row r="3493" spans="3:3" x14ac:dyDescent="0.25">
      <c r="C3493" s="20"/>
    </row>
    <row r="3494" spans="3:3" x14ac:dyDescent="0.25">
      <c r="C3494" s="20"/>
    </row>
    <row r="3495" spans="3:3" x14ac:dyDescent="0.25">
      <c r="C3495" s="20"/>
    </row>
    <row r="3496" spans="3:3" x14ac:dyDescent="0.25">
      <c r="C3496" s="20"/>
    </row>
    <row r="3497" spans="3:3" x14ac:dyDescent="0.25">
      <c r="C3497" s="20"/>
    </row>
    <row r="3498" spans="3:3" x14ac:dyDescent="0.25">
      <c r="C3498" s="20"/>
    </row>
    <row r="3499" spans="3:3" x14ac:dyDescent="0.25">
      <c r="C3499" s="20"/>
    </row>
    <row r="3500" spans="3:3" x14ac:dyDescent="0.25">
      <c r="C3500" s="20"/>
    </row>
    <row r="3501" spans="3:3" x14ac:dyDescent="0.25">
      <c r="C3501" s="20"/>
    </row>
    <row r="3502" spans="3:3" x14ac:dyDescent="0.25">
      <c r="C3502" s="20"/>
    </row>
    <row r="3503" spans="3:3" x14ac:dyDescent="0.25">
      <c r="C3503" s="20"/>
    </row>
    <row r="3504" spans="3:3" x14ac:dyDescent="0.25">
      <c r="C3504" s="20"/>
    </row>
    <row r="3505" spans="3:3" x14ac:dyDescent="0.25">
      <c r="C3505" s="20"/>
    </row>
    <row r="3506" spans="3:3" x14ac:dyDescent="0.25">
      <c r="C3506" s="20"/>
    </row>
    <row r="3507" spans="3:3" x14ac:dyDescent="0.25">
      <c r="C3507" s="20"/>
    </row>
    <row r="3508" spans="3:3" x14ac:dyDescent="0.25">
      <c r="C3508" s="20"/>
    </row>
    <row r="3509" spans="3:3" x14ac:dyDescent="0.25">
      <c r="C3509" s="20"/>
    </row>
    <row r="3510" spans="3:3" x14ac:dyDescent="0.25">
      <c r="C3510" s="20"/>
    </row>
    <row r="3511" spans="3:3" x14ac:dyDescent="0.25">
      <c r="C3511" s="20"/>
    </row>
    <row r="3512" spans="3:3" x14ac:dyDescent="0.25">
      <c r="C3512" s="20"/>
    </row>
    <row r="3513" spans="3:3" x14ac:dyDescent="0.25">
      <c r="C3513" s="20"/>
    </row>
    <row r="3514" spans="3:3" x14ac:dyDescent="0.25">
      <c r="C3514" s="20"/>
    </row>
    <row r="3515" spans="3:3" x14ac:dyDescent="0.25">
      <c r="C3515" s="20"/>
    </row>
    <row r="3516" spans="3:3" x14ac:dyDescent="0.25">
      <c r="C3516" s="20"/>
    </row>
    <row r="3517" spans="3:3" x14ac:dyDescent="0.25">
      <c r="C3517" s="20"/>
    </row>
    <row r="3518" spans="3:3" x14ac:dyDescent="0.25">
      <c r="C3518" s="20"/>
    </row>
    <row r="3519" spans="3:3" x14ac:dyDescent="0.25">
      <c r="C3519" s="20"/>
    </row>
    <row r="3520" spans="3:3" x14ac:dyDescent="0.25">
      <c r="C3520" s="20"/>
    </row>
    <row r="3521" spans="3:3" x14ac:dyDescent="0.25">
      <c r="C3521" s="20"/>
    </row>
    <row r="3522" spans="3:3" x14ac:dyDescent="0.25">
      <c r="C3522" s="20"/>
    </row>
    <row r="3523" spans="3:3" x14ac:dyDescent="0.25">
      <c r="C3523" s="20"/>
    </row>
    <row r="3524" spans="3:3" x14ac:dyDescent="0.25">
      <c r="C3524" s="20"/>
    </row>
    <row r="3525" spans="3:3" x14ac:dyDescent="0.25">
      <c r="C3525" s="20"/>
    </row>
    <row r="3526" spans="3:3" x14ac:dyDescent="0.25">
      <c r="C3526" s="20"/>
    </row>
    <row r="3527" spans="3:3" x14ac:dyDescent="0.25">
      <c r="C3527" s="20"/>
    </row>
    <row r="3528" spans="3:3" x14ac:dyDescent="0.25">
      <c r="C3528" s="20"/>
    </row>
    <row r="3529" spans="3:3" x14ac:dyDescent="0.25">
      <c r="C3529" s="20"/>
    </row>
    <row r="3530" spans="3:3" x14ac:dyDescent="0.25">
      <c r="C3530" s="20"/>
    </row>
    <row r="3531" spans="3:3" x14ac:dyDescent="0.25">
      <c r="C3531" s="20"/>
    </row>
    <row r="3532" spans="3:3" x14ac:dyDescent="0.25">
      <c r="C3532" s="20"/>
    </row>
    <row r="3533" spans="3:3" x14ac:dyDescent="0.25">
      <c r="C3533" s="20"/>
    </row>
    <row r="3534" spans="3:3" x14ac:dyDescent="0.25">
      <c r="C3534" s="20"/>
    </row>
    <row r="3535" spans="3:3" x14ac:dyDescent="0.25">
      <c r="C3535" s="20"/>
    </row>
    <row r="3536" spans="3:3" x14ac:dyDescent="0.25">
      <c r="C3536" s="20"/>
    </row>
    <row r="3537" spans="3:3" x14ac:dyDescent="0.25">
      <c r="C3537" s="20"/>
    </row>
    <row r="3538" spans="3:3" x14ac:dyDescent="0.25">
      <c r="C3538" s="20"/>
    </row>
    <row r="3539" spans="3:3" x14ac:dyDescent="0.25">
      <c r="C3539" s="20"/>
    </row>
    <row r="3540" spans="3:3" x14ac:dyDescent="0.25">
      <c r="C3540" s="20"/>
    </row>
    <row r="3541" spans="3:3" x14ac:dyDescent="0.25">
      <c r="C3541" s="20"/>
    </row>
    <row r="3542" spans="3:3" x14ac:dyDescent="0.25">
      <c r="C3542" s="20"/>
    </row>
    <row r="3543" spans="3:3" x14ac:dyDescent="0.25">
      <c r="C3543" s="20"/>
    </row>
    <row r="3544" spans="3:3" x14ac:dyDescent="0.25">
      <c r="C3544" s="20"/>
    </row>
    <row r="3545" spans="3:3" x14ac:dyDescent="0.25">
      <c r="C3545" s="20"/>
    </row>
    <row r="3546" spans="3:3" x14ac:dyDescent="0.25">
      <c r="C3546" s="20"/>
    </row>
    <row r="3547" spans="3:3" x14ac:dyDescent="0.25">
      <c r="C3547" s="20"/>
    </row>
    <row r="3548" spans="3:3" x14ac:dyDescent="0.25">
      <c r="C3548" s="20"/>
    </row>
    <row r="3549" spans="3:3" x14ac:dyDescent="0.25">
      <c r="C3549" s="20"/>
    </row>
    <row r="3550" spans="3:3" x14ac:dyDescent="0.25">
      <c r="C3550" s="20"/>
    </row>
    <row r="3551" spans="3:3" x14ac:dyDescent="0.25">
      <c r="C3551" s="20"/>
    </row>
    <row r="3552" spans="3:3" x14ac:dyDescent="0.25">
      <c r="C3552" s="20"/>
    </row>
    <row r="3553" spans="3:3" x14ac:dyDescent="0.25">
      <c r="C3553" s="20"/>
    </row>
    <row r="3554" spans="3:3" x14ac:dyDescent="0.25">
      <c r="C3554" s="20"/>
    </row>
    <row r="3555" spans="3:3" x14ac:dyDescent="0.25">
      <c r="C3555" s="20"/>
    </row>
    <row r="3556" spans="3:3" x14ac:dyDescent="0.25">
      <c r="C3556" s="20"/>
    </row>
    <row r="3557" spans="3:3" x14ac:dyDescent="0.25">
      <c r="C3557" s="20"/>
    </row>
    <row r="3558" spans="3:3" x14ac:dyDescent="0.25">
      <c r="C3558" s="20"/>
    </row>
    <row r="3559" spans="3:3" x14ac:dyDescent="0.25">
      <c r="C3559" s="20"/>
    </row>
    <row r="3560" spans="3:3" x14ac:dyDescent="0.25">
      <c r="C3560" s="20"/>
    </row>
    <row r="3561" spans="3:3" x14ac:dyDescent="0.25">
      <c r="C3561" s="20"/>
    </row>
    <row r="3562" spans="3:3" x14ac:dyDescent="0.25">
      <c r="C3562" s="20"/>
    </row>
    <row r="3563" spans="3:3" x14ac:dyDescent="0.25">
      <c r="C3563" s="20"/>
    </row>
    <row r="3564" spans="3:3" x14ac:dyDescent="0.25">
      <c r="C3564" s="20"/>
    </row>
    <row r="3565" spans="3:3" x14ac:dyDescent="0.25">
      <c r="C3565" s="20"/>
    </row>
    <row r="3566" spans="3:3" x14ac:dyDescent="0.25">
      <c r="C3566" s="20"/>
    </row>
    <row r="3567" spans="3:3" x14ac:dyDescent="0.25">
      <c r="C3567" s="20"/>
    </row>
    <row r="3568" spans="3:3" x14ac:dyDescent="0.25">
      <c r="C3568" s="20"/>
    </row>
    <row r="3569" spans="3:3" x14ac:dyDescent="0.25">
      <c r="C3569" s="20"/>
    </row>
    <row r="3570" spans="3:3" x14ac:dyDescent="0.25">
      <c r="C3570" s="20"/>
    </row>
    <row r="3571" spans="3:3" x14ac:dyDescent="0.25">
      <c r="C3571" s="20"/>
    </row>
    <row r="3572" spans="3:3" x14ac:dyDescent="0.25">
      <c r="C3572" s="20"/>
    </row>
    <row r="3573" spans="3:3" x14ac:dyDescent="0.25">
      <c r="C3573" s="20"/>
    </row>
    <row r="3574" spans="3:3" x14ac:dyDescent="0.25">
      <c r="C3574" s="20"/>
    </row>
    <row r="3575" spans="3:3" x14ac:dyDescent="0.25">
      <c r="C3575" s="20"/>
    </row>
    <row r="3576" spans="3:3" x14ac:dyDescent="0.25">
      <c r="C3576" s="20"/>
    </row>
    <row r="3577" spans="3:3" x14ac:dyDescent="0.25">
      <c r="C3577" s="20"/>
    </row>
    <row r="3578" spans="3:3" x14ac:dyDescent="0.25">
      <c r="C3578" s="20"/>
    </row>
    <row r="3579" spans="3:3" x14ac:dyDescent="0.25">
      <c r="C3579" s="20"/>
    </row>
    <row r="3580" spans="3:3" x14ac:dyDescent="0.25">
      <c r="C3580" s="20"/>
    </row>
    <row r="3581" spans="3:3" x14ac:dyDescent="0.25">
      <c r="C3581" s="20"/>
    </row>
    <row r="3582" spans="3:3" x14ac:dyDescent="0.25">
      <c r="C3582" s="20"/>
    </row>
    <row r="3583" spans="3:3" x14ac:dyDescent="0.25">
      <c r="C3583" s="20"/>
    </row>
    <row r="3584" spans="3:3" x14ac:dyDescent="0.25">
      <c r="C3584" s="20"/>
    </row>
    <row r="3585" spans="3:3" x14ac:dyDescent="0.25">
      <c r="C3585" s="20"/>
    </row>
    <row r="3586" spans="3:3" x14ac:dyDescent="0.25">
      <c r="C3586" s="20"/>
    </row>
    <row r="3587" spans="3:3" x14ac:dyDescent="0.25">
      <c r="C3587" s="20"/>
    </row>
    <row r="3588" spans="3:3" x14ac:dyDescent="0.25">
      <c r="C3588" s="20"/>
    </row>
    <row r="3589" spans="3:3" x14ac:dyDescent="0.25">
      <c r="C3589" s="20"/>
    </row>
    <row r="3590" spans="3:3" x14ac:dyDescent="0.25">
      <c r="C3590" s="20"/>
    </row>
    <row r="3591" spans="3:3" x14ac:dyDescent="0.25">
      <c r="C3591" s="20"/>
    </row>
    <row r="3592" spans="3:3" x14ac:dyDescent="0.25">
      <c r="C3592" s="20"/>
    </row>
    <row r="3593" spans="3:3" x14ac:dyDescent="0.25">
      <c r="C3593" s="20"/>
    </row>
    <row r="3594" spans="3:3" x14ac:dyDescent="0.25">
      <c r="C3594" s="20"/>
    </row>
    <row r="3595" spans="3:3" x14ac:dyDescent="0.25">
      <c r="C3595" s="20"/>
    </row>
    <row r="3596" spans="3:3" x14ac:dyDescent="0.25">
      <c r="C3596" s="20"/>
    </row>
    <row r="3597" spans="3:3" x14ac:dyDescent="0.25">
      <c r="C3597" s="20"/>
    </row>
    <row r="3598" spans="3:3" x14ac:dyDescent="0.25">
      <c r="C3598" s="20"/>
    </row>
    <row r="3599" spans="3:3" x14ac:dyDescent="0.25">
      <c r="C3599" s="20"/>
    </row>
    <row r="3600" spans="3:3" x14ac:dyDescent="0.25">
      <c r="C3600" s="20"/>
    </row>
    <row r="3601" spans="3:3" x14ac:dyDescent="0.25">
      <c r="C3601" s="20"/>
    </row>
    <row r="3602" spans="3:3" x14ac:dyDescent="0.25">
      <c r="C3602" s="20"/>
    </row>
    <row r="3603" spans="3:3" x14ac:dyDescent="0.25">
      <c r="C3603" s="20"/>
    </row>
    <row r="3604" spans="3:3" x14ac:dyDescent="0.25">
      <c r="C3604" s="20"/>
    </row>
    <row r="3605" spans="3:3" x14ac:dyDescent="0.25">
      <c r="C3605" s="20"/>
    </row>
    <row r="3606" spans="3:3" x14ac:dyDescent="0.25">
      <c r="C3606" s="20"/>
    </row>
    <row r="3607" spans="3:3" x14ac:dyDescent="0.25">
      <c r="C3607" s="20"/>
    </row>
    <row r="3608" spans="3:3" x14ac:dyDescent="0.25">
      <c r="C3608" s="20"/>
    </row>
    <row r="3609" spans="3:3" x14ac:dyDescent="0.25">
      <c r="C3609" s="20"/>
    </row>
    <row r="3610" spans="3:3" x14ac:dyDescent="0.25">
      <c r="C3610" s="20"/>
    </row>
    <row r="3611" spans="3:3" x14ac:dyDescent="0.25">
      <c r="C3611" s="20"/>
    </row>
    <row r="3612" spans="3:3" x14ac:dyDescent="0.25">
      <c r="C3612" s="20"/>
    </row>
    <row r="3613" spans="3:3" x14ac:dyDescent="0.25">
      <c r="C3613" s="20"/>
    </row>
    <row r="3614" spans="3:3" x14ac:dyDescent="0.25">
      <c r="C3614" s="20"/>
    </row>
    <row r="3615" spans="3:3" x14ac:dyDescent="0.25">
      <c r="C3615" s="20"/>
    </row>
    <row r="3616" spans="3:3" x14ac:dyDescent="0.25">
      <c r="C3616" s="20"/>
    </row>
    <row r="3617" spans="3:3" x14ac:dyDescent="0.25">
      <c r="C3617" s="20"/>
    </row>
    <row r="3618" spans="3:3" x14ac:dyDescent="0.25">
      <c r="C3618" s="20"/>
    </row>
    <row r="3619" spans="3:3" x14ac:dyDescent="0.25">
      <c r="C3619" s="20"/>
    </row>
    <row r="3620" spans="3:3" x14ac:dyDescent="0.25">
      <c r="C3620" s="20"/>
    </row>
    <row r="3621" spans="3:3" x14ac:dyDescent="0.25">
      <c r="C3621" s="20"/>
    </row>
    <row r="3622" spans="3:3" x14ac:dyDescent="0.25">
      <c r="C3622" s="20"/>
    </row>
    <row r="3623" spans="3:3" x14ac:dyDescent="0.25">
      <c r="C3623" s="20"/>
    </row>
    <row r="3624" spans="3:3" x14ac:dyDescent="0.25">
      <c r="C3624" s="20"/>
    </row>
    <row r="3625" spans="3:3" x14ac:dyDescent="0.25">
      <c r="C3625" s="20"/>
    </row>
    <row r="3626" spans="3:3" x14ac:dyDescent="0.25">
      <c r="C3626" s="20"/>
    </row>
    <row r="3627" spans="3:3" x14ac:dyDescent="0.25">
      <c r="C3627" s="20"/>
    </row>
    <row r="3628" spans="3:3" x14ac:dyDescent="0.25">
      <c r="C3628" s="20"/>
    </row>
    <row r="3629" spans="3:3" x14ac:dyDescent="0.25">
      <c r="C3629" s="20"/>
    </row>
    <row r="3630" spans="3:3" x14ac:dyDescent="0.25">
      <c r="C3630" s="20"/>
    </row>
    <row r="3631" spans="3:3" x14ac:dyDescent="0.25">
      <c r="C3631" s="20"/>
    </row>
    <row r="3632" spans="3:3" x14ac:dyDescent="0.25">
      <c r="C3632" s="20"/>
    </row>
    <row r="3633" spans="3:3" x14ac:dyDescent="0.25">
      <c r="C3633" s="20"/>
    </row>
    <row r="3634" spans="3:3" x14ac:dyDescent="0.25">
      <c r="C3634" s="20"/>
    </row>
    <row r="3635" spans="3:3" x14ac:dyDescent="0.25">
      <c r="C3635" s="20"/>
    </row>
    <row r="3636" spans="3:3" x14ac:dyDescent="0.25">
      <c r="C3636" s="20"/>
    </row>
    <row r="3637" spans="3:3" x14ac:dyDescent="0.25">
      <c r="C3637" s="20"/>
    </row>
    <row r="3638" spans="3:3" x14ac:dyDescent="0.25">
      <c r="C3638" s="20"/>
    </row>
    <row r="3639" spans="3:3" x14ac:dyDescent="0.25">
      <c r="C3639" s="20"/>
    </row>
    <row r="3640" spans="3:3" x14ac:dyDescent="0.25">
      <c r="C3640" s="20"/>
    </row>
    <row r="3641" spans="3:3" x14ac:dyDescent="0.25">
      <c r="C3641" s="20"/>
    </row>
    <row r="3642" spans="3:3" x14ac:dyDescent="0.25">
      <c r="C3642" s="20"/>
    </row>
    <row r="3643" spans="3:3" x14ac:dyDescent="0.25">
      <c r="C3643" s="20"/>
    </row>
    <row r="3644" spans="3:3" x14ac:dyDescent="0.25">
      <c r="C3644" s="20"/>
    </row>
    <row r="3645" spans="3:3" x14ac:dyDescent="0.25">
      <c r="C3645" s="20"/>
    </row>
    <row r="3646" spans="3:3" x14ac:dyDescent="0.25">
      <c r="C3646" s="20"/>
    </row>
    <row r="3647" spans="3:3" x14ac:dyDescent="0.25">
      <c r="C3647" s="20"/>
    </row>
    <row r="3648" spans="3:3" x14ac:dyDescent="0.25">
      <c r="C3648" s="20"/>
    </row>
    <row r="3649" spans="3:3" x14ac:dyDescent="0.25">
      <c r="C3649" s="20"/>
    </row>
    <row r="3650" spans="3:3" x14ac:dyDescent="0.25">
      <c r="C3650" s="20"/>
    </row>
    <row r="3651" spans="3:3" x14ac:dyDescent="0.25">
      <c r="C3651" s="20"/>
    </row>
    <row r="3652" spans="3:3" x14ac:dyDescent="0.25">
      <c r="C3652" s="20"/>
    </row>
    <row r="3653" spans="3:3" x14ac:dyDescent="0.25">
      <c r="C3653" s="20"/>
    </row>
    <row r="3654" spans="3:3" x14ac:dyDescent="0.25">
      <c r="C3654" s="20"/>
    </row>
    <row r="3655" spans="3:3" x14ac:dyDescent="0.25">
      <c r="C3655" s="20"/>
    </row>
    <row r="3656" spans="3:3" x14ac:dyDescent="0.25">
      <c r="C3656" s="20"/>
    </row>
    <row r="3657" spans="3:3" x14ac:dyDescent="0.25">
      <c r="C3657" s="20"/>
    </row>
    <row r="3658" spans="3:3" x14ac:dyDescent="0.25">
      <c r="C3658" s="20"/>
    </row>
    <row r="3659" spans="3:3" x14ac:dyDescent="0.25">
      <c r="C3659" s="20"/>
    </row>
    <row r="3660" spans="3:3" x14ac:dyDescent="0.25">
      <c r="C3660" s="20"/>
    </row>
    <row r="3661" spans="3:3" x14ac:dyDescent="0.25">
      <c r="C3661" s="20"/>
    </row>
    <row r="3662" spans="3:3" x14ac:dyDescent="0.25">
      <c r="C3662" s="20"/>
    </row>
    <row r="3663" spans="3:3" x14ac:dyDescent="0.25">
      <c r="C3663" s="20"/>
    </row>
    <row r="3664" spans="3:3" x14ac:dyDescent="0.25">
      <c r="C3664" s="20"/>
    </row>
    <row r="3665" spans="3:3" x14ac:dyDescent="0.25">
      <c r="C3665" s="20"/>
    </row>
    <row r="3666" spans="3:3" x14ac:dyDescent="0.25">
      <c r="C3666" s="20"/>
    </row>
    <row r="3667" spans="3:3" x14ac:dyDescent="0.25">
      <c r="C3667" s="20"/>
    </row>
    <row r="3668" spans="3:3" x14ac:dyDescent="0.25">
      <c r="C3668" s="20"/>
    </row>
    <row r="3669" spans="3:3" x14ac:dyDescent="0.25">
      <c r="C3669" s="20"/>
    </row>
    <row r="3670" spans="3:3" x14ac:dyDescent="0.25">
      <c r="C3670" s="20"/>
    </row>
    <row r="3671" spans="3:3" x14ac:dyDescent="0.25">
      <c r="C3671" s="20"/>
    </row>
    <row r="3672" spans="3:3" x14ac:dyDescent="0.25">
      <c r="C3672" s="20"/>
    </row>
    <row r="3673" spans="3:3" x14ac:dyDescent="0.25">
      <c r="C3673" s="20"/>
    </row>
    <row r="3674" spans="3:3" x14ac:dyDescent="0.25">
      <c r="C3674" s="20"/>
    </row>
    <row r="3675" spans="3:3" x14ac:dyDescent="0.25">
      <c r="C3675" s="20"/>
    </row>
    <row r="3676" spans="3:3" x14ac:dyDescent="0.25">
      <c r="C3676" s="20"/>
    </row>
    <row r="3677" spans="3:3" x14ac:dyDescent="0.25">
      <c r="C3677" s="20"/>
    </row>
    <row r="3678" spans="3:3" x14ac:dyDescent="0.25">
      <c r="C3678" s="20"/>
    </row>
    <row r="3679" spans="3:3" x14ac:dyDescent="0.25">
      <c r="C3679" s="20"/>
    </row>
    <row r="3680" spans="3:3" x14ac:dyDescent="0.25">
      <c r="C3680" s="20"/>
    </row>
    <row r="3681" spans="3:3" x14ac:dyDescent="0.25">
      <c r="C3681" s="20"/>
    </row>
    <row r="3682" spans="3:3" x14ac:dyDescent="0.25">
      <c r="C3682" s="20"/>
    </row>
    <row r="3683" spans="3:3" x14ac:dyDescent="0.25">
      <c r="C3683" s="20"/>
    </row>
    <row r="3684" spans="3:3" x14ac:dyDescent="0.25">
      <c r="C3684" s="20"/>
    </row>
    <row r="3685" spans="3:3" x14ac:dyDescent="0.25">
      <c r="C3685" s="20"/>
    </row>
    <row r="3686" spans="3:3" x14ac:dyDescent="0.25">
      <c r="C3686" s="20"/>
    </row>
    <row r="3687" spans="3:3" x14ac:dyDescent="0.25">
      <c r="C3687" s="20"/>
    </row>
    <row r="3688" spans="3:3" x14ac:dyDescent="0.25">
      <c r="C3688" s="20"/>
    </row>
    <row r="3689" spans="3:3" x14ac:dyDescent="0.25">
      <c r="C3689" s="20"/>
    </row>
    <row r="3690" spans="3:3" x14ac:dyDescent="0.25">
      <c r="C3690" s="20"/>
    </row>
    <row r="3691" spans="3:3" x14ac:dyDescent="0.25">
      <c r="C3691" s="20"/>
    </row>
    <row r="3692" spans="3:3" x14ac:dyDescent="0.25">
      <c r="C3692" s="20"/>
    </row>
    <row r="3693" spans="3:3" x14ac:dyDescent="0.25">
      <c r="C3693" s="20"/>
    </row>
    <row r="3694" spans="3:3" x14ac:dyDescent="0.25">
      <c r="C3694" s="20"/>
    </row>
    <row r="3695" spans="3:3" x14ac:dyDescent="0.25">
      <c r="C3695" s="20"/>
    </row>
    <row r="3696" spans="3:3" x14ac:dyDescent="0.25">
      <c r="C3696" s="20"/>
    </row>
    <row r="3697" spans="3:3" x14ac:dyDescent="0.25">
      <c r="C3697" s="20"/>
    </row>
    <row r="3698" spans="3:3" x14ac:dyDescent="0.25">
      <c r="C3698" s="20"/>
    </row>
    <row r="3699" spans="3:3" x14ac:dyDescent="0.25">
      <c r="C3699" s="20"/>
    </row>
    <row r="3700" spans="3:3" x14ac:dyDescent="0.25">
      <c r="C3700" s="20"/>
    </row>
    <row r="3701" spans="3:3" x14ac:dyDescent="0.25">
      <c r="C3701" s="20"/>
    </row>
    <row r="3702" spans="3:3" x14ac:dyDescent="0.25">
      <c r="C3702" s="20"/>
    </row>
    <row r="3703" spans="3:3" x14ac:dyDescent="0.25">
      <c r="C3703" s="20"/>
    </row>
    <row r="3704" spans="3:3" x14ac:dyDescent="0.25">
      <c r="C3704" s="20"/>
    </row>
    <row r="3705" spans="3:3" x14ac:dyDescent="0.25">
      <c r="C3705" s="20"/>
    </row>
    <row r="3706" spans="3:3" x14ac:dyDescent="0.25">
      <c r="C3706" s="20"/>
    </row>
    <row r="3707" spans="3:3" x14ac:dyDescent="0.25">
      <c r="C3707" s="20"/>
    </row>
    <row r="3708" spans="3:3" x14ac:dyDescent="0.25">
      <c r="C3708" s="20"/>
    </row>
    <row r="3709" spans="3:3" x14ac:dyDescent="0.25">
      <c r="C3709" s="20"/>
    </row>
    <row r="3710" spans="3:3" x14ac:dyDescent="0.25">
      <c r="C3710" s="20"/>
    </row>
    <row r="3711" spans="3:3" x14ac:dyDescent="0.25">
      <c r="C3711" s="20"/>
    </row>
    <row r="3712" spans="3:3" x14ac:dyDescent="0.25">
      <c r="C3712" s="20"/>
    </row>
    <row r="3713" spans="3:3" x14ac:dyDescent="0.25">
      <c r="C3713" s="20"/>
    </row>
    <row r="3714" spans="3:3" x14ac:dyDescent="0.25">
      <c r="C3714" s="20"/>
    </row>
    <row r="3715" spans="3:3" x14ac:dyDescent="0.25">
      <c r="C3715" s="20"/>
    </row>
    <row r="3716" spans="3:3" x14ac:dyDescent="0.25">
      <c r="C3716" s="20"/>
    </row>
    <row r="3717" spans="3:3" x14ac:dyDescent="0.25">
      <c r="C3717" s="20"/>
    </row>
    <row r="3718" spans="3:3" x14ac:dyDescent="0.25">
      <c r="C3718" s="20"/>
    </row>
    <row r="3719" spans="3:3" x14ac:dyDescent="0.25">
      <c r="C3719" s="20"/>
    </row>
    <row r="3720" spans="3:3" x14ac:dyDescent="0.25">
      <c r="C3720" s="20"/>
    </row>
    <row r="3721" spans="3:3" x14ac:dyDescent="0.25">
      <c r="C3721" s="20"/>
    </row>
    <row r="3722" spans="3:3" x14ac:dyDescent="0.25">
      <c r="C3722" s="20"/>
    </row>
    <row r="3723" spans="3:3" x14ac:dyDescent="0.25">
      <c r="C3723" s="20"/>
    </row>
    <row r="3724" spans="3:3" x14ac:dyDescent="0.25">
      <c r="C3724" s="20"/>
    </row>
    <row r="3725" spans="3:3" x14ac:dyDescent="0.25">
      <c r="C3725" s="20"/>
    </row>
    <row r="3726" spans="3:3" x14ac:dyDescent="0.25">
      <c r="C3726" s="20"/>
    </row>
    <row r="3727" spans="3:3" x14ac:dyDescent="0.25">
      <c r="C3727" s="20"/>
    </row>
    <row r="3728" spans="3:3" x14ac:dyDescent="0.25">
      <c r="C3728" s="20"/>
    </row>
    <row r="3729" spans="3:3" x14ac:dyDescent="0.25">
      <c r="C3729" s="20"/>
    </row>
    <row r="3730" spans="3:3" x14ac:dyDescent="0.25">
      <c r="C3730" s="20"/>
    </row>
    <row r="3731" spans="3:3" x14ac:dyDescent="0.25">
      <c r="C3731" s="20"/>
    </row>
    <row r="3732" spans="3:3" x14ac:dyDescent="0.25">
      <c r="C3732" s="20"/>
    </row>
    <row r="3733" spans="3:3" x14ac:dyDescent="0.25">
      <c r="C3733" s="20"/>
    </row>
    <row r="3734" spans="3:3" x14ac:dyDescent="0.25">
      <c r="C3734" s="20"/>
    </row>
    <row r="3735" spans="3:3" x14ac:dyDescent="0.25">
      <c r="C3735" s="20"/>
    </row>
    <row r="3736" spans="3:3" x14ac:dyDescent="0.25">
      <c r="C3736" s="20"/>
    </row>
    <row r="3737" spans="3:3" x14ac:dyDescent="0.25">
      <c r="C3737" s="20"/>
    </row>
    <row r="3738" spans="3:3" x14ac:dyDescent="0.25">
      <c r="C3738" s="20"/>
    </row>
    <row r="3739" spans="3:3" x14ac:dyDescent="0.25">
      <c r="C3739" s="20"/>
    </row>
    <row r="3740" spans="3:3" x14ac:dyDescent="0.25">
      <c r="C3740" s="20"/>
    </row>
    <row r="3741" spans="3:3" x14ac:dyDescent="0.25">
      <c r="C3741" s="20"/>
    </row>
    <row r="3742" spans="3:3" x14ac:dyDescent="0.25">
      <c r="C3742" s="20"/>
    </row>
    <row r="3743" spans="3:3" x14ac:dyDescent="0.25">
      <c r="C3743" s="20"/>
    </row>
    <row r="3744" spans="3:3" x14ac:dyDescent="0.25">
      <c r="C3744" s="20"/>
    </row>
    <row r="3745" spans="3:3" x14ac:dyDescent="0.25">
      <c r="C3745" s="20"/>
    </row>
    <row r="3746" spans="3:3" x14ac:dyDescent="0.25">
      <c r="C3746" s="20"/>
    </row>
    <row r="3747" spans="3:3" x14ac:dyDescent="0.25">
      <c r="C3747" s="20"/>
    </row>
    <row r="3748" spans="3:3" x14ac:dyDescent="0.25">
      <c r="C3748" s="20"/>
    </row>
    <row r="3749" spans="3:3" x14ac:dyDescent="0.25">
      <c r="C3749" s="20"/>
    </row>
    <row r="3750" spans="3:3" x14ac:dyDescent="0.25">
      <c r="C3750" s="20"/>
    </row>
    <row r="3751" spans="3:3" x14ac:dyDescent="0.25">
      <c r="C3751" s="20"/>
    </row>
    <row r="3752" spans="3:3" x14ac:dyDescent="0.25">
      <c r="C3752" s="20"/>
    </row>
    <row r="3753" spans="3:3" x14ac:dyDescent="0.25">
      <c r="C3753" s="20"/>
    </row>
    <row r="3754" spans="3:3" x14ac:dyDescent="0.25">
      <c r="C3754" s="20"/>
    </row>
    <row r="3755" spans="3:3" x14ac:dyDescent="0.25">
      <c r="C3755" s="20"/>
    </row>
    <row r="3756" spans="3:3" x14ac:dyDescent="0.25">
      <c r="C3756" s="20"/>
    </row>
    <row r="3757" spans="3:3" x14ac:dyDescent="0.25">
      <c r="C3757" s="20"/>
    </row>
    <row r="3758" spans="3:3" x14ac:dyDescent="0.25">
      <c r="C3758" s="20"/>
    </row>
    <row r="3759" spans="3:3" x14ac:dyDescent="0.25">
      <c r="C3759" s="20"/>
    </row>
    <row r="3760" spans="3:3" x14ac:dyDescent="0.25">
      <c r="C3760" s="20"/>
    </row>
    <row r="3761" spans="3:3" x14ac:dyDescent="0.25">
      <c r="C3761" s="20"/>
    </row>
    <row r="3762" spans="3:3" x14ac:dyDescent="0.25">
      <c r="C3762" s="20"/>
    </row>
    <row r="3763" spans="3:3" x14ac:dyDescent="0.25">
      <c r="C3763" s="20"/>
    </row>
    <row r="3764" spans="3:3" x14ac:dyDescent="0.25">
      <c r="C3764" s="20"/>
    </row>
    <row r="3765" spans="3:3" x14ac:dyDescent="0.25">
      <c r="C3765" s="20"/>
    </row>
    <row r="3766" spans="3:3" x14ac:dyDescent="0.25">
      <c r="C3766" s="20"/>
    </row>
    <row r="3767" spans="3:3" x14ac:dyDescent="0.25">
      <c r="C3767" s="20"/>
    </row>
    <row r="3768" spans="3:3" x14ac:dyDescent="0.25">
      <c r="C3768" s="20"/>
    </row>
    <row r="3769" spans="3:3" x14ac:dyDescent="0.25">
      <c r="C3769" s="20"/>
    </row>
    <row r="3770" spans="3:3" x14ac:dyDescent="0.25">
      <c r="C3770" s="20"/>
    </row>
    <row r="3771" spans="3:3" x14ac:dyDescent="0.25">
      <c r="C3771" s="20"/>
    </row>
    <row r="3772" spans="3:3" x14ac:dyDescent="0.25">
      <c r="C3772" s="20"/>
    </row>
    <row r="3773" spans="3:3" x14ac:dyDescent="0.25">
      <c r="C3773" s="20"/>
    </row>
    <row r="3774" spans="3:3" x14ac:dyDescent="0.25">
      <c r="C3774" s="20"/>
    </row>
    <row r="3775" spans="3:3" x14ac:dyDescent="0.25">
      <c r="C3775" s="20"/>
    </row>
    <row r="3776" spans="3:3" x14ac:dyDescent="0.25">
      <c r="C3776" s="20"/>
    </row>
    <row r="3777" spans="3:3" x14ac:dyDescent="0.25">
      <c r="C3777" s="20"/>
    </row>
    <row r="3778" spans="3:3" x14ac:dyDescent="0.25">
      <c r="C3778" s="20"/>
    </row>
    <row r="3779" spans="3:3" x14ac:dyDescent="0.25">
      <c r="C3779" s="20"/>
    </row>
    <row r="3780" spans="3:3" x14ac:dyDescent="0.25">
      <c r="C3780" s="20"/>
    </row>
    <row r="3781" spans="3:3" x14ac:dyDescent="0.25">
      <c r="C3781" s="20"/>
    </row>
    <row r="3782" spans="3:3" x14ac:dyDescent="0.25">
      <c r="C3782" s="20"/>
    </row>
    <row r="3783" spans="3:3" x14ac:dyDescent="0.25">
      <c r="C3783" s="20"/>
    </row>
    <row r="3784" spans="3:3" x14ac:dyDescent="0.25">
      <c r="C3784" s="20"/>
    </row>
    <row r="3785" spans="3:3" x14ac:dyDescent="0.25">
      <c r="C3785" s="20"/>
    </row>
    <row r="3786" spans="3:3" x14ac:dyDescent="0.25">
      <c r="C3786" s="20"/>
    </row>
    <row r="3787" spans="3:3" x14ac:dyDescent="0.25">
      <c r="C3787" s="20"/>
    </row>
    <row r="3788" spans="3:3" x14ac:dyDescent="0.25">
      <c r="C3788" s="20"/>
    </row>
    <row r="3789" spans="3:3" x14ac:dyDescent="0.25">
      <c r="C3789" s="20"/>
    </row>
    <row r="3790" spans="3:3" x14ac:dyDescent="0.25">
      <c r="C3790" s="20"/>
    </row>
    <row r="3791" spans="3:3" x14ac:dyDescent="0.25">
      <c r="C3791" s="20"/>
    </row>
    <row r="3792" spans="3:3" x14ac:dyDescent="0.25">
      <c r="C3792" s="20"/>
    </row>
    <row r="3793" spans="3:3" x14ac:dyDescent="0.25">
      <c r="C3793" s="20"/>
    </row>
    <row r="3794" spans="3:3" x14ac:dyDescent="0.25">
      <c r="C3794" s="20"/>
    </row>
    <row r="3795" spans="3:3" x14ac:dyDescent="0.25">
      <c r="C3795" s="20"/>
    </row>
    <row r="3796" spans="3:3" x14ac:dyDescent="0.25">
      <c r="C3796" s="20"/>
    </row>
    <row r="3797" spans="3:3" x14ac:dyDescent="0.25">
      <c r="C3797" s="20"/>
    </row>
    <row r="3798" spans="3:3" x14ac:dyDescent="0.25">
      <c r="C3798" s="20"/>
    </row>
    <row r="3799" spans="3:3" x14ac:dyDescent="0.25">
      <c r="C3799" s="20"/>
    </row>
    <row r="3800" spans="3:3" x14ac:dyDescent="0.25">
      <c r="C3800" s="20"/>
    </row>
    <row r="3801" spans="3:3" x14ac:dyDescent="0.25">
      <c r="C3801" s="20"/>
    </row>
    <row r="3802" spans="3:3" x14ac:dyDescent="0.25">
      <c r="C3802" s="20"/>
    </row>
    <row r="3803" spans="3:3" x14ac:dyDescent="0.25">
      <c r="C3803" s="20"/>
    </row>
    <row r="3804" spans="3:3" x14ac:dyDescent="0.25">
      <c r="C3804" s="20"/>
    </row>
    <row r="3805" spans="3:3" x14ac:dyDescent="0.25">
      <c r="C3805" s="20"/>
    </row>
    <row r="3806" spans="3:3" x14ac:dyDescent="0.25">
      <c r="C3806" s="20"/>
    </row>
    <row r="3807" spans="3:3" x14ac:dyDescent="0.25">
      <c r="C3807" s="20"/>
    </row>
    <row r="3808" spans="3:3" x14ac:dyDescent="0.25">
      <c r="C3808" s="20"/>
    </row>
    <row r="3809" spans="3:3" x14ac:dyDescent="0.25">
      <c r="C3809" s="20"/>
    </row>
    <row r="3810" spans="3:3" x14ac:dyDescent="0.25">
      <c r="C3810" s="20"/>
    </row>
    <row r="3811" spans="3:3" x14ac:dyDescent="0.25">
      <c r="C3811" s="20"/>
    </row>
    <row r="3812" spans="3:3" x14ac:dyDescent="0.25">
      <c r="C3812" s="20"/>
    </row>
    <row r="3813" spans="3:3" x14ac:dyDescent="0.25">
      <c r="C3813" s="20"/>
    </row>
    <row r="3814" spans="3:3" x14ac:dyDescent="0.25">
      <c r="C3814" s="20"/>
    </row>
    <row r="3815" spans="3:3" x14ac:dyDescent="0.25">
      <c r="C3815" s="20"/>
    </row>
    <row r="3816" spans="3:3" x14ac:dyDescent="0.25">
      <c r="C3816" s="20"/>
    </row>
    <row r="3817" spans="3:3" x14ac:dyDescent="0.25">
      <c r="C3817" s="20"/>
    </row>
    <row r="3818" spans="3:3" x14ac:dyDescent="0.25">
      <c r="C3818" s="20"/>
    </row>
    <row r="3819" spans="3:3" x14ac:dyDescent="0.25">
      <c r="C3819" s="20"/>
    </row>
    <row r="3820" spans="3:3" x14ac:dyDescent="0.25">
      <c r="C3820" s="20"/>
    </row>
    <row r="3821" spans="3:3" x14ac:dyDescent="0.25">
      <c r="C3821" s="20"/>
    </row>
    <row r="3822" spans="3:3" x14ac:dyDescent="0.25">
      <c r="C3822" s="20"/>
    </row>
    <row r="3823" spans="3:3" x14ac:dyDescent="0.25">
      <c r="C3823" s="20"/>
    </row>
    <row r="3824" spans="3:3" x14ac:dyDescent="0.25">
      <c r="C3824" s="20"/>
    </row>
    <row r="3825" spans="3:3" x14ac:dyDescent="0.25">
      <c r="C3825" s="20"/>
    </row>
    <row r="3826" spans="3:3" x14ac:dyDescent="0.25">
      <c r="C3826" s="20"/>
    </row>
    <row r="3827" spans="3:3" x14ac:dyDescent="0.25">
      <c r="C3827" s="20"/>
    </row>
    <row r="3828" spans="3:3" x14ac:dyDescent="0.25">
      <c r="C3828" s="20"/>
    </row>
    <row r="3829" spans="3:3" x14ac:dyDescent="0.25">
      <c r="C3829" s="20"/>
    </row>
    <row r="3830" spans="3:3" x14ac:dyDescent="0.25">
      <c r="C3830" s="20"/>
    </row>
    <row r="3831" spans="3:3" x14ac:dyDescent="0.25">
      <c r="C3831" s="20"/>
    </row>
    <row r="3832" spans="3:3" x14ac:dyDescent="0.25">
      <c r="C3832" s="20"/>
    </row>
    <row r="3833" spans="3:3" x14ac:dyDescent="0.25">
      <c r="C3833" s="20"/>
    </row>
    <row r="3834" spans="3:3" x14ac:dyDescent="0.25">
      <c r="C3834" s="20"/>
    </row>
    <row r="3835" spans="3:3" x14ac:dyDescent="0.25">
      <c r="C3835" s="20"/>
    </row>
    <row r="3836" spans="3:3" x14ac:dyDescent="0.25">
      <c r="C3836" s="20"/>
    </row>
    <row r="3837" spans="3:3" x14ac:dyDescent="0.25">
      <c r="C3837" s="20"/>
    </row>
    <row r="3838" spans="3:3" x14ac:dyDescent="0.25">
      <c r="C3838" s="20"/>
    </row>
    <row r="3839" spans="3:3" x14ac:dyDescent="0.25">
      <c r="C3839" s="20"/>
    </row>
    <row r="3840" spans="3:3" x14ac:dyDescent="0.25">
      <c r="C3840" s="20"/>
    </row>
    <row r="3841" spans="3:3" x14ac:dyDescent="0.25">
      <c r="C3841" s="20"/>
    </row>
    <row r="3842" spans="3:3" x14ac:dyDescent="0.25">
      <c r="C3842" s="20"/>
    </row>
    <row r="3843" spans="3:3" x14ac:dyDescent="0.25">
      <c r="C3843" s="20"/>
    </row>
    <row r="3844" spans="3:3" x14ac:dyDescent="0.25">
      <c r="C3844" s="20"/>
    </row>
    <row r="3845" spans="3:3" x14ac:dyDescent="0.25">
      <c r="C3845" s="20"/>
    </row>
    <row r="3846" spans="3:3" x14ac:dyDescent="0.25">
      <c r="C3846" s="20"/>
    </row>
    <row r="3847" spans="3:3" x14ac:dyDescent="0.25">
      <c r="C3847" s="20"/>
    </row>
    <row r="3848" spans="3:3" x14ac:dyDescent="0.25">
      <c r="C3848" s="20"/>
    </row>
    <row r="3849" spans="3:3" x14ac:dyDescent="0.25">
      <c r="C3849" s="20"/>
    </row>
    <row r="3850" spans="3:3" x14ac:dyDescent="0.25">
      <c r="C3850" s="20"/>
    </row>
    <row r="3851" spans="3:3" x14ac:dyDescent="0.25">
      <c r="C3851" s="20"/>
    </row>
    <row r="3852" spans="3:3" x14ac:dyDescent="0.25">
      <c r="C3852" s="20"/>
    </row>
    <row r="3853" spans="3:3" x14ac:dyDescent="0.25">
      <c r="C3853" s="20"/>
    </row>
    <row r="3854" spans="3:3" x14ac:dyDescent="0.25">
      <c r="C3854" s="20"/>
    </row>
    <row r="3855" spans="3:3" x14ac:dyDescent="0.25">
      <c r="C3855" s="20"/>
    </row>
    <row r="3856" spans="3:3" x14ac:dyDescent="0.25">
      <c r="C3856" s="20"/>
    </row>
    <row r="3857" spans="3:3" x14ac:dyDescent="0.25">
      <c r="C3857" s="20"/>
    </row>
    <row r="3858" spans="3:3" x14ac:dyDescent="0.25">
      <c r="C3858" s="20"/>
    </row>
    <row r="3859" spans="3:3" x14ac:dyDescent="0.25">
      <c r="C3859" s="20"/>
    </row>
    <row r="3860" spans="3:3" x14ac:dyDescent="0.25">
      <c r="C3860" s="20"/>
    </row>
    <row r="3861" spans="3:3" x14ac:dyDescent="0.25">
      <c r="C3861" s="20"/>
    </row>
    <row r="3862" spans="3:3" x14ac:dyDescent="0.25">
      <c r="C3862" s="20"/>
    </row>
    <row r="3863" spans="3:3" x14ac:dyDescent="0.25">
      <c r="C3863" s="20"/>
    </row>
    <row r="3864" spans="3:3" x14ac:dyDescent="0.25">
      <c r="C3864" s="20"/>
    </row>
    <row r="3865" spans="3:3" x14ac:dyDescent="0.25">
      <c r="C3865" s="20"/>
    </row>
    <row r="3866" spans="3:3" x14ac:dyDescent="0.25">
      <c r="C3866" s="20"/>
    </row>
    <row r="3867" spans="3:3" x14ac:dyDescent="0.25">
      <c r="C3867" s="20"/>
    </row>
    <row r="3868" spans="3:3" x14ac:dyDescent="0.25">
      <c r="C3868" s="20"/>
    </row>
    <row r="3869" spans="3:3" x14ac:dyDescent="0.25">
      <c r="C3869" s="20"/>
    </row>
    <row r="3870" spans="3:3" x14ac:dyDescent="0.25">
      <c r="C3870" s="20"/>
    </row>
    <row r="3871" spans="3:3" x14ac:dyDescent="0.25">
      <c r="C3871" s="20"/>
    </row>
    <row r="3872" spans="3:3" x14ac:dyDescent="0.25">
      <c r="C3872" s="20"/>
    </row>
    <row r="3873" spans="3:3" x14ac:dyDescent="0.25">
      <c r="C3873" s="20"/>
    </row>
    <row r="3874" spans="3:3" x14ac:dyDescent="0.25">
      <c r="C3874" s="20"/>
    </row>
    <row r="3875" spans="3:3" x14ac:dyDescent="0.25">
      <c r="C3875" s="20"/>
    </row>
    <row r="3876" spans="3:3" x14ac:dyDescent="0.25">
      <c r="C3876" s="20"/>
    </row>
    <row r="3877" spans="3:3" x14ac:dyDescent="0.25">
      <c r="C3877" s="20"/>
    </row>
    <row r="3878" spans="3:3" x14ac:dyDescent="0.25">
      <c r="C3878" s="20"/>
    </row>
    <row r="3879" spans="3:3" x14ac:dyDescent="0.25">
      <c r="C3879" s="20"/>
    </row>
    <row r="3880" spans="3:3" x14ac:dyDescent="0.25">
      <c r="C3880" s="20"/>
    </row>
    <row r="3881" spans="3:3" x14ac:dyDescent="0.25">
      <c r="C3881" s="20"/>
    </row>
    <row r="3882" spans="3:3" x14ac:dyDescent="0.25">
      <c r="C3882" s="20"/>
    </row>
    <row r="3883" spans="3:3" x14ac:dyDescent="0.25">
      <c r="C3883" s="20"/>
    </row>
    <row r="3884" spans="3:3" x14ac:dyDescent="0.25">
      <c r="C3884" s="20"/>
    </row>
    <row r="3885" spans="3:3" x14ac:dyDescent="0.25">
      <c r="C3885" s="20"/>
    </row>
    <row r="3886" spans="3:3" x14ac:dyDescent="0.25">
      <c r="C3886" s="20"/>
    </row>
    <row r="3887" spans="3:3" x14ac:dyDescent="0.25">
      <c r="C3887" s="20"/>
    </row>
    <row r="3888" spans="3:3" x14ac:dyDescent="0.25">
      <c r="C3888" s="20"/>
    </row>
    <row r="3889" spans="3:3" x14ac:dyDescent="0.25">
      <c r="C3889" s="20"/>
    </row>
    <row r="3890" spans="3:3" x14ac:dyDescent="0.25">
      <c r="C3890" s="20"/>
    </row>
    <row r="3891" spans="3:3" x14ac:dyDescent="0.25">
      <c r="C3891" s="20"/>
    </row>
    <row r="3892" spans="3:3" x14ac:dyDescent="0.25">
      <c r="C3892" s="20"/>
    </row>
    <row r="3893" spans="3:3" x14ac:dyDescent="0.25">
      <c r="C3893" s="20"/>
    </row>
    <row r="3894" spans="3:3" x14ac:dyDescent="0.25">
      <c r="C3894" s="20"/>
    </row>
    <row r="3895" spans="3:3" x14ac:dyDescent="0.25">
      <c r="C3895" s="20"/>
    </row>
    <row r="3896" spans="3:3" x14ac:dyDescent="0.25">
      <c r="C3896" s="20"/>
    </row>
    <row r="3897" spans="3:3" x14ac:dyDescent="0.25">
      <c r="C3897" s="20"/>
    </row>
    <row r="3898" spans="3:3" x14ac:dyDescent="0.25">
      <c r="C3898" s="20"/>
    </row>
    <row r="3899" spans="3:3" x14ac:dyDescent="0.25">
      <c r="C3899" s="20"/>
    </row>
    <row r="3900" spans="3:3" x14ac:dyDescent="0.25">
      <c r="C3900" s="20"/>
    </row>
    <row r="3901" spans="3:3" x14ac:dyDescent="0.25">
      <c r="C3901" s="20"/>
    </row>
    <row r="3902" spans="3:3" x14ac:dyDescent="0.25">
      <c r="C3902" s="20"/>
    </row>
    <row r="3903" spans="3:3" x14ac:dyDescent="0.25">
      <c r="C3903" s="20"/>
    </row>
    <row r="3904" spans="3:3" x14ac:dyDescent="0.25">
      <c r="C3904" s="20"/>
    </row>
    <row r="3905" spans="3:3" x14ac:dyDescent="0.25">
      <c r="C3905" s="20"/>
    </row>
    <row r="3906" spans="3:3" x14ac:dyDescent="0.25">
      <c r="C3906" s="20"/>
    </row>
    <row r="3907" spans="3:3" x14ac:dyDescent="0.25">
      <c r="C3907" s="20"/>
    </row>
    <row r="3908" spans="3:3" x14ac:dyDescent="0.25">
      <c r="C3908" s="20"/>
    </row>
    <row r="3909" spans="3:3" x14ac:dyDescent="0.25">
      <c r="C3909" s="20"/>
    </row>
    <row r="3910" spans="3:3" x14ac:dyDescent="0.25">
      <c r="C3910" s="20"/>
    </row>
    <row r="3911" spans="3:3" x14ac:dyDescent="0.25">
      <c r="C3911" s="20"/>
    </row>
    <row r="3912" spans="3:3" x14ac:dyDescent="0.25">
      <c r="C3912" s="20"/>
    </row>
    <row r="3913" spans="3:3" x14ac:dyDescent="0.25">
      <c r="C3913" s="20"/>
    </row>
    <row r="3914" spans="3:3" x14ac:dyDescent="0.25">
      <c r="C3914" s="20"/>
    </row>
    <row r="3915" spans="3:3" x14ac:dyDescent="0.25">
      <c r="C3915" s="20"/>
    </row>
    <row r="3916" spans="3:3" x14ac:dyDescent="0.25">
      <c r="C3916" s="20"/>
    </row>
    <row r="3917" spans="3:3" x14ac:dyDescent="0.25">
      <c r="C3917" s="20"/>
    </row>
    <row r="3918" spans="3:3" x14ac:dyDescent="0.25">
      <c r="C3918" s="20"/>
    </row>
    <row r="3919" spans="3:3" x14ac:dyDescent="0.25">
      <c r="C3919" s="20"/>
    </row>
    <row r="3920" spans="3:3" x14ac:dyDescent="0.25">
      <c r="C3920" s="20"/>
    </row>
    <row r="3921" spans="3:3" x14ac:dyDescent="0.25">
      <c r="C3921" s="20"/>
    </row>
    <row r="3922" spans="3:3" x14ac:dyDescent="0.25">
      <c r="C3922" s="20"/>
    </row>
    <row r="3923" spans="3:3" x14ac:dyDescent="0.25">
      <c r="C3923" s="20"/>
    </row>
    <row r="3924" spans="3:3" x14ac:dyDescent="0.25">
      <c r="C3924" s="20"/>
    </row>
    <row r="3925" spans="3:3" x14ac:dyDescent="0.25">
      <c r="C3925" s="20"/>
    </row>
    <row r="3926" spans="3:3" x14ac:dyDescent="0.25">
      <c r="C3926" s="20"/>
    </row>
    <row r="3927" spans="3:3" x14ac:dyDescent="0.25">
      <c r="C3927" s="20"/>
    </row>
    <row r="3928" spans="3:3" x14ac:dyDescent="0.25">
      <c r="C3928" s="20"/>
    </row>
    <row r="3929" spans="3:3" x14ac:dyDescent="0.25">
      <c r="C3929" s="20"/>
    </row>
    <row r="3930" spans="3:3" x14ac:dyDescent="0.25">
      <c r="C3930" s="20"/>
    </row>
    <row r="3931" spans="3:3" x14ac:dyDescent="0.25">
      <c r="C3931" s="20"/>
    </row>
    <row r="3932" spans="3:3" x14ac:dyDescent="0.25">
      <c r="C3932" s="20"/>
    </row>
    <row r="3933" spans="3:3" x14ac:dyDescent="0.25">
      <c r="C3933" s="20"/>
    </row>
    <row r="3934" spans="3:3" x14ac:dyDescent="0.25">
      <c r="C3934" s="20"/>
    </row>
    <row r="3935" spans="3:3" x14ac:dyDescent="0.25">
      <c r="C3935" s="20"/>
    </row>
    <row r="3936" spans="3:3" x14ac:dyDescent="0.25">
      <c r="C3936" s="20"/>
    </row>
    <row r="3937" spans="3:3" x14ac:dyDescent="0.25">
      <c r="C3937" s="20"/>
    </row>
    <row r="3938" spans="3:3" x14ac:dyDescent="0.25">
      <c r="C3938" s="20"/>
    </row>
    <row r="3939" spans="3:3" x14ac:dyDescent="0.25">
      <c r="C3939" s="20"/>
    </row>
    <row r="3940" spans="3:3" x14ac:dyDescent="0.25">
      <c r="C3940" s="20"/>
    </row>
    <row r="3941" spans="3:3" x14ac:dyDescent="0.25">
      <c r="C3941" s="20"/>
    </row>
    <row r="3942" spans="3:3" x14ac:dyDescent="0.25">
      <c r="C3942" s="20"/>
    </row>
    <row r="3943" spans="3:3" x14ac:dyDescent="0.25">
      <c r="C3943" s="20"/>
    </row>
    <row r="3944" spans="3:3" x14ac:dyDescent="0.25">
      <c r="C3944" s="20"/>
    </row>
    <row r="3945" spans="3:3" x14ac:dyDescent="0.25">
      <c r="C3945" s="20"/>
    </row>
    <row r="3946" spans="3:3" x14ac:dyDescent="0.25">
      <c r="C3946" s="20"/>
    </row>
    <row r="3947" spans="3:3" x14ac:dyDescent="0.25">
      <c r="C3947" s="20"/>
    </row>
    <row r="3948" spans="3:3" x14ac:dyDescent="0.25">
      <c r="C3948" s="20"/>
    </row>
    <row r="3949" spans="3:3" x14ac:dyDescent="0.25">
      <c r="C3949" s="20"/>
    </row>
    <row r="3950" spans="3:3" x14ac:dyDescent="0.25">
      <c r="C3950" s="20"/>
    </row>
    <row r="3951" spans="3:3" x14ac:dyDescent="0.25">
      <c r="C3951" s="20"/>
    </row>
    <row r="3952" spans="3:3" x14ac:dyDescent="0.25">
      <c r="C3952" s="20"/>
    </row>
    <row r="3953" spans="3:3" x14ac:dyDescent="0.25">
      <c r="C3953" s="20"/>
    </row>
    <row r="3954" spans="3:3" x14ac:dyDescent="0.25">
      <c r="C3954" s="20"/>
    </row>
    <row r="3955" spans="3:3" x14ac:dyDescent="0.25">
      <c r="C3955" s="20"/>
    </row>
    <row r="3956" spans="3:3" x14ac:dyDescent="0.25">
      <c r="C3956" s="20"/>
    </row>
    <row r="3957" spans="3:3" x14ac:dyDescent="0.25">
      <c r="C3957" s="20"/>
    </row>
    <row r="3958" spans="3:3" x14ac:dyDescent="0.25">
      <c r="C3958" s="20"/>
    </row>
    <row r="3959" spans="3:3" x14ac:dyDescent="0.25">
      <c r="C3959" s="20"/>
    </row>
    <row r="3960" spans="3:3" x14ac:dyDescent="0.25">
      <c r="C3960" s="20"/>
    </row>
    <row r="3961" spans="3:3" x14ac:dyDescent="0.25">
      <c r="C3961" s="20"/>
    </row>
    <row r="3962" spans="3:3" x14ac:dyDescent="0.25">
      <c r="C3962" s="20"/>
    </row>
    <row r="3963" spans="3:3" x14ac:dyDescent="0.25">
      <c r="C3963" s="20"/>
    </row>
    <row r="3964" spans="3:3" x14ac:dyDescent="0.25">
      <c r="C3964" s="20"/>
    </row>
    <row r="3965" spans="3:3" x14ac:dyDescent="0.25">
      <c r="C3965" s="20"/>
    </row>
    <row r="3966" spans="3:3" x14ac:dyDescent="0.25">
      <c r="C3966" s="20"/>
    </row>
    <row r="3967" spans="3:3" x14ac:dyDescent="0.25">
      <c r="C3967" s="20"/>
    </row>
    <row r="3968" spans="3:3" x14ac:dyDescent="0.25">
      <c r="C3968" s="20"/>
    </row>
    <row r="3969" spans="3:3" x14ac:dyDescent="0.25">
      <c r="C3969" s="20"/>
    </row>
    <row r="3970" spans="3:3" x14ac:dyDescent="0.25">
      <c r="C3970" s="20"/>
    </row>
    <row r="3971" spans="3:3" x14ac:dyDescent="0.25">
      <c r="C3971" s="20"/>
    </row>
    <row r="3972" spans="3:3" x14ac:dyDescent="0.25">
      <c r="C3972" s="20"/>
    </row>
    <row r="3973" spans="3:3" x14ac:dyDescent="0.25">
      <c r="C3973" s="20"/>
    </row>
    <row r="3974" spans="3:3" x14ac:dyDescent="0.25">
      <c r="C3974" s="20"/>
    </row>
    <row r="3975" spans="3:3" x14ac:dyDescent="0.25">
      <c r="C3975" s="20"/>
    </row>
    <row r="3976" spans="3:3" x14ac:dyDescent="0.25">
      <c r="C3976" s="20"/>
    </row>
    <row r="3977" spans="3:3" x14ac:dyDescent="0.25">
      <c r="C3977" s="20"/>
    </row>
    <row r="3978" spans="3:3" x14ac:dyDescent="0.25">
      <c r="C3978" s="20"/>
    </row>
    <row r="3979" spans="3:3" x14ac:dyDescent="0.25">
      <c r="C3979" s="20"/>
    </row>
    <row r="3980" spans="3:3" x14ac:dyDescent="0.25">
      <c r="C3980" s="20"/>
    </row>
    <row r="3981" spans="3:3" x14ac:dyDescent="0.25">
      <c r="C3981" s="20"/>
    </row>
    <row r="3982" spans="3:3" x14ac:dyDescent="0.25">
      <c r="C3982" s="20"/>
    </row>
    <row r="3983" spans="3:3" x14ac:dyDescent="0.25">
      <c r="C3983" s="20"/>
    </row>
    <row r="3984" spans="3:3" x14ac:dyDescent="0.25">
      <c r="C3984" s="20"/>
    </row>
    <row r="3985" spans="3:3" x14ac:dyDescent="0.25">
      <c r="C3985" s="20"/>
    </row>
    <row r="3986" spans="3:3" x14ac:dyDescent="0.25">
      <c r="C3986" s="20"/>
    </row>
    <row r="3987" spans="3:3" x14ac:dyDescent="0.25">
      <c r="C3987" s="20"/>
    </row>
    <row r="3988" spans="3:3" x14ac:dyDescent="0.25">
      <c r="C3988" s="20"/>
    </row>
    <row r="3989" spans="3:3" x14ac:dyDescent="0.25">
      <c r="C3989" s="20"/>
    </row>
    <row r="3990" spans="3:3" x14ac:dyDescent="0.25">
      <c r="C3990" s="20"/>
    </row>
    <row r="3991" spans="3:3" x14ac:dyDescent="0.25">
      <c r="C3991" s="20"/>
    </row>
    <row r="3992" spans="3:3" x14ac:dyDescent="0.25">
      <c r="C3992" s="20"/>
    </row>
    <row r="3993" spans="3:3" x14ac:dyDescent="0.25">
      <c r="C3993" s="20"/>
    </row>
    <row r="3994" spans="3:3" x14ac:dyDescent="0.25">
      <c r="C3994" s="20"/>
    </row>
    <row r="3995" spans="3:3" x14ac:dyDescent="0.25">
      <c r="C3995" s="20"/>
    </row>
    <row r="3996" spans="3:3" x14ac:dyDescent="0.25">
      <c r="C3996" s="20"/>
    </row>
    <row r="3997" spans="3:3" x14ac:dyDescent="0.25">
      <c r="C3997" s="20"/>
    </row>
    <row r="3998" spans="3:3" x14ac:dyDescent="0.25">
      <c r="C3998" s="20"/>
    </row>
    <row r="3999" spans="3:3" x14ac:dyDescent="0.25">
      <c r="C3999" s="20"/>
    </row>
    <row r="4000" spans="3:3" x14ac:dyDescent="0.25">
      <c r="C4000" s="20"/>
    </row>
    <row r="4001" spans="3:3" x14ac:dyDescent="0.25">
      <c r="C4001" s="20"/>
    </row>
    <row r="4002" spans="3:3" x14ac:dyDescent="0.25">
      <c r="C4002" s="20"/>
    </row>
    <row r="4003" spans="3:3" x14ac:dyDescent="0.25">
      <c r="C4003" s="20"/>
    </row>
    <row r="4004" spans="3:3" x14ac:dyDescent="0.25">
      <c r="C4004" s="20"/>
    </row>
    <row r="4005" spans="3:3" x14ac:dyDescent="0.25">
      <c r="C4005" s="20"/>
    </row>
    <row r="4006" spans="3:3" x14ac:dyDescent="0.25">
      <c r="C4006" s="20"/>
    </row>
    <row r="4007" spans="3:3" x14ac:dyDescent="0.25">
      <c r="C4007" s="20"/>
    </row>
    <row r="4008" spans="3:3" x14ac:dyDescent="0.25">
      <c r="C4008" s="20"/>
    </row>
    <row r="4009" spans="3:3" x14ac:dyDescent="0.25">
      <c r="C4009" s="20"/>
    </row>
    <row r="4010" spans="3:3" x14ac:dyDescent="0.25">
      <c r="C4010" s="20"/>
    </row>
    <row r="4011" spans="3:3" x14ac:dyDescent="0.25">
      <c r="C4011" s="20"/>
    </row>
    <row r="4012" spans="3:3" x14ac:dyDescent="0.25">
      <c r="C4012" s="20"/>
    </row>
    <row r="4013" spans="3:3" x14ac:dyDescent="0.25">
      <c r="C4013" s="20"/>
    </row>
    <row r="4014" spans="3:3" x14ac:dyDescent="0.25">
      <c r="C4014" s="20"/>
    </row>
    <row r="4015" spans="3:3" x14ac:dyDescent="0.25">
      <c r="C4015" s="20"/>
    </row>
    <row r="4016" spans="3:3" x14ac:dyDescent="0.25">
      <c r="C4016" s="20"/>
    </row>
    <row r="4017" spans="3:3" x14ac:dyDescent="0.25">
      <c r="C4017" s="20"/>
    </row>
    <row r="4018" spans="3:3" x14ac:dyDescent="0.25">
      <c r="C4018" s="20"/>
    </row>
    <row r="4019" spans="3:3" x14ac:dyDescent="0.25">
      <c r="C4019" s="20"/>
    </row>
    <row r="4020" spans="3:3" x14ac:dyDescent="0.25">
      <c r="C4020" s="20"/>
    </row>
    <row r="4021" spans="3:3" x14ac:dyDescent="0.25">
      <c r="C4021" s="20"/>
    </row>
    <row r="4022" spans="3:3" x14ac:dyDescent="0.25">
      <c r="C4022" s="20"/>
    </row>
    <row r="4023" spans="3:3" x14ac:dyDescent="0.25">
      <c r="C4023" s="20"/>
    </row>
    <row r="4024" spans="3:3" x14ac:dyDescent="0.25">
      <c r="C4024" s="20"/>
    </row>
    <row r="4025" spans="3:3" x14ac:dyDescent="0.25">
      <c r="C4025" s="20"/>
    </row>
    <row r="4026" spans="3:3" x14ac:dyDescent="0.25">
      <c r="C4026" s="20"/>
    </row>
    <row r="4027" spans="3:3" x14ac:dyDescent="0.25">
      <c r="C4027" s="20"/>
    </row>
    <row r="4028" spans="3:3" x14ac:dyDescent="0.25">
      <c r="C4028" s="20"/>
    </row>
    <row r="4029" spans="3:3" x14ac:dyDescent="0.25">
      <c r="C4029" s="20"/>
    </row>
    <row r="4030" spans="3:3" x14ac:dyDescent="0.25">
      <c r="C4030" s="20"/>
    </row>
    <row r="4031" spans="3:3" x14ac:dyDescent="0.25">
      <c r="C4031" s="20"/>
    </row>
    <row r="4032" spans="3:3" x14ac:dyDescent="0.25">
      <c r="C4032" s="20"/>
    </row>
    <row r="4033" spans="3:3" x14ac:dyDescent="0.25">
      <c r="C4033" s="20"/>
    </row>
    <row r="4034" spans="3:3" x14ac:dyDescent="0.25">
      <c r="C4034" s="20"/>
    </row>
    <row r="4035" spans="3:3" x14ac:dyDescent="0.25">
      <c r="C4035" s="20"/>
    </row>
    <row r="4036" spans="3:3" x14ac:dyDescent="0.25">
      <c r="C4036" s="20"/>
    </row>
    <row r="4037" spans="3:3" x14ac:dyDescent="0.25">
      <c r="C4037" s="20"/>
    </row>
    <row r="4038" spans="3:3" x14ac:dyDescent="0.25">
      <c r="C4038" s="20"/>
    </row>
    <row r="4039" spans="3:3" x14ac:dyDescent="0.25">
      <c r="C4039" s="20"/>
    </row>
    <row r="4040" spans="3:3" x14ac:dyDescent="0.25">
      <c r="C4040" s="20"/>
    </row>
    <row r="4041" spans="3:3" x14ac:dyDescent="0.25">
      <c r="C4041" s="20"/>
    </row>
    <row r="4042" spans="3:3" x14ac:dyDescent="0.25">
      <c r="C4042" s="20"/>
    </row>
    <row r="4043" spans="3:3" x14ac:dyDescent="0.25">
      <c r="C4043" s="20"/>
    </row>
    <row r="4044" spans="3:3" x14ac:dyDescent="0.25">
      <c r="C4044" s="20"/>
    </row>
    <row r="4045" spans="3:3" x14ac:dyDescent="0.25">
      <c r="C4045" s="20"/>
    </row>
    <row r="4046" spans="3:3" x14ac:dyDescent="0.25">
      <c r="C4046" s="20"/>
    </row>
    <row r="4047" spans="3:3" x14ac:dyDescent="0.25">
      <c r="C4047" s="20"/>
    </row>
    <row r="4048" spans="3:3" x14ac:dyDescent="0.25">
      <c r="C4048" s="20"/>
    </row>
    <row r="4049" spans="3:3" x14ac:dyDescent="0.25">
      <c r="C4049" s="20"/>
    </row>
    <row r="4050" spans="3:3" x14ac:dyDescent="0.25">
      <c r="C4050" s="20"/>
    </row>
    <row r="4051" spans="3:3" x14ac:dyDescent="0.25">
      <c r="C4051" s="20"/>
    </row>
    <row r="4052" spans="3:3" x14ac:dyDescent="0.25">
      <c r="C4052" s="20"/>
    </row>
    <row r="4053" spans="3:3" x14ac:dyDescent="0.25">
      <c r="C4053" s="20"/>
    </row>
    <row r="4054" spans="3:3" x14ac:dyDescent="0.25">
      <c r="C4054" s="20"/>
    </row>
    <row r="4055" spans="3:3" x14ac:dyDescent="0.25">
      <c r="C4055" s="20"/>
    </row>
    <row r="4056" spans="3:3" x14ac:dyDescent="0.25">
      <c r="C4056" s="20"/>
    </row>
    <row r="4057" spans="3:3" x14ac:dyDescent="0.25">
      <c r="C4057" s="20"/>
    </row>
    <row r="4058" spans="3:3" x14ac:dyDescent="0.25">
      <c r="C4058" s="20"/>
    </row>
    <row r="4059" spans="3:3" x14ac:dyDescent="0.25">
      <c r="C4059" s="20"/>
    </row>
    <row r="4060" spans="3:3" x14ac:dyDescent="0.25">
      <c r="C4060" s="20"/>
    </row>
    <row r="4061" spans="3:3" x14ac:dyDescent="0.25">
      <c r="C4061" s="20"/>
    </row>
    <row r="4062" spans="3:3" x14ac:dyDescent="0.25">
      <c r="C4062" s="20"/>
    </row>
    <row r="4063" spans="3:3" x14ac:dyDescent="0.25">
      <c r="C4063" s="20"/>
    </row>
    <row r="4064" spans="3:3" x14ac:dyDescent="0.25">
      <c r="C4064" s="20"/>
    </row>
    <row r="4065" spans="3:3" x14ac:dyDescent="0.25">
      <c r="C4065" s="20"/>
    </row>
    <row r="4066" spans="3:3" x14ac:dyDescent="0.25">
      <c r="C4066" s="20"/>
    </row>
    <row r="4067" spans="3:3" x14ac:dyDescent="0.25">
      <c r="C4067" s="20"/>
    </row>
    <row r="4068" spans="3:3" x14ac:dyDescent="0.25">
      <c r="C4068" s="20"/>
    </row>
    <row r="4069" spans="3:3" x14ac:dyDescent="0.25">
      <c r="C4069" s="20"/>
    </row>
    <row r="4070" spans="3:3" x14ac:dyDescent="0.25">
      <c r="C4070" s="20"/>
    </row>
    <row r="4071" spans="3:3" x14ac:dyDescent="0.25">
      <c r="C4071" s="20"/>
    </row>
    <row r="4072" spans="3:3" x14ac:dyDescent="0.25">
      <c r="C4072" s="20"/>
    </row>
    <row r="4073" spans="3:3" x14ac:dyDescent="0.25">
      <c r="C4073" s="20"/>
    </row>
    <row r="4074" spans="3:3" x14ac:dyDescent="0.25">
      <c r="C4074" s="20"/>
    </row>
    <row r="4075" spans="3:3" x14ac:dyDescent="0.25">
      <c r="C4075" s="20"/>
    </row>
    <row r="4076" spans="3:3" x14ac:dyDescent="0.25">
      <c r="C4076" s="20"/>
    </row>
    <row r="4077" spans="3:3" x14ac:dyDescent="0.25">
      <c r="C4077" s="20"/>
    </row>
    <row r="4078" spans="3:3" x14ac:dyDescent="0.25">
      <c r="C4078" s="20"/>
    </row>
    <row r="4079" spans="3:3" x14ac:dyDescent="0.25">
      <c r="C4079" s="20"/>
    </row>
    <row r="4080" spans="3:3" x14ac:dyDescent="0.25">
      <c r="C4080" s="20"/>
    </row>
    <row r="4081" spans="3:3" x14ac:dyDescent="0.25">
      <c r="C4081" s="20"/>
    </row>
    <row r="4082" spans="3:3" x14ac:dyDescent="0.25">
      <c r="C4082" s="20"/>
    </row>
    <row r="4083" spans="3:3" x14ac:dyDescent="0.25">
      <c r="C4083" s="20"/>
    </row>
    <row r="4084" spans="3:3" x14ac:dyDescent="0.25">
      <c r="C4084" s="20"/>
    </row>
    <row r="4085" spans="3:3" x14ac:dyDescent="0.25">
      <c r="C4085" s="20"/>
    </row>
    <row r="4086" spans="3:3" x14ac:dyDescent="0.25">
      <c r="C4086" s="20"/>
    </row>
    <row r="4087" spans="3:3" x14ac:dyDescent="0.25">
      <c r="C4087" s="20"/>
    </row>
    <row r="4088" spans="3:3" x14ac:dyDescent="0.25">
      <c r="C4088" s="20"/>
    </row>
    <row r="4089" spans="3:3" x14ac:dyDescent="0.25">
      <c r="C4089" s="20"/>
    </row>
    <row r="4090" spans="3:3" x14ac:dyDescent="0.25">
      <c r="C4090" s="20"/>
    </row>
    <row r="4091" spans="3:3" x14ac:dyDescent="0.25">
      <c r="C4091" s="20"/>
    </row>
    <row r="4092" spans="3:3" x14ac:dyDescent="0.25">
      <c r="C4092" s="20"/>
    </row>
    <row r="4093" spans="3:3" x14ac:dyDescent="0.25">
      <c r="C4093" s="20"/>
    </row>
    <row r="4094" spans="3:3" x14ac:dyDescent="0.25">
      <c r="C4094" s="20"/>
    </row>
    <row r="4095" spans="3:3" x14ac:dyDescent="0.25">
      <c r="C4095" s="20"/>
    </row>
    <row r="4096" spans="3:3" x14ac:dyDescent="0.25">
      <c r="C4096" s="20"/>
    </row>
    <row r="4097" spans="3:3" x14ac:dyDescent="0.25">
      <c r="C4097" s="20"/>
    </row>
    <row r="4098" spans="3:3" x14ac:dyDescent="0.25">
      <c r="C4098" s="20"/>
    </row>
    <row r="4099" spans="3:3" x14ac:dyDescent="0.25">
      <c r="C4099" s="20"/>
    </row>
    <row r="4100" spans="3:3" x14ac:dyDescent="0.25">
      <c r="C4100" s="20"/>
    </row>
    <row r="4101" spans="3:3" x14ac:dyDescent="0.25">
      <c r="C4101" s="20"/>
    </row>
    <row r="4102" spans="3:3" x14ac:dyDescent="0.25">
      <c r="C4102" s="20"/>
    </row>
    <row r="4103" spans="3:3" x14ac:dyDescent="0.25">
      <c r="C4103" s="20"/>
    </row>
    <row r="4104" spans="3:3" x14ac:dyDescent="0.25">
      <c r="C4104" s="20"/>
    </row>
    <row r="4105" spans="3:3" x14ac:dyDescent="0.25">
      <c r="C4105" s="20"/>
    </row>
    <row r="4106" spans="3:3" x14ac:dyDescent="0.25">
      <c r="C4106" s="20"/>
    </row>
    <row r="4107" spans="3:3" x14ac:dyDescent="0.25">
      <c r="C4107" s="20"/>
    </row>
    <row r="4108" spans="3:3" x14ac:dyDescent="0.25">
      <c r="C4108" s="20"/>
    </row>
    <row r="4109" spans="3:3" x14ac:dyDescent="0.25">
      <c r="C4109" s="20"/>
    </row>
    <row r="4110" spans="3:3" x14ac:dyDescent="0.25">
      <c r="C4110" s="20"/>
    </row>
    <row r="4111" spans="3:3" x14ac:dyDescent="0.25">
      <c r="C4111" s="20"/>
    </row>
    <row r="4112" spans="3:3" x14ac:dyDescent="0.25">
      <c r="C4112" s="20"/>
    </row>
    <row r="4113" spans="3:3" x14ac:dyDescent="0.25">
      <c r="C4113" s="20"/>
    </row>
    <row r="4114" spans="3:3" x14ac:dyDescent="0.25">
      <c r="C4114" s="20"/>
    </row>
    <row r="4115" spans="3:3" x14ac:dyDescent="0.25">
      <c r="C4115" s="20"/>
    </row>
    <row r="4116" spans="3:3" x14ac:dyDescent="0.25">
      <c r="C4116" s="20"/>
    </row>
    <row r="4117" spans="3:3" x14ac:dyDescent="0.25">
      <c r="C4117" s="20"/>
    </row>
    <row r="4118" spans="3:3" x14ac:dyDescent="0.25">
      <c r="C4118" s="20"/>
    </row>
    <row r="4119" spans="3:3" x14ac:dyDescent="0.25">
      <c r="C4119" s="20"/>
    </row>
    <row r="4120" spans="3:3" x14ac:dyDescent="0.25">
      <c r="C4120" s="20"/>
    </row>
    <row r="4121" spans="3:3" x14ac:dyDescent="0.25">
      <c r="C4121" s="20"/>
    </row>
    <row r="4122" spans="3:3" x14ac:dyDescent="0.25">
      <c r="C4122" s="20"/>
    </row>
    <row r="4123" spans="3:3" x14ac:dyDescent="0.25">
      <c r="C4123" s="20"/>
    </row>
    <row r="4124" spans="3:3" x14ac:dyDescent="0.25">
      <c r="C4124" s="20"/>
    </row>
    <row r="4125" spans="3:3" x14ac:dyDescent="0.25">
      <c r="C4125" s="20"/>
    </row>
    <row r="4126" spans="3:3" x14ac:dyDescent="0.25">
      <c r="C4126" s="20"/>
    </row>
    <row r="4127" spans="3:3" x14ac:dyDescent="0.25">
      <c r="C4127" s="20"/>
    </row>
    <row r="4128" spans="3:3" x14ac:dyDescent="0.25">
      <c r="C4128" s="20"/>
    </row>
    <row r="4129" spans="3:3" x14ac:dyDescent="0.25">
      <c r="C4129" s="20"/>
    </row>
    <row r="4130" spans="3:3" x14ac:dyDescent="0.25">
      <c r="C4130" s="20"/>
    </row>
    <row r="4131" spans="3:3" x14ac:dyDescent="0.25">
      <c r="C4131" s="20"/>
    </row>
    <row r="4132" spans="3:3" x14ac:dyDescent="0.25">
      <c r="C4132" s="20"/>
    </row>
    <row r="4133" spans="3:3" x14ac:dyDescent="0.25">
      <c r="C4133" s="20"/>
    </row>
    <row r="4134" spans="3:3" x14ac:dyDescent="0.25">
      <c r="C4134" s="20"/>
    </row>
    <row r="4135" spans="3:3" x14ac:dyDescent="0.25">
      <c r="C4135" s="20"/>
    </row>
    <row r="4136" spans="3:3" x14ac:dyDescent="0.25">
      <c r="C4136" s="20"/>
    </row>
    <row r="4137" spans="3:3" x14ac:dyDescent="0.25">
      <c r="C4137" s="20"/>
    </row>
    <row r="4138" spans="3:3" x14ac:dyDescent="0.25">
      <c r="C4138" s="20"/>
    </row>
    <row r="4139" spans="3:3" x14ac:dyDescent="0.25">
      <c r="C4139" s="20"/>
    </row>
    <row r="4140" spans="3:3" x14ac:dyDescent="0.25">
      <c r="C4140" s="20"/>
    </row>
    <row r="4141" spans="3:3" x14ac:dyDescent="0.25">
      <c r="C4141" s="20"/>
    </row>
    <row r="4142" spans="3:3" x14ac:dyDescent="0.25">
      <c r="C4142" s="20"/>
    </row>
    <row r="4143" spans="3:3" x14ac:dyDescent="0.25">
      <c r="C4143" s="20"/>
    </row>
    <row r="4144" spans="3:3" x14ac:dyDescent="0.25">
      <c r="C4144" s="20"/>
    </row>
    <row r="4145" spans="3:3" x14ac:dyDescent="0.25">
      <c r="C4145" s="20"/>
    </row>
    <row r="4146" spans="3:3" x14ac:dyDescent="0.25">
      <c r="C4146" s="20"/>
    </row>
    <row r="4147" spans="3:3" x14ac:dyDescent="0.25">
      <c r="C4147" s="20"/>
    </row>
    <row r="4148" spans="3:3" x14ac:dyDescent="0.25">
      <c r="C4148" s="20"/>
    </row>
    <row r="4149" spans="3:3" x14ac:dyDescent="0.25">
      <c r="C4149" s="20"/>
    </row>
    <row r="4150" spans="3:3" x14ac:dyDescent="0.25">
      <c r="C4150" s="20"/>
    </row>
    <row r="4151" spans="3:3" x14ac:dyDescent="0.25">
      <c r="C4151" s="20"/>
    </row>
    <row r="4152" spans="3:3" x14ac:dyDescent="0.25">
      <c r="C4152" s="20"/>
    </row>
    <row r="4153" spans="3:3" x14ac:dyDescent="0.25">
      <c r="C4153" s="20"/>
    </row>
    <row r="4154" spans="3:3" x14ac:dyDescent="0.25">
      <c r="C4154" s="20"/>
    </row>
    <row r="4155" spans="3:3" x14ac:dyDescent="0.25">
      <c r="C4155" s="20"/>
    </row>
    <row r="4156" spans="3:3" x14ac:dyDescent="0.25">
      <c r="C4156" s="20"/>
    </row>
    <row r="4157" spans="3:3" x14ac:dyDescent="0.25">
      <c r="C4157" s="20"/>
    </row>
    <row r="4158" spans="3:3" x14ac:dyDescent="0.25">
      <c r="C4158" s="20"/>
    </row>
    <row r="4159" spans="3:3" x14ac:dyDescent="0.25">
      <c r="C4159" s="20"/>
    </row>
    <row r="4160" spans="3:3" x14ac:dyDescent="0.25">
      <c r="C4160" s="20"/>
    </row>
    <row r="4161" spans="3:3" x14ac:dyDescent="0.25">
      <c r="C4161" s="20"/>
    </row>
    <row r="4162" spans="3:3" x14ac:dyDescent="0.25">
      <c r="C4162" s="20"/>
    </row>
    <row r="4163" spans="3:3" x14ac:dyDescent="0.25">
      <c r="C4163" s="20"/>
    </row>
    <row r="4164" spans="3:3" x14ac:dyDescent="0.25">
      <c r="C4164" s="20"/>
    </row>
    <row r="4165" spans="3:3" x14ac:dyDescent="0.25">
      <c r="C4165" s="20"/>
    </row>
    <row r="4166" spans="3:3" x14ac:dyDescent="0.25">
      <c r="C4166" s="20"/>
    </row>
    <row r="4167" spans="3:3" x14ac:dyDescent="0.25">
      <c r="C4167" s="20"/>
    </row>
    <row r="4168" spans="3:3" x14ac:dyDescent="0.25">
      <c r="C4168" s="20"/>
    </row>
    <row r="4169" spans="3:3" x14ac:dyDescent="0.25">
      <c r="C4169" s="20"/>
    </row>
    <row r="4170" spans="3:3" x14ac:dyDescent="0.25">
      <c r="C4170" s="20"/>
    </row>
    <row r="4171" spans="3:3" x14ac:dyDescent="0.25">
      <c r="C4171" s="20"/>
    </row>
    <row r="4172" spans="3:3" x14ac:dyDescent="0.25">
      <c r="C4172" s="20"/>
    </row>
    <row r="4173" spans="3:3" x14ac:dyDescent="0.25">
      <c r="C4173" s="20"/>
    </row>
    <row r="4174" spans="3:3" x14ac:dyDescent="0.25">
      <c r="C4174" s="20"/>
    </row>
    <row r="4175" spans="3:3" x14ac:dyDescent="0.25">
      <c r="C4175" s="20"/>
    </row>
    <row r="4176" spans="3:3" x14ac:dyDescent="0.25">
      <c r="C4176" s="20"/>
    </row>
    <row r="4177" spans="3:3" x14ac:dyDescent="0.25">
      <c r="C4177" s="20"/>
    </row>
    <row r="4178" spans="3:3" x14ac:dyDescent="0.25">
      <c r="C4178" s="20"/>
    </row>
    <row r="4179" spans="3:3" x14ac:dyDescent="0.25">
      <c r="C4179" s="20"/>
    </row>
    <row r="4180" spans="3:3" x14ac:dyDescent="0.25">
      <c r="C4180" s="20"/>
    </row>
    <row r="4181" spans="3:3" x14ac:dyDescent="0.25">
      <c r="C4181" s="20"/>
    </row>
    <row r="4182" spans="3:3" x14ac:dyDescent="0.25">
      <c r="C4182" s="20"/>
    </row>
    <row r="4183" spans="3:3" x14ac:dyDescent="0.25">
      <c r="C4183" s="20"/>
    </row>
    <row r="4184" spans="3:3" x14ac:dyDescent="0.25">
      <c r="C4184" s="20"/>
    </row>
    <row r="4185" spans="3:3" x14ac:dyDescent="0.25">
      <c r="C4185" s="20"/>
    </row>
    <row r="4186" spans="3:3" x14ac:dyDescent="0.25">
      <c r="C4186" s="20"/>
    </row>
    <row r="4187" spans="3:3" x14ac:dyDescent="0.25">
      <c r="C4187" s="20"/>
    </row>
    <row r="4188" spans="3:3" x14ac:dyDescent="0.25">
      <c r="C4188" s="20"/>
    </row>
    <row r="4189" spans="3:3" x14ac:dyDescent="0.25">
      <c r="C4189" s="20"/>
    </row>
    <row r="4190" spans="3:3" x14ac:dyDescent="0.25">
      <c r="C4190" s="20"/>
    </row>
    <row r="4191" spans="3:3" x14ac:dyDescent="0.25">
      <c r="C4191" s="20"/>
    </row>
    <row r="4192" spans="3:3" x14ac:dyDescent="0.25">
      <c r="C4192" s="20"/>
    </row>
    <row r="4193" spans="3:3" x14ac:dyDescent="0.25">
      <c r="C4193" s="20"/>
    </row>
    <row r="4194" spans="3:3" x14ac:dyDescent="0.25">
      <c r="C4194" s="20"/>
    </row>
    <row r="4195" spans="3:3" x14ac:dyDescent="0.25">
      <c r="C4195" s="20"/>
    </row>
    <row r="4196" spans="3:3" x14ac:dyDescent="0.25">
      <c r="C4196" s="20"/>
    </row>
    <row r="4197" spans="3:3" x14ac:dyDescent="0.25">
      <c r="C4197" s="20"/>
    </row>
    <row r="4198" spans="3:3" x14ac:dyDescent="0.25">
      <c r="C4198" s="20"/>
    </row>
    <row r="4199" spans="3:3" x14ac:dyDescent="0.25">
      <c r="C4199" s="20"/>
    </row>
    <row r="4200" spans="3:3" x14ac:dyDescent="0.25">
      <c r="C4200" s="20"/>
    </row>
    <row r="4201" spans="3:3" x14ac:dyDescent="0.25">
      <c r="C4201" s="20"/>
    </row>
    <row r="4202" spans="3:3" x14ac:dyDescent="0.25">
      <c r="C4202" s="20"/>
    </row>
    <row r="4203" spans="3:3" x14ac:dyDescent="0.25">
      <c r="C4203" s="20"/>
    </row>
    <row r="4204" spans="3:3" x14ac:dyDescent="0.25">
      <c r="C4204" s="20"/>
    </row>
    <row r="4205" spans="3:3" x14ac:dyDescent="0.25">
      <c r="C4205" s="20"/>
    </row>
    <row r="4206" spans="3:3" x14ac:dyDescent="0.25">
      <c r="C4206" s="20"/>
    </row>
    <row r="4207" spans="3:3" x14ac:dyDescent="0.25">
      <c r="C4207" s="20"/>
    </row>
    <row r="4208" spans="3:3" x14ac:dyDescent="0.25">
      <c r="C4208" s="20"/>
    </row>
    <row r="4209" spans="3:3" x14ac:dyDescent="0.25">
      <c r="C4209" s="20"/>
    </row>
    <row r="4210" spans="3:3" x14ac:dyDescent="0.25">
      <c r="C4210" s="20"/>
    </row>
    <row r="4211" spans="3:3" x14ac:dyDescent="0.25">
      <c r="C4211" s="20"/>
    </row>
    <row r="4212" spans="3:3" x14ac:dyDescent="0.25">
      <c r="C4212" s="20"/>
    </row>
    <row r="4213" spans="3:3" x14ac:dyDescent="0.25">
      <c r="C4213" s="20"/>
    </row>
    <row r="4214" spans="3:3" x14ac:dyDescent="0.25">
      <c r="C4214" s="20"/>
    </row>
    <row r="4215" spans="3:3" x14ac:dyDescent="0.25">
      <c r="C4215" s="20"/>
    </row>
    <row r="4216" spans="3:3" x14ac:dyDescent="0.25">
      <c r="C4216" s="20"/>
    </row>
    <row r="4217" spans="3:3" x14ac:dyDescent="0.25">
      <c r="C4217" s="20"/>
    </row>
    <row r="4218" spans="3:3" x14ac:dyDescent="0.25">
      <c r="C4218" s="20"/>
    </row>
    <row r="4219" spans="3:3" x14ac:dyDescent="0.25">
      <c r="C4219" s="20"/>
    </row>
    <row r="4220" spans="3:3" x14ac:dyDescent="0.25">
      <c r="C4220" s="20"/>
    </row>
    <row r="4221" spans="3:3" x14ac:dyDescent="0.25">
      <c r="C4221" s="20"/>
    </row>
    <row r="4222" spans="3:3" x14ac:dyDescent="0.25">
      <c r="C4222" s="20"/>
    </row>
    <row r="4223" spans="3:3" x14ac:dyDescent="0.25">
      <c r="C4223" s="20"/>
    </row>
    <row r="4224" spans="3:3" x14ac:dyDescent="0.25">
      <c r="C4224" s="20"/>
    </row>
    <row r="4225" spans="3:3" x14ac:dyDescent="0.25">
      <c r="C4225" s="20"/>
    </row>
    <row r="4226" spans="3:3" x14ac:dyDescent="0.25">
      <c r="C4226" s="20"/>
    </row>
    <row r="4227" spans="3:3" x14ac:dyDescent="0.25">
      <c r="C4227" s="20"/>
    </row>
    <row r="4228" spans="3:3" x14ac:dyDescent="0.25">
      <c r="C4228" s="20"/>
    </row>
    <row r="4229" spans="3:3" x14ac:dyDescent="0.25">
      <c r="C4229" s="20"/>
    </row>
    <row r="4230" spans="3:3" x14ac:dyDescent="0.25">
      <c r="C4230" s="20"/>
    </row>
    <row r="4231" spans="3:3" x14ac:dyDescent="0.25">
      <c r="C4231" s="20"/>
    </row>
    <row r="4232" spans="3:3" x14ac:dyDescent="0.25">
      <c r="C4232" s="20"/>
    </row>
    <row r="4233" spans="3:3" x14ac:dyDescent="0.25">
      <c r="C4233" s="20"/>
    </row>
    <row r="4234" spans="3:3" x14ac:dyDescent="0.25">
      <c r="C4234" s="20"/>
    </row>
    <row r="4235" spans="3:3" x14ac:dyDescent="0.25">
      <c r="C4235" s="20"/>
    </row>
    <row r="4236" spans="3:3" x14ac:dyDescent="0.25">
      <c r="C4236" s="20"/>
    </row>
    <row r="4237" spans="3:3" x14ac:dyDescent="0.25">
      <c r="C4237" s="20"/>
    </row>
    <row r="4238" spans="3:3" x14ac:dyDescent="0.25">
      <c r="C4238" s="20"/>
    </row>
    <row r="4239" spans="3:3" x14ac:dyDescent="0.25">
      <c r="C4239" s="20"/>
    </row>
    <row r="4240" spans="3:3" x14ac:dyDescent="0.25">
      <c r="C4240" s="20"/>
    </row>
    <row r="4241" spans="3:3" x14ac:dyDescent="0.25">
      <c r="C4241" s="20"/>
    </row>
    <row r="4242" spans="3:3" x14ac:dyDescent="0.25">
      <c r="C4242" s="20"/>
    </row>
    <row r="4243" spans="3:3" x14ac:dyDescent="0.25">
      <c r="C4243" s="20"/>
    </row>
    <row r="4244" spans="3:3" x14ac:dyDescent="0.25">
      <c r="C4244" s="20"/>
    </row>
    <row r="4245" spans="3:3" x14ac:dyDescent="0.25">
      <c r="C4245" s="20"/>
    </row>
    <row r="4246" spans="3:3" x14ac:dyDescent="0.25">
      <c r="C4246" s="20"/>
    </row>
    <row r="4247" spans="3:3" x14ac:dyDescent="0.25">
      <c r="C4247" s="20"/>
    </row>
    <row r="4248" spans="3:3" x14ac:dyDescent="0.25">
      <c r="C4248" s="20"/>
    </row>
    <row r="4249" spans="3:3" x14ac:dyDescent="0.25">
      <c r="C4249" s="20"/>
    </row>
    <row r="4250" spans="3:3" x14ac:dyDescent="0.25">
      <c r="C4250" s="20"/>
    </row>
    <row r="4251" spans="3:3" x14ac:dyDescent="0.25">
      <c r="C4251" s="20"/>
    </row>
    <row r="4252" spans="3:3" x14ac:dyDescent="0.25">
      <c r="C4252" s="20"/>
    </row>
    <row r="4253" spans="3:3" x14ac:dyDescent="0.25">
      <c r="C4253" s="20"/>
    </row>
    <row r="4254" spans="3:3" x14ac:dyDescent="0.25">
      <c r="C4254" s="20"/>
    </row>
    <row r="4255" spans="3:3" x14ac:dyDescent="0.25">
      <c r="C4255" s="20"/>
    </row>
    <row r="4256" spans="3:3" x14ac:dyDescent="0.25">
      <c r="C4256" s="20"/>
    </row>
    <row r="4257" spans="3:3" x14ac:dyDescent="0.25">
      <c r="C4257" s="20"/>
    </row>
    <row r="4258" spans="3:3" x14ac:dyDescent="0.25">
      <c r="C4258" s="20"/>
    </row>
    <row r="4259" spans="3:3" x14ac:dyDescent="0.25">
      <c r="C4259" s="20"/>
    </row>
    <row r="4260" spans="3:3" x14ac:dyDescent="0.25">
      <c r="C4260" s="20"/>
    </row>
    <row r="4261" spans="3:3" x14ac:dyDescent="0.25">
      <c r="C4261" s="20"/>
    </row>
    <row r="4262" spans="3:3" x14ac:dyDescent="0.25">
      <c r="C4262" s="20"/>
    </row>
    <row r="4263" spans="3:3" x14ac:dyDescent="0.25">
      <c r="C4263" s="20"/>
    </row>
    <row r="4264" spans="3:3" x14ac:dyDescent="0.25">
      <c r="C4264" s="20"/>
    </row>
    <row r="4265" spans="3:3" x14ac:dyDescent="0.25">
      <c r="C4265" s="20"/>
    </row>
    <row r="4266" spans="3:3" x14ac:dyDescent="0.25">
      <c r="C4266" s="20"/>
    </row>
    <row r="4267" spans="3:3" x14ac:dyDescent="0.25">
      <c r="C4267" s="20"/>
    </row>
    <row r="4268" spans="3:3" x14ac:dyDescent="0.25">
      <c r="C4268" s="20"/>
    </row>
    <row r="4269" spans="3:3" x14ac:dyDescent="0.25">
      <c r="C4269" s="20"/>
    </row>
    <row r="4270" spans="3:3" x14ac:dyDescent="0.25">
      <c r="C4270" s="20"/>
    </row>
    <row r="4271" spans="3:3" x14ac:dyDescent="0.25">
      <c r="C4271" s="20"/>
    </row>
    <row r="4272" spans="3:3" x14ac:dyDescent="0.25">
      <c r="C4272" s="20"/>
    </row>
    <row r="4273" spans="3:3" x14ac:dyDescent="0.25">
      <c r="C4273" s="20"/>
    </row>
    <row r="4274" spans="3:3" x14ac:dyDescent="0.25">
      <c r="C4274" s="20"/>
    </row>
    <row r="4275" spans="3:3" x14ac:dyDescent="0.25">
      <c r="C4275" s="20"/>
    </row>
    <row r="4276" spans="3:3" x14ac:dyDescent="0.25">
      <c r="C4276" s="20"/>
    </row>
    <row r="4277" spans="3:3" x14ac:dyDescent="0.25">
      <c r="C4277" s="20"/>
    </row>
    <row r="4278" spans="3:3" x14ac:dyDescent="0.25">
      <c r="C4278" s="20"/>
    </row>
    <row r="4279" spans="3:3" x14ac:dyDescent="0.25">
      <c r="C4279" s="20"/>
    </row>
    <row r="4280" spans="3:3" x14ac:dyDescent="0.25">
      <c r="C4280" s="20"/>
    </row>
    <row r="4281" spans="3:3" x14ac:dyDescent="0.25">
      <c r="C4281" s="20"/>
    </row>
    <row r="4282" spans="3:3" x14ac:dyDescent="0.25">
      <c r="C4282" s="20"/>
    </row>
    <row r="4283" spans="3:3" x14ac:dyDescent="0.25">
      <c r="C4283" s="20"/>
    </row>
    <row r="4284" spans="3:3" x14ac:dyDescent="0.25">
      <c r="C4284" s="20"/>
    </row>
    <row r="4285" spans="3:3" x14ac:dyDescent="0.25">
      <c r="C4285" s="20"/>
    </row>
    <row r="4286" spans="3:3" x14ac:dyDescent="0.25">
      <c r="C4286" s="20"/>
    </row>
    <row r="4287" spans="3:3" x14ac:dyDescent="0.25">
      <c r="C4287" s="20"/>
    </row>
    <row r="4288" spans="3:3" x14ac:dyDescent="0.25">
      <c r="C4288" s="20"/>
    </row>
    <row r="4289" spans="3:3" x14ac:dyDescent="0.25">
      <c r="C4289" s="20"/>
    </row>
    <row r="4290" spans="3:3" x14ac:dyDescent="0.25">
      <c r="C4290" s="20"/>
    </row>
    <row r="4291" spans="3:3" x14ac:dyDescent="0.25">
      <c r="C4291" s="20"/>
    </row>
    <row r="4292" spans="3:3" x14ac:dyDescent="0.25">
      <c r="C4292" s="20"/>
    </row>
    <row r="4293" spans="3:3" x14ac:dyDescent="0.25">
      <c r="C4293" s="20"/>
    </row>
    <row r="4294" spans="3:3" x14ac:dyDescent="0.25">
      <c r="C4294" s="20"/>
    </row>
    <row r="4295" spans="3:3" x14ac:dyDescent="0.25">
      <c r="C4295" s="20"/>
    </row>
    <row r="4296" spans="3:3" x14ac:dyDescent="0.25">
      <c r="C4296" s="20"/>
    </row>
    <row r="4297" spans="3:3" x14ac:dyDescent="0.25">
      <c r="C4297" s="20"/>
    </row>
    <row r="4298" spans="3:3" x14ac:dyDescent="0.25">
      <c r="C4298" s="20"/>
    </row>
    <row r="4299" spans="3:3" x14ac:dyDescent="0.25">
      <c r="C4299" s="20"/>
    </row>
    <row r="4300" spans="3:3" x14ac:dyDescent="0.25">
      <c r="C4300" s="20"/>
    </row>
    <row r="4301" spans="3:3" x14ac:dyDescent="0.25">
      <c r="C4301" s="20"/>
    </row>
    <row r="4302" spans="3:3" x14ac:dyDescent="0.25">
      <c r="C4302" s="20"/>
    </row>
    <row r="4303" spans="3:3" x14ac:dyDescent="0.25">
      <c r="C4303" s="20"/>
    </row>
    <row r="4304" spans="3:3" x14ac:dyDescent="0.25">
      <c r="C4304" s="20"/>
    </row>
    <row r="4305" spans="3:3" x14ac:dyDescent="0.25">
      <c r="C4305" s="20"/>
    </row>
    <row r="4306" spans="3:3" x14ac:dyDescent="0.25">
      <c r="C4306" s="20"/>
    </row>
    <row r="4307" spans="3:3" x14ac:dyDescent="0.25">
      <c r="C4307" s="20"/>
    </row>
    <row r="4308" spans="3:3" x14ac:dyDescent="0.25">
      <c r="C4308" s="20"/>
    </row>
    <row r="4309" spans="3:3" x14ac:dyDescent="0.25">
      <c r="C4309" s="20"/>
    </row>
    <row r="4310" spans="3:3" x14ac:dyDescent="0.25">
      <c r="C4310" s="20"/>
    </row>
    <row r="4311" spans="3:3" x14ac:dyDescent="0.25">
      <c r="C4311" s="20"/>
    </row>
    <row r="4312" spans="3:3" x14ac:dyDescent="0.25">
      <c r="C4312" s="20"/>
    </row>
    <row r="4313" spans="3:3" x14ac:dyDescent="0.25">
      <c r="C4313" s="20"/>
    </row>
    <row r="4314" spans="3:3" x14ac:dyDescent="0.25">
      <c r="C4314" s="20"/>
    </row>
    <row r="4315" spans="3:3" x14ac:dyDescent="0.25">
      <c r="C4315" s="20"/>
    </row>
    <row r="4316" spans="3:3" x14ac:dyDescent="0.25">
      <c r="C4316" s="20"/>
    </row>
    <row r="4317" spans="3:3" x14ac:dyDescent="0.25">
      <c r="C4317" s="20"/>
    </row>
    <row r="4318" spans="3:3" x14ac:dyDescent="0.25">
      <c r="C4318" s="20"/>
    </row>
    <row r="4319" spans="3:3" x14ac:dyDescent="0.25">
      <c r="C4319" s="20"/>
    </row>
    <row r="4320" spans="3:3" x14ac:dyDescent="0.25">
      <c r="C4320" s="20"/>
    </row>
    <row r="4321" spans="3:3" x14ac:dyDescent="0.25">
      <c r="C4321" s="20"/>
    </row>
    <row r="4322" spans="3:3" x14ac:dyDescent="0.25">
      <c r="C4322" s="20"/>
    </row>
    <row r="4323" spans="3:3" x14ac:dyDescent="0.25">
      <c r="C4323" s="20"/>
    </row>
    <row r="4324" spans="3:3" x14ac:dyDescent="0.25">
      <c r="C4324" s="20"/>
    </row>
    <row r="4325" spans="3:3" x14ac:dyDescent="0.25">
      <c r="C4325" s="20"/>
    </row>
    <row r="4326" spans="3:3" x14ac:dyDescent="0.25">
      <c r="C4326" s="20"/>
    </row>
    <row r="4327" spans="3:3" x14ac:dyDescent="0.25">
      <c r="C4327" s="20"/>
    </row>
    <row r="4328" spans="3:3" x14ac:dyDescent="0.25">
      <c r="C4328" s="20"/>
    </row>
    <row r="4329" spans="3:3" x14ac:dyDescent="0.25">
      <c r="C4329" s="20"/>
    </row>
    <row r="4330" spans="3:3" x14ac:dyDescent="0.25">
      <c r="C4330" s="20"/>
    </row>
    <row r="4331" spans="3:3" x14ac:dyDescent="0.25">
      <c r="C4331" s="20"/>
    </row>
    <row r="4332" spans="3:3" x14ac:dyDescent="0.25">
      <c r="C4332" s="20"/>
    </row>
    <row r="4333" spans="3:3" x14ac:dyDescent="0.25">
      <c r="C4333" s="20"/>
    </row>
    <row r="4334" spans="3:3" x14ac:dyDescent="0.25">
      <c r="C4334" s="20"/>
    </row>
    <row r="4335" spans="3:3" x14ac:dyDescent="0.25">
      <c r="C4335" s="20"/>
    </row>
    <row r="4336" spans="3:3" x14ac:dyDescent="0.25">
      <c r="C4336" s="20"/>
    </row>
    <row r="4337" spans="3:3" x14ac:dyDescent="0.25">
      <c r="C4337" s="20"/>
    </row>
    <row r="4338" spans="3:3" x14ac:dyDescent="0.25">
      <c r="C4338" s="20"/>
    </row>
    <row r="4339" spans="3:3" x14ac:dyDescent="0.25">
      <c r="C4339" s="20"/>
    </row>
    <row r="4340" spans="3:3" x14ac:dyDescent="0.25">
      <c r="C4340" s="20"/>
    </row>
    <row r="4341" spans="3:3" x14ac:dyDescent="0.25">
      <c r="C4341" s="20"/>
    </row>
    <row r="4342" spans="3:3" x14ac:dyDescent="0.25">
      <c r="C4342" s="20"/>
    </row>
    <row r="4343" spans="3:3" x14ac:dyDescent="0.25">
      <c r="C4343" s="20"/>
    </row>
    <row r="4344" spans="3:3" x14ac:dyDescent="0.25">
      <c r="C4344" s="20"/>
    </row>
    <row r="4345" spans="3:3" x14ac:dyDescent="0.25">
      <c r="C4345" s="20"/>
    </row>
    <row r="4346" spans="3:3" x14ac:dyDescent="0.25">
      <c r="C4346" s="20"/>
    </row>
    <row r="4347" spans="3:3" x14ac:dyDescent="0.25">
      <c r="C4347" s="20"/>
    </row>
    <row r="4348" spans="3:3" x14ac:dyDescent="0.25">
      <c r="C4348" s="20"/>
    </row>
    <row r="4349" spans="3:3" x14ac:dyDescent="0.25">
      <c r="C4349" s="20"/>
    </row>
    <row r="4350" spans="3:3" x14ac:dyDescent="0.25">
      <c r="C4350" s="20"/>
    </row>
    <row r="4351" spans="3:3" x14ac:dyDescent="0.25">
      <c r="C4351" s="20"/>
    </row>
    <row r="4352" spans="3:3" x14ac:dyDescent="0.25">
      <c r="C4352" s="20"/>
    </row>
    <row r="4353" spans="3:3" x14ac:dyDescent="0.25">
      <c r="C4353" s="20"/>
    </row>
    <row r="4354" spans="3:3" x14ac:dyDescent="0.25">
      <c r="C4354" s="20"/>
    </row>
    <row r="4355" spans="3:3" x14ac:dyDescent="0.25">
      <c r="C4355" s="20"/>
    </row>
    <row r="4356" spans="3:3" x14ac:dyDescent="0.25">
      <c r="C4356" s="20"/>
    </row>
    <row r="4357" spans="3:3" x14ac:dyDescent="0.25">
      <c r="C4357" s="20"/>
    </row>
    <row r="4358" spans="3:3" x14ac:dyDescent="0.25">
      <c r="C4358" s="20"/>
    </row>
    <row r="4359" spans="3:3" x14ac:dyDescent="0.25">
      <c r="C4359" s="20"/>
    </row>
    <row r="4360" spans="3:3" x14ac:dyDescent="0.25">
      <c r="C4360" s="20"/>
    </row>
    <row r="4361" spans="3:3" x14ac:dyDescent="0.25">
      <c r="C4361" s="20"/>
    </row>
    <row r="4362" spans="3:3" x14ac:dyDescent="0.25">
      <c r="C4362" s="20"/>
    </row>
    <row r="4363" spans="3:3" x14ac:dyDescent="0.25">
      <c r="C4363" s="20"/>
    </row>
    <row r="4364" spans="3:3" x14ac:dyDescent="0.25">
      <c r="C4364" s="20"/>
    </row>
    <row r="4365" spans="3:3" x14ac:dyDescent="0.25">
      <c r="C4365" s="20"/>
    </row>
    <row r="4366" spans="3:3" x14ac:dyDescent="0.25">
      <c r="C4366" s="20"/>
    </row>
    <row r="4367" spans="3:3" x14ac:dyDescent="0.25">
      <c r="C4367" s="20"/>
    </row>
    <row r="4368" spans="3:3" x14ac:dyDescent="0.25">
      <c r="C4368" s="20"/>
    </row>
    <row r="4369" spans="3:3" x14ac:dyDescent="0.25">
      <c r="C4369" s="20"/>
    </row>
    <row r="4370" spans="3:3" x14ac:dyDescent="0.25">
      <c r="C4370" s="20"/>
    </row>
    <row r="4371" spans="3:3" x14ac:dyDescent="0.25">
      <c r="C4371" s="20"/>
    </row>
    <row r="4372" spans="3:3" x14ac:dyDescent="0.25">
      <c r="C4372" s="20"/>
    </row>
    <row r="4373" spans="3:3" x14ac:dyDescent="0.25">
      <c r="C4373" s="20"/>
    </row>
    <row r="4374" spans="3:3" x14ac:dyDescent="0.25">
      <c r="C4374" s="20"/>
    </row>
    <row r="4375" spans="3:3" x14ac:dyDescent="0.25">
      <c r="C4375" s="20"/>
    </row>
    <row r="4376" spans="3:3" x14ac:dyDescent="0.25">
      <c r="C4376" s="20"/>
    </row>
    <row r="4377" spans="3:3" x14ac:dyDescent="0.25">
      <c r="C4377" s="20"/>
    </row>
    <row r="4378" spans="3:3" x14ac:dyDescent="0.25">
      <c r="C4378" s="20"/>
    </row>
    <row r="4379" spans="3:3" x14ac:dyDescent="0.25">
      <c r="C4379" s="20"/>
    </row>
    <row r="4380" spans="3:3" x14ac:dyDescent="0.25">
      <c r="C4380" s="20"/>
    </row>
    <row r="4381" spans="3:3" x14ac:dyDescent="0.25">
      <c r="C4381" s="20"/>
    </row>
    <row r="4382" spans="3:3" x14ac:dyDescent="0.25">
      <c r="C4382" s="20"/>
    </row>
    <row r="4383" spans="3:3" x14ac:dyDescent="0.25">
      <c r="C4383" s="20"/>
    </row>
    <row r="4384" spans="3:3" x14ac:dyDescent="0.25">
      <c r="C4384" s="20"/>
    </row>
    <row r="4385" spans="3:3" x14ac:dyDescent="0.25">
      <c r="C4385" s="20"/>
    </row>
    <row r="4386" spans="3:3" x14ac:dyDescent="0.25">
      <c r="C4386" s="20"/>
    </row>
    <row r="4387" spans="3:3" x14ac:dyDescent="0.25">
      <c r="C4387" s="20"/>
    </row>
    <row r="4388" spans="3:3" x14ac:dyDescent="0.25">
      <c r="C4388" s="20"/>
    </row>
    <row r="4389" spans="3:3" x14ac:dyDescent="0.25">
      <c r="C4389" s="20"/>
    </row>
    <row r="4390" spans="3:3" x14ac:dyDescent="0.25">
      <c r="C4390" s="20"/>
    </row>
    <row r="4391" spans="3:3" x14ac:dyDescent="0.25">
      <c r="C4391" s="20"/>
    </row>
    <row r="4392" spans="3:3" x14ac:dyDescent="0.25">
      <c r="C4392" s="20"/>
    </row>
    <row r="4393" spans="3:3" x14ac:dyDescent="0.25">
      <c r="C4393" s="20"/>
    </row>
    <row r="4394" spans="3:3" x14ac:dyDescent="0.25">
      <c r="C4394" s="20"/>
    </row>
    <row r="4395" spans="3:3" x14ac:dyDescent="0.25">
      <c r="C4395" s="20"/>
    </row>
    <row r="4396" spans="3:3" x14ac:dyDescent="0.25">
      <c r="C4396" s="20"/>
    </row>
    <row r="4397" spans="3:3" x14ac:dyDescent="0.25">
      <c r="C4397" s="20"/>
    </row>
    <row r="4398" spans="3:3" x14ac:dyDescent="0.25">
      <c r="C4398" s="20"/>
    </row>
    <row r="4399" spans="3:3" x14ac:dyDescent="0.25">
      <c r="C4399" s="20"/>
    </row>
    <row r="4400" spans="3:3" x14ac:dyDescent="0.25">
      <c r="C4400" s="20"/>
    </row>
    <row r="4401" spans="3:3" x14ac:dyDescent="0.25">
      <c r="C4401" s="20"/>
    </row>
    <row r="4402" spans="3:3" x14ac:dyDescent="0.25">
      <c r="C4402" s="20"/>
    </row>
    <row r="4403" spans="3:3" x14ac:dyDescent="0.25">
      <c r="C4403" s="20"/>
    </row>
    <row r="4404" spans="3:3" x14ac:dyDescent="0.25">
      <c r="C4404" s="20"/>
    </row>
    <row r="4405" spans="3:3" x14ac:dyDescent="0.25">
      <c r="C4405" s="20"/>
    </row>
    <row r="4406" spans="3:3" x14ac:dyDescent="0.25">
      <c r="C4406" s="20"/>
    </row>
    <row r="4407" spans="3:3" x14ac:dyDescent="0.25">
      <c r="C4407" s="20"/>
    </row>
    <row r="4408" spans="3:3" x14ac:dyDescent="0.25">
      <c r="C4408" s="20"/>
    </row>
    <row r="4409" spans="3:3" x14ac:dyDescent="0.25">
      <c r="C4409" s="20"/>
    </row>
    <row r="4410" spans="3:3" x14ac:dyDescent="0.25">
      <c r="C4410" s="20"/>
    </row>
    <row r="4411" spans="3:3" x14ac:dyDescent="0.25">
      <c r="C4411" s="20"/>
    </row>
    <row r="4412" spans="3:3" x14ac:dyDescent="0.25">
      <c r="C4412" s="20"/>
    </row>
    <row r="4413" spans="3:3" x14ac:dyDescent="0.25">
      <c r="C4413" s="20"/>
    </row>
    <row r="4414" spans="3:3" x14ac:dyDescent="0.25">
      <c r="C4414" s="20"/>
    </row>
    <row r="4415" spans="3:3" x14ac:dyDescent="0.25">
      <c r="C4415" s="20"/>
    </row>
    <row r="4416" spans="3:3" x14ac:dyDescent="0.25">
      <c r="C4416" s="20"/>
    </row>
    <row r="4417" spans="3:3" x14ac:dyDescent="0.25">
      <c r="C4417" s="20"/>
    </row>
    <row r="4418" spans="3:3" x14ac:dyDescent="0.25">
      <c r="C4418" s="20"/>
    </row>
    <row r="4419" spans="3:3" x14ac:dyDescent="0.25">
      <c r="C4419" s="20"/>
    </row>
    <row r="4420" spans="3:3" x14ac:dyDescent="0.25">
      <c r="C4420" s="20"/>
    </row>
    <row r="4421" spans="3:3" x14ac:dyDescent="0.25">
      <c r="C4421" s="20"/>
    </row>
    <row r="4422" spans="3:3" x14ac:dyDescent="0.25">
      <c r="C4422" s="20"/>
    </row>
    <row r="4423" spans="3:3" x14ac:dyDescent="0.25">
      <c r="C4423" s="20"/>
    </row>
    <row r="4424" spans="3:3" x14ac:dyDescent="0.25">
      <c r="C4424" s="20"/>
    </row>
    <row r="4425" spans="3:3" x14ac:dyDescent="0.25">
      <c r="C4425" s="20"/>
    </row>
    <row r="4426" spans="3:3" x14ac:dyDescent="0.25">
      <c r="C4426" s="20"/>
    </row>
    <row r="4427" spans="3:3" x14ac:dyDescent="0.25">
      <c r="C4427" s="20"/>
    </row>
    <row r="4428" spans="3:3" x14ac:dyDescent="0.25">
      <c r="C4428" s="20"/>
    </row>
    <row r="4429" spans="3:3" x14ac:dyDescent="0.25">
      <c r="C4429" s="20"/>
    </row>
    <row r="4430" spans="3:3" x14ac:dyDescent="0.25">
      <c r="C4430" s="20"/>
    </row>
    <row r="4431" spans="3:3" x14ac:dyDescent="0.25">
      <c r="C4431" s="20"/>
    </row>
    <row r="4432" spans="3:3" x14ac:dyDescent="0.25">
      <c r="C4432" s="20"/>
    </row>
    <row r="4433" spans="3:3" x14ac:dyDescent="0.25">
      <c r="C4433" s="20"/>
    </row>
    <row r="4434" spans="3:3" x14ac:dyDescent="0.25">
      <c r="C4434" s="20"/>
    </row>
    <row r="4435" spans="3:3" x14ac:dyDescent="0.25">
      <c r="C4435" s="20"/>
    </row>
    <row r="4436" spans="3:3" x14ac:dyDescent="0.25">
      <c r="C4436" s="20"/>
    </row>
    <row r="4437" spans="3:3" x14ac:dyDescent="0.25">
      <c r="C4437" s="20"/>
    </row>
    <row r="4438" spans="3:3" x14ac:dyDescent="0.25">
      <c r="C4438" s="20"/>
    </row>
    <row r="4439" spans="3:3" x14ac:dyDescent="0.25">
      <c r="C4439" s="20"/>
    </row>
    <row r="4440" spans="3:3" x14ac:dyDescent="0.25">
      <c r="C4440" s="20"/>
    </row>
    <row r="4441" spans="3:3" x14ac:dyDescent="0.25">
      <c r="C4441" s="20"/>
    </row>
    <row r="4442" spans="3:3" x14ac:dyDescent="0.25">
      <c r="C4442" s="20"/>
    </row>
    <row r="4443" spans="3:3" x14ac:dyDescent="0.25">
      <c r="C4443" s="20"/>
    </row>
    <row r="4444" spans="3:3" x14ac:dyDescent="0.25">
      <c r="C4444" s="20"/>
    </row>
    <row r="4445" spans="3:3" x14ac:dyDescent="0.25">
      <c r="C4445" s="20"/>
    </row>
    <row r="4446" spans="3:3" x14ac:dyDescent="0.25">
      <c r="C4446" s="20"/>
    </row>
    <row r="4447" spans="3:3" x14ac:dyDescent="0.25">
      <c r="C4447" s="20"/>
    </row>
    <row r="4448" spans="3:3" x14ac:dyDescent="0.25">
      <c r="C4448" s="20"/>
    </row>
    <row r="4449" spans="3:3" x14ac:dyDescent="0.25">
      <c r="C4449" s="20"/>
    </row>
    <row r="4450" spans="3:3" x14ac:dyDescent="0.25">
      <c r="C4450" s="20"/>
    </row>
    <row r="4451" spans="3:3" x14ac:dyDescent="0.25">
      <c r="C4451" s="20"/>
    </row>
    <row r="4452" spans="3:3" x14ac:dyDescent="0.25">
      <c r="C4452" s="20"/>
    </row>
    <row r="4453" spans="3:3" x14ac:dyDescent="0.25">
      <c r="C4453" s="20"/>
    </row>
    <row r="4454" spans="3:3" x14ac:dyDescent="0.25">
      <c r="C4454" s="20"/>
    </row>
    <row r="4455" spans="3:3" x14ac:dyDescent="0.25">
      <c r="C4455" s="20"/>
    </row>
    <row r="4456" spans="3:3" x14ac:dyDescent="0.25">
      <c r="C4456" s="20"/>
    </row>
    <row r="4457" spans="3:3" x14ac:dyDescent="0.25">
      <c r="C4457" s="20"/>
    </row>
    <row r="4458" spans="3:3" x14ac:dyDescent="0.25">
      <c r="C4458" s="20"/>
    </row>
    <row r="4459" spans="3:3" x14ac:dyDescent="0.25">
      <c r="C4459" s="20"/>
    </row>
    <row r="4460" spans="3:3" x14ac:dyDescent="0.25">
      <c r="C4460" s="20"/>
    </row>
    <row r="4461" spans="3:3" x14ac:dyDescent="0.25">
      <c r="C4461" s="20"/>
    </row>
    <row r="4462" spans="3:3" x14ac:dyDescent="0.25">
      <c r="C4462" s="20"/>
    </row>
    <row r="4463" spans="3:3" x14ac:dyDescent="0.25">
      <c r="C4463" s="20"/>
    </row>
    <row r="4464" spans="3:3" x14ac:dyDescent="0.25">
      <c r="C4464" s="20"/>
    </row>
    <row r="4465" spans="3:3" x14ac:dyDescent="0.25">
      <c r="C4465" s="20"/>
    </row>
    <row r="4466" spans="3:3" x14ac:dyDescent="0.25">
      <c r="C4466" s="20"/>
    </row>
    <row r="4467" spans="3:3" x14ac:dyDescent="0.25">
      <c r="C4467" s="20"/>
    </row>
    <row r="4468" spans="3:3" x14ac:dyDescent="0.25">
      <c r="C4468" s="20"/>
    </row>
    <row r="4469" spans="3:3" x14ac:dyDescent="0.25">
      <c r="C4469" s="20"/>
    </row>
    <row r="4470" spans="3:3" x14ac:dyDescent="0.25">
      <c r="C4470" s="20"/>
    </row>
    <row r="4471" spans="3:3" x14ac:dyDescent="0.25">
      <c r="C4471" s="20"/>
    </row>
    <row r="4472" spans="3:3" x14ac:dyDescent="0.25">
      <c r="C4472" s="20"/>
    </row>
    <row r="4473" spans="3:3" x14ac:dyDescent="0.25">
      <c r="C4473" s="20"/>
    </row>
    <row r="4474" spans="3:3" x14ac:dyDescent="0.25">
      <c r="C4474" s="20"/>
    </row>
    <row r="4475" spans="3:3" x14ac:dyDescent="0.25">
      <c r="C4475" s="20"/>
    </row>
    <row r="4476" spans="3:3" x14ac:dyDescent="0.25">
      <c r="C4476" s="20"/>
    </row>
    <row r="4477" spans="3:3" x14ac:dyDescent="0.25">
      <c r="C4477" s="20"/>
    </row>
    <row r="4478" spans="3:3" x14ac:dyDescent="0.25">
      <c r="C4478" s="20"/>
    </row>
    <row r="4479" spans="3:3" x14ac:dyDescent="0.25">
      <c r="C4479" s="20"/>
    </row>
    <row r="4480" spans="3:3" x14ac:dyDescent="0.25">
      <c r="C4480" s="20"/>
    </row>
    <row r="4481" spans="3:3" x14ac:dyDescent="0.25">
      <c r="C4481" s="20"/>
    </row>
    <row r="4482" spans="3:3" x14ac:dyDescent="0.25">
      <c r="C4482" s="20"/>
    </row>
    <row r="4483" spans="3:3" x14ac:dyDescent="0.25">
      <c r="C4483" s="20"/>
    </row>
    <row r="4484" spans="3:3" x14ac:dyDescent="0.25">
      <c r="C4484" s="20"/>
    </row>
    <row r="4485" spans="3:3" x14ac:dyDescent="0.25">
      <c r="C4485" s="20"/>
    </row>
    <row r="4486" spans="3:3" x14ac:dyDescent="0.25">
      <c r="C4486" s="20"/>
    </row>
    <row r="4487" spans="3:3" x14ac:dyDescent="0.25">
      <c r="C4487" s="20"/>
    </row>
    <row r="4488" spans="3:3" x14ac:dyDescent="0.25">
      <c r="C4488" s="20"/>
    </row>
    <row r="4489" spans="3:3" x14ac:dyDescent="0.25">
      <c r="C4489" s="20"/>
    </row>
    <row r="4490" spans="3:3" x14ac:dyDescent="0.25">
      <c r="C4490" s="20"/>
    </row>
    <row r="4491" spans="3:3" x14ac:dyDescent="0.25">
      <c r="C4491" s="20"/>
    </row>
    <row r="4492" spans="3:3" x14ac:dyDescent="0.25">
      <c r="C4492" s="20"/>
    </row>
    <row r="4493" spans="3:3" x14ac:dyDescent="0.25">
      <c r="C4493" s="20"/>
    </row>
    <row r="4494" spans="3:3" x14ac:dyDescent="0.25">
      <c r="C4494" s="20"/>
    </row>
    <row r="4495" spans="3:3" x14ac:dyDescent="0.25">
      <c r="C4495" s="20"/>
    </row>
    <row r="4496" spans="3:3" x14ac:dyDescent="0.25">
      <c r="C4496" s="20"/>
    </row>
    <row r="4497" spans="3:3" x14ac:dyDescent="0.25">
      <c r="C4497" s="20"/>
    </row>
    <row r="4498" spans="3:3" x14ac:dyDescent="0.25">
      <c r="C4498" s="20"/>
    </row>
    <row r="4499" spans="3:3" x14ac:dyDescent="0.25">
      <c r="C4499" s="20"/>
    </row>
    <row r="4500" spans="3:3" x14ac:dyDescent="0.25">
      <c r="C4500" s="20"/>
    </row>
    <row r="4501" spans="3:3" x14ac:dyDescent="0.25">
      <c r="C4501" s="20"/>
    </row>
    <row r="4502" spans="3:3" x14ac:dyDescent="0.25">
      <c r="C4502" s="20"/>
    </row>
    <row r="4503" spans="3:3" x14ac:dyDescent="0.25">
      <c r="C4503" s="20"/>
    </row>
    <row r="4504" spans="3:3" x14ac:dyDescent="0.25">
      <c r="C4504" s="20"/>
    </row>
    <row r="4505" spans="3:3" x14ac:dyDescent="0.25">
      <c r="C4505" s="20"/>
    </row>
    <row r="4506" spans="3:3" x14ac:dyDescent="0.25">
      <c r="C4506" s="20"/>
    </row>
    <row r="4507" spans="3:3" x14ac:dyDescent="0.25">
      <c r="C4507" s="20"/>
    </row>
    <row r="4508" spans="3:3" x14ac:dyDescent="0.25">
      <c r="C4508" s="20"/>
    </row>
    <row r="4509" spans="3:3" x14ac:dyDescent="0.25">
      <c r="C4509" s="20"/>
    </row>
    <row r="4510" spans="3:3" x14ac:dyDescent="0.25">
      <c r="C4510" s="20"/>
    </row>
    <row r="4511" spans="3:3" x14ac:dyDescent="0.25">
      <c r="C4511" s="20"/>
    </row>
    <row r="4512" spans="3:3" x14ac:dyDescent="0.25">
      <c r="C4512" s="20"/>
    </row>
    <row r="4513" spans="3:3" x14ac:dyDescent="0.25">
      <c r="C4513" s="20"/>
    </row>
    <row r="4514" spans="3:3" x14ac:dyDescent="0.25">
      <c r="C4514" s="20"/>
    </row>
    <row r="4515" spans="3:3" x14ac:dyDescent="0.25">
      <c r="C4515" s="20"/>
    </row>
    <row r="4516" spans="3:3" x14ac:dyDescent="0.25">
      <c r="C4516" s="20"/>
    </row>
    <row r="4517" spans="3:3" x14ac:dyDescent="0.25">
      <c r="C4517" s="20"/>
    </row>
    <row r="4518" spans="3:3" x14ac:dyDescent="0.25">
      <c r="C4518" s="20"/>
    </row>
    <row r="4519" spans="3:3" x14ac:dyDescent="0.25">
      <c r="C4519" s="20"/>
    </row>
    <row r="4520" spans="3:3" x14ac:dyDescent="0.25">
      <c r="C4520" s="20"/>
    </row>
    <row r="4521" spans="3:3" x14ac:dyDescent="0.25">
      <c r="C4521" s="20"/>
    </row>
    <row r="4522" spans="3:3" x14ac:dyDescent="0.25">
      <c r="C4522" s="20"/>
    </row>
    <row r="4523" spans="3:3" x14ac:dyDescent="0.25">
      <c r="C4523" s="20"/>
    </row>
    <row r="4524" spans="3:3" x14ac:dyDescent="0.25">
      <c r="C4524" s="20"/>
    </row>
    <row r="4525" spans="3:3" x14ac:dyDescent="0.25">
      <c r="C4525" s="20"/>
    </row>
    <row r="4526" spans="3:3" x14ac:dyDescent="0.25">
      <c r="C4526" s="20"/>
    </row>
    <row r="4527" spans="3:3" x14ac:dyDescent="0.25">
      <c r="C4527" s="20"/>
    </row>
    <row r="4528" spans="3:3" x14ac:dyDescent="0.25">
      <c r="C4528" s="20"/>
    </row>
    <row r="4529" spans="3:3" x14ac:dyDescent="0.25">
      <c r="C4529" s="20"/>
    </row>
    <row r="4530" spans="3:3" x14ac:dyDescent="0.25">
      <c r="C4530" s="20"/>
    </row>
    <row r="4531" spans="3:3" x14ac:dyDescent="0.25">
      <c r="C4531" s="20"/>
    </row>
    <row r="4532" spans="3:3" x14ac:dyDescent="0.25">
      <c r="C4532" s="20"/>
    </row>
    <row r="4533" spans="3:3" x14ac:dyDescent="0.25">
      <c r="C4533" s="20"/>
    </row>
    <row r="4534" spans="3:3" x14ac:dyDescent="0.25">
      <c r="C4534" s="20"/>
    </row>
    <row r="4535" spans="3:3" x14ac:dyDescent="0.25">
      <c r="C4535" s="20"/>
    </row>
    <row r="4536" spans="3:3" x14ac:dyDescent="0.25">
      <c r="C4536" s="20"/>
    </row>
    <row r="4537" spans="3:3" x14ac:dyDescent="0.25">
      <c r="C4537" s="20"/>
    </row>
    <row r="4538" spans="3:3" x14ac:dyDescent="0.25">
      <c r="C4538" s="20"/>
    </row>
    <row r="4539" spans="3:3" x14ac:dyDescent="0.25">
      <c r="C4539" s="20"/>
    </row>
    <row r="4540" spans="3:3" x14ac:dyDescent="0.25">
      <c r="C4540" s="20"/>
    </row>
    <row r="4541" spans="3:3" x14ac:dyDescent="0.25">
      <c r="C4541" s="20"/>
    </row>
    <row r="4542" spans="3:3" x14ac:dyDescent="0.25">
      <c r="C4542" s="20"/>
    </row>
    <row r="4543" spans="3:3" x14ac:dyDescent="0.25">
      <c r="C4543" s="20"/>
    </row>
    <row r="4544" spans="3:3" x14ac:dyDescent="0.25">
      <c r="C4544" s="20"/>
    </row>
    <row r="4545" spans="3:3" x14ac:dyDescent="0.25">
      <c r="C4545" s="20"/>
    </row>
    <row r="4546" spans="3:3" x14ac:dyDescent="0.25">
      <c r="C4546" s="20"/>
    </row>
    <row r="4547" spans="3:3" x14ac:dyDescent="0.25">
      <c r="C4547" s="20"/>
    </row>
    <row r="4548" spans="3:3" x14ac:dyDescent="0.25">
      <c r="C4548" s="20"/>
    </row>
    <row r="4549" spans="3:3" x14ac:dyDescent="0.25">
      <c r="C4549" s="20"/>
    </row>
    <row r="4550" spans="3:3" x14ac:dyDescent="0.25">
      <c r="C4550" s="20"/>
    </row>
    <row r="4551" spans="3:3" x14ac:dyDescent="0.25">
      <c r="C4551" s="20"/>
    </row>
    <row r="4552" spans="3:3" x14ac:dyDescent="0.25">
      <c r="C4552" s="20"/>
    </row>
    <row r="4553" spans="3:3" x14ac:dyDescent="0.25">
      <c r="C4553" s="20"/>
    </row>
    <row r="4554" spans="3:3" x14ac:dyDescent="0.25">
      <c r="C4554" s="20"/>
    </row>
    <row r="4555" spans="3:3" x14ac:dyDescent="0.25">
      <c r="C4555" s="20"/>
    </row>
    <row r="4556" spans="3:3" x14ac:dyDescent="0.25">
      <c r="C4556" s="20"/>
    </row>
    <row r="4557" spans="3:3" x14ac:dyDescent="0.25">
      <c r="C4557" s="20"/>
    </row>
    <row r="4558" spans="3:3" x14ac:dyDescent="0.25">
      <c r="C4558" s="20"/>
    </row>
    <row r="4559" spans="3:3" x14ac:dyDescent="0.25">
      <c r="C4559" s="20"/>
    </row>
    <row r="4560" spans="3:3" x14ac:dyDescent="0.25">
      <c r="C4560" s="20"/>
    </row>
    <row r="4561" spans="3:3" x14ac:dyDescent="0.25">
      <c r="C4561" s="20"/>
    </row>
    <row r="4562" spans="3:3" x14ac:dyDescent="0.25">
      <c r="C4562" s="20"/>
    </row>
    <row r="4563" spans="3:3" x14ac:dyDescent="0.25">
      <c r="C4563" s="20"/>
    </row>
    <row r="4564" spans="3:3" x14ac:dyDescent="0.25">
      <c r="C4564" s="20"/>
    </row>
    <row r="4565" spans="3:3" x14ac:dyDescent="0.25">
      <c r="C4565" s="20"/>
    </row>
    <row r="4566" spans="3:3" x14ac:dyDescent="0.25">
      <c r="C4566" s="20"/>
    </row>
    <row r="4567" spans="3:3" x14ac:dyDescent="0.25">
      <c r="C4567" s="20"/>
    </row>
    <row r="4568" spans="3:3" x14ac:dyDescent="0.25">
      <c r="C4568" s="20"/>
    </row>
    <row r="4569" spans="3:3" x14ac:dyDescent="0.25">
      <c r="C4569" s="20"/>
    </row>
    <row r="4570" spans="3:3" x14ac:dyDescent="0.25">
      <c r="C4570" s="20"/>
    </row>
    <row r="4571" spans="3:3" x14ac:dyDescent="0.25">
      <c r="C4571" s="20"/>
    </row>
    <row r="4572" spans="3:3" x14ac:dyDescent="0.25">
      <c r="C4572" s="20"/>
    </row>
    <row r="4573" spans="3:3" x14ac:dyDescent="0.25">
      <c r="C4573" s="20"/>
    </row>
    <row r="4574" spans="3:3" x14ac:dyDescent="0.25">
      <c r="C4574" s="20"/>
    </row>
    <row r="4575" spans="3:3" x14ac:dyDescent="0.25">
      <c r="C4575" s="20"/>
    </row>
    <row r="4576" spans="3:3" x14ac:dyDescent="0.25">
      <c r="C4576" s="20"/>
    </row>
    <row r="4577" spans="3:3" x14ac:dyDescent="0.25">
      <c r="C4577" s="20"/>
    </row>
    <row r="4578" spans="3:3" x14ac:dyDescent="0.25">
      <c r="C4578" s="20"/>
    </row>
    <row r="4579" spans="3:3" x14ac:dyDescent="0.25">
      <c r="C4579" s="20"/>
    </row>
    <row r="4580" spans="3:3" x14ac:dyDescent="0.25">
      <c r="C4580" s="20"/>
    </row>
    <row r="4581" spans="3:3" x14ac:dyDescent="0.25">
      <c r="C4581" s="20"/>
    </row>
    <row r="4582" spans="3:3" x14ac:dyDescent="0.25">
      <c r="C4582" s="20"/>
    </row>
    <row r="4583" spans="3:3" x14ac:dyDescent="0.25">
      <c r="C4583" s="20"/>
    </row>
    <row r="4584" spans="3:3" x14ac:dyDescent="0.25">
      <c r="C4584" s="20"/>
    </row>
    <row r="4585" spans="3:3" x14ac:dyDescent="0.25">
      <c r="C4585" s="20"/>
    </row>
    <row r="4586" spans="3:3" x14ac:dyDescent="0.25">
      <c r="C4586" s="20"/>
    </row>
    <row r="4587" spans="3:3" x14ac:dyDescent="0.25">
      <c r="C4587" s="20"/>
    </row>
    <row r="4588" spans="3:3" x14ac:dyDescent="0.25">
      <c r="C4588" s="20"/>
    </row>
    <row r="4589" spans="3:3" x14ac:dyDescent="0.25">
      <c r="C4589" s="20"/>
    </row>
    <row r="4590" spans="3:3" x14ac:dyDescent="0.25">
      <c r="C4590" s="20"/>
    </row>
    <row r="4591" spans="3:3" x14ac:dyDescent="0.25">
      <c r="C4591" s="20"/>
    </row>
    <row r="4592" spans="3:3" x14ac:dyDescent="0.25">
      <c r="C4592" s="20"/>
    </row>
    <row r="4593" spans="3:3" x14ac:dyDescent="0.25">
      <c r="C4593" s="20"/>
    </row>
    <row r="4594" spans="3:3" x14ac:dyDescent="0.25">
      <c r="C4594" s="20"/>
    </row>
    <row r="4595" spans="3:3" x14ac:dyDescent="0.25">
      <c r="C4595" s="20"/>
    </row>
    <row r="4596" spans="3:3" x14ac:dyDescent="0.25">
      <c r="C4596" s="20"/>
    </row>
    <row r="4597" spans="3:3" x14ac:dyDescent="0.25">
      <c r="C4597" s="20"/>
    </row>
    <row r="4598" spans="3:3" x14ac:dyDescent="0.25">
      <c r="C4598" s="20"/>
    </row>
    <row r="4599" spans="3:3" x14ac:dyDescent="0.25">
      <c r="C4599" s="20"/>
    </row>
    <row r="4600" spans="3:3" x14ac:dyDescent="0.25">
      <c r="C4600" s="20"/>
    </row>
    <row r="4601" spans="3:3" x14ac:dyDescent="0.25">
      <c r="C4601" s="20"/>
    </row>
    <row r="4602" spans="3:3" x14ac:dyDescent="0.25">
      <c r="C4602" s="20"/>
    </row>
    <row r="4603" spans="3:3" x14ac:dyDescent="0.25">
      <c r="C4603" s="20"/>
    </row>
    <row r="4604" spans="3:3" x14ac:dyDescent="0.25">
      <c r="C4604" s="20"/>
    </row>
    <row r="4605" spans="3:3" x14ac:dyDescent="0.25">
      <c r="C4605" s="20"/>
    </row>
    <row r="4606" spans="3:3" x14ac:dyDescent="0.25">
      <c r="C4606" s="20"/>
    </row>
    <row r="4607" spans="3:3" x14ac:dyDescent="0.25">
      <c r="C4607" s="20"/>
    </row>
    <row r="4608" spans="3:3" x14ac:dyDescent="0.25">
      <c r="C4608" s="20"/>
    </row>
    <row r="4609" spans="3:3" x14ac:dyDescent="0.25">
      <c r="C4609" s="20"/>
    </row>
    <row r="4610" spans="3:3" x14ac:dyDescent="0.25">
      <c r="C4610" s="20"/>
    </row>
    <row r="4611" spans="3:3" x14ac:dyDescent="0.25">
      <c r="C4611" s="20"/>
    </row>
    <row r="4612" spans="3:3" x14ac:dyDescent="0.25">
      <c r="C4612" s="20"/>
    </row>
    <row r="4613" spans="3:3" x14ac:dyDescent="0.25">
      <c r="C4613" s="20"/>
    </row>
    <row r="4614" spans="3:3" x14ac:dyDescent="0.25">
      <c r="C4614" s="20"/>
    </row>
    <row r="4615" spans="3:3" x14ac:dyDescent="0.25">
      <c r="C4615" s="20"/>
    </row>
    <row r="4616" spans="3:3" x14ac:dyDescent="0.25">
      <c r="C4616" s="20"/>
    </row>
    <row r="4617" spans="3:3" x14ac:dyDescent="0.25">
      <c r="C4617" s="20"/>
    </row>
    <row r="4618" spans="3:3" x14ac:dyDescent="0.25">
      <c r="C4618" s="20"/>
    </row>
    <row r="4619" spans="3:3" x14ac:dyDescent="0.25">
      <c r="C4619" s="20"/>
    </row>
    <row r="4620" spans="3:3" x14ac:dyDescent="0.25">
      <c r="C4620" s="20"/>
    </row>
    <row r="4621" spans="3:3" x14ac:dyDescent="0.25">
      <c r="C4621" s="20"/>
    </row>
    <row r="4622" spans="3:3" x14ac:dyDescent="0.25">
      <c r="C4622" s="20"/>
    </row>
    <row r="4623" spans="3:3" x14ac:dyDescent="0.25">
      <c r="C4623" s="20"/>
    </row>
    <row r="4624" spans="3:3" x14ac:dyDescent="0.25">
      <c r="C4624" s="20"/>
    </row>
    <row r="4625" spans="3:3" x14ac:dyDescent="0.25">
      <c r="C4625" s="20"/>
    </row>
    <row r="4626" spans="3:3" x14ac:dyDescent="0.25">
      <c r="C4626" s="20"/>
    </row>
    <row r="4627" spans="3:3" x14ac:dyDescent="0.25">
      <c r="C4627" s="20"/>
    </row>
    <row r="4628" spans="3:3" x14ac:dyDescent="0.25">
      <c r="C4628" s="20"/>
    </row>
    <row r="4629" spans="3:3" x14ac:dyDescent="0.25">
      <c r="C4629" s="20"/>
    </row>
    <row r="4630" spans="3:3" x14ac:dyDescent="0.25">
      <c r="C4630" s="20"/>
    </row>
    <row r="4631" spans="3:3" x14ac:dyDescent="0.25">
      <c r="C4631" s="20"/>
    </row>
    <row r="4632" spans="3:3" x14ac:dyDescent="0.25">
      <c r="C4632" s="20"/>
    </row>
    <row r="4633" spans="3:3" x14ac:dyDescent="0.25">
      <c r="C4633" s="20"/>
    </row>
    <row r="4634" spans="3:3" x14ac:dyDescent="0.25">
      <c r="C4634" s="20"/>
    </row>
    <row r="4635" spans="3:3" x14ac:dyDescent="0.25">
      <c r="C4635" s="20"/>
    </row>
    <row r="4636" spans="3:3" x14ac:dyDescent="0.25">
      <c r="C4636" s="20"/>
    </row>
    <row r="4637" spans="3:3" x14ac:dyDescent="0.25">
      <c r="C4637" s="20"/>
    </row>
    <row r="4638" spans="3:3" x14ac:dyDescent="0.25">
      <c r="C4638" s="20"/>
    </row>
    <row r="4639" spans="3:3" x14ac:dyDescent="0.25">
      <c r="C4639" s="20"/>
    </row>
    <row r="4640" spans="3:3" x14ac:dyDescent="0.25">
      <c r="C4640" s="20"/>
    </row>
    <row r="4641" spans="3:3" x14ac:dyDescent="0.25">
      <c r="C4641" s="20"/>
    </row>
    <row r="4642" spans="3:3" x14ac:dyDescent="0.25">
      <c r="C4642" s="20"/>
    </row>
    <row r="4643" spans="3:3" x14ac:dyDescent="0.25">
      <c r="C4643" s="20"/>
    </row>
    <row r="4644" spans="3:3" x14ac:dyDescent="0.25">
      <c r="C4644" s="20"/>
    </row>
    <row r="4645" spans="3:3" x14ac:dyDescent="0.25">
      <c r="C4645" s="20"/>
    </row>
    <row r="4646" spans="3:3" x14ac:dyDescent="0.25">
      <c r="C4646" s="20"/>
    </row>
    <row r="4647" spans="3:3" x14ac:dyDescent="0.25">
      <c r="C4647" s="20"/>
    </row>
    <row r="4648" spans="3:3" x14ac:dyDescent="0.25">
      <c r="C4648" s="20"/>
    </row>
    <row r="4649" spans="3:3" x14ac:dyDescent="0.25">
      <c r="C4649" s="20"/>
    </row>
    <row r="4650" spans="3:3" x14ac:dyDescent="0.25">
      <c r="C4650" s="20"/>
    </row>
    <row r="4651" spans="3:3" x14ac:dyDescent="0.25">
      <c r="C4651" s="20"/>
    </row>
    <row r="4652" spans="3:3" x14ac:dyDescent="0.25">
      <c r="C4652" s="20"/>
    </row>
    <row r="4653" spans="3:3" x14ac:dyDescent="0.25">
      <c r="C4653" s="20"/>
    </row>
    <row r="4654" spans="3:3" x14ac:dyDescent="0.25">
      <c r="C4654" s="20"/>
    </row>
    <row r="4655" spans="3:3" x14ac:dyDescent="0.25">
      <c r="C4655" s="20"/>
    </row>
    <row r="4656" spans="3:3" x14ac:dyDescent="0.25">
      <c r="C4656" s="20"/>
    </row>
    <row r="4657" spans="3:3" x14ac:dyDescent="0.25">
      <c r="C4657" s="20"/>
    </row>
    <row r="4658" spans="3:3" x14ac:dyDescent="0.25">
      <c r="C4658" s="20"/>
    </row>
    <row r="4659" spans="3:3" x14ac:dyDescent="0.25">
      <c r="C4659" s="20"/>
    </row>
    <row r="4660" spans="3:3" x14ac:dyDescent="0.25">
      <c r="C4660" s="20"/>
    </row>
    <row r="4661" spans="3:3" x14ac:dyDescent="0.25">
      <c r="C4661" s="20"/>
    </row>
    <row r="4662" spans="3:3" x14ac:dyDescent="0.25">
      <c r="C4662" s="20"/>
    </row>
    <row r="4663" spans="3:3" x14ac:dyDescent="0.25">
      <c r="C4663" s="20"/>
    </row>
    <row r="4664" spans="3:3" x14ac:dyDescent="0.25">
      <c r="C4664" s="20"/>
    </row>
    <row r="4665" spans="3:3" x14ac:dyDescent="0.25">
      <c r="C4665" s="20"/>
    </row>
    <row r="4666" spans="3:3" x14ac:dyDescent="0.25">
      <c r="C4666" s="20"/>
    </row>
    <row r="4667" spans="3:3" x14ac:dyDescent="0.25">
      <c r="C4667" s="20"/>
    </row>
    <row r="4668" spans="3:3" x14ac:dyDescent="0.25">
      <c r="C4668" s="20"/>
    </row>
    <row r="4669" spans="3:3" x14ac:dyDescent="0.25">
      <c r="C4669" s="20"/>
    </row>
    <row r="4670" spans="3:3" x14ac:dyDescent="0.25">
      <c r="C4670" s="20"/>
    </row>
    <row r="4671" spans="3:3" x14ac:dyDescent="0.25">
      <c r="C4671" s="20"/>
    </row>
    <row r="4672" spans="3:3" x14ac:dyDescent="0.25">
      <c r="C4672" s="20"/>
    </row>
    <row r="4673" spans="3:3" x14ac:dyDescent="0.25">
      <c r="C4673" s="20"/>
    </row>
    <row r="4674" spans="3:3" x14ac:dyDescent="0.25">
      <c r="C4674" s="20"/>
    </row>
    <row r="4675" spans="3:3" x14ac:dyDescent="0.25">
      <c r="C4675" s="20"/>
    </row>
    <row r="4676" spans="3:3" x14ac:dyDescent="0.25">
      <c r="C4676" s="20"/>
    </row>
    <row r="4677" spans="3:3" x14ac:dyDescent="0.25">
      <c r="C4677" s="20"/>
    </row>
    <row r="4678" spans="3:3" x14ac:dyDescent="0.25">
      <c r="C4678" s="20"/>
    </row>
    <row r="4679" spans="3:3" x14ac:dyDescent="0.25">
      <c r="C4679" s="20"/>
    </row>
    <row r="4680" spans="3:3" x14ac:dyDescent="0.25">
      <c r="C4680" s="20"/>
    </row>
    <row r="4681" spans="3:3" x14ac:dyDescent="0.25">
      <c r="C4681" s="20"/>
    </row>
    <row r="4682" spans="3:3" x14ac:dyDescent="0.25">
      <c r="C4682" s="20"/>
    </row>
    <row r="4683" spans="3:3" x14ac:dyDescent="0.25">
      <c r="C4683" s="20"/>
    </row>
    <row r="4684" spans="3:3" x14ac:dyDescent="0.25">
      <c r="C4684" s="20"/>
    </row>
    <row r="4685" spans="3:3" x14ac:dyDescent="0.25">
      <c r="C4685" s="20"/>
    </row>
    <row r="4686" spans="3:3" x14ac:dyDescent="0.25">
      <c r="C4686" s="20"/>
    </row>
    <row r="4687" spans="3:3" x14ac:dyDescent="0.25">
      <c r="C4687" s="20"/>
    </row>
    <row r="4688" spans="3:3" x14ac:dyDescent="0.25">
      <c r="C4688" s="20"/>
    </row>
    <row r="4689" spans="3:3" x14ac:dyDescent="0.25">
      <c r="C4689" s="20"/>
    </row>
    <row r="4690" spans="3:3" x14ac:dyDescent="0.25">
      <c r="C4690" s="20"/>
    </row>
    <row r="4691" spans="3:3" x14ac:dyDescent="0.25">
      <c r="C4691" s="20"/>
    </row>
    <row r="4692" spans="3:3" x14ac:dyDescent="0.25">
      <c r="C4692" s="20"/>
    </row>
    <row r="4693" spans="3:3" x14ac:dyDescent="0.25">
      <c r="C4693" s="20"/>
    </row>
    <row r="4694" spans="3:3" x14ac:dyDescent="0.25">
      <c r="C4694" s="20"/>
    </row>
    <row r="4695" spans="3:3" x14ac:dyDescent="0.25">
      <c r="C4695" s="20"/>
    </row>
    <row r="4696" spans="3:3" x14ac:dyDescent="0.25">
      <c r="C4696" s="20"/>
    </row>
    <row r="4697" spans="3:3" x14ac:dyDescent="0.25">
      <c r="C4697" s="20"/>
    </row>
    <row r="4698" spans="3:3" x14ac:dyDescent="0.25">
      <c r="C4698" s="20"/>
    </row>
    <row r="4699" spans="3:3" x14ac:dyDescent="0.25">
      <c r="C4699" s="20"/>
    </row>
    <row r="4700" spans="3:3" x14ac:dyDescent="0.25">
      <c r="C4700" s="20"/>
    </row>
    <row r="4701" spans="3:3" x14ac:dyDescent="0.25">
      <c r="C4701" s="20"/>
    </row>
    <row r="4702" spans="3:3" x14ac:dyDescent="0.25">
      <c r="C4702" s="20"/>
    </row>
    <row r="4703" spans="3:3" x14ac:dyDescent="0.25">
      <c r="C4703" s="20"/>
    </row>
    <row r="4704" spans="3:3" x14ac:dyDescent="0.25">
      <c r="C4704" s="20"/>
    </row>
    <row r="4705" spans="3:3" x14ac:dyDescent="0.25">
      <c r="C4705" s="20"/>
    </row>
    <row r="4706" spans="3:3" x14ac:dyDescent="0.25">
      <c r="C4706" s="20"/>
    </row>
    <row r="4707" spans="3:3" x14ac:dyDescent="0.25">
      <c r="C4707" s="20"/>
    </row>
    <row r="4708" spans="3:3" x14ac:dyDescent="0.25">
      <c r="C4708" s="20"/>
    </row>
    <row r="4709" spans="3:3" x14ac:dyDescent="0.25">
      <c r="C4709" s="20"/>
    </row>
    <row r="4710" spans="3:3" x14ac:dyDescent="0.25">
      <c r="C4710" s="20"/>
    </row>
    <row r="4711" spans="3:3" x14ac:dyDescent="0.25">
      <c r="C4711" s="20"/>
    </row>
    <row r="4712" spans="3:3" x14ac:dyDescent="0.25">
      <c r="C4712" s="20"/>
    </row>
    <row r="4713" spans="3:3" x14ac:dyDescent="0.25">
      <c r="C4713" s="20"/>
    </row>
    <row r="4714" spans="3:3" x14ac:dyDescent="0.25">
      <c r="C4714" s="20"/>
    </row>
    <row r="4715" spans="3:3" x14ac:dyDescent="0.25">
      <c r="C4715" s="20"/>
    </row>
    <row r="4716" spans="3:3" x14ac:dyDescent="0.25">
      <c r="C4716" s="20"/>
    </row>
    <row r="4717" spans="3:3" x14ac:dyDescent="0.25">
      <c r="C4717" s="20"/>
    </row>
    <row r="4718" spans="3:3" x14ac:dyDescent="0.25">
      <c r="C4718" s="20"/>
    </row>
    <row r="4719" spans="3:3" x14ac:dyDescent="0.25">
      <c r="C4719" s="20"/>
    </row>
    <row r="4720" spans="3:3" x14ac:dyDescent="0.25">
      <c r="C4720" s="20"/>
    </row>
    <row r="4721" spans="3:3" x14ac:dyDescent="0.25">
      <c r="C4721" s="20"/>
    </row>
    <row r="4722" spans="3:3" x14ac:dyDescent="0.25">
      <c r="C4722" s="20"/>
    </row>
    <row r="4723" spans="3:3" x14ac:dyDescent="0.25">
      <c r="C4723" s="20"/>
    </row>
    <row r="4724" spans="3:3" x14ac:dyDescent="0.25">
      <c r="C4724" s="20"/>
    </row>
    <row r="4725" spans="3:3" x14ac:dyDescent="0.25">
      <c r="C4725" s="20"/>
    </row>
    <row r="4726" spans="3:3" x14ac:dyDescent="0.25">
      <c r="C4726" s="20"/>
    </row>
    <row r="4727" spans="3:3" x14ac:dyDescent="0.25">
      <c r="C4727" s="20"/>
    </row>
    <row r="4728" spans="3:3" x14ac:dyDescent="0.25">
      <c r="C4728" s="20"/>
    </row>
    <row r="4729" spans="3:3" x14ac:dyDescent="0.25">
      <c r="C4729" s="20"/>
    </row>
    <row r="4730" spans="3:3" x14ac:dyDescent="0.25">
      <c r="C4730" s="20"/>
    </row>
    <row r="4731" spans="3:3" x14ac:dyDescent="0.25">
      <c r="C4731" s="20"/>
    </row>
    <row r="4732" spans="3:3" x14ac:dyDescent="0.25">
      <c r="C4732" s="20"/>
    </row>
    <row r="4733" spans="3:3" x14ac:dyDescent="0.25">
      <c r="C4733" s="20"/>
    </row>
    <row r="4734" spans="3:3" x14ac:dyDescent="0.25">
      <c r="C4734" s="20"/>
    </row>
    <row r="4735" spans="3:3" x14ac:dyDescent="0.25">
      <c r="C4735" s="20"/>
    </row>
    <row r="4736" spans="3:3" x14ac:dyDescent="0.25">
      <c r="C4736" s="20"/>
    </row>
    <row r="4737" spans="3:3" x14ac:dyDescent="0.25">
      <c r="C4737" s="20"/>
    </row>
    <row r="4738" spans="3:3" x14ac:dyDescent="0.25">
      <c r="C4738" s="20"/>
    </row>
    <row r="4739" spans="3:3" x14ac:dyDescent="0.25">
      <c r="C4739" s="20"/>
    </row>
    <row r="4740" spans="3:3" x14ac:dyDescent="0.25">
      <c r="C4740" s="20"/>
    </row>
    <row r="4741" spans="3:3" x14ac:dyDescent="0.25">
      <c r="C4741" s="20"/>
    </row>
    <row r="4742" spans="3:3" x14ac:dyDescent="0.25">
      <c r="C4742" s="20"/>
    </row>
    <row r="4743" spans="3:3" x14ac:dyDescent="0.25">
      <c r="C4743" s="20"/>
    </row>
    <row r="4744" spans="3:3" x14ac:dyDescent="0.25">
      <c r="C4744" s="20"/>
    </row>
    <row r="4745" spans="3:3" x14ac:dyDescent="0.25">
      <c r="C4745" s="20"/>
    </row>
    <row r="4746" spans="3:3" x14ac:dyDescent="0.25">
      <c r="C4746" s="20"/>
    </row>
    <row r="4747" spans="3:3" x14ac:dyDescent="0.25">
      <c r="C4747" s="20"/>
    </row>
    <row r="4748" spans="3:3" x14ac:dyDescent="0.25">
      <c r="C4748" s="20"/>
    </row>
    <row r="4749" spans="3:3" x14ac:dyDescent="0.25">
      <c r="C4749" s="20"/>
    </row>
    <row r="4750" spans="3:3" x14ac:dyDescent="0.25">
      <c r="C4750" s="20"/>
    </row>
    <row r="4751" spans="3:3" x14ac:dyDescent="0.25">
      <c r="C4751" s="20"/>
    </row>
    <row r="4752" spans="3:3" x14ac:dyDescent="0.25">
      <c r="C4752" s="20"/>
    </row>
    <row r="4753" spans="3:3" x14ac:dyDescent="0.25">
      <c r="C4753" s="20"/>
    </row>
    <row r="4754" spans="3:3" x14ac:dyDescent="0.25">
      <c r="C4754" s="20"/>
    </row>
    <row r="4755" spans="3:3" x14ac:dyDescent="0.25">
      <c r="C4755" s="20"/>
    </row>
    <row r="4756" spans="3:3" x14ac:dyDescent="0.25">
      <c r="C4756" s="20"/>
    </row>
    <row r="4757" spans="3:3" x14ac:dyDescent="0.25">
      <c r="C4757" s="20"/>
    </row>
    <row r="4758" spans="3:3" x14ac:dyDescent="0.25">
      <c r="C4758" s="20"/>
    </row>
    <row r="4759" spans="3:3" x14ac:dyDescent="0.25">
      <c r="C4759" s="20"/>
    </row>
    <row r="4760" spans="3:3" x14ac:dyDescent="0.25">
      <c r="C4760" s="20"/>
    </row>
    <row r="4761" spans="3:3" x14ac:dyDescent="0.25">
      <c r="C4761" s="20"/>
    </row>
    <row r="4762" spans="3:3" x14ac:dyDescent="0.25">
      <c r="C4762" s="20"/>
    </row>
    <row r="4763" spans="3:3" x14ac:dyDescent="0.25">
      <c r="C4763" s="20"/>
    </row>
    <row r="4764" spans="3:3" x14ac:dyDescent="0.25">
      <c r="C4764" s="20"/>
    </row>
    <row r="4765" spans="3:3" x14ac:dyDescent="0.25">
      <c r="C4765" s="20"/>
    </row>
    <row r="4766" spans="3:3" x14ac:dyDescent="0.25">
      <c r="C4766" s="20"/>
    </row>
    <row r="4767" spans="3:3" x14ac:dyDescent="0.25">
      <c r="C4767" s="20"/>
    </row>
    <row r="4768" spans="3:3" x14ac:dyDescent="0.25">
      <c r="C4768" s="20"/>
    </row>
    <row r="4769" spans="3:3" x14ac:dyDescent="0.25">
      <c r="C4769" s="20"/>
    </row>
    <row r="4770" spans="3:3" x14ac:dyDescent="0.25">
      <c r="C4770" s="20"/>
    </row>
    <row r="4771" spans="3:3" x14ac:dyDescent="0.25">
      <c r="C4771" s="20"/>
    </row>
    <row r="4772" spans="3:3" x14ac:dyDescent="0.25">
      <c r="C4772" s="20"/>
    </row>
    <row r="4773" spans="3:3" x14ac:dyDescent="0.25">
      <c r="C4773" s="20"/>
    </row>
    <row r="4774" spans="3:3" x14ac:dyDescent="0.25">
      <c r="C4774" s="20"/>
    </row>
    <row r="4775" spans="3:3" x14ac:dyDescent="0.25">
      <c r="C4775" s="20"/>
    </row>
    <row r="4776" spans="3:3" x14ac:dyDescent="0.25">
      <c r="C4776" s="20"/>
    </row>
    <row r="4777" spans="3:3" x14ac:dyDescent="0.25">
      <c r="C4777" s="20"/>
    </row>
    <row r="4778" spans="3:3" x14ac:dyDescent="0.25">
      <c r="C4778" s="20"/>
    </row>
    <row r="4779" spans="3:3" x14ac:dyDescent="0.25">
      <c r="C4779" s="20"/>
    </row>
    <row r="4780" spans="3:3" x14ac:dyDescent="0.25">
      <c r="C4780" s="20"/>
    </row>
    <row r="4781" spans="3:3" x14ac:dyDescent="0.25">
      <c r="C4781" s="20"/>
    </row>
    <row r="4782" spans="3:3" x14ac:dyDescent="0.25">
      <c r="C4782" s="20"/>
    </row>
    <row r="4783" spans="3:3" x14ac:dyDescent="0.25">
      <c r="C4783" s="20"/>
    </row>
    <row r="4784" spans="3:3" x14ac:dyDescent="0.25">
      <c r="C4784" s="20"/>
    </row>
    <row r="4785" spans="3:3" x14ac:dyDescent="0.25">
      <c r="C4785" s="20"/>
    </row>
    <row r="4786" spans="3:3" x14ac:dyDescent="0.25">
      <c r="C4786" s="20"/>
    </row>
    <row r="4787" spans="3:3" x14ac:dyDescent="0.25">
      <c r="C4787" s="20"/>
    </row>
    <row r="4788" spans="3:3" x14ac:dyDescent="0.25">
      <c r="C4788" s="20"/>
    </row>
    <row r="4789" spans="3:3" x14ac:dyDescent="0.25">
      <c r="C4789" s="20"/>
    </row>
    <row r="4790" spans="3:3" x14ac:dyDescent="0.25">
      <c r="C4790" s="20"/>
    </row>
    <row r="4791" spans="3:3" x14ac:dyDescent="0.25">
      <c r="C4791" s="20"/>
    </row>
    <row r="4792" spans="3:3" x14ac:dyDescent="0.25">
      <c r="C4792" s="20"/>
    </row>
    <row r="4793" spans="3:3" x14ac:dyDescent="0.25">
      <c r="C4793" s="20"/>
    </row>
    <row r="4794" spans="3:3" x14ac:dyDescent="0.25">
      <c r="C4794" s="20"/>
    </row>
    <row r="4795" spans="3:3" x14ac:dyDescent="0.25">
      <c r="C4795" s="20"/>
    </row>
    <row r="4796" spans="3:3" x14ac:dyDescent="0.25">
      <c r="C4796" s="20"/>
    </row>
    <row r="4797" spans="3:3" x14ac:dyDescent="0.25">
      <c r="C4797" s="20"/>
    </row>
    <row r="4798" spans="3:3" x14ac:dyDescent="0.25">
      <c r="C4798" s="20"/>
    </row>
    <row r="4799" spans="3:3" x14ac:dyDescent="0.25">
      <c r="C4799" s="20"/>
    </row>
    <row r="4800" spans="3:3" x14ac:dyDescent="0.25">
      <c r="C4800" s="20"/>
    </row>
    <row r="4801" spans="3:3" x14ac:dyDescent="0.25">
      <c r="C4801" s="20"/>
    </row>
    <row r="4802" spans="3:3" x14ac:dyDescent="0.25">
      <c r="C4802" s="20"/>
    </row>
    <row r="4803" spans="3:3" x14ac:dyDescent="0.25">
      <c r="C4803" s="20"/>
    </row>
    <row r="4804" spans="3:3" x14ac:dyDescent="0.25">
      <c r="C4804" s="20"/>
    </row>
    <row r="4805" spans="3:3" x14ac:dyDescent="0.25">
      <c r="C4805" s="20"/>
    </row>
    <row r="4806" spans="3:3" x14ac:dyDescent="0.25">
      <c r="C4806" s="20"/>
    </row>
    <row r="4807" spans="3:3" x14ac:dyDescent="0.25">
      <c r="C4807" s="20"/>
    </row>
    <row r="4808" spans="3:3" x14ac:dyDescent="0.25">
      <c r="C4808" s="20"/>
    </row>
    <row r="4809" spans="3:3" x14ac:dyDescent="0.25">
      <c r="C4809" s="20"/>
    </row>
    <row r="4810" spans="3:3" x14ac:dyDescent="0.25">
      <c r="C4810" s="20"/>
    </row>
    <row r="4811" spans="3:3" x14ac:dyDescent="0.25">
      <c r="C4811" s="20"/>
    </row>
    <row r="4812" spans="3:3" x14ac:dyDescent="0.25">
      <c r="C4812" s="20"/>
    </row>
    <row r="4813" spans="3:3" x14ac:dyDescent="0.25">
      <c r="C4813" s="20"/>
    </row>
    <row r="4814" spans="3:3" x14ac:dyDescent="0.25">
      <c r="C4814" s="20"/>
    </row>
    <row r="4815" spans="3:3" x14ac:dyDescent="0.25">
      <c r="C4815" s="20"/>
    </row>
    <row r="4816" spans="3:3" x14ac:dyDescent="0.25">
      <c r="C4816" s="20"/>
    </row>
    <row r="4817" spans="3:3" x14ac:dyDescent="0.25">
      <c r="C4817" s="20"/>
    </row>
    <row r="4818" spans="3:3" x14ac:dyDescent="0.25">
      <c r="C4818" s="20"/>
    </row>
    <row r="4819" spans="3:3" x14ac:dyDescent="0.25">
      <c r="C4819" s="20"/>
    </row>
    <row r="4820" spans="3:3" x14ac:dyDescent="0.25">
      <c r="C4820" s="20"/>
    </row>
    <row r="4821" spans="3:3" x14ac:dyDescent="0.25">
      <c r="C4821" s="20"/>
    </row>
    <row r="4822" spans="3:3" x14ac:dyDescent="0.25">
      <c r="C4822" s="20"/>
    </row>
    <row r="4823" spans="3:3" x14ac:dyDescent="0.25">
      <c r="C4823" s="20"/>
    </row>
    <row r="4824" spans="3:3" x14ac:dyDescent="0.25">
      <c r="C4824" s="20"/>
    </row>
    <row r="4825" spans="3:3" x14ac:dyDescent="0.25">
      <c r="C4825" s="20"/>
    </row>
    <row r="4826" spans="3:3" x14ac:dyDescent="0.25">
      <c r="C4826" s="20"/>
    </row>
    <row r="4827" spans="3:3" x14ac:dyDescent="0.25">
      <c r="C4827" s="20"/>
    </row>
    <row r="4828" spans="3:3" x14ac:dyDescent="0.25">
      <c r="C4828" s="20"/>
    </row>
    <row r="4829" spans="3:3" x14ac:dyDescent="0.25">
      <c r="C4829" s="20"/>
    </row>
    <row r="4830" spans="3:3" x14ac:dyDescent="0.25">
      <c r="C4830" s="20"/>
    </row>
    <row r="4831" spans="3:3" x14ac:dyDescent="0.25">
      <c r="C4831" s="20"/>
    </row>
    <row r="4832" spans="3:3" x14ac:dyDescent="0.25">
      <c r="C4832" s="20"/>
    </row>
    <row r="4833" spans="3:3" x14ac:dyDescent="0.25">
      <c r="C4833" s="20"/>
    </row>
    <row r="4834" spans="3:3" x14ac:dyDescent="0.25">
      <c r="C4834" s="20"/>
    </row>
    <row r="4835" spans="3:3" x14ac:dyDescent="0.25">
      <c r="C4835" s="20"/>
    </row>
    <row r="4836" spans="3:3" x14ac:dyDescent="0.25">
      <c r="C4836" s="20"/>
    </row>
    <row r="4837" spans="3:3" x14ac:dyDescent="0.25">
      <c r="C4837" s="20"/>
    </row>
    <row r="4838" spans="3:3" x14ac:dyDescent="0.25">
      <c r="C4838" s="20"/>
    </row>
    <row r="4839" spans="3:3" x14ac:dyDescent="0.25">
      <c r="C4839" s="20"/>
    </row>
    <row r="4840" spans="3:3" x14ac:dyDescent="0.25">
      <c r="C4840" s="20"/>
    </row>
    <row r="4841" spans="3:3" x14ac:dyDescent="0.25">
      <c r="C4841" s="20"/>
    </row>
    <row r="4842" spans="3:3" x14ac:dyDescent="0.25">
      <c r="C4842" s="20"/>
    </row>
    <row r="4843" spans="3:3" x14ac:dyDescent="0.25">
      <c r="C4843" s="20"/>
    </row>
    <row r="4844" spans="3:3" x14ac:dyDescent="0.25">
      <c r="C4844" s="20"/>
    </row>
    <row r="4845" spans="3:3" x14ac:dyDescent="0.25">
      <c r="C4845" s="20"/>
    </row>
    <row r="4846" spans="3:3" x14ac:dyDescent="0.25">
      <c r="C4846" s="20"/>
    </row>
    <row r="4847" spans="3:3" x14ac:dyDescent="0.25">
      <c r="C4847" s="20"/>
    </row>
    <row r="4848" spans="3:3" x14ac:dyDescent="0.25">
      <c r="C4848" s="20"/>
    </row>
    <row r="4849" spans="3:3" x14ac:dyDescent="0.25">
      <c r="C4849" s="20"/>
    </row>
    <row r="4850" spans="3:3" x14ac:dyDescent="0.25">
      <c r="C4850" s="20"/>
    </row>
    <row r="4851" spans="3:3" x14ac:dyDescent="0.25">
      <c r="C4851" s="20"/>
    </row>
    <row r="4852" spans="3:3" x14ac:dyDescent="0.25">
      <c r="C4852" s="20"/>
    </row>
    <row r="4853" spans="3:3" x14ac:dyDescent="0.25">
      <c r="C4853" s="20"/>
    </row>
    <row r="4854" spans="3:3" x14ac:dyDescent="0.25">
      <c r="C4854" s="20"/>
    </row>
    <row r="4855" spans="3:3" x14ac:dyDescent="0.25">
      <c r="C4855" s="20"/>
    </row>
    <row r="4856" spans="3:3" x14ac:dyDescent="0.25">
      <c r="C4856" s="20"/>
    </row>
    <row r="4857" spans="3:3" x14ac:dyDescent="0.25">
      <c r="C4857" s="20"/>
    </row>
    <row r="4858" spans="3:3" x14ac:dyDescent="0.25">
      <c r="C4858" s="20"/>
    </row>
    <row r="4859" spans="3:3" x14ac:dyDescent="0.25">
      <c r="C4859" s="20"/>
    </row>
    <row r="4860" spans="3:3" x14ac:dyDescent="0.25">
      <c r="C4860" s="20"/>
    </row>
    <row r="4861" spans="3:3" x14ac:dyDescent="0.25">
      <c r="C4861" s="20"/>
    </row>
    <row r="4862" spans="3:3" x14ac:dyDescent="0.25">
      <c r="C4862" s="20"/>
    </row>
    <row r="4863" spans="3:3" x14ac:dyDescent="0.25">
      <c r="C4863" s="20"/>
    </row>
    <row r="4864" spans="3:3" x14ac:dyDescent="0.25">
      <c r="C4864" s="20"/>
    </row>
    <row r="4865" spans="3:3" x14ac:dyDescent="0.25">
      <c r="C4865" s="20"/>
    </row>
    <row r="4866" spans="3:3" x14ac:dyDescent="0.25">
      <c r="C4866" s="20"/>
    </row>
    <row r="4867" spans="3:3" x14ac:dyDescent="0.25">
      <c r="C4867" s="20"/>
    </row>
    <row r="4868" spans="3:3" x14ac:dyDescent="0.25">
      <c r="C4868" s="20"/>
    </row>
    <row r="4869" spans="3:3" x14ac:dyDescent="0.25">
      <c r="C4869" s="20"/>
    </row>
    <row r="4870" spans="3:3" x14ac:dyDescent="0.25">
      <c r="C4870" s="20"/>
    </row>
    <row r="4871" spans="3:3" x14ac:dyDescent="0.25">
      <c r="C4871" s="20"/>
    </row>
    <row r="4872" spans="3:3" x14ac:dyDescent="0.25">
      <c r="C4872" s="20"/>
    </row>
    <row r="4873" spans="3:3" x14ac:dyDescent="0.25">
      <c r="C4873" s="20"/>
    </row>
    <row r="4874" spans="3:3" x14ac:dyDescent="0.25">
      <c r="C4874" s="20"/>
    </row>
    <row r="4875" spans="3:3" x14ac:dyDescent="0.25">
      <c r="C4875" s="20"/>
    </row>
    <row r="4876" spans="3:3" x14ac:dyDescent="0.25">
      <c r="C4876" s="20"/>
    </row>
    <row r="4877" spans="3:3" x14ac:dyDescent="0.25">
      <c r="C4877" s="20"/>
    </row>
    <row r="4878" spans="3:3" x14ac:dyDescent="0.25">
      <c r="C4878" s="20"/>
    </row>
    <row r="4879" spans="3:3" x14ac:dyDescent="0.25">
      <c r="C4879" s="20"/>
    </row>
    <row r="4880" spans="3:3" x14ac:dyDescent="0.25">
      <c r="C4880" s="20"/>
    </row>
    <row r="4881" spans="3:3" x14ac:dyDescent="0.25">
      <c r="C4881" s="20"/>
    </row>
    <row r="4882" spans="3:3" x14ac:dyDescent="0.25">
      <c r="C4882" s="20"/>
    </row>
    <row r="4883" spans="3:3" x14ac:dyDescent="0.25">
      <c r="C4883" s="20"/>
    </row>
    <row r="4884" spans="3:3" x14ac:dyDescent="0.25">
      <c r="C4884" s="20"/>
    </row>
    <row r="4885" spans="3:3" x14ac:dyDescent="0.25">
      <c r="C4885" s="20"/>
    </row>
    <row r="4886" spans="3:3" x14ac:dyDescent="0.25">
      <c r="C4886" s="20"/>
    </row>
    <row r="4887" spans="3:3" x14ac:dyDescent="0.25">
      <c r="C4887" s="20"/>
    </row>
    <row r="4888" spans="3:3" x14ac:dyDescent="0.25">
      <c r="C4888" s="20"/>
    </row>
    <row r="4889" spans="3:3" x14ac:dyDescent="0.25">
      <c r="C4889" s="20"/>
    </row>
    <row r="4890" spans="3:3" x14ac:dyDescent="0.25">
      <c r="C4890" s="20"/>
    </row>
    <row r="4891" spans="3:3" x14ac:dyDescent="0.25">
      <c r="C4891" s="20"/>
    </row>
    <row r="4892" spans="3:3" x14ac:dyDescent="0.25">
      <c r="C4892" s="20"/>
    </row>
    <row r="4893" spans="3:3" x14ac:dyDescent="0.25">
      <c r="C4893" s="20"/>
    </row>
    <row r="4894" spans="3:3" x14ac:dyDescent="0.25">
      <c r="C4894" s="20"/>
    </row>
    <row r="4895" spans="3:3" x14ac:dyDescent="0.25">
      <c r="C4895" s="20"/>
    </row>
    <row r="4896" spans="3:3" x14ac:dyDescent="0.25">
      <c r="C4896" s="20"/>
    </row>
    <row r="4897" spans="3:3" x14ac:dyDescent="0.25">
      <c r="C4897" s="20"/>
    </row>
    <row r="4898" spans="3:3" x14ac:dyDescent="0.25">
      <c r="C4898" s="20"/>
    </row>
    <row r="4899" spans="3:3" x14ac:dyDescent="0.25">
      <c r="C4899" s="20"/>
    </row>
    <row r="4900" spans="3:3" x14ac:dyDescent="0.25">
      <c r="C4900" s="20"/>
    </row>
    <row r="4901" spans="3:3" x14ac:dyDescent="0.25">
      <c r="C4901" s="20"/>
    </row>
    <row r="4902" spans="3:3" x14ac:dyDescent="0.25">
      <c r="C4902" s="20"/>
    </row>
    <row r="4903" spans="3:3" x14ac:dyDescent="0.25">
      <c r="C4903" s="20"/>
    </row>
    <row r="4904" spans="3:3" x14ac:dyDescent="0.25">
      <c r="C4904" s="20"/>
    </row>
    <row r="4905" spans="3:3" x14ac:dyDescent="0.25">
      <c r="C4905" s="20"/>
    </row>
    <row r="4906" spans="3:3" x14ac:dyDescent="0.25">
      <c r="C4906" s="20"/>
    </row>
    <row r="4907" spans="3:3" x14ac:dyDescent="0.25">
      <c r="C4907" s="20"/>
    </row>
    <row r="4908" spans="3:3" x14ac:dyDescent="0.25">
      <c r="C4908" s="20"/>
    </row>
    <row r="4909" spans="3:3" x14ac:dyDescent="0.25">
      <c r="C4909" s="20"/>
    </row>
    <row r="4910" spans="3:3" x14ac:dyDescent="0.25">
      <c r="C4910" s="20"/>
    </row>
    <row r="4911" spans="3:3" x14ac:dyDescent="0.25">
      <c r="C4911" s="20"/>
    </row>
    <row r="4912" spans="3:3" x14ac:dyDescent="0.25">
      <c r="C4912" s="20"/>
    </row>
    <row r="4913" spans="3:3" x14ac:dyDescent="0.25">
      <c r="C4913" s="20"/>
    </row>
    <row r="4914" spans="3:3" x14ac:dyDescent="0.25">
      <c r="C4914" s="20"/>
    </row>
    <row r="4915" spans="3:3" x14ac:dyDescent="0.25">
      <c r="C4915" s="20"/>
    </row>
    <row r="4916" spans="3:3" x14ac:dyDescent="0.25">
      <c r="C4916" s="20"/>
    </row>
    <row r="4917" spans="3:3" x14ac:dyDescent="0.25">
      <c r="C4917" s="20"/>
    </row>
    <row r="4918" spans="3:3" x14ac:dyDescent="0.25">
      <c r="C4918" s="20"/>
    </row>
    <row r="4919" spans="3:3" x14ac:dyDescent="0.25">
      <c r="C4919" s="20"/>
    </row>
    <row r="4920" spans="3:3" x14ac:dyDescent="0.25">
      <c r="C4920" s="20"/>
    </row>
    <row r="4921" spans="3:3" x14ac:dyDescent="0.25">
      <c r="C4921" s="20"/>
    </row>
    <row r="4922" spans="3:3" x14ac:dyDescent="0.25">
      <c r="C4922" s="20"/>
    </row>
    <row r="4923" spans="3:3" x14ac:dyDescent="0.25">
      <c r="C4923" s="20"/>
    </row>
    <row r="4924" spans="3:3" x14ac:dyDescent="0.25">
      <c r="C4924" s="20"/>
    </row>
    <row r="4925" spans="3:3" x14ac:dyDescent="0.25">
      <c r="C4925" s="20"/>
    </row>
    <row r="4926" spans="3:3" x14ac:dyDescent="0.25">
      <c r="C4926" s="20"/>
    </row>
    <row r="4927" spans="3:3" x14ac:dyDescent="0.25">
      <c r="C4927" s="20"/>
    </row>
    <row r="4928" spans="3:3" x14ac:dyDescent="0.25">
      <c r="C4928" s="20"/>
    </row>
    <row r="4929" spans="3:3" x14ac:dyDescent="0.25">
      <c r="C4929" s="20"/>
    </row>
    <row r="4930" spans="3:3" x14ac:dyDescent="0.25">
      <c r="C4930" s="20"/>
    </row>
    <row r="4931" spans="3:3" x14ac:dyDescent="0.25">
      <c r="C4931" s="20"/>
    </row>
    <row r="4932" spans="3:3" x14ac:dyDescent="0.25">
      <c r="C4932" s="20"/>
    </row>
    <row r="4933" spans="3:3" x14ac:dyDescent="0.25">
      <c r="C4933" s="20"/>
    </row>
    <row r="4934" spans="3:3" x14ac:dyDescent="0.25">
      <c r="C4934" s="20"/>
    </row>
    <row r="4935" spans="3:3" x14ac:dyDescent="0.25">
      <c r="C4935" s="20"/>
    </row>
    <row r="4936" spans="3:3" x14ac:dyDescent="0.25">
      <c r="C4936" s="20"/>
    </row>
    <row r="4937" spans="3:3" x14ac:dyDescent="0.25">
      <c r="C4937" s="20"/>
    </row>
    <row r="4938" spans="3:3" x14ac:dyDescent="0.25">
      <c r="C4938" s="20"/>
    </row>
    <row r="4939" spans="3:3" x14ac:dyDescent="0.25">
      <c r="C4939" s="20"/>
    </row>
    <row r="4940" spans="3:3" x14ac:dyDescent="0.25">
      <c r="C4940" s="20"/>
    </row>
    <row r="4941" spans="3:3" x14ac:dyDescent="0.25">
      <c r="C4941" s="20"/>
    </row>
    <row r="4942" spans="3:3" x14ac:dyDescent="0.25">
      <c r="C4942" s="20"/>
    </row>
    <row r="4943" spans="3:3" x14ac:dyDescent="0.25">
      <c r="C4943" s="20"/>
    </row>
    <row r="4944" spans="3:3" x14ac:dyDescent="0.25">
      <c r="C4944" s="20"/>
    </row>
    <row r="4945" spans="3:3" x14ac:dyDescent="0.25">
      <c r="C4945" s="20"/>
    </row>
    <row r="4946" spans="3:3" x14ac:dyDescent="0.25">
      <c r="C4946" s="20"/>
    </row>
    <row r="4947" spans="3:3" x14ac:dyDescent="0.25">
      <c r="C4947" s="20"/>
    </row>
    <row r="4948" spans="3:3" x14ac:dyDescent="0.25">
      <c r="C4948" s="20"/>
    </row>
    <row r="4949" spans="3:3" x14ac:dyDescent="0.25">
      <c r="C4949" s="20"/>
    </row>
    <row r="4950" spans="3:3" x14ac:dyDescent="0.25">
      <c r="C4950" s="20"/>
    </row>
    <row r="4951" spans="3:3" x14ac:dyDescent="0.25">
      <c r="C4951" s="20"/>
    </row>
    <row r="4952" spans="3:3" x14ac:dyDescent="0.25">
      <c r="C4952" s="20"/>
    </row>
    <row r="4953" spans="3:3" x14ac:dyDescent="0.25">
      <c r="C4953" s="20"/>
    </row>
    <row r="4954" spans="3:3" x14ac:dyDescent="0.25">
      <c r="C4954" s="20"/>
    </row>
    <row r="4955" spans="3:3" x14ac:dyDescent="0.25">
      <c r="C4955" s="20"/>
    </row>
    <row r="4956" spans="3:3" x14ac:dyDescent="0.25">
      <c r="C4956" s="20"/>
    </row>
    <row r="4957" spans="3:3" x14ac:dyDescent="0.25">
      <c r="C4957" s="20"/>
    </row>
    <row r="4958" spans="3:3" x14ac:dyDescent="0.25">
      <c r="C4958" s="20"/>
    </row>
    <row r="4959" spans="3:3" x14ac:dyDescent="0.25">
      <c r="C4959" s="20"/>
    </row>
    <row r="4960" spans="3:3" x14ac:dyDescent="0.25">
      <c r="C4960" s="20"/>
    </row>
    <row r="4961" spans="3:3" x14ac:dyDescent="0.25">
      <c r="C4961" s="20"/>
    </row>
    <row r="4962" spans="3:3" x14ac:dyDescent="0.25">
      <c r="C4962" s="20"/>
    </row>
    <row r="4963" spans="3:3" x14ac:dyDescent="0.25">
      <c r="C4963" s="20"/>
    </row>
    <row r="4964" spans="3:3" x14ac:dyDescent="0.25">
      <c r="C4964" s="20"/>
    </row>
    <row r="4965" spans="3:3" x14ac:dyDescent="0.25">
      <c r="C4965" s="20"/>
    </row>
    <row r="4966" spans="3:3" x14ac:dyDescent="0.25">
      <c r="C4966" s="20"/>
    </row>
    <row r="4967" spans="3:3" x14ac:dyDescent="0.25">
      <c r="C4967" s="20"/>
    </row>
    <row r="4968" spans="3:3" x14ac:dyDescent="0.25">
      <c r="C4968" s="20"/>
    </row>
    <row r="4969" spans="3:3" x14ac:dyDescent="0.25">
      <c r="C4969" s="20"/>
    </row>
    <row r="4970" spans="3:3" x14ac:dyDescent="0.25">
      <c r="C4970" s="20"/>
    </row>
    <row r="4971" spans="3:3" x14ac:dyDescent="0.25">
      <c r="C4971" s="20"/>
    </row>
    <row r="4972" spans="3:3" x14ac:dyDescent="0.25">
      <c r="C4972" s="20"/>
    </row>
    <row r="4973" spans="3:3" x14ac:dyDescent="0.25">
      <c r="C4973" s="20"/>
    </row>
    <row r="4974" spans="3:3" x14ac:dyDescent="0.25">
      <c r="C4974" s="20"/>
    </row>
    <row r="4975" spans="3:3" x14ac:dyDescent="0.25">
      <c r="C4975" s="20"/>
    </row>
    <row r="4976" spans="3:3" x14ac:dyDescent="0.25">
      <c r="C4976" s="20"/>
    </row>
    <row r="4977" spans="3:3" x14ac:dyDescent="0.25">
      <c r="C4977" s="20"/>
    </row>
    <row r="4978" spans="3:3" x14ac:dyDescent="0.25">
      <c r="C4978" s="20"/>
    </row>
    <row r="4979" spans="3:3" x14ac:dyDescent="0.25">
      <c r="C4979" s="20"/>
    </row>
    <row r="4980" spans="3:3" x14ac:dyDescent="0.25">
      <c r="C4980" s="20"/>
    </row>
    <row r="4981" spans="3:3" x14ac:dyDescent="0.25">
      <c r="C4981" s="20"/>
    </row>
    <row r="4982" spans="3:3" x14ac:dyDescent="0.25">
      <c r="C4982" s="20"/>
    </row>
    <row r="4983" spans="3:3" x14ac:dyDescent="0.25">
      <c r="C4983" s="20"/>
    </row>
    <row r="4984" spans="3:3" x14ac:dyDescent="0.25">
      <c r="C4984" s="20"/>
    </row>
    <row r="4985" spans="3:3" x14ac:dyDescent="0.25">
      <c r="C4985" s="20"/>
    </row>
    <row r="4986" spans="3:3" x14ac:dyDescent="0.25">
      <c r="C4986" s="20"/>
    </row>
    <row r="4987" spans="3:3" x14ac:dyDescent="0.25">
      <c r="C4987" s="20"/>
    </row>
    <row r="4988" spans="3:3" x14ac:dyDescent="0.25">
      <c r="C4988" s="20"/>
    </row>
    <row r="4989" spans="3:3" x14ac:dyDescent="0.25">
      <c r="C4989" s="20"/>
    </row>
    <row r="4990" spans="3:3" x14ac:dyDescent="0.25">
      <c r="C4990" s="20"/>
    </row>
    <row r="4991" spans="3:3" x14ac:dyDescent="0.25">
      <c r="C4991" s="20"/>
    </row>
    <row r="4992" spans="3:3" x14ac:dyDescent="0.25">
      <c r="C4992" s="20"/>
    </row>
    <row r="4993" spans="3:3" x14ac:dyDescent="0.25">
      <c r="C4993" s="20"/>
    </row>
    <row r="4994" spans="3:3" x14ac:dyDescent="0.25">
      <c r="C4994" s="20"/>
    </row>
    <row r="4995" spans="3:3" x14ac:dyDescent="0.25">
      <c r="C4995" s="20"/>
    </row>
    <row r="4996" spans="3:3" x14ac:dyDescent="0.25">
      <c r="C4996" s="20"/>
    </row>
    <row r="4997" spans="3:3" x14ac:dyDescent="0.25">
      <c r="C4997" s="20"/>
    </row>
    <row r="4998" spans="3:3" x14ac:dyDescent="0.25">
      <c r="C4998" s="20"/>
    </row>
    <row r="4999" spans="3:3" x14ac:dyDescent="0.25">
      <c r="C4999" s="20"/>
    </row>
    <row r="5000" spans="3:3" x14ac:dyDescent="0.25">
      <c r="C5000" s="20"/>
    </row>
    <row r="5001" spans="3:3" x14ac:dyDescent="0.25">
      <c r="C5001" s="20"/>
    </row>
    <row r="5002" spans="3:3" x14ac:dyDescent="0.25">
      <c r="C5002" s="20"/>
    </row>
    <row r="5003" spans="3:3" x14ac:dyDescent="0.25">
      <c r="C5003" s="20"/>
    </row>
    <row r="5004" spans="3:3" x14ac:dyDescent="0.25">
      <c r="C5004" s="20"/>
    </row>
    <row r="5005" spans="3:3" x14ac:dyDescent="0.25">
      <c r="C5005" s="20"/>
    </row>
    <row r="5006" spans="3:3" x14ac:dyDescent="0.25">
      <c r="C5006" s="20"/>
    </row>
    <row r="5007" spans="3:3" x14ac:dyDescent="0.25">
      <c r="C5007" s="20"/>
    </row>
    <row r="5008" spans="3:3" x14ac:dyDescent="0.25">
      <c r="C5008" s="20"/>
    </row>
    <row r="5009" spans="3:3" x14ac:dyDescent="0.25">
      <c r="C5009" s="20"/>
    </row>
    <row r="5010" spans="3:3" x14ac:dyDescent="0.25">
      <c r="C5010" s="20"/>
    </row>
    <row r="5011" spans="3:3" x14ac:dyDescent="0.25">
      <c r="C5011" s="20"/>
    </row>
    <row r="5012" spans="3:3" x14ac:dyDescent="0.25">
      <c r="C5012" s="20"/>
    </row>
    <row r="5013" spans="3:3" x14ac:dyDescent="0.25">
      <c r="C5013" s="20"/>
    </row>
    <row r="5014" spans="3:3" x14ac:dyDescent="0.25">
      <c r="C5014" s="20"/>
    </row>
    <row r="5015" spans="3:3" x14ac:dyDescent="0.25">
      <c r="C5015" s="20"/>
    </row>
    <row r="5016" spans="3:3" x14ac:dyDescent="0.25">
      <c r="C5016" s="20"/>
    </row>
    <row r="5017" spans="3:3" x14ac:dyDescent="0.25">
      <c r="C5017" s="20"/>
    </row>
    <row r="5018" spans="3:3" x14ac:dyDescent="0.25">
      <c r="C5018" s="20"/>
    </row>
    <row r="5019" spans="3:3" x14ac:dyDescent="0.25">
      <c r="C5019" s="20"/>
    </row>
    <row r="5020" spans="3:3" x14ac:dyDescent="0.25">
      <c r="C5020" s="20"/>
    </row>
    <row r="5021" spans="3:3" x14ac:dyDescent="0.25">
      <c r="C5021" s="20"/>
    </row>
    <row r="5022" spans="3:3" x14ac:dyDescent="0.25">
      <c r="C5022" s="20"/>
    </row>
    <row r="5023" spans="3:3" x14ac:dyDescent="0.25">
      <c r="C5023" s="20"/>
    </row>
    <row r="5024" spans="3:3" x14ac:dyDescent="0.25">
      <c r="C5024" s="20"/>
    </row>
    <row r="5025" spans="3:3" x14ac:dyDescent="0.25">
      <c r="C5025" s="20"/>
    </row>
    <row r="5026" spans="3:3" x14ac:dyDescent="0.25">
      <c r="C5026" s="20"/>
    </row>
    <row r="5027" spans="3:3" x14ac:dyDescent="0.25">
      <c r="C5027" s="20"/>
    </row>
    <row r="5028" spans="3:3" x14ac:dyDescent="0.25">
      <c r="C5028" s="20"/>
    </row>
    <row r="5029" spans="3:3" x14ac:dyDescent="0.25">
      <c r="C5029" s="20"/>
    </row>
    <row r="5030" spans="3:3" x14ac:dyDescent="0.25">
      <c r="C5030" s="20"/>
    </row>
    <row r="5031" spans="3:3" x14ac:dyDescent="0.25">
      <c r="C5031" s="20"/>
    </row>
    <row r="5032" spans="3:3" x14ac:dyDescent="0.25">
      <c r="C5032" s="20"/>
    </row>
    <row r="5033" spans="3:3" x14ac:dyDescent="0.25">
      <c r="C5033" s="20"/>
    </row>
    <row r="5034" spans="3:3" x14ac:dyDescent="0.25">
      <c r="C5034" s="20"/>
    </row>
    <row r="5035" spans="3:3" x14ac:dyDescent="0.25">
      <c r="C5035" s="20"/>
    </row>
    <row r="5036" spans="3:3" x14ac:dyDescent="0.25">
      <c r="C5036" s="20"/>
    </row>
    <row r="5037" spans="3:3" x14ac:dyDescent="0.25">
      <c r="C5037" s="20"/>
    </row>
    <row r="5038" spans="3:3" x14ac:dyDescent="0.25">
      <c r="C5038" s="20"/>
    </row>
    <row r="5039" spans="3:3" x14ac:dyDescent="0.25">
      <c r="C5039" s="20"/>
    </row>
    <row r="5040" spans="3:3" x14ac:dyDescent="0.25">
      <c r="C5040" s="20"/>
    </row>
    <row r="5041" spans="3:3" x14ac:dyDescent="0.25">
      <c r="C5041" s="20"/>
    </row>
    <row r="5042" spans="3:3" x14ac:dyDescent="0.25">
      <c r="C5042" s="20"/>
    </row>
    <row r="5043" spans="3:3" x14ac:dyDescent="0.25">
      <c r="C5043" s="20"/>
    </row>
    <row r="5044" spans="3:3" x14ac:dyDescent="0.25">
      <c r="C5044" s="20"/>
    </row>
    <row r="5045" spans="3:3" x14ac:dyDescent="0.25">
      <c r="C5045" s="20"/>
    </row>
    <row r="5046" spans="3:3" x14ac:dyDescent="0.25">
      <c r="C5046" s="20"/>
    </row>
    <row r="5047" spans="3:3" x14ac:dyDescent="0.25">
      <c r="C5047" s="20"/>
    </row>
    <row r="5048" spans="3:3" x14ac:dyDescent="0.25">
      <c r="C5048" s="20"/>
    </row>
    <row r="5049" spans="3:3" x14ac:dyDescent="0.25">
      <c r="C5049" s="20"/>
    </row>
    <row r="5050" spans="3:3" x14ac:dyDescent="0.25">
      <c r="C5050" s="20"/>
    </row>
    <row r="5051" spans="3:3" x14ac:dyDescent="0.25">
      <c r="C5051" s="20"/>
    </row>
    <row r="5052" spans="3:3" x14ac:dyDescent="0.25">
      <c r="C5052" s="20"/>
    </row>
    <row r="5053" spans="3:3" x14ac:dyDescent="0.25">
      <c r="C5053" s="20"/>
    </row>
    <row r="5054" spans="3:3" x14ac:dyDescent="0.25">
      <c r="C5054" s="20"/>
    </row>
    <row r="5055" spans="3:3" x14ac:dyDescent="0.25">
      <c r="C5055" s="20"/>
    </row>
    <row r="5056" spans="3:3" x14ac:dyDescent="0.25">
      <c r="C5056" s="20"/>
    </row>
    <row r="5057" spans="3:3" x14ac:dyDescent="0.25">
      <c r="C5057" s="20"/>
    </row>
    <row r="5058" spans="3:3" x14ac:dyDescent="0.25">
      <c r="C5058" s="20"/>
    </row>
    <row r="5059" spans="3:3" x14ac:dyDescent="0.25">
      <c r="C5059" s="20"/>
    </row>
    <row r="5060" spans="3:3" x14ac:dyDescent="0.25">
      <c r="C5060" s="20"/>
    </row>
    <row r="5061" spans="3:3" x14ac:dyDescent="0.25">
      <c r="C5061" s="20"/>
    </row>
    <row r="5062" spans="3:3" x14ac:dyDescent="0.25">
      <c r="C5062" s="20"/>
    </row>
    <row r="5063" spans="3:3" x14ac:dyDescent="0.25">
      <c r="C5063" s="20"/>
    </row>
    <row r="5064" spans="3:3" x14ac:dyDescent="0.25">
      <c r="C5064" s="20"/>
    </row>
    <row r="5065" spans="3:3" x14ac:dyDescent="0.25">
      <c r="C5065" s="20"/>
    </row>
    <row r="5066" spans="3:3" x14ac:dyDescent="0.25">
      <c r="C5066" s="20"/>
    </row>
    <row r="5067" spans="3:3" x14ac:dyDescent="0.25">
      <c r="C5067" s="20"/>
    </row>
    <row r="5068" spans="3:3" x14ac:dyDescent="0.25">
      <c r="C5068" s="20"/>
    </row>
    <row r="5069" spans="3:3" x14ac:dyDescent="0.25">
      <c r="C5069" s="20"/>
    </row>
    <row r="5070" spans="3:3" x14ac:dyDescent="0.25">
      <c r="C5070" s="20"/>
    </row>
    <row r="5071" spans="3:3" x14ac:dyDescent="0.25">
      <c r="C5071" s="20"/>
    </row>
    <row r="5072" spans="3:3" x14ac:dyDescent="0.25">
      <c r="C5072" s="20"/>
    </row>
    <row r="5073" spans="3:3" x14ac:dyDescent="0.25">
      <c r="C5073" s="20"/>
    </row>
    <row r="5074" spans="3:3" x14ac:dyDescent="0.25">
      <c r="C5074" s="20"/>
    </row>
    <row r="5075" spans="3:3" x14ac:dyDescent="0.25">
      <c r="C5075" s="20"/>
    </row>
    <row r="5076" spans="3:3" x14ac:dyDescent="0.25">
      <c r="C5076" s="20"/>
    </row>
    <row r="5077" spans="3:3" x14ac:dyDescent="0.25">
      <c r="C5077" s="20"/>
    </row>
    <row r="5078" spans="3:3" x14ac:dyDescent="0.25">
      <c r="C5078" s="20"/>
    </row>
    <row r="5079" spans="3:3" x14ac:dyDescent="0.25">
      <c r="C5079" s="20"/>
    </row>
    <row r="5080" spans="3:3" x14ac:dyDescent="0.25">
      <c r="C5080" s="20"/>
    </row>
    <row r="5081" spans="3:3" x14ac:dyDescent="0.25">
      <c r="C5081" s="20"/>
    </row>
    <row r="5082" spans="3:3" x14ac:dyDescent="0.25">
      <c r="C5082" s="20"/>
    </row>
    <row r="5083" spans="3:3" x14ac:dyDescent="0.25">
      <c r="C5083" s="20"/>
    </row>
    <row r="5084" spans="3:3" x14ac:dyDescent="0.25">
      <c r="C5084" s="20"/>
    </row>
    <row r="5085" spans="3:3" x14ac:dyDescent="0.25">
      <c r="C5085" s="20"/>
    </row>
    <row r="5086" spans="3:3" x14ac:dyDescent="0.25">
      <c r="C5086" s="20"/>
    </row>
    <row r="5087" spans="3:3" x14ac:dyDescent="0.25">
      <c r="C5087" s="20"/>
    </row>
    <row r="5088" spans="3:3" x14ac:dyDescent="0.25">
      <c r="C5088" s="20"/>
    </row>
    <row r="5089" spans="3:3" x14ac:dyDescent="0.25">
      <c r="C5089" s="20"/>
    </row>
    <row r="5090" spans="3:3" x14ac:dyDescent="0.25">
      <c r="C5090" s="20"/>
    </row>
    <row r="5091" spans="3:3" x14ac:dyDescent="0.25">
      <c r="C5091" s="20"/>
    </row>
    <row r="5092" spans="3:3" x14ac:dyDescent="0.25">
      <c r="C5092" s="20"/>
    </row>
    <row r="5093" spans="3:3" x14ac:dyDescent="0.25">
      <c r="C5093" s="20"/>
    </row>
    <row r="5094" spans="3:3" x14ac:dyDescent="0.25">
      <c r="C5094" s="20"/>
    </row>
    <row r="5095" spans="3:3" x14ac:dyDescent="0.25">
      <c r="C5095" s="20"/>
    </row>
    <row r="5096" spans="3:3" x14ac:dyDescent="0.25">
      <c r="C5096" s="20"/>
    </row>
    <row r="5097" spans="3:3" x14ac:dyDescent="0.25">
      <c r="C5097" s="20"/>
    </row>
    <row r="5098" spans="3:3" x14ac:dyDescent="0.25">
      <c r="C5098" s="20"/>
    </row>
    <row r="5099" spans="3:3" x14ac:dyDescent="0.25">
      <c r="C5099" s="20"/>
    </row>
    <row r="5100" spans="3:3" x14ac:dyDescent="0.25">
      <c r="C5100" s="20"/>
    </row>
    <row r="5101" spans="3:3" x14ac:dyDescent="0.25">
      <c r="C5101" s="20"/>
    </row>
    <row r="5102" spans="3:3" x14ac:dyDescent="0.25">
      <c r="C5102" s="20"/>
    </row>
    <row r="5103" spans="3:3" x14ac:dyDescent="0.25">
      <c r="C5103" s="20"/>
    </row>
    <row r="5104" spans="3:3" x14ac:dyDescent="0.25">
      <c r="C5104" s="20"/>
    </row>
    <row r="5105" spans="3:3" x14ac:dyDescent="0.25">
      <c r="C5105" s="20"/>
    </row>
    <row r="5106" spans="3:3" x14ac:dyDescent="0.25">
      <c r="C5106" s="20"/>
    </row>
    <row r="5107" spans="3:3" x14ac:dyDescent="0.25">
      <c r="C5107" s="20"/>
    </row>
    <row r="5108" spans="3:3" x14ac:dyDescent="0.25">
      <c r="C5108" s="20"/>
    </row>
    <row r="5109" spans="3:3" x14ac:dyDescent="0.25">
      <c r="C5109" s="20"/>
    </row>
    <row r="5110" spans="3:3" x14ac:dyDescent="0.25">
      <c r="C5110" s="20"/>
    </row>
    <row r="5111" spans="3:3" x14ac:dyDescent="0.25">
      <c r="C5111" s="20"/>
    </row>
    <row r="5112" spans="3:3" x14ac:dyDescent="0.25">
      <c r="C5112" s="20"/>
    </row>
    <row r="5113" spans="3:3" x14ac:dyDescent="0.25">
      <c r="C5113" s="20"/>
    </row>
    <row r="5114" spans="3:3" x14ac:dyDescent="0.25">
      <c r="C5114" s="20"/>
    </row>
    <row r="5115" spans="3:3" x14ac:dyDescent="0.25">
      <c r="C5115" s="20"/>
    </row>
    <row r="5116" spans="3:3" x14ac:dyDescent="0.25">
      <c r="C5116" s="20"/>
    </row>
    <row r="5117" spans="3:3" x14ac:dyDescent="0.25">
      <c r="C5117" s="20"/>
    </row>
    <row r="5118" spans="3:3" x14ac:dyDescent="0.25">
      <c r="C5118" s="20"/>
    </row>
    <row r="5119" spans="3:3" x14ac:dyDescent="0.25">
      <c r="C5119" s="20"/>
    </row>
    <row r="5120" spans="3:3" x14ac:dyDescent="0.25">
      <c r="C5120" s="20"/>
    </row>
    <row r="5121" spans="3:3" x14ac:dyDescent="0.25">
      <c r="C5121" s="20"/>
    </row>
    <row r="5122" spans="3:3" x14ac:dyDescent="0.25">
      <c r="C5122" s="20"/>
    </row>
    <row r="5123" spans="3:3" x14ac:dyDescent="0.25">
      <c r="C5123" s="20"/>
    </row>
    <row r="5124" spans="3:3" x14ac:dyDescent="0.25">
      <c r="C5124" s="20"/>
    </row>
    <row r="5125" spans="3:3" x14ac:dyDescent="0.25">
      <c r="C5125" s="20"/>
    </row>
    <row r="5126" spans="3:3" x14ac:dyDescent="0.25">
      <c r="C5126" s="20"/>
    </row>
    <row r="5127" spans="3:3" x14ac:dyDescent="0.25">
      <c r="C5127" s="20"/>
    </row>
    <row r="5128" spans="3:3" x14ac:dyDescent="0.25">
      <c r="C5128" s="20"/>
    </row>
    <row r="5129" spans="3:3" x14ac:dyDescent="0.25">
      <c r="C5129" s="20"/>
    </row>
    <row r="5130" spans="3:3" x14ac:dyDescent="0.25">
      <c r="C5130" s="20"/>
    </row>
    <row r="5131" spans="3:3" x14ac:dyDescent="0.25">
      <c r="C5131" s="20"/>
    </row>
    <row r="5132" spans="3:3" x14ac:dyDescent="0.25">
      <c r="C5132" s="20"/>
    </row>
    <row r="5133" spans="3:3" x14ac:dyDescent="0.25">
      <c r="C5133" s="20"/>
    </row>
    <row r="5134" spans="3:3" x14ac:dyDescent="0.25">
      <c r="C5134" s="20"/>
    </row>
    <row r="5135" spans="3:3" x14ac:dyDescent="0.25">
      <c r="C5135" s="20"/>
    </row>
    <row r="5136" spans="3:3" x14ac:dyDescent="0.25">
      <c r="C5136" s="20"/>
    </row>
    <row r="5137" spans="3:3" x14ac:dyDescent="0.25">
      <c r="C5137" s="20"/>
    </row>
    <row r="5138" spans="3:3" x14ac:dyDescent="0.25">
      <c r="C5138" s="20"/>
    </row>
    <row r="5139" spans="3:3" x14ac:dyDescent="0.25">
      <c r="C5139" s="20"/>
    </row>
    <row r="5140" spans="3:3" x14ac:dyDescent="0.25">
      <c r="C5140" s="20"/>
    </row>
    <row r="5141" spans="3:3" x14ac:dyDescent="0.25">
      <c r="C5141" s="20"/>
    </row>
    <row r="5142" spans="3:3" x14ac:dyDescent="0.25">
      <c r="C5142" s="20"/>
    </row>
    <row r="5143" spans="3:3" x14ac:dyDescent="0.25">
      <c r="C5143" s="20"/>
    </row>
    <row r="5144" spans="3:3" x14ac:dyDescent="0.25">
      <c r="C5144" s="20"/>
    </row>
    <row r="5145" spans="3:3" x14ac:dyDescent="0.25">
      <c r="C5145" s="20"/>
    </row>
    <row r="5146" spans="3:3" x14ac:dyDescent="0.25">
      <c r="C5146" s="20"/>
    </row>
    <row r="5147" spans="3:3" x14ac:dyDescent="0.25">
      <c r="C5147" s="20"/>
    </row>
    <row r="5148" spans="3:3" x14ac:dyDescent="0.25">
      <c r="C5148" s="20"/>
    </row>
    <row r="5149" spans="3:3" x14ac:dyDescent="0.25">
      <c r="C5149" s="20"/>
    </row>
    <row r="5150" spans="3:3" x14ac:dyDescent="0.25">
      <c r="C5150" s="20"/>
    </row>
    <row r="5151" spans="3:3" x14ac:dyDescent="0.25">
      <c r="C5151" s="20"/>
    </row>
    <row r="5152" spans="3:3" x14ac:dyDescent="0.25">
      <c r="C5152" s="20"/>
    </row>
    <row r="5153" spans="3:3" x14ac:dyDescent="0.25">
      <c r="C5153" s="20"/>
    </row>
    <row r="5154" spans="3:3" x14ac:dyDescent="0.25">
      <c r="C5154" s="20"/>
    </row>
    <row r="5155" spans="3:3" x14ac:dyDescent="0.25">
      <c r="C5155" s="20"/>
    </row>
    <row r="5156" spans="3:3" x14ac:dyDescent="0.25">
      <c r="C5156" s="20"/>
    </row>
    <row r="5157" spans="3:3" x14ac:dyDescent="0.25">
      <c r="C5157" s="20"/>
    </row>
    <row r="5158" spans="3:3" x14ac:dyDescent="0.25">
      <c r="C5158" s="20"/>
    </row>
    <row r="5159" spans="3:3" x14ac:dyDescent="0.25">
      <c r="C5159" s="20"/>
    </row>
    <row r="5160" spans="3:3" x14ac:dyDescent="0.25">
      <c r="C5160" s="20"/>
    </row>
    <row r="5161" spans="3:3" x14ac:dyDescent="0.25">
      <c r="C5161" s="20"/>
    </row>
    <row r="5162" spans="3:3" x14ac:dyDescent="0.25">
      <c r="C5162" s="20"/>
    </row>
    <row r="5163" spans="3:3" x14ac:dyDescent="0.25">
      <c r="C5163" s="20"/>
    </row>
    <row r="5164" spans="3:3" x14ac:dyDescent="0.25">
      <c r="C5164" s="20"/>
    </row>
    <row r="5165" spans="3:3" x14ac:dyDescent="0.25">
      <c r="C5165" s="20"/>
    </row>
    <row r="5166" spans="3:3" x14ac:dyDescent="0.25">
      <c r="C5166" s="20"/>
    </row>
    <row r="5167" spans="3:3" x14ac:dyDescent="0.25">
      <c r="C5167" s="20"/>
    </row>
    <row r="5168" spans="3:3" x14ac:dyDescent="0.25">
      <c r="C5168" s="20"/>
    </row>
    <row r="5169" spans="3:3" x14ac:dyDescent="0.25">
      <c r="C5169" s="20"/>
    </row>
    <row r="5170" spans="3:3" x14ac:dyDescent="0.25">
      <c r="C5170" s="20"/>
    </row>
    <row r="5171" spans="3:3" x14ac:dyDescent="0.25">
      <c r="C5171" s="20"/>
    </row>
    <row r="5172" spans="3:3" x14ac:dyDescent="0.25">
      <c r="C5172" s="20"/>
    </row>
    <row r="5173" spans="3:3" x14ac:dyDescent="0.25">
      <c r="C5173" s="20"/>
    </row>
    <row r="5174" spans="3:3" x14ac:dyDescent="0.25">
      <c r="C5174" s="20"/>
    </row>
    <row r="5175" spans="3:3" x14ac:dyDescent="0.25">
      <c r="C5175" s="20"/>
    </row>
    <row r="5176" spans="3:3" x14ac:dyDescent="0.25">
      <c r="C5176" s="20"/>
    </row>
    <row r="5177" spans="3:3" x14ac:dyDescent="0.25">
      <c r="C5177" s="20"/>
    </row>
    <row r="5178" spans="3:3" x14ac:dyDescent="0.25">
      <c r="C5178" s="20"/>
    </row>
    <row r="5179" spans="3:3" x14ac:dyDescent="0.25">
      <c r="C5179" s="20"/>
    </row>
    <row r="5180" spans="3:3" x14ac:dyDescent="0.25">
      <c r="C5180" s="20"/>
    </row>
    <row r="5181" spans="3:3" x14ac:dyDescent="0.25">
      <c r="C5181" s="20"/>
    </row>
    <row r="5182" spans="3:3" x14ac:dyDescent="0.25">
      <c r="C5182" s="20"/>
    </row>
    <row r="5183" spans="3:3" x14ac:dyDescent="0.25">
      <c r="C5183" s="20"/>
    </row>
    <row r="5184" spans="3:3" x14ac:dyDescent="0.25">
      <c r="C5184" s="20"/>
    </row>
    <row r="5185" spans="3:3" x14ac:dyDescent="0.25">
      <c r="C5185" s="20"/>
    </row>
    <row r="5186" spans="3:3" x14ac:dyDescent="0.25">
      <c r="C5186" s="20"/>
    </row>
    <row r="5187" spans="3:3" x14ac:dyDescent="0.25">
      <c r="C5187" s="20"/>
    </row>
    <row r="5188" spans="3:3" x14ac:dyDescent="0.25">
      <c r="C5188" s="20"/>
    </row>
    <row r="5189" spans="3:3" x14ac:dyDescent="0.25">
      <c r="C5189" s="20"/>
    </row>
    <row r="5190" spans="3:3" x14ac:dyDescent="0.25">
      <c r="C5190" s="20"/>
    </row>
    <row r="5191" spans="3:3" x14ac:dyDescent="0.25">
      <c r="C5191" s="20"/>
    </row>
    <row r="5192" spans="3:3" x14ac:dyDescent="0.25">
      <c r="C5192" s="20"/>
    </row>
    <row r="5193" spans="3:3" x14ac:dyDescent="0.25">
      <c r="C5193" s="20"/>
    </row>
    <row r="5194" spans="3:3" x14ac:dyDescent="0.25">
      <c r="C5194" s="20"/>
    </row>
    <row r="5195" spans="3:3" x14ac:dyDescent="0.25">
      <c r="C5195" s="20"/>
    </row>
    <row r="5196" spans="3:3" x14ac:dyDescent="0.25">
      <c r="C5196" s="20"/>
    </row>
    <row r="5197" spans="3:3" x14ac:dyDescent="0.25">
      <c r="C5197" s="20"/>
    </row>
    <row r="5198" spans="3:3" x14ac:dyDescent="0.25">
      <c r="C5198" s="20"/>
    </row>
    <row r="5199" spans="3:3" x14ac:dyDescent="0.25">
      <c r="C5199" s="20"/>
    </row>
    <row r="5200" spans="3:3" x14ac:dyDescent="0.25">
      <c r="C5200" s="20"/>
    </row>
    <row r="5201" spans="3:3" x14ac:dyDescent="0.25">
      <c r="C5201" s="20"/>
    </row>
    <row r="5202" spans="3:3" x14ac:dyDescent="0.25">
      <c r="C5202" s="20"/>
    </row>
    <row r="5203" spans="3:3" x14ac:dyDescent="0.25">
      <c r="C5203" s="20"/>
    </row>
    <row r="5204" spans="3:3" x14ac:dyDescent="0.25">
      <c r="C5204" s="20"/>
    </row>
    <row r="5205" spans="3:3" x14ac:dyDescent="0.25">
      <c r="C5205" s="20"/>
    </row>
    <row r="5206" spans="3:3" x14ac:dyDescent="0.25">
      <c r="C5206" s="20"/>
    </row>
    <row r="5207" spans="3:3" x14ac:dyDescent="0.25">
      <c r="C5207" s="20"/>
    </row>
    <row r="5208" spans="3:3" x14ac:dyDescent="0.25">
      <c r="C5208" s="20"/>
    </row>
    <row r="5209" spans="3:3" x14ac:dyDescent="0.25">
      <c r="C5209" s="20"/>
    </row>
    <row r="5210" spans="3:3" x14ac:dyDescent="0.25">
      <c r="C5210" s="20"/>
    </row>
    <row r="5211" spans="3:3" x14ac:dyDescent="0.25">
      <c r="C5211" s="20"/>
    </row>
    <row r="5212" spans="3:3" x14ac:dyDescent="0.25">
      <c r="C5212" s="20"/>
    </row>
    <row r="5213" spans="3:3" x14ac:dyDescent="0.25">
      <c r="C5213" s="20"/>
    </row>
    <row r="5214" spans="3:3" x14ac:dyDescent="0.25">
      <c r="C5214" s="20"/>
    </row>
    <row r="5215" spans="3:3" x14ac:dyDescent="0.25">
      <c r="C5215" s="20"/>
    </row>
    <row r="5216" spans="3:3" x14ac:dyDescent="0.25">
      <c r="C5216" s="20"/>
    </row>
    <row r="5217" spans="3:3" x14ac:dyDescent="0.25">
      <c r="C5217" s="20"/>
    </row>
    <row r="5218" spans="3:3" x14ac:dyDescent="0.25">
      <c r="C5218" s="20"/>
    </row>
    <row r="5219" spans="3:3" x14ac:dyDescent="0.25">
      <c r="C5219" s="20"/>
    </row>
    <row r="5220" spans="3:3" x14ac:dyDescent="0.25">
      <c r="C5220" s="20"/>
    </row>
    <row r="5221" spans="3:3" x14ac:dyDescent="0.25">
      <c r="C5221" s="20"/>
    </row>
    <row r="5222" spans="3:3" x14ac:dyDescent="0.25">
      <c r="C5222" s="20"/>
    </row>
    <row r="5223" spans="3:3" x14ac:dyDescent="0.25">
      <c r="C5223" s="20"/>
    </row>
    <row r="5224" spans="3:3" x14ac:dyDescent="0.25">
      <c r="C5224" s="20"/>
    </row>
    <row r="5225" spans="3:3" x14ac:dyDescent="0.25">
      <c r="C5225" s="20"/>
    </row>
    <row r="5226" spans="3:3" x14ac:dyDescent="0.25">
      <c r="C5226" s="20"/>
    </row>
    <row r="5227" spans="3:3" x14ac:dyDescent="0.25">
      <c r="C5227" s="20"/>
    </row>
    <row r="5228" spans="3:3" x14ac:dyDescent="0.25">
      <c r="C5228" s="20"/>
    </row>
    <row r="5229" spans="3:3" x14ac:dyDescent="0.25">
      <c r="C5229" s="20"/>
    </row>
    <row r="5230" spans="3:3" x14ac:dyDescent="0.25">
      <c r="C5230" s="20"/>
    </row>
    <row r="5231" spans="3:3" x14ac:dyDescent="0.25">
      <c r="C5231" s="20"/>
    </row>
    <row r="5232" spans="3:3" x14ac:dyDescent="0.25">
      <c r="C5232" s="20"/>
    </row>
    <row r="5233" spans="3:3" x14ac:dyDescent="0.25">
      <c r="C5233" s="20"/>
    </row>
    <row r="5234" spans="3:3" x14ac:dyDescent="0.25">
      <c r="C5234" s="20"/>
    </row>
    <row r="5235" spans="3:3" x14ac:dyDescent="0.25">
      <c r="C5235" s="20"/>
    </row>
    <row r="5236" spans="3:3" x14ac:dyDescent="0.25">
      <c r="C5236" s="20"/>
    </row>
    <row r="5237" spans="3:3" x14ac:dyDescent="0.25">
      <c r="C5237" s="20"/>
    </row>
    <row r="5238" spans="3:3" x14ac:dyDescent="0.25">
      <c r="C5238" s="20"/>
    </row>
    <row r="5239" spans="3:3" x14ac:dyDescent="0.25">
      <c r="C5239" s="20"/>
    </row>
    <row r="5240" spans="3:3" x14ac:dyDescent="0.25">
      <c r="C5240" s="20"/>
    </row>
    <row r="5241" spans="3:3" x14ac:dyDescent="0.25">
      <c r="C5241" s="20"/>
    </row>
    <row r="5242" spans="3:3" x14ac:dyDescent="0.25">
      <c r="C5242" s="20"/>
    </row>
    <row r="5243" spans="3:3" x14ac:dyDescent="0.25">
      <c r="C5243" s="20"/>
    </row>
    <row r="5244" spans="3:3" x14ac:dyDescent="0.25">
      <c r="C5244" s="20"/>
    </row>
    <row r="5245" spans="3:3" x14ac:dyDescent="0.25">
      <c r="C5245" s="20"/>
    </row>
    <row r="5246" spans="3:3" x14ac:dyDescent="0.25">
      <c r="C5246" s="20"/>
    </row>
    <row r="5247" spans="3:3" x14ac:dyDescent="0.25">
      <c r="C5247" s="20"/>
    </row>
    <row r="5248" spans="3:3" x14ac:dyDescent="0.25">
      <c r="C5248" s="20"/>
    </row>
    <row r="5249" spans="3:3" x14ac:dyDescent="0.25">
      <c r="C5249" s="20"/>
    </row>
    <row r="5250" spans="3:3" x14ac:dyDescent="0.25">
      <c r="C5250" s="20"/>
    </row>
    <row r="5251" spans="3:3" x14ac:dyDescent="0.25">
      <c r="C5251" s="20"/>
    </row>
    <row r="5252" spans="3:3" x14ac:dyDescent="0.25">
      <c r="C5252" s="20"/>
    </row>
    <row r="5253" spans="3:3" x14ac:dyDescent="0.25">
      <c r="C5253" s="20"/>
    </row>
    <row r="5254" spans="3:3" x14ac:dyDescent="0.25">
      <c r="C5254" s="20"/>
    </row>
    <row r="5255" spans="3:3" x14ac:dyDescent="0.25">
      <c r="C5255" s="20"/>
    </row>
    <row r="5256" spans="3:3" x14ac:dyDescent="0.25">
      <c r="C5256" s="20"/>
    </row>
    <row r="5257" spans="3:3" x14ac:dyDescent="0.25">
      <c r="C5257" s="20"/>
    </row>
    <row r="5258" spans="3:3" x14ac:dyDescent="0.25">
      <c r="C5258" s="20"/>
    </row>
    <row r="5259" spans="3:3" x14ac:dyDescent="0.25">
      <c r="C5259" s="20"/>
    </row>
    <row r="5260" spans="3:3" x14ac:dyDescent="0.25">
      <c r="C5260" s="20"/>
    </row>
    <row r="5261" spans="3:3" x14ac:dyDescent="0.25">
      <c r="C5261" s="20"/>
    </row>
    <row r="5262" spans="3:3" x14ac:dyDescent="0.25">
      <c r="C5262" s="20"/>
    </row>
    <row r="5263" spans="3:3" x14ac:dyDescent="0.25">
      <c r="C5263" s="20"/>
    </row>
    <row r="5264" spans="3:3" x14ac:dyDescent="0.25">
      <c r="C5264" s="20"/>
    </row>
    <row r="5265" spans="3:3" x14ac:dyDescent="0.25">
      <c r="C5265" s="20"/>
    </row>
    <row r="5266" spans="3:3" x14ac:dyDescent="0.25">
      <c r="C5266" s="20"/>
    </row>
    <row r="5267" spans="3:3" x14ac:dyDescent="0.25">
      <c r="C5267" s="20"/>
    </row>
    <row r="5268" spans="3:3" x14ac:dyDescent="0.25">
      <c r="C5268" s="20"/>
    </row>
    <row r="5269" spans="3:3" x14ac:dyDescent="0.25">
      <c r="C5269" s="20"/>
    </row>
    <row r="5270" spans="3:3" x14ac:dyDescent="0.25">
      <c r="C5270" s="20"/>
    </row>
    <row r="5271" spans="3:3" x14ac:dyDescent="0.25">
      <c r="C5271" s="20"/>
    </row>
    <row r="5272" spans="3:3" x14ac:dyDescent="0.25">
      <c r="C5272" s="20"/>
    </row>
    <row r="5273" spans="3:3" x14ac:dyDescent="0.25">
      <c r="C5273" s="20"/>
    </row>
    <row r="5274" spans="3:3" x14ac:dyDescent="0.25">
      <c r="C5274" s="20"/>
    </row>
    <row r="5275" spans="3:3" x14ac:dyDescent="0.25">
      <c r="C5275" s="20"/>
    </row>
    <row r="5276" spans="3:3" x14ac:dyDescent="0.25">
      <c r="C5276" s="20"/>
    </row>
    <row r="5277" spans="3:3" x14ac:dyDescent="0.25">
      <c r="C5277" s="20"/>
    </row>
    <row r="5278" spans="3:3" x14ac:dyDescent="0.25">
      <c r="C5278" s="20"/>
    </row>
    <row r="5279" spans="3:3" x14ac:dyDescent="0.25">
      <c r="C5279" s="20"/>
    </row>
    <row r="5280" spans="3:3" x14ac:dyDescent="0.25">
      <c r="C5280" s="20"/>
    </row>
    <row r="5281" spans="3:3" x14ac:dyDescent="0.25">
      <c r="C5281" s="20"/>
    </row>
    <row r="5282" spans="3:3" x14ac:dyDescent="0.25">
      <c r="C5282" s="20"/>
    </row>
    <row r="5283" spans="3:3" x14ac:dyDescent="0.25">
      <c r="C5283" s="20"/>
    </row>
    <row r="5284" spans="3:3" x14ac:dyDescent="0.25">
      <c r="C5284" s="20"/>
    </row>
    <row r="5285" spans="3:3" x14ac:dyDescent="0.25">
      <c r="C5285" s="20"/>
    </row>
    <row r="5286" spans="3:3" x14ac:dyDescent="0.25">
      <c r="C5286" s="20"/>
    </row>
    <row r="5287" spans="3:3" x14ac:dyDescent="0.25">
      <c r="C5287" s="20"/>
    </row>
    <row r="5288" spans="3:3" x14ac:dyDescent="0.25">
      <c r="C5288" s="20"/>
    </row>
    <row r="5289" spans="3:3" x14ac:dyDescent="0.25">
      <c r="C5289" s="20"/>
    </row>
    <row r="5290" spans="3:3" x14ac:dyDescent="0.25">
      <c r="C5290" s="20"/>
    </row>
    <row r="5291" spans="3:3" x14ac:dyDescent="0.25">
      <c r="C5291" s="20"/>
    </row>
    <row r="5292" spans="3:3" x14ac:dyDescent="0.25">
      <c r="C5292" s="20"/>
    </row>
    <row r="5293" spans="3:3" x14ac:dyDescent="0.25">
      <c r="C5293" s="20"/>
    </row>
    <row r="5294" spans="3:3" x14ac:dyDescent="0.25">
      <c r="C5294" s="20"/>
    </row>
    <row r="5295" spans="3:3" x14ac:dyDescent="0.25">
      <c r="C5295" s="20"/>
    </row>
    <row r="5296" spans="3:3" x14ac:dyDescent="0.25">
      <c r="C5296" s="20"/>
    </row>
    <row r="5297" spans="3:3" x14ac:dyDescent="0.25">
      <c r="C5297" s="20"/>
    </row>
    <row r="5298" spans="3:3" x14ac:dyDescent="0.25">
      <c r="C5298" s="20"/>
    </row>
    <row r="5299" spans="3:3" x14ac:dyDescent="0.25">
      <c r="C5299" s="20"/>
    </row>
    <row r="5300" spans="3:3" x14ac:dyDescent="0.25">
      <c r="C5300" s="20"/>
    </row>
    <row r="5301" spans="3:3" x14ac:dyDescent="0.25">
      <c r="C5301" s="20"/>
    </row>
    <row r="5302" spans="3:3" x14ac:dyDescent="0.25">
      <c r="C5302" s="20"/>
    </row>
    <row r="5303" spans="3:3" x14ac:dyDescent="0.25">
      <c r="C5303" s="20"/>
    </row>
    <row r="5304" spans="3:3" x14ac:dyDescent="0.25">
      <c r="C5304" s="20"/>
    </row>
    <row r="5305" spans="3:3" x14ac:dyDescent="0.25">
      <c r="C5305" s="20"/>
    </row>
    <row r="5306" spans="3:3" x14ac:dyDescent="0.25">
      <c r="C5306" s="20"/>
    </row>
    <row r="5307" spans="3:3" x14ac:dyDescent="0.25">
      <c r="C5307" s="20"/>
    </row>
    <row r="5308" spans="3:3" x14ac:dyDescent="0.25">
      <c r="C5308" s="20"/>
    </row>
    <row r="5309" spans="3:3" x14ac:dyDescent="0.25">
      <c r="C5309" s="20"/>
    </row>
    <row r="5310" spans="3:3" x14ac:dyDescent="0.25">
      <c r="C5310" s="20"/>
    </row>
    <row r="5311" spans="3:3" x14ac:dyDescent="0.25">
      <c r="C5311" s="20"/>
    </row>
    <row r="5312" spans="3:3" x14ac:dyDescent="0.25">
      <c r="C5312" s="20"/>
    </row>
    <row r="5313" spans="3:3" x14ac:dyDescent="0.25">
      <c r="C5313" s="20"/>
    </row>
    <row r="5314" spans="3:3" x14ac:dyDescent="0.25">
      <c r="C5314" s="20"/>
    </row>
    <row r="5315" spans="3:3" x14ac:dyDescent="0.25">
      <c r="C5315" s="20"/>
    </row>
    <row r="5316" spans="3:3" x14ac:dyDescent="0.25">
      <c r="C5316" s="20"/>
    </row>
    <row r="5317" spans="3:3" x14ac:dyDescent="0.25">
      <c r="C5317" s="20"/>
    </row>
    <row r="5318" spans="3:3" x14ac:dyDescent="0.25">
      <c r="C5318" s="20"/>
    </row>
    <row r="5319" spans="3:3" x14ac:dyDescent="0.25">
      <c r="C5319" s="20"/>
    </row>
    <row r="5320" spans="3:3" x14ac:dyDescent="0.25">
      <c r="C5320" s="20"/>
    </row>
    <row r="5321" spans="3:3" x14ac:dyDescent="0.25">
      <c r="C5321" s="20"/>
    </row>
    <row r="5322" spans="3:3" x14ac:dyDescent="0.25">
      <c r="C5322" s="20"/>
    </row>
    <row r="5323" spans="3:3" x14ac:dyDescent="0.25">
      <c r="C5323" s="20"/>
    </row>
    <row r="5324" spans="3:3" x14ac:dyDescent="0.25">
      <c r="C5324" s="20"/>
    </row>
    <row r="5325" spans="3:3" x14ac:dyDescent="0.25">
      <c r="C5325" s="20"/>
    </row>
    <row r="5326" spans="3:3" x14ac:dyDescent="0.25">
      <c r="C5326" s="20"/>
    </row>
    <row r="5327" spans="3:3" x14ac:dyDescent="0.25">
      <c r="C5327" s="20"/>
    </row>
    <row r="5328" spans="3:3" x14ac:dyDescent="0.25">
      <c r="C5328" s="20"/>
    </row>
    <row r="5329" spans="3:3" x14ac:dyDescent="0.25">
      <c r="C5329" s="20"/>
    </row>
    <row r="5330" spans="3:3" x14ac:dyDescent="0.25">
      <c r="C5330" s="20"/>
    </row>
    <row r="5331" spans="3:3" x14ac:dyDescent="0.25">
      <c r="C5331" s="20"/>
    </row>
    <row r="5332" spans="3:3" x14ac:dyDescent="0.25">
      <c r="C5332" s="20"/>
    </row>
    <row r="5333" spans="3:3" x14ac:dyDescent="0.25">
      <c r="C5333" s="20"/>
    </row>
    <row r="5334" spans="3:3" x14ac:dyDescent="0.25">
      <c r="C5334" s="20"/>
    </row>
    <row r="5335" spans="3:3" x14ac:dyDescent="0.25">
      <c r="C5335" s="20"/>
    </row>
    <row r="5336" spans="3:3" x14ac:dyDescent="0.25">
      <c r="C5336" s="20"/>
    </row>
    <row r="5337" spans="3:3" x14ac:dyDescent="0.25">
      <c r="C5337" s="20"/>
    </row>
    <row r="5338" spans="3:3" x14ac:dyDescent="0.25">
      <c r="C5338" s="20"/>
    </row>
    <row r="5339" spans="3:3" x14ac:dyDescent="0.25">
      <c r="C5339" s="20"/>
    </row>
    <row r="5340" spans="3:3" x14ac:dyDescent="0.25">
      <c r="C5340" s="20"/>
    </row>
    <row r="5341" spans="3:3" x14ac:dyDescent="0.25">
      <c r="C5341" s="20"/>
    </row>
    <row r="5342" spans="3:3" x14ac:dyDescent="0.25">
      <c r="C5342" s="20"/>
    </row>
    <row r="5343" spans="3:3" x14ac:dyDescent="0.25">
      <c r="C5343" s="20"/>
    </row>
    <row r="5344" spans="3:3" x14ac:dyDescent="0.25">
      <c r="C5344" s="20"/>
    </row>
    <row r="5345" spans="3:3" x14ac:dyDescent="0.25">
      <c r="C5345" s="20"/>
    </row>
    <row r="5346" spans="3:3" x14ac:dyDescent="0.25">
      <c r="C5346" s="20"/>
    </row>
    <row r="5347" spans="3:3" x14ac:dyDescent="0.25">
      <c r="C5347" s="20"/>
    </row>
    <row r="5348" spans="3:3" x14ac:dyDescent="0.25">
      <c r="C5348" s="20"/>
    </row>
    <row r="5349" spans="3:3" x14ac:dyDescent="0.25">
      <c r="C5349" s="20"/>
    </row>
    <row r="5350" spans="3:3" x14ac:dyDescent="0.25">
      <c r="C5350" s="20"/>
    </row>
    <row r="5351" spans="3:3" x14ac:dyDescent="0.25">
      <c r="C5351" s="20"/>
    </row>
    <row r="5352" spans="3:3" x14ac:dyDescent="0.25">
      <c r="C5352" s="20"/>
    </row>
    <row r="5353" spans="3:3" x14ac:dyDescent="0.25">
      <c r="C5353" s="20"/>
    </row>
    <row r="5354" spans="3:3" x14ac:dyDescent="0.25">
      <c r="C5354" s="20"/>
    </row>
    <row r="5355" spans="3:3" x14ac:dyDescent="0.25">
      <c r="C5355" s="20"/>
    </row>
    <row r="5356" spans="3:3" x14ac:dyDescent="0.25">
      <c r="C5356" s="20"/>
    </row>
    <row r="5357" spans="3:3" x14ac:dyDescent="0.25">
      <c r="C5357" s="20"/>
    </row>
    <row r="5358" spans="3:3" x14ac:dyDescent="0.25">
      <c r="C5358" s="20"/>
    </row>
    <row r="5359" spans="3:3" x14ac:dyDescent="0.25">
      <c r="C5359" s="20"/>
    </row>
    <row r="5360" spans="3:3" x14ac:dyDescent="0.25">
      <c r="C5360" s="20"/>
    </row>
    <row r="5361" spans="3:3" x14ac:dyDescent="0.25">
      <c r="C5361" s="20"/>
    </row>
    <row r="5362" spans="3:3" x14ac:dyDescent="0.25">
      <c r="C5362" s="20"/>
    </row>
    <row r="5363" spans="3:3" x14ac:dyDescent="0.25">
      <c r="C5363" s="20"/>
    </row>
    <row r="5364" spans="3:3" x14ac:dyDescent="0.25">
      <c r="C5364" s="20"/>
    </row>
    <row r="5365" spans="3:3" x14ac:dyDescent="0.25">
      <c r="C5365" s="20"/>
    </row>
    <row r="5366" spans="3:3" x14ac:dyDescent="0.25">
      <c r="C5366" s="20"/>
    </row>
    <row r="5367" spans="3:3" x14ac:dyDescent="0.25">
      <c r="C5367" s="20"/>
    </row>
    <row r="5368" spans="3:3" x14ac:dyDescent="0.25">
      <c r="C5368" s="20"/>
    </row>
    <row r="5369" spans="3:3" x14ac:dyDescent="0.25">
      <c r="C5369" s="20"/>
    </row>
    <row r="5370" spans="3:3" x14ac:dyDescent="0.25">
      <c r="C5370" s="20"/>
    </row>
    <row r="5371" spans="3:3" x14ac:dyDescent="0.25">
      <c r="C5371" s="20"/>
    </row>
    <row r="5372" spans="3:3" x14ac:dyDescent="0.25">
      <c r="C5372" s="20"/>
    </row>
    <row r="5373" spans="3:3" x14ac:dyDescent="0.25">
      <c r="C5373" s="20"/>
    </row>
    <row r="5374" spans="3:3" x14ac:dyDescent="0.25">
      <c r="C5374" s="20"/>
    </row>
    <row r="5375" spans="3:3" x14ac:dyDescent="0.25">
      <c r="C5375" s="20"/>
    </row>
    <row r="5376" spans="3:3" x14ac:dyDescent="0.25">
      <c r="C5376" s="20"/>
    </row>
    <row r="5377" spans="3:3" x14ac:dyDescent="0.25">
      <c r="C5377" s="20"/>
    </row>
    <row r="5378" spans="3:3" x14ac:dyDescent="0.25">
      <c r="C5378" s="20"/>
    </row>
    <row r="5379" spans="3:3" x14ac:dyDescent="0.25">
      <c r="C5379" s="20"/>
    </row>
    <row r="5380" spans="3:3" x14ac:dyDescent="0.25">
      <c r="C5380" s="20"/>
    </row>
    <row r="5381" spans="3:3" x14ac:dyDescent="0.25">
      <c r="C5381" s="20"/>
    </row>
    <row r="5382" spans="3:3" x14ac:dyDescent="0.25">
      <c r="C5382" s="20"/>
    </row>
    <row r="5383" spans="3:3" x14ac:dyDescent="0.25">
      <c r="C5383" s="20"/>
    </row>
    <row r="5384" spans="3:3" x14ac:dyDescent="0.25">
      <c r="C5384" s="20"/>
    </row>
    <row r="5385" spans="3:3" x14ac:dyDescent="0.25">
      <c r="C5385" s="20"/>
    </row>
    <row r="5386" spans="3:3" x14ac:dyDescent="0.25">
      <c r="C5386" s="20"/>
    </row>
    <row r="5387" spans="3:3" x14ac:dyDescent="0.25">
      <c r="C5387" s="20"/>
    </row>
    <row r="5388" spans="3:3" x14ac:dyDescent="0.25">
      <c r="C5388" s="20"/>
    </row>
    <row r="5389" spans="3:3" x14ac:dyDescent="0.25">
      <c r="C5389" s="20"/>
    </row>
    <row r="5390" spans="3:3" x14ac:dyDescent="0.25">
      <c r="C5390" s="20"/>
    </row>
    <row r="5391" spans="3:3" x14ac:dyDescent="0.25">
      <c r="C5391" s="20"/>
    </row>
    <row r="5392" spans="3:3" x14ac:dyDescent="0.25">
      <c r="C5392" s="20"/>
    </row>
    <row r="5393" spans="3:3" x14ac:dyDescent="0.25">
      <c r="C5393" s="20"/>
    </row>
    <row r="5394" spans="3:3" x14ac:dyDescent="0.25">
      <c r="C5394" s="20"/>
    </row>
    <row r="5395" spans="3:3" x14ac:dyDescent="0.25">
      <c r="C5395" s="20"/>
    </row>
    <row r="5396" spans="3:3" x14ac:dyDescent="0.25">
      <c r="C5396" s="20"/>
    </row>
    <row r="5397" spans="3:3" x14ac:dyDescent="0.25">
      <c r="C5397" s="20"/>
    </row>
    <row r="5398" spans="3:3" x14ac:dyDescent="0.25">
      <c r="C5398" s="20"/>
    </row>
    <row r="5399" spans="3:3" x14ac:dyDescent="0.25">
      <c r="C5399" s="20"/>
    </row>
    <row r="5400" spans="3:3" x14ac:dyDescent="0.25">
      <c r="C5400" s="20"/>
    </row>
    <row r="5401" spans="3:3" x14ac:dyDescent="0.25">
      <c r="C5401" s="20"/>
    </row>
    <row r="5402" spans="3:3" x14ac:dyDescent="0.25">
      <c r="C5402" s="20"/>
    </row>
    <row r="5403" spans="3:3" x14ac:dyDescent="0.25">
      <c r="C5403" s="20"/>
    </row>
    <row r="5404" spans="3:3" x14ac:dyDescent="0.25">
      <c r="C5404" s="20"/>
    </row>
    <row r="5405" spans="3:3" x14ac:dyDescent="0.25">
      <c r="C5405" s="20"/>
    </row>
    <row r="5406" spans="3:3" x14ac:dyDescent="0.25">
      <c r="C5406" s="20"/>
    </row>
    <row r="5407" spans="3:3" x14ac:dyDescent="0.25">
      <c r="C5407" s="20"/>
    </row>
    <row r="5408" spans="3:3" x14ac:dyDescent="0.25">
      <c r="C5408" s="20"/>
    </row>
    <row r="5409" spans="3:3" x14ac:dyDescent="0.25">
      <c r="C5409" s="20"/>
    </row>
    <row r="5410" spans="3:3" x14ac:dyDescent="0.25">
      <c r="C5410" s="20"/>
    </row>
    <row r="5411" spans="3:3" x14ac:dyDescent="0.25">
      <c r="C5411" s="20"/>
    </row>
    <row r="5412" spans="3:3" x14ac:dyDescent="0.25">
      <c r="C5412" s="20"/>
    </row>
    <row r="5413" spans="3:3" x14ac:dyDescent="0.25">
      <c r="C5413" s="20"/>
    </row>
    <row r="5414" spans="3:3" x14ac:dyDescent="0.25">
      <c r="C5414" s="20"/>
    </row>
    <row r="5415" spans="3:3" x14ac:dyDescent="0.25">
      <c r="C5415" s="20"/>
    </row>
    <row r="5416" spans="3:3" x14ac:dyDescent="0.25">
      <c r="C5416" s="20"/>
    </row>
    <row r="5417" spans="3:3" x14ac:dyDescent="0.25">
      <c r="C5417" s="20"/>
    </row>
    <row r="5418" spans="3:3" x14ac:dyDescent="0.25">
      <c r="C5418" s="20"/>
    </row>
    <row r="5419" spans="3:3" x14ac:dyDescent="0.25">
      <c r="C5419" s="20"/>
    </row>
    <row r="5420" spans="3:3" x14ac:dyDescent="0.25">
      <c r="C5420" s="20"/>
    </row>
    <row r="5421" spans="3:3" x14ac:dyDescent="0.25">
      <c r="C5421" s="20"/>
    </row>
    <row r="5422" spans="3:3" x14ac:dyDescent="0.25">
      <c r="C5422" s="20"/>
    </row>
    <row r="5423" spans="3:3" x14ac:dyDescent="0.25">
      <c r="C5423" s="20"/>
    </row>
    <row r="5424" spans="3:3" x14ac:dyDescent="0.25">
      <c r="C5424" s="20"/>
    </row>
    <row r="5425" spans="3:3" x14ac:dyDescent="0.25">
      <c r="C5425" s="20"/>
    </row>
    <row r="5426" spans="3:3" x14ac:dyDescent="0.25">
      <c r="C5426" s="20"/>
    </row>
    <row r="5427" spans="3:3" x14ac:dyDescent="0.25">
      <c r="C5427" s="20"/>
    </row>
    <row r="5428" spans="3:3" x14ac:dyDescent="0.25">
      <c r="C5428" s="20"/>
    </row>
    <row r="5429" spans="3:3" x14ac:dyDescent="0.25">
      <c r="C5429" s="20"/>
    </row>
    <row r="5430" spans="3:3" x14ac:dyDescent="0.25">
      <c r="C5430" s="20"/>
    </row>
    <row r="5431" spans="3:3" x14ac:dyDescent="0.25">
      <c r="C5431" s="20"/>
    </row>
    <row r="5432" spans="3:3" x14ac:dyDescent="0.25">
      <c r="C5432" s="20"/>
    </row>
    <row r="5433" spans="3:3" x14ac:dyDescent="0.25">
      <c r="C5433" s="20"/>
    </row>
    <row r="5434" spans="3:3" x14ac:dyDescent="0.25">
      <c r="C5434" s="20"/>
    </row>
    <row r="5435" spans="3:3" x14ac:dyDescent="0.25">
      <c r="C5435" s="20"/>
    </row>
    <row r="5436" spans="3:3" x14ac:dyDescent="0.25">
      <c r="C5436" s="20"/>
    </row>
    <row r="5437" spans="3:3" x14ac:dyDescent="0.25">
      <c r="C5437" s="20"/>
    </row>
    <row r="5438" spans="3:3" x14ac:dyDescent="0.25">
      <c r="C5438" s="20"/>
    </row>
    <row r="5439" spans="3:3" x14ac:dyDescent="0.25">
      <c r="C5439" s="20"/>
    </row>
    <row r="5440" spans="3:3" x14ac:dyDescent="0.25">
      <c r="C5440" s="20"/>
    </row>
    <row r="5441" spans="3:3" x14ac:dyDescent="0.25">
      <c r="C5441" s="20"/>
    </row>
    <row r="5442" spans="3:3" x14ac:dyDescent="0.25">
      <c r="C5442" s="20"/>
    </row>
    <row r="5443" spans="3:3" x14ac:dyDescent="0.25">
      <c r="C5443" s="20"/>
    </row>
    <row r="5444" spans="3:3" x14ac:dyDescent="0.25">
      <c r="C5444" s="20"/>
    </row>
    <row r="5445" spans="3:3" x14ac:dyDescent="0.25">
      <c r="C5445" s="20"/>
    </row>
    <row r="5446" spans="3:3" x14ac:dyDescent="0.25">
      <c r="C5446" s="20"/>
    </row>
    <row r="5447" spans="3:3" x14ac:dyDescent="0.25">
      <c r="C5447" s="20"/>
    </row>
    <row r="5448" spans="3:3" x14ac:dyDescent="0.25">
      <c r="C5448" s="20"/>
    </row>
    <row r="5449" spans="3:3" x14ac:dyDescent="0.25">
      <c r="C5449" s="20"/>
    </row>
    <row r="5450" spans="3:3" x14ac:dyDescent="0.25">
      <c r="C5450" s="20"/>
    </row>
    <row r="5451" spans="3:3" x14ac:dyDescent="0.25">
      <c r="C5451" s="20"/>
    </row>
    <row r="5452" spans="3:3" x14ac:dyDescent="0.25">
      <c r="C5452" s="20"/>
    </row>
    <row r="5453" spans="3:3" x14ac:dyDescent="0.25">
      <c r="C5453" s="20"/>
    </row>
    <row r="5454" spans="3:3" x14ac:dyDescent="0.25">
      <c r="C5454" s="20"/>
    </row>
    <row r="5455" spans="3:3" x14ac:dyDescent="0.25">
      <c r="C5455" s="20"/>
    </row>
    <row r="5456" spans="3:3" x14ac:dyDescent="0.25">
      <c r="C5456" s="20"/>
    </row>
    <row r="5457" spans="3:3" x14ac:dyDescent="0.25">
      <c r="C5457" s="20"/>
    </row>
    <row r="5458" spans="3:3" x14ac:dyDescent="0.25">
      <c r="C5458" s="20"/>
    </row>
    <row r="5459" spans="3:3" x14ac:dyDescent="0.25">
      <c r="C5459" s="20"/>
    </row>
    <row r="5460" spans="3:3" x14ac:dyDescent="0.25">
      <c r="C5460" s="20"/>
    </row>
    <row r="5461" spans="3:3" x14ac:dyDescent="0.25">
      <c r="C5461" s="20"/>
    </row>
    <row r="5462" spans="3:3" x14ac:dyDescent="0.25">
      <c r="C5462" s="20"/>
    </row>
    <row r="5463" spans="3:3" x14ac:dyDescent="0.25">
      <c r="C5463" s="20"/>
    </row>
    <row r="5464" spans="3:3" x14ac:dyDescent="0.25">
      <c r="C5464" s="20"/>
    </row>
    <row r="5465" spans="3:3" x14ac:dyDescent="0.25">
      <c r="C5465" s="20"/>
    </row>
    <row r="5466" spans="3:3" x14ac:dyDescent="0.25">
      <c r="C5466" s="20"/>
    </row>
    <row r="5467" spans="3:3" x14ac:dyDescent="0.25">
      <c r="C5467" s="20"/>
    </row>
    <row r="5468" spans="3:3" x14ac:dyDescent="0.25">
      <c r="C5468" s="20"/>
    </row>
    <row r="5469" spans="3:3" x14ac:dyDescent="0.25">
      <c r="C5469" s="20"/>
    </row>
    <row r="5470" spans="3:3" x14ac:dyDescent="0.25">
      <c r="C5470" s="20"/>
    </row>
    <row r="5471" spans="3:3" x14ac:dyDescent="0.25">
      <c r="C5471" s="20"/>
    </row>
    <row r="5472" spans="3:3" x14ac:dyDescent="0.25">
      <c r="C5472" s="20"/>
    </row>
    <row r="5473" spans="3:3" x14ac:dyDescent="0.25">
      <c r="C5473" s="20"/>
    </row>
    <row r="5474" spans="3:3" x14ac:dyDescent="0.25">
      <c r="C5474" s="20"/>
    </row>
    <row r="5475" spans="3:3" x14ac:dyDescent="0.25">
      <c r="C5475" s="20"/>
    </row>
    <row r="5476" spans="3:3" x14ac:dyDescent="0.25">
      <c r="C5476" s="20"/>
    </row>
    <row r="5477" spans="3:3" x14ac:dyDescent="0.25">
      <c r="C5477" s="20"/>
    </row>
    <row r="5478" spans="3:3" x14ac:dyDescent="0.25">
      <c r="C5478" s="20"/>
    </row>
    <row r="5479" spans="3:3" x14ac:dyDescent="0.25">
      <c r="C5479" s="20"/>
    </row>
    <row r="5480" spans="3:3" x14ac:dyDescent="0.25">
      <c r="C5480" s="20"/>
    </row>
    <row r="5481" spans="3:3" x14ac:dyDescent="0.25">
      <c r="C5481" s="20"/>
    </row>
    <row r="5482" spans="3:3" x14ac:dyDescent="0.25">
      <c r="C5482" s="20"/>
    </row>
    <row r="5483" spans="3:3" x14ac:dyDescent="0.25">
      <c r="C5483" s="20"/>
    </row>
    <row r="5484" spans="3:3" x14ac:dyDescent="0.25">
      <c r="C5484" s="20"/>
    </row>
    <row r="5485" spans="3:3" x14ac:dyDescent="0.25">
      <c r="C5485" s="20"/>
    </row>
    <row r="5486" spans="3:3" x14ac:dyDescent="0.25">
      <c r="C5486" s="20"/>
    </row>
    <row r="5487" spans="3:3" x14ac:dyDescent="0.25">
      <c r="C5487" s="20"/>
    </row>
    <row r="5488" spans="3:3" x14ac:dyDescent="0.25">
      <c r="C5488" s="20"/>
    </row>
    <row r="5489" spans="3:3" x14ac:dyDescent="0.25">
      <c r="C5489" s="20"/>
    </row>
    <row r="5490" spans="3:3" x14ac:dyDescent="0.25">
      <c r="C5490" s="20"/>
    </row>
    <row r="5491" spans="3:3" x14ac:dyDescent="0.25">
      <c r="C5491" s="20"/>
    </row>
    <row r="5492" spans="3:3" x14ac:dyDescent="0.25">
      <c r="C5492" s="20"/>
    </row>
    <row r="5493" spans="3:3" x14ac:dyDescent="0.25">
      <c r="C5493" s="20"/>
    </row>
    <row r="5494" spans="3:3" x14ac:dyDescent="0.25">
      <c r="C5494" s="20"/>
    </row>
    <row r="5495" spans="3:3" x14ac:dyDescent="0.25">
      <c r="C5495" s="20"/>
    </row>
    <row r="5496" spans="3:3" x14ac:dyDescent="0.25">
      <c r="C5496" s="20"/>
    </row>
    <row r="5497" spans="3:3" x14ac:dyDescent="0.25">
      <c r="C5497" s="20"/>
    </row>
    <row r="5498" spans="3:3" x14ac:dyDescent="0.25">
      <c r="C5498" s="20"/>
    </row>
    <row r="5499" spans="3:3" x14ac:dyDescent="0.25">
      <c r="C5499" s="20"/>
    </row>
    <row r="5500" spans="3:3" x14ac:dyDescent="0.25">
      <c r="C5500" s="20"/>
    </row>
    <row r="5501" spans="3:3" x14ac:dyDescent="0.25">
      <c r="C5501" s="20"/>
    </row>
    <row r="5502" spans="3:3" x14ac:dyDescent="0.25">
      <c r="C5502" s="20"/>
    </row>
    <row r="5503" spans="3:3" x14ac:dyDescent="0.25">
      <c r="C5503" s="20"/>
    </row>
    <row r="5504" spans="3:3" x14ac:dyDescent="0.25">
      <c r="C5504" s="20"/>
    </row>
    <row r="5505" spans="3:3" x14ac:dyDescent="0.25">
      <c r="C5505" s="20"/>
    </row>
    <row r="5506" spans="3:3" x14ac:dyDescent="0.25">
      <c r="C5506" s="20"/>
    </row>
    <row r="5507" spans="3:3" x14ac:dyDescent="0.25">
      <c r="C5507" s="20"/>
    </row>
    <row r="5508" spans="3:3" x14ac:dyDescent="0.25">
      <c r="C5508" s="20"/>
    </row>
    <row r="5509" spans="3:3" x14ac:dyDescent="0.25">
      <c r="C5509" s="20"/>
    </row>
    <row r="5510" spans="3:3" x14ac:dyDescent="0.25">
      <c r="C5510" s="20"/>
    </row>
    <row r="5511" spans="3:3" x14ac:dyDescent="0.25">
      <c r="C5511" s="20"/>
    </row>
    <row r="5512" spans="3:3" x14ac:dyDescent="0.25">
      <c r="C5512" s="20"/>
    </row>
    <row r="5513" spans="3:3" x14ac:dyDescent="0.25">
      <c r="C5513" s="20"/>
    </row>
    <row r="5514" spans="3:3" x14ac:dyDescent="0.25">
      <c r="C5514" s="20"/>
    </row>
    <row r="5515" spans="3:3" x14ac:dyDescent="0.25">
      <c r="C5515" s="20"/>
    </row>
    <row r="5516" spans="3:3" x14ac:dyDescent="0.25">
      <c r="C5516" s="20"/>
    </row>
    <row r="5517" spans="3:3" x14ac:dyDescent="0.25">
      <c r="C5517" s="20"/>
    </row>
    <row r="5518" spans="3:3" x14ac:dyDescent="0.25">
      <c r="C5518" s="20"/>
    </row>
    <row r="5519" spans="3:3" x14ac:dyDescent="0.25">
      <c r="C5519" s="20"/>
    </row>
    <row r="5520" spans="3:3" x14ac:dyDescent="0.25">
      <c r="C5520" s="20"/>
    </row>
    <row r="5521" spans="3:3" x14ac:dyDescent="0.25">
      <c r="C5521" s="20"/>
    </row>
    <row r="5522" spans="3:3" x14ac:dyDescent="0.25">
      <c r="C5522" s="20"/>
    </row>
    <row r="5523" spans="3:3" x14ac:dyDescent="0.25">
      <c r="C5523" s="20"/>
    </row>
    <row r="5524" spans="3:3" x14ac:dyDescent="0.25">
      <c r="C5524" s="20"/>
    </row>
    <row r="5525" spans="3:3" x14ac:dyDescent="0.25">
      <c r="C5525" s="20"/>
    </row>
    <row r="5526" spans="3:3" x14ac:dyDescent="0.25">
      <c r="C5526" s="20"/>
    </row>
    <row r="5527" spans="3:3" x14ac:dyDescent="0.25">
      <c r="C5527" s="20"/>
    </row>
    <row r="5528" spans="3:3" x14ac:dyDescent="0.25">
      <c r="C5528" s="20"/>
    </row>
    <row r="5529" spans="3:3" x14ac:dyDescent="0.25">
      <c r="C5529" s="20"/>
    </row>
    <row r="5530" spans="3:3" x14ac:dyDescent="0.25">
      <c r="C5530" s="20"/>
    </row>
    <row r="5531" spans="3:3" x14ac:dyDescent="0.25">
      <c r="C5531" s="20"/>
    </row>
    <row r="5532" spans="3:3" x14ac:dyDescent="0.25">
      <c r="C5532" s="20"/>
    </row>
    <row r="5533" spans="3:3" x14ac:dyDescent="0.25">
      <c r="C5533" s="20"/>
    </row>
    <row r="5534" spans="3:3" x14ac:dyDescent="0.25">
      <c r="C5534" s="20"/>
    </row>
    <row r="5535" spans="3:3" x14ac:dyDescent="0.25">
      <c r="C5535" s="20"/>
    </row>
    <row r="5536" spans="3:3" x14ac:dyDescent="0.25">
      <c r="C5536" s="20"/>
    </row>
    <row r="5537" spans="3:3" x14ac:dyDescent="0.25">
      <c r="C5537" s="20"/>
    </row>
    <row r="5538" spans="3:3" x14ac:dyDescent="0.25">
      <c r="C5538" s="20"/>
    </row>
    <row r="5539" spans="3:3" x14ac:dyDescent="0.25">
      <c r="C5539" s="20"/>
    </row>
    <row r="5540" spans="3:3" x14ac:dyDescent="0.25">
      <c r="C5540" s="20"/>
    </row>
    <row r="5541" spans="3:3" x14ac:dyDescent="0.25">
      <c r="C5541" s="20"/>
    </row>
    <row r="5542" spans="3:3" x14ac:dyDescent="0.25">
      <c r="C5542" s="20"/>
    </row>
    <row r="5543" spans="3:3" x14ac:dyDescent="0.25">
      <c r="C5543" s="20"/>
    </row>
    <row r="5544" spans="3:3" x14ac:dyDescent="0.25">
      <c r="C5544" s="20"/>
    </row>
    <row r="5545" spans="3:3" x14ac:dyDescent="0.25">
      <c r="C5545" s="20"/>
    </row>
    <row r="5546" spans="3:3" x14ac:dyDescent="0.25">
      <c r="C5546" s="20"/>
    </row>
    <row r="5547" spans="3:3" x14ac:dyDescent="0.25">
      <c r="C5547" s="20"/>
    </row>
    <row r="5548" spans="3:3" x14ac:dyDescent="0.25">
      <c r="C5548" s="20"/>
    </row>
    <row r="5549" spans="3:3" x14ac:dyDescent="0.25">
      <c r="C5549" s="20"/>
    </row>
    <row r="5550" spans="3:3" x14ac:dyDescent="0.25">
      <c r="C5550" s="20"/>
    </row>
    <row r="5551" spans="3:3" x14ac:dyDescent="0.25">
      <c r="C5551" s="20"/>
    </row>
    <row r="5552" spans="3:3" x14ac:dyDescent="0.25">
      <c r="C5552" s="20"/>
    </row>
    <row r="5553" spans="3:3" x14ac:dyDescent="0.25">
      <c r="C5553" s="20"/>
    </row>
    <row r="5554" spans="3:3" x14ac:dyDescent="0.25">
      <c r="C5554" s="20"/>
    </row>
    <row r="5555" spans="3:3" x14ac:dyDescent="0.25">
      <c r="C5555" s="20"/>
    </row>
    <row r="5556" spans="3:3" x14ac:dyDescent="0.25">
      <c r="C5556" s="20"/>
    </row>
    <row r="5557" spans="3:3" x14ac:dyDescent="0.25">
      <c r="C5557" s="20"/>
    </row>
    <row r="5558" spans="3:3" x14ac:dyDescent="0.25">
      <c r="C5558" s="20"/>
    </row>
    <row r="5559" spans="3:3" x14ac:dyDescent="0.25">
      <c r="C5559" s="20"/>
    </row>
    <row r="5560" spans="3:3" x14ac:dyDescent="0.25">
      <c r="C5560" s="20"/>
    </row>
    <row r="5561" spans="3:3" x14ac:dyDescent="0.25">
      <c r="C5561" s="20"/>
    </row>
    <row r="5562" spans="3:3" x14ac:dyDescent="0.25">
      <c r="C5562" s="20"/>
    </row>
    <row r="5563" spans="3:3" x14ac:dyDescent="0.25">
      <c r="C5563" s="20"/>
    </row>
    <row r="5564" spans="3:3" x14ac:dyDescent="0.25">
      <c r="C5564" s="20"/>
    </row>
    <row r="5565" spans="3:3" x14ac:dyDescent="0.25">
      <c r="C5565" s="20"/>
    </row>
    <row r="5566" spans="3:3" x14ac:dyDescent="0.25">
      <c r="C5566" s="20"/>
    </row>
    <row r="5567" spans="3:3" x14ac:dyDescent="0.25">
      <c r="C5567" s="20"/>
    </row>
    <row r="5568" spans="3:3" x14ac:dyDescent="0.25">
      <c r="C5568" s="20"/>
    </row>
    <row r="5569" spans="3:3" x14ac:dyDescent="0.25">
      <c r="C5569" s="20"/>
    </row>
    <row r="5570" spans="3:3" x14ac:dyDescent="0.25">
      <c r="C5570" s="20"/>
    </row>
    <row r="5571" spans="3:3" x14ac:dyDescent="0.25">
      <c r="C5571" s="20"/>
    </row>
    <row r="5572" spans="3:3" x14ac:dyDescent="0.25">
      <c r="C5572" s="20"/>
    </row>
    <row r="5573" spans="3:3" x14ac:dyDescent="0.25">
      <c r="C5573" s="20"/>
    </row>
    <row r="5574" spans="3:3" x14ac:dyDescent="0.25">
      <c r="C5574" s="20"/>
    </row>
    <row r="5575" spans="3:3" x14ac:dyDescent="0.25">
      <c r="C5575" s="20"/>
    </row>
    <row r="5576" spans="3:3" x14ac:dyDescent="0.25">
      <c r="C5576" s="20"/>
    </row>
    <row r="5577" spans="3:3" x14ac:dyDescent="0.25">
      <c r="C5577" s="20"/>
    </row>
    <row r="5578" spans="3:3" x14ac:dyDescent="0.25">
      <c r="C5578" s="20"/>
    </row>
    <row r="5579" spans="3:3" x14ac:dyDescent="0.25">
      <c r="C5579" s="20"/>
    </row>
    <row r="5580" spans="3:3" x14ac:dyDescent="0.25">
      <c r="C5580" s="20"/>
    </row>
    <row r="5581" spans="3:3" x14ac:dyDescent="0.25">
      <c r="C5581" s="20"/>
    </row>
    <row r="5582" spans="3:3" x14ac:dyDescent="0.25">
      <c r="C5582" s="20"/>
    </row>
    <row r="5583" spans="3:3" x14ac:dyDescent="0.25">
      <c r="C5583" s="20"/>
    </row>
    <row r="5584" spans="3:3" x14ac:dyDescent="0.25">
      <c r="C5584" s="20"/>
    </row>
    <row r="5585" spans="3:3" x14ac:dyDescent="0.25">
      <c r="C5585" s="20"/>
    </row>
    <row r="5586" spans="3:3" x14ac:dyDescent="0.25">
      <c r="C5586" s="20"/>
    </row>
    <row r="5587" spans="3:3" x14ac:dyDescent="0.25">
      <c r="C5587" s="20"/>
    </row>
    <row r="5588" spans="3:3" x14ac:dyDescent="0.25">
      <c r="C5588" s="20"/>
    </row>
    <row r="5589" spans="3:3" x14ac:dyDescent="0.25">
      <c r="C5589" s="20"/>
    </row>
    <row r="5590" spans="3:3" x14ac:dyDescent="0.25">
      <c r="C5590" s="20"/>
    </row>
    <row r="5591" spans="3:3" x14ac:dyDescent="0.25">
      <c r="C5591" s="20"/>
    </row>
    <row r="5592" spans="3:3" x14ac:dyDescent="0.25">
      <c r="C5592" s="20"/>
    </row>
    <row r="5593" spans="3:3" x14ac:dyDescent="0.25">
      <c r="C5593" s="20"/>
    </row>
    <row r="5594" spans="3:3" x14ac:dyDescent="0.25">
      <c r="C5594" s="20"/>
    </row>
    <row r="5595" spans="3:3" x14ac:dyDescent="0.25">
      <c r="C5595" s="20"/>
    </row>
    <row r="5596" spans="3:3" x14ac:dyDescent="0.25">
      <c r="C5596" s="20"/>
    </row>
    <row r="5597" spans="3:3" x14ac:dyDescent="0.25">
      <c r="C5597" s="20"/>
    </row>
    <row r="5598" spans="3:3" x14ac:dyDescent="0.25">
      <c r="C5598" s="20"/>
    </row>
    <row r="5599" spans="3:3" x14ac:dyDescent="0.25">
      <c r="C5599" s="20"/>
    </row>
    <row r="5600" spans="3:3" x14ac:dyDescent="0.25">
      <c r="C5600" s="20"/>
    </row>
    <row r="5601" spans="3:3" x14ac:dyDescent="0.25">
      <c r="C5601" s="20"/>
    </row>
    <row r="5602" spans="3:3" x14ac:dyDescent="0.25">
      <c r="C5602" s="20"/>
    </row>
    <row r="5603" spans="3:3" x14ac:dyDescent="0.25">
      <c r="C5603" s="20"/>
    </row>
    <row r="5604" spans="3:3" x14ac:dyDescent="0.25">
      <c r="C5604" s="20"/>
    </row>
    <row r="5605" spans="3:3" x14ac:dyDescent="0.25">
      <c r="C5605" s="20"/>
    </row>
    <row r="5606" spans="3:3" x14ac:dyDescent="0.25">
      <c r="C5606" s="20"/>
    </row>
    <row r="5607" spans="3:3" x14ac:dyDescent="0.25">
      <c r="C5607" s="20"/>
    </row>
    <row r="5608" spans="3:3" x14ac:dyDescent="0.25">
      <c r="C5608" s="20"/>
    </row>
    <row r="5609" spans="3:3" x14ac:dyDescent="0.25">
      <c r="C5609" s="20"/>
    </row>
    <row r="5610" spans="3:3" x14ac:dyDescent="0.25">
      <c r="C5610" s="20"/>
    </row>
    <row r="5611" spans="3:3" x14ac:dyDescent="0.25">
      <c r="C5611" s="20"/>
    </row>
    <row r="5612" spans="3:3" x14ac:dyDescent="0.25">
      <c r="C5612" s="20"/>
    </row>
    <row r="5613" spans="3:3" x14ac:dyDescent="0.25">
      <c r="C5613" s="20"/>
    </row>
    <row r="5614" spans="3:3" x14ac:dyDescent="0.25">
      <c r="C5614" s="20"/>
    </row>
    <row r="5615" spans="3:3" x14ac:dyDescent="0.25">
      <c r="C5615" s="20"/>
    </row>
    <row r="5616" spans="3:3" x14ac:dyDescent="0.25">
      <c r="C5616" s="20"/>
    </row>
    <row r="5617" spans="3:3" x14ac:dyDescent="0.25">
      <c r="C5617" s="20"/>
    </row>
    <row r="5618" spans="3:3" x14ac:dyDescent="0.25">
      <c r="C5618" s="20"/>
    </row>
    <row r="5619" spans="3:3" x14ac:dyDescent="0.25">
      <c r="C5619" s="20"/>
    </row>
    <row r="5620" spans="3:3" x14ac:dyDescent="0.25">
      <c r="C5620" s="20"/>
    </row>
    <row r="5621" spans="3:3" x14ac:dyDescent="0.25">
      <c r="C5621" s="20"/>
    </row>
    <row r="5622" spans="3:3" x14ac:dyDescent="0.25">
      <c r="C5622" s="20"/>
    </row>
    <row r="5623" spans="3:3" x14ac:dyDescent="0.25">
      <c r="C5623" s="20"/>
    </row>
    <row r="5624" spans="3:3" x14ac:dyDescent="0.25">
      <c r="C5624" s="20"/>
    </row>
    <row r="5625" spans="3:3" x14ac:dyDescent="0.25">
      <c r="C5625" s="20"/>
    </row>
    <row r="5626" spans="3:3" x14ac:dyDescent="0.25">
      <c r="C5626" s="20"/>
    </row>
    <row r="5627" spans="3:3" x14ac:dyDescent="0.25">
      <c r="C5627" s="20"/>
    </row>
    <row r="5628" spans="3:3" x14ac:dyDescent="0.25">
      <c r="C5628" s="20"/>
    </row>
    <row r="5629" spans="3:3" x14ac:dyDescent="0.25">
      <c r="C5629" s="20"/>
    </row>
    <row r="5630" spans="3:3" x14ac:dyDescent="0.25">
      <c r="C5630" s="20"/>
    </row>
    <row r="5631" spans="3:3" x14ac:dyDescent="0.25">
      <c r="C5631" s="20"/>
    </row>
    <row r="5632" spans="3:3" x14ac:dyDescent="0.25">
      <c r="C5632" s="20"/>
    </row>
    <row r="5633" spans="3:3" x14ac:dyDescent="0.25">
      <c r="C5633" s="20"/>
    </row>
    <row r="5634" spans="3:3" x14ac:dyDescent="0.25">
      <c r="C5634" s="20"/>
    </row>
    <row r="5635" spans="3:3" x14ac:dyDescent="0.25">
      <c r="C5635" s="20"/>
    </row>
    <row r="5636" spans="3:3" x14ac:dyDescent="0.25">
      <c r="C5636" s="20"/>
    </row>
    <row r="5637" spans="3:3" x14ac:dyDescent="0.25">
      <c r="C5637" s="20"/>
    </row>
    <row r="5638" spans="3:3" x14ac:dyDescent="0.25">
      <c r="C5638" s="20"/>
    </row>
    <row r="5639" spans="3:3" x14ac:dyDescent="0.25">
      <c r="C5639" s="20"/>
    </row>
    <row r="5640" spans="3:3" x14ac:dyDescent="0.25">
      <c r="C5640" s="20"/>
    </row>
    <row r="5641" spans="3:3" x14ac:dyDescent="0.25">
      <c r="C5641" s="20"/>
    </row>
    <row r="5642" spans="3:3" x14ac:dyDescent="0.25">
      <c r="C5642" s="20"/>
    </row>
    <row r="5643" spans="3:3" x14ac:dyDescent="0.25">
      <c r="C5643" s="20"/>
    </row>
    <row r="5644" spans="3:3" x14ac:dyDescent="0.25">
      <c r="C5644" s="20"/>
    </row>
    <row r="5645" spans="3:3" x14ac:dyDescent="0.25">
      <c r="C5645" s="20"/>
    </row>
    <row r="5646" spans="3:3" x14ac:dyDescent="0.25">
      <c r="C5646" s="20"/>
    </row>
    <row r="5647" spans="3:3" x14ac:dyDescent="0.25">
      <c r="C5647" s="20"/>
    </row>
    <row r="5648" spans="3:3" x14ac:dyDescent="0.25">
      <c r="C5648" s="20"/>
    </row>
    <row r="5649" spans="3:3" x14ac:dyDescent="0.25">
      <c r="C5649" s="20"/>
    </row>
    <row r="5650" spans="3:3" x14ac:dyDescent="0.25">
      <c r="C5650" s="20"/>
    </row>
    <row r="5651" spans="3:3" x14ac:dyDescent="0.25">
      <c r="C5651" s="20"/>
    </row>
    <row r="5652" spans="3:3" x14ac:dyDescent="0.25">
      <c r="C5652" s="20"/>
    </row>
    <row r="5653" spans="3:3" x14ac:dyDescent="0.25">
      <c r="C5653" s="20"/>
    </row>
    <row r="5654" spans="3:3" x14ac:dyDescent="0.25">
      <c r="C5654" s="20"/>
    </row>
    <row r="5655" spans="3:3" x14ac:dyDescent="0.25">
      <c r="C5655" s="20"/>
    </row>
    <row r="5656" spans="3:3" x14ac:dyDescent="0.25">
      <c r="C5656" s="20"/>
    </row>
    <row r="5657" spans="3:3" x14ac:dyDescent="0.25">
      <c r="C5657" s="20"/>
    </row>
    <row r="5658" spans="3:3" x14ac:dyDescent="0.25">
      <c r="C5658" s="20"/>
    </row>
    <row r="5659" spans="3:3" x14ac:dyDescent="0.25">
      <c r="C5659" s="20"/>
    </row>
    <row r="5660" spans="3:3" x14ac:dyDescent="0.25">
      <c r="C5660" s="20"/>
    </row>
    <row r="5661" spans="3:3" x14ac:dyDescent="0.25">
      <c r="C5661" s="20"/>
    </row>
    <row r="5662" spans="3:3" x14ac:dyDescent="0.25">
      <c r="C5662" s="20"/>
    </row>
    <row r="5663" spans="3:3" x14ac:dyDescent="0.25">
      <c r="C5663" s="20"/>
    </row>
    <row r="5664" spans="3:3" x14ac:dyDescent="0.25">
      <c r="C5664" s="20"/>
    </row>
    <row r="5665" spans="3:3" x14ac:dyDescent="0.25">
      <c r="C5665" s="20"/>
    </row>
    <row r="5666" spans="3:3" x14ac:dyDescent="0.25">
      <c r="C5666" s="20"/>
    </row>
    <row r="5667" spans="3:3" x14ac:dyDescent="0.25">
      <c r="C5667" s="20"/>
    </row>
    <row r="5668" spans="3:3" x14ac:dyDescent="0.25">
      <c r="C5668" s="20"/>
    </row>
    <row r="5669" spans="3:3" x14ac:dyDescent="0.25">
      <c r="C5669" s="20"/>
    </row>
    <row r="5670" spans="3:3" x14ac:dyDescent="0.25">
      <c r="C5670" s="20"/>
    </row>
    <row r="5671" spans="3:3" x14ac:dyDescent="0.25">
      <c r="C5671" s="20"/>
    </row>
    <row r="5672" spans="3:3" x14ac:dyDescent="0.25">
      <c r="C5672" s="20"/>
    </row>
    <row r="5673" spans="3:3" x14ac:dyDescent="0.25">
      <c r="C5673" s="20"/>
    </row>
    <row r="5674" spans="3:3" x14ac:dyDescent="0.25">
      <c r="C5674" s="20"/>
    </row>
    <row r="5675" spans="3:3" x14ac:dyDescent="0.25">
      <c r="C5675" s="20"/>
    </row>
    <row r="5676" spans="3:3" x14ac:dyDescent="0.25">
      <c r="C5676" s="20"/>
    </row>
    <row r="5677" spans="3:3" x14ac:dyDescent="0.25">
      <c r="C5677" s="20"/>
    </row>
    <row r="5678" spans="3:3" x14ac:dyDescent="0.25">
      <c r="C5678" s="20"/>
    </row>
    <row r="5679" spans="3:3" x14ac:dyDescent="0.25">
      <c r="C5679" s="20"/>
    </row>
    <row r="5680" spans="3:3" x14ac:dyDescent="0.25">
      <c r="C5680" s="20"/>
    </row>
    <row r="5681" spans="3:3" x14ac:dyDescent="0.25">
      <c r="C5681" s="20"/>
    </row>
    <row r="5682" spans="3:3" x14ac:dyDescent="0.25">
      <c r="C5682" s="20"/>
    </row>
    <row r="5683" spans="3:3" x14ac:dyDescent="0.25">
      <c r="C5683" s="20"/>
    </row>
    <row r="5684" spans="3:3" x14ac:dyDescent="0.25">
      <c r="C5684" s="20"/>
    </row>
    <row r="5685" spans="3:3" x14ac:dyDescent="0.25">
      <c r="C5685" s="20"/>
    </row>
    <row r="5686" spans="3:3" x14ac:dyDescent="0.25">
      <c r="C5686" s="20"/>
    </row>
    <row r="5687" spans="3:3" x14ac:dyDescent="0.25">
      <c r="C5687" s="20"/>
    </row>
    <row r="5688" spans="3:3" x14ac:dyDescent="0.25">
      <c r="C5688" s="20"/>
    </row>
    <row r="5689" spans="3:3" x14ac:dyDescent="0.25">
      <c r="C5689" s="20"/>
    </row>
    <row r="5690" spans="3:3" x14ac:dyDescent="0.25">
      <c r="C5690" s="20"/>
    </row>
    <row r="5691" spans="3:3" x14ac:dyDescent="0.25">
      <c r="C5691" s="20"/>
    </row>
    <row r="5692" spans="3:3" x14ac:dyDescent="0.25">
      <c r="C5692" s="20"/>
    </row>
    <row r="5693" spans="3:3" x14ac:dyDescent="0.25">
      <c r="C5693" s="20"/>
    </row>
    <row r="5694" spans="3:3" x14ac:dyDescent="0.25">
      <c r="C5694" s="20"/>
    </row>
    <row r="5695" spans="3:3" x14ac:dyDescent="0.25">
      <c r="C5695" s="20"/>
    </row>
    <row r="5696" spans="3:3" x14ac:dyDescent="0.25">
      <c r="C5696" s="20"/>
    </row>
    <row r="5697" spans="3:3" x14ac:dyDescent="0.25">
      <c r="C5697" s="20"/>
    </row>
    <row r="5698" spans="3:3" x14ac:dyDescent="0.25">
      <c r="C5698" s="20"/>
    </row>
    <row r="5699" spans="3:3" x14ac:dyDescent="0.25">
      <c r="C5699" s="20"/>
    </row>
    <row r="5700" spans="3:3" x14ac:dyDescent="0.25">
      <c r="C5700" s="20"/>
    </row>
    <row r="5701" spans="3:3" x14ac:dyDescent="0.25">
      <c r="C5701" s="20"/>
    </row>
    <row r="5702" spans="3:3" x14ac:dyDescent="0.25">
      <c r="C5702" s="20"/>
    </row>
    <row r="5703" spans="3:3" x14ac:dyDescent="0.25">
      <c r="C5703" s="20"/>
    </row>
    <row r="5704" spans="3:3" x14ac:dyDescent="0.25">
      <c r="C5704" s="20"/>
    </row>
    <row r="5705" spans="3:3" x14ac:dyDescent="0.25">
      <c r="C5705" s="20"/>
    </row>
    <row r="5706" spans="3:3" x14ac:dyDescent="0.25">
      <c r="C5706" s="20"/>
    </row>
    <row r="5707" spans="3:3" x14ac:dyDescent="0.25">
      <c r="C5707" s="20"/>
    </row>
    <row r="5708" spans="3:3" x14ac:dyDescent="0.25">
      <c r="C5708" s="20"/>
    </row>
    <row r="5709" spans="3:3" x14ac:dyDescent="0.25">
      <c r="C5709" s="20"/>
    </row>
    <row r="5710" spans="3:3" x14ac:dyDescent="0.25">
      <c r="C5710" s="20"/>
    </row>
    <row r="5711" spans="3:3" x14ac:dyDescent="0.25">
      <c r="C5711" s="20"/>
    </row>
    <row r="5712" spans="3:3" x14ac:dyDescent="0.25">
      <c r="C5712" s="20"/>
    </row>
    <row r="5713" spans="3:3" x14ac:dyDescent="0.25">
      <c r="C5713" s="20"/>
    </row>
    <row r="5714" spans="3:3" x14ac:dyDescent="0.25">
      <c r="C5714" s="20"/>
    </row>
    <row r="5715" spans="3:3" x14ac:dyDescent="0.25">
      <c r="C5715" s="20"/>
    </row>
    <row r="5716" spans="3:3" x14ac:dyDescent="0.25">
      <c r="C5716" s="20"/>
    </row>
    <row r="5717" spans="3:3" x14ac:dyDescent="0.25">
      <c r="C5717" s="20"/>
    </row>
    <row r="5718" spans="3:3" x14ac:dyDescent="0.25">
      <c r="C5718" s="20"/>
    </row>
    <row r="5719" spans="3:3" x14ac:dyDescent="0.25">
      <c r="C5719" s="20"/>
    </row>
    <row r="5720" spans="3:3" x14ac:dyDescent="0.25">
      <c r="C5720" s="20"/>
    </row>
    <row r="5721" spans="3:3" x14ac:dyDescent="0.25">
      <c r="C5721" s="20"/>
    </row>
    <row r="5722" spans="3:3" x14ac:dyDescent="0.25">
      <c r="C5722" s="20"/>
    </row>
    <row r="5723" spans="3:3" x14ac:dyDescent="0.25">
      <c r="C5723" s="20"/>
    </row>
    <row r="5724" spans="3:3" x14ac:dyDescent="0.25">
      <c r="C5724" s="20"/>
    </row>
    <row r="5725" spans="3:3" x14ac:dyDescent="0.25">
      <c r="C5725" s="20"/>
    </row>
    <row r="5726" spans="3:3" x14ac:dyDescent="0.25">
      <c r="C5726" s="20"/>
    </row>
    <row r="5727" spans="3:3" x14ac:dyDescent="0.25">
      <c r="C5727" s="20"/>
    </row>
    <row r="5728" spans="3:3" x14ac:dyDescent="0.25">
      <c r="C5728" s="20"/>
    </row>
    <row r="5729" spans="3:3" x14ac:dyDescent="0.25">
      <c r="C5729" s="20"/>
    </row>
    <row r="5730" spans="3:3" x14ac:dyDescent="0.25">
      <c r="C5730" s="20"/>
    </row>
    <row r="5731" spans="3:3" x14ac:dyDescent="0.25">
      <c r="C5731" s="20"/>
    </row>
    <row r="5732" spans="3:3" x14ac:dyDescent="0.25">
      <c r="C5732" s="20"/>
    </row>
    <row r="5733" spans="3:3" x14ac:dyDescent="0.25">
      <c r="C5733" s="20"/>
    </row>
    <row r="5734" spans="3:3" x14ac:dyDescent="0.25">
      <c r="C5734" s="20"/>
    </row>
    <row r="5735" spans="3:3" x14ac:dyDescent="0.25">
      <c r="C5735" s="20"/>
    </row>
    <row r="5736" spans="3:3" x14ac:dyDescent="0.25">
      <c r="C5736" s="20"/>
    </row>
    <row r="5737" spans="3:3" x14ac:dyDescent="0.25">
      <c r="C5737" s="20"/>
    </row>
    <row r="5738" spans="3:3" x14ac:dyDescent="0.25">
      <c r="C5738" s="20"/>
    </row>
    <row r="5739" spans="3:3" x14ac:dyDescent="0.25">
      <c r="C5739" s="20"/>
    </row>
    <row r="5740" spans="3:3" x14ac:dyDescent="0.25">
      <c r="C5740" s="20"/>
    </row>
    <row r="5741" spans="3:3" x14ac:dyDescent="0.25">
      <c r="C5741" s="20"/>
    </row>
    <row r="5742" spans="3:3" x14ac:dyDescent="0.25">
      <c r="C5742" s="20"/>
    </row>
    <row r="5743" spans="3:3" x14ac:dyDescent="0.25">
      <c r="C5743" s="20"/>
    </row>
    <row r="5744" spans="3:3" x14ac:dyDescent="0.25">
      <c r="C5744" s="20"/>
    </row>
    <row r="5745" spans="3:3" x14ac:dyDescent="0.25">
      <c r="C5745" s="20"/>
    </row>
    <row r="5746" spans="3:3" x14ac:dyDescent="0.25">
      <c r="C5746" s="20"/>
    </row>
    <row r="5747" spans="3:3" x14ac:dyDescent="0.25">
      <c r="C5747" s="20"/>
    </row>
    <row r="5748" spans="3:3" x14ac:dyDescent="0.25">
      <c r="C5748" s="20"/>
    </row>
    <row r="5749" spans="3:3" x14ac:dyDescent="0.25">
      <c r="C5749" s="20"/>
    </row>
    <row r="5750" spans="3:3" x14ac:dyDescent="0.25">
      <c r="C5750" s="20"/>
    </row>
    <row r="5751" spans="3:3" x14ac:dyDescent="0.25">
      <c r="C5751" s="20"/>
    </row>
    <row r="5752" spans="3:3" x14ac:dyDescent="0.25">
      <c r="C5752" s="20"/>
    </row>
    <row r="5753" spans="3:3" x14ac:dyDescent="0.25">
      <c r="C5753" s="20"/>
    </row>
    <row r="5754" spans="3:3" x14ac:dyDescent="0.25">
      <c r="C5754" s="20"/>
    </row>
    <row r="5755" spans="3:3" x14ac:dyDescent="0.25">
      <c r="C5755" s="20"/>
    </row>
    <row r="5756" spans="3:3" x14ac:dyDescent="0.25">
      <c r="C5756" s="20"/>
    </row>
    <row r="5757" spans="3:3" x14ac:dyDescent="0.25">
      <c r="C5757" s="20"/>
    </row>
    <row r="5758" spans="3:3" x14ac:dyDescent="0.25">
      <c r="C5758" s="20"/>
    </row>
    <row r="5759" spans="3:3" x14ac:dyDescent="0.25">
      <c r="C5759" s="20"/>
    </row>
    <row r="5760" spans="3:3" x14ac:dyDescent="0.25">
      <c r="C5760" s="20"/>
    </row>
    <row r="5761" spans="3:3" x14ac:dyDescent="0.25">
      <c r="C5761" s="20"/>
    </row>
    <row r="5762" spans="3:3" x14ac:dyDescent="0.25">
      <c r="C5762" s="20"/>
    </row>
    <row r="5763" spans="3:3" x14ac:dyDescent="0.25">
      <c r="C5763" s="20"/>
    </row>
    <row r="5764" spans="3:3" x14ac:dyDescent="0.25">
      <c r="C5764" s="20"/>
    </row>
    <row r="5765" spans="3:3" x14ac:dyDescent="0.25">
      <c r="C5765" s="20"/>
    </row>
    <row r="5766" spans="3:3" x14ac:dyDescent="0.25">
      <c r="C5766" s="20"/>
    </row>
    <row r="5767" spans="3:3" x14ac:dyDescent="0.25">
      <c r="C5767" s="20"/>
    </row>
    <row r="5768" spans="3:3" x14ac:dyDescent="0.25">
      <c r="C5768" s="20"/>
    </row>
    <row r="5769" spans="3:3" x14ac:dyDescent="0.25">
      <c r="C5769" s="20"/>
    </row>
    <row r="5770" spans="3:3" x14ac:dyDescent="0.25">
      <c r="C5770" s="20"/>
    </row>
    <row r="5771" spans="3:3" x14ac:dyDescent="0.25">
      <c r="C5771" s="20"/>
    </row>
    <row r="5772" spans="3:3" x14ac:dyDescent="0.25">
      <c r="C5772" s="20"/>
    </row>
    <row r="5773" spans="3:3" x14ac:dyDescent="0.25">
      <c r="C5773" s="20"/>
    </row>
    <row r="5774" spans="3:3" x14ac:dyDescent="0.25">
      <c r="C5774" s="20"/>
    </row>
    <row r="5775" spans="3:3" x14ac:dyDescent="0.25">
      <c r="C5775" s="20"/>
    </row>
    <row r="5776" spans="3:3" x14ac:dyDescent="0.25">
      <c r="C5776" s="20"/>
    </row>
    <row r="5777" spans="3:3" x14ac:dyDescent="0.25">
      <c r="C5777" s="20"/>
    </row>
    <row r="5778" spans="3:3" x14ac:dyDescent="0.25">
      <c r="C5778" s="20"/>
    </row>
    <row r="5779" spans="3:3" x14ac:dyDescent="0.25">
      <c r="C5779" s="20"/>
    </row>
    <row r="5780" spans="3:3" x14ac:dyDescent="0.25">
      <c r="C5780" s="20"/>
    </row>
    <row r="5781" spans="3:3" x14ac:dyDescent="0.25">
      <c r="C5781" s="20"/>
    </row>
    <row r="5782" spans="3:3" x14ac:dyDescent="0.25">
      <c r="C5782" s="20"/>
    </row>
    <row r="5783" spans="3:3" x14ac:dyDescent="0.25">
      <c r="C5783" s="20"/>
    </row>
    <row r="5784" spans="3:3" x14ac:dyDescent="0.25">
      <c r="C5784" s="20"/>
    </row>
    <row r="5785" spans="3:3" x14ac:dyDescent="0.25">
      <c r="C5785" s="20"/>
    </row>
    <row r="5786" spans="3:3" x14ac:dyDescent="0.25">
      <c r="C5786" s="20"/>
    </row>
    <row r="5787" spans="3:3" x14ac:dyDescent="0.25">
      <c r="C5787" s="20"/>
    </row>
    <row r="5788" spans="3:3" x14ac:dyDescent="0.25">
      <c r="C5788" s="20"/>
    </row>
    <row r="5789" spans="3:3" x14ac:dyDescent="0.25">
      <c r="C5789" s="20"/>
    </row>
    <row r="5790" spans="3:3" x14ac:dyDescent="0.25">
      <c r="C5790" s="20"/>
    </row>
    <row r="5791" spans="3:3" x14ac:dyDescent="0.25">
      <c r="C5791" s="20"/>
    </row>
    <row r="5792" spans="3:3" x14ac:dyDescent="0.25">
      <c r="C5792" s="20"/>
    </row>
    <row r="5793" spans="3:3" x14ac:dyDescent="0.25">
      <c r="C5793" s="20"/>
    </row>
    <row r="5794" spans="3:3" x14ac:dyDescent="0.25">
      <c r="C5794" s="20"/>
    </row>
    <row r="5795" spans="3:3" x14ac:dyDescent="0.25">
      <c r="C5795" s="20"/>
    </row>
    <row r="5796" spans="3:3" x14ac:dyDescent="0.25">
      <c r="C5796" s="20"/>
    </row>
    <row r="5797" spans="3:3" x14ac:dyDescent="0.25">
      <c r="C5797" s="20"/>
    </row>
    <row r="5798" spans="3:3" x14ac:dyDescent="0.25">
      <c r="C5798" s="20"/>
    </row>
    <row r="5799" spans="3:3" x14ac:dyDescent="0.25">
      <c r="C5799" s="20"/>
    </row>
    <row r="5800" spans="3:3" x14ac:dyDescent="0.25">
      <c r="C5800" s="20"/>
    </row>
    <row r="5801" spans="3:3" x14ac:dyDescent="0.25">
      <c r="C5801" s="20"/>
    </row>
    <row r="5802" spans="3:3" x14ac:dyDescent="0.25">
      <c r="C5802" s="20"/>
    </row>
    <row r="5803" spans="3:3" x14ac:dyDescent="0.25">
      <c r="C5803" s="20"/>
    </row>
    <row r="5804" spans="3:3" x14ac:dyDescent="0.25">
      <c r="C5804" s="20"/>
    </row>
    <row r="5805" spans="3:3" x14ac:dyDescent="0.25">
      <c r="C5805" s="20"/>
    </row>
    <row r="5806" spans="3:3" x14ac:dyDescent="0.25">
      <c r="C5806" s="20"/>
    </row>
    <row r="5807" spans="3:3" x14ac:dyDescent="0.25">
      <c r="C5807" s="20"/>
    </row>
    <row r="5808" spans="3:3" x14ac:dyDescent="0.25">
      <c r="C5808" s="20"/>
    </row>
    <row r="5809" spans="3:3" x14ac:dyDescent="0.25">
      <c r="C5809" s="20"/>
    </row>
    <row r="5810" spans="3:3" x14ac:dyDescent="0.25">
      <c r="C5810" s="20"/>
    </row>
    <row r="5811" spans="3:3" x14ac:dyDescent="0.25">
      <c r="C5811" s="20"/>
    </row>
    <row r="5812" spans="3:3" x14ac:dyDescent="0.25">
      <c r="C5812" s="20"/>
    </row>
    <row r="5813" spans="3:3" x14ac:dyDescent="0.25">
      <c r="C5813" s="20"/>
    </row>
    <row r="5814" spans="3:3" x14ac:dyDescent="0.25">
      <c r="C5814" s="20"/>
    </row>
    <row r="5815" spans="3:3" x14ac:dyDescent="0.25">
      <c r="C5815" s="20"/>
    </row>
    <row r="5816" spans="3:3" x14ac:dyDescent="0.25">
      <c r="C5816" s="20"/>
    </row>
    <row r="5817" spans="3:3" x14ac:dyDescent="0.25">
      <c r="C5817" s="20"/>
    </row>
    <row r="5818" spans="3:3" x14ac:dyDescent="0.25">
      <c r="C5818" s="20"/>
    </row>
    <row r="5819" spans="3:3" x14ac:dyDescent="0.25">
      <c r="C5819" s="20"/>
    </row>
    <row r="5820" spans="3:3" x14ac:dyDescent="0.25">
      <c r="C5820" s="20"/>
    </row>
    <row r="5821" spans="3:3" x14ac:dyDescent="0.25">
      <c r="C5821" s="20"/>
    </row>
    <row r="5822" spans="3:3" x14ac:dyDescent="0.25">
      <c r="C5822" s="20"/>
    </row>
    <row r="5823" spans="3:3" x14ac:dyDescent="0.25">
      <c r="C5823" s="20"/>
    </row>
    <row r="5824" spans="3:3" x14ac:dyDescent="0.25">
      <c r="C5824" s="20"/>
    </row>
    <row r="5825" spans="3:3" x14ac:dyDescent="0.25">
      <c r="C5825" s="20"/>
    </row>
    <row r="5826" spans="3:3" x14ac:dyDescent="0.25">
      <c r="C5826" s="20"/>
    </row>
    <row r="5827" spans="3:3" x14ac:dyDescent="0.25">
      <c r="C5827" s="20"/>
    </row>
    <row r="5828" spans="3:3" x14ac:dyDescent="0.25">
      <c r="C5828" s="20"/>
    </row>
    <row r="5829" spans="3:3" x14ac:dyDescent="0.25">
      <c r="C5829" s="20"/>
    </row>
    <row r="5830" spans="3:3" x14ac:dyDescent="0.25">
      <c r="C5830" s="20"/>
    </row>
    <row r="5831" spans="3:3" x14ac:dyDescent="0.25">
      <c r="C5831" s="20"/>
    </row>
    <row r="5832" spans="3:3" x14ac:dyDescent="0.25">
      <c r="C5832" s="20"/>
    </row>
    <row r="5833" spans="3:3" x14ac:dyDescent="0.25">
      <c r="C5833" s="20"/>
    </row>
    <row r="5834" spans="3:3" x14ac:dyDescent="0.25">
      <c r="C5834" s="20"/>
    </row>
    <row r="5835" spans="3:3" x14ac:dyDescent="0.25">
      <c r="C5835" s="20"/>
    </row>
    <row r="5836" spans="3:3" x14ac:dyDescent="0.25">
      <c r="C5836" s="20"/>
    </row>
    <row r="5837" spans="3:3" x14ac:dyDescent="0.25">
      <c r="C5837" s="20"/>
    </row>
    <row r="5838" spans="3:3" x14ac:dyDescent="0.25">
      <c r="C5838" s="20"/>
    </row>
    <row r="5839" spans="3:3" x14ac:dyDescent="0.25">
      <c r="C5839" s="20"/>
    </row>
    <row r="5840" spans="3:3" x14ac:dyDescent="0.25">
      <c r="C5840" s="20"/>
    </row>
    <row r="5841" spans="3:3" x14ac:dyDescent="0.25">
      <c r="C5841" s="20"/>
    </row>
    <row r="5842" spans="3:3" x14ac:dyDescent="0.25">
      <c r="C5842" s="20"/>
    </row>
    <row r="5843" spans="3:3" x14ac:dyDescent="0.25">
      <c r="C5843" s="20"/>
    </row>
    <row r="5844" spans="3:3" x14ac:dyDescent="0.25">
      <c r="C5844" s="20"/>
    </row>
    <row r="5845" spans="3:3" x14ac:dyDescent="0.25">
      <c r="C5845" s="20"/>
    </row>
    <row r="5846" spans="3:3" x14ac:dyDescent="0.25">
      <c r="C5846" s="20"/>
    </row>
    <row r="5847" spans="3:3" x14ac:dyDescent="0.25">
      <c r="C5847" s="20"/>
    </row>
    <row r="5848" spans="3:3" x14ac:dyDescent="0.25">
      <c r="C5848" s="20"/>
    </row>
    <row r="5849" spans="3:3" x14ac:dyDescent="0.25">
      <c r="C5849" s="20"/>
    </row>
    <row r="5850" spans="3:3" x14ac:dyDescent="0.25">
      <c r="C5850" s="20"/>
    </row>
    <row r="5851" spans="3:3" x14ac:dyDescent="0.25">
      <c r="C5851" s="20"/>
    </row>
    <row r="5852" spans="3:3" x14ac:dyDescent="0.25">
      <c r="C5852" s="20"/>
    </row>
    <row r="5853" spans="3:3" x14ac:dyDescent="0.25">
      <c r="C5853" s="20"/>
    </row>
    <row r="5854" spans="3:3" x14ac:dyDescent="0.25">
      <c r="C5854" s="20"/>
    </row>
    <row r="5855" spans="3:3" x14ac:dyDescent="0.25">
      <c r="C5855" s="20"/>
    </row>
    <row r="5856" spans="3:3" x14ac:dyDescent="0.25">
      <c r="C5856" s="20"/>
    </row>
    <row r="5857" spans="3:3" x14ac:dyDescent="0.25">
      <c r="C5857" s="20"/>
    </row>
    <row r="5858" spans="3:3" x14ac:dyDescent="0.25">
      <c r="C5858" s="20"/>
    </row>
    <row r="5859" spans="3:3" x14ac:dyDescent="0.25">
      <c r="C5859" s="20"/>
    </row>
    <row r="5860" spans="3:3" x14ac:dyDescent="0.25">
      <c r="C5860" s="20"/>
    </row>
    <row r="5861" spans="3:3" x14ac:dyDescent="0.25">
      <c r="C5861" s="20"/>
    </row>
    <row r="5862" spans="3:3" x14ac:dyDescent="0.25">
      <c r="C5862" s="20"/>
    </row>
    <row r="5863" spans="3:3" x14ac:dyDescent="0.25">
      <c r="C5863" s="20"/>
    </row>
    <row r="5864" spans="3:3" x14ac:dyDescent="0.25">
      <c r="C5864" s="20"/>
    </row>
    <row r="5865" spans="3:3" x14ac:dyDescent="0.25">
      <c r="C5865" s="20"/>
    </row>
    <row r="5866" spans="3:3" x14ac:dyDescent="0.25">
      <c r="C5866" s="20"/>
    </row>
    <row r="5867" spans="3:3" x14ac:dyDescent="0.25">
      <c r="C5867" s="20"/>
    </row>
    <row r="5868" spans="3:3" x14ac:dyDescent="0.25">
      <c r="C5868" s="20"/>
    </row>
    <row r="5869" spans="3:3" x14ac:dyDescent="0.25">
      <c r="C5869" s="20"/>
    </row>
    <row r="5870" spans="3:3" x14ac:dyDescent="0.25">
      <c r="C5870" s="20"/>
    </row>
    <row r="5871" spans="3:3" x14ac:dyDescent="0.25">
      <c r="C5871" s="20"/>
    </row>
    <row r="5872" spans="3:3" x14ac:dyDescent="0.25">
      <c r="C5872" s="20"/>
    </row>
    <row r="5873" spans="3:3" x14ac:dyDescent="0.25">
      <c r="C5873" s="20"/>
    </row>
    <row r="5874" spans="3:3" x14ac:dyDescent="0.25">
      <c r="C5874" s="20"/>
    </row>
    <row r="5875" spans="3:3" x14ac:dyDescent="0.25">
      <c r="C5875" s="20"/>
    </row>
    <row r="5876" spans="3:3" x14ac:dyDescent="0.25">
      <c r="C5876" s="20"/>
    </row>
    <row r="5877" spans="3:3" x14ac:dyDescent="0.25">
      <c r="C5877" s="20"/>
    </row>
    <row r="5878" spans="3:3" x14ac:dyDescent="0.25">
      <c r="C5878" s="20"/>
    </row>
    <row r="5879" spans="3:3" x14ac:dyDescent="0.25">
      <c r="C5879" s="20"/>
    </row>
    <row r="5880" spans="3:3" x14ac:dyDescent="0.25">
      <c r="C5880" s="20"/>
    </row>
    <row r="5881" spans="3:3" x14ac:dyDescent="0.25">
      <c r="C5881" s="20"/>
    </row>
    <row r="5882" spans="3:3" x14ac:dyDescent="0.25">
      <c r="C5882" s="20"/>
    </row>
    <row r="5883" spans="3:3" x14ac:dyDescent="0.25">
      <c r="C5883" s="20"/>
    </row>
    <row r="5884" spans="3:3" x14ac:dyDescent="0.25">
      <c r="C5884" s="20"/>
    </row>
    <row r="5885" spans="3:3" x14ac:dyDescent="0.25">
      <c r="C5885" s="20"/>
    </row>
    <row r="5886" spans="3:3" x14ac:dyDescent="0.25">
      <c r="C5886" s="20"/>
    </row>
    <row r="5887" spans="3:3" x14ac:dyDescent="0.25">
      <c r="C5887" s="20"/>
    </row>
    <row r="5888" spans="3:3" x14ac:dyDescent="0.25">
      <c r="C5888" s="20"/>
    </row>
    <row r="5889" spans="3:3" x14ac:dyDescent="0.25">
      <c r="C5889" s="20"/>
    </row>
    <row r="5890" spans="3:3" x14ac:dyDescent="0.25">
      <c r="C5890" s="20"/>
    </row>
    <row r="5891" spans="3:3" x14ac:dyDescent="0.25">
      <c r="C5891" s="20"/>
    </row>
    <row r="5892" spans="3:3" x14ac:dyDescent="0.25">
      <c r="C5892" s="20"/>
    </row>
    <row r="5893" spans="3:3" x14ac:dyDescent="0.25">
      <c r="C5893" s="20"/>
    </row>
    <row r="5894" spans="3:3" x14ac:dyDescent="0.25">
      <c r="C5894" s="20"/>
    </row>
    <row r="5895" spans="3:3" x14ac:dyDescent="0.25">
      <c r="C5895" s="20"/>
    </row>
    <row r="5896" spans="3:3" x14ac:dyDescent="0.25">
      <c r="C5896" s="20"/>
    </row>
    <row r="5897" spans="3:3" x14ac:dyDescent="0.25">
      <c r="C5897" s="20"/>
    </row>
    <row r="5898" spans="3:3" x14ac:dyDescent="0.25">
      <c r="C5898" s="20"/>
    </row>
    <row r="5899" spans="3:3" x14ac:dyDescent="0.25">
      <c r="C5899" s="20"/>
    </row>
    <row r="5900" spans="3:3" x14ac:dyDescent="0.25">
      <c r="C5900" s="20"/>
    </row>
    <row r="5901" spans="3:3" x14ac:dyDescent="0.25">
      <c r="C5901" s="20"/>
    </row>
    <row r="5902" spans="3:3" x14ac:dyDescent="0.25">
      <c r="C5902" s="20"/>
    </row>
    <row r="5903" spans="3:3" x14ac:dyDescent="0.25">
      <c r="C5903" s="20"/>
    </row>
    <row r="5904" spans="3:3" x14ac:dyDescent="0.25">
      <c r="C5904" s="20"/>
    </row>
    <row r="5905" spans="3:3" x14ac:dyDescent="0.25">
      <c r="C5905" s="20"/>
    </row>
    <row r="5906" spans="3:3" x14ac:dyDescent="0.25">
      <c r="C5906" s="20"/>
    </row>
    <row r="5907" spans="3:3" x14ac:dyDescent="0.25">
      <c r="C5907" s="20"/>
    </row>
    <row r="5908" spans="3:3" x14ac:dyDescent="0.25">
      <c r="C5908" s="20"/>
    </row>
    <row r="5909" spans="3:3" x14ac:dyDescent="0.25">
      <c r="C5909" s="20"/>
    </row>
    <row r="5910" spans="3:3" x14ac:dyDescent="0.25">
      <c r="C5910" s="20"/>
    </row>
    <row r="5911" spans="3:3" x14ac:dyDescent="0.25">
      <c r="C5911" s="20"/>
    </row>
    <row r="5912" spans="3:3" x14ac:dyDescent="0.25">
      <c r="C5912" s="20"/>
    </row>
    <row r="5913" spans="3:3" x14ac:dyDescent="0.25">
      <c r="C5913" s="20"/>
    </row>
    <row r="5914" spans="3:3" x14ac:dyDescent="0.25">
      <c r="C5914" s="20"/>
    </row>
    <row r="5915" spans="3:3" x14ac:dyDescent="0.25">
      <c r="C5915" s="20"/>
    </row>
    <row r="5916" spans="3:3" x14ac:dyDescent="0.25">
      <c r="C5916" s="20"/>
    </row>
    <row r="5917" spans="3:3" x14ac:dyDescent="0.25">
      <c r="C5917" s="20"/>
    </row>
    <row r="5918" spans="3:3" x14ac:dyDescent="0.25">
      <c r="C5918" s="20"/>
    </row>
    <row r="5919" spans="3:3" x14ac:dyDescent="0.25">
      <c r="C5919" s="20"/>
    </row>
    <row r="5920" spans="3:3" x14ac:dyDescent="0.25">
      <c r="C5920" s="20"/>
    </row>
    <row r="5921" spans="3:3" x14ac:dyDescent="0.25">
      <c r="C5921" s="20"/>
    </row>
    <row r="5922" spans="3:3" x14ac:dyDescent="0.25">
      <c r="C5922" s="20"/>
    </row>
    <row r="5923" spans="3:3" x14ac:dyDescent="0.25">
      <c r="C5923" s="20"/>
    </row>
    <row r="5924" spans="3:3" x14ac:dyDescent="0.25">
      <c r="C5924" s="20"/>
    </row>
    <row r="5925" spans="3:3" x14ac:dyDescent="0.25">
      <c r="C5925" s="20"/>
    </row>
    <row r="5926" spans="3:3" x14ac:dyDescent="0.25">
      <c r="C5926" s="20"/>
    </row>
    <row r="5927" spans="3:3" x14ac:dyDescent="0.25">
      <c r="C5927" s="20"/>
    </row>
    <row r="5928" spans="3:3" x14ac:dyDescent="0.25">
      <c r="C5928" s="20"/>
    </row>
    <row r="5929" spans="3:3" x14ac:dyDescent="0.25">
      <c r="C5929" s="20"/>
    </row>
    <row r="5930" spans="3:3" x14ac:dyDescent="0.25">
      <c r="C5930" s="20"/>
    </row>
    <row r="5931" spans="3:3" x14ac:dyDescent="0.25">
      <c r="C5931" s="20"/>
    </row>
    <row r="5932" spans="3:3" x14ac:dyDescent="0.25">
      <c r="C5932" s="20"/>
    </row>
    <row r="5933" spans="3:3" x14ac:dyDescent="0.25">
      <c r="C5933" s="20"/>
    </row>
    <row r="5934" spans="3:3" x14ac:dyDescent="0.25">
      <c r="C5934" s="20"/>
    </row>
    <row r="5935" spans="3:3" x14ac:dyDescent="0.25">
      <c r="C5935" s="20"/>
    </row>
    <row r="5936" spans="3:3" x14ac:dyDescent="0.25">
      <c r="C5936" s="20"/>
    </row>
    <row r="5937" spans="3:3" x14ac:dyDescent="0.25">
      <c r="C5937" s="20"/>
    </row>
    <row r="5938" spans="3:3" x14ac:dyDescent="0.25">
      <c r="C5938" s="20"/>
    </row>
    <row r="5939" spans="3:3" x14ac:dyDescent="0.25">
      <c r="C5939" s="20"/>
    </row>
    <row r="5940" spans="3:3" x14ac:dyDescent="0.25">
      <c r="C5940" s="20"/>
    </row>
    <row r="5941" spans="3:3" x14ac:dyDescent="0.25">
      <c r="C5941" s="20"/>
    </row>
    <row r="5942" spans="3:3" x14ac:dyDescent="0.25">
      <c r="C5942" s="20"/>
    </row>
    <row r="5943" spans="3:3" x14ac:dyDescent="0.25">
      <c r="C5943" s="20"/>
    </row>
    <row r="5944" spans="3:3" x14ac:dyDescent="0.25">
      <c r="C5944" s="20"/>
    </row>
    <row r="5945" spans="3:3" x14ac:dyDescent="0.25">
      <c r="C5945" s="20"/>
    </row>
    <row r="5946" spans="3:3" x14ac:dyDescent="0.25">
      <c r="C5946" s="20"/>
    </row>
    <row r="5947" spans="3:3" x14ac:dyDescent="0.25">
      <c r="C5947" s="20"/>
    </row>
    <row r="5948" spans="3:3" x14ac:dyDescent="0.25">
      <c r="C5948" s="20"/>
    </row>
    <row r="5949" spans="3:3" x14ac:dyDescent="0.25">
      <c r="C5949" s="20"/>
    </row>
    <row r="5950" spans="3:3" x14ac:dyDescent="0.25">
      <c r="C5950" s="20"/>
    </row>
    <row r="5951" spans="3:3" x14ac:dyDescent="0.25">
      <c r="C5951" s="20"/>
    </row>
    <row r="5952" spans="3:3" x14ac:dyDescent="0.25">
      <c r="C5952" s="20"/>
    </row>
    <row r="5953" spans="3:3" x14ac:dyDescent="0.25">
      <c r="C5953" s="20"/>
    </row>
    <row r="5954" spans="3:3" x14ac:dyDescent="0.25">
      <c r="C5954" s="20"/>
    </row>
    <row r="5955" spans="3:3" x14ac:dyDescent="0.25">
      <c r="C5955" s="20"/>
    </row>
    <row r="5956" spans="3:3" x14ac:dyDescent="0.25">
      <c r="C5956" s="20"/>
    </row>
    <row r="5957" spans="3:3" x14ac:dyDescent="0.25">
      <c r="C5957" s="20"/>
    </row>
    <row r="5958" spans="3:3" x14ac:dyDescent="0.25">
      <c r="C5958" s="20"/>
    </row>
    <row r="5959" spans="3:3" x14ac:dyDescent="0.25">
      <c r="C5959" s="20"/>
    </row>
    <row r="5960" spans="3:3" x14ac:dyDescent="0.25">
      <c r="C5960" s="20"/>
    </row>
    <row r="5961" spans="3:3" x14ac:dyDescent="0.25">
      <c r="C5961" s="20"/>
    </row>
    <row r="5962" spans="3:3" x14ac:dyDescent="0.25">
      <c r="C5962" s="20"/>
    </row>
    <row r="5963" spans="3:3" x14ac:dyDescent="0.25">
      <c r="C5963" s="20"/>
    </row>
    <row r="5964" spans="3:3" x14ac:dyDescent="0.25">
      <c r="C5964" s="20"/>
    </row>
    <row r="5965" spans="3:3" x14ac:dyDescent="0.25">
      <c r="C5965" s="20"/>
    </row>
    <row r="5966" spans="3:3" x14ac:dyDescent="0.25">
      <c r="C5966" s="20"/>
    </row>
    <row r="5967" spans="3:3" x14ac:dyDescent="0.25">
      <c r="C5967" s="20"/>
    </row>
    <row r="5968" spans="3:3" x14ac:dyDescent="0.25">
      <c r="C5968" s="20"/>
    </row>
    <row r="5969" spans="3:3" x14ac:dyDescent="0.25">
      <c r="C5969" s="20"/>
    </row>
    <row r="5970" spans="3:3" x14ac:dyDescent="0.25">
      <c r="C5970" s="20"/>
    </row>
    <row r="5971" spans="3:3" x14ac:dyDescent="0.25">
      <c r="C5971" s="20"/>
    </row>
    <row r="5972" spans="3:3" x14ac:dyDescent="0.25">
      <c r="C5972" s="20"/>
    </row>
    <row r="5973" spans="3:3" x14ac:dyDescent="0.25">
      <c r="C5973" s="20"/>
    </row>
    <row r="5974" spans="3:3" x14ac:dyDescent="0.25">
      <c r="C5974" s="20"/>
    </row>
    <row r="5975" spans="3:3" x14ac:dyDescent="0.25">
      <c r="C5975" s="20"/>
    </row>
    <row r="5976" spans="3:3" x14ac:dyDescent="0.25">
      <c r="C5976" s="20"/>
    </row>
    <row r="5977" spans="3:3" x14ac:dyDescent="0.25">
      <c r="C5977" s="20"/>
    </row>
    <row r="5978" spans="3:3" x14ac:dyDescent="0.25">
      <c r="C5978" s="20"/>
    </row>
    <row r="5979" spans="3:3" x14ac:dyDescent="0.25">
      <c r="C5979" s="20"/>
    </row>
    <row r="5980" spans="3:3" x14ac:dyDescent="0.25">
      <c r="C5980" s="20"/>
    </row>
    <row r="5981" spans="3:3" x14ac:dyDescent="0.25">
      <c r="C5981" s="20"/>
    </row>
    <row r="5982" spans="3:3" x14ac:dyDescent="0.25">
      <c r="C5982" s="20"/>
    </row>
    <row r="5983" spans="3:3" x14ac:dyDescent="0.25">
      <c r="C5983" s="20"/>
    </row>
    <row r="5984" spans="3:3" x14ac:dyDescent="0.25">
      <c r="C5984" s="20"/>
    </row>
    <row r="5985" spans="3:3" x14ac:dyDescent="0.25">
      <c r="C5985" s="20"/>
    </row>
    <row r="5986" spans="3:3" x14ac:dyDescent="0.25">
      <c r="C5986" s="20"/>
    </row>
    <row r="5987" spans="3:3" x14ac:dyDescent="0.25">
      <c r="C5987" s="20"/>
    </row>
    <row r="5988" spans="3:3" x14ac:dyDescent="0.25">
      <c r="C5988" s="20"/>
    </row>
    <row r="5989" spans="3:3" x14ac:dyDescent="0.25">
      <c r="C5989" s="20"/>
    </row>
    <row r="5990" spans="3:3" x14ac:dyDescent="0.25">
      <c r="C5990" s="20"/>
    </row>
    <row r="5991" spans="3:3" x14ac:dyDescent="0.25">
      <c r="C5991" s="20"/>
    </row>
    <row r="5992" spans="3:3" x14ac:dyDescent="0.25">
      <c r="C5992" s="20"/>
    </row>
    <row r="5993" spans="3:3" x14ac:dyDescent="0.25">
      <c r="C5993" s="20"/>
    </row>
    <row r="5994" spans="3:3" x14ac:dyDescent="0.25">
      <c r="C5994" s="20"/>
    </row>
    <row r="5995" spans="3:3" x14ac:dyDescent="0.25">
      <c r="C5995" s="20"/>
    </row>
    <row r="5996" spans="3:3" x14ac:dyDescent="0.25">
      <c r="C5996" s="20"/>
    </row>
    <row r="5997" spans="3:3" x14ac:dyDescent="0.25">
      <c r="C5997" s="20"/>
    </row>
    <row r="5998" spans="3:3" x14ac:dyDescent="0.25">
      <c r="C5998" s="20"/>
    </row>
    <row r="5999" spans="3:3" x14ac:dyDescent="0.25">
      <c r="C5999" s="20"/>
    </row>
    <row r="6000" spans="3:3" x14ac:dyDescent="0.25">
      <c r="C6000" s="20"/>
    </row>
    <row r="6001" spans="3:3" x14ac:dyDescent="0.25">
      <c r="C6001" s="20"/>
    </row>
    <row r="6002" spans="3:3" x14ac:dyDescent="0.25">
      <c r="C6002" s="20"/>
    </row>
    <row r="6003" spans="3:3" x14ac:dyDescent="0.25">
      <c r="C6003" s="20"/>
    </row>
    <row r="6004" spans="3:3" x14ac:dyDescent="0.25">
      <c r="C6004" s="20"/>
    </row>
    <row r="6005" spans="3:3" x14ac:dyDescent="0.25">
      <c r="C6005" s="20"/>
    </row>
    <row r="6006" spans="3:3" x14ac:dyDescent="0.25">
      <c r="C6006" s="20"/>
    </row>
    <row r="6007" spans="3:3" x14ac:dyDescent="0.25">
      <c r="C6007" s="20"/>
    </row>
    <row r="6008" spans="3:3" x14ac:dyDescent="0.25">
      <c r="C6008" s="20"/>
    </row>
    <row r="6009" spans="3:3" x14ac:dyDescent="0.25">
      <c r="C6009" s="20"/>
    </row>
    <row r="6010" spans="3:3" x14ac:dyDescent="0.25">
      <c r="C6010" s="20"/>
    </row>
    <row r="6011" spans="3:3" x14ac:dyDescent="0.25">
      <c r="C6011" s="20"/>
    </row>
    <row r="6012" spans="3:3" x14ac:dyDescent="0.25">
      <c r="C6012" s="20"/>
    </row>
    <row r="6013" spans="3:3" x14ac:dyDescent="0.25">
      <c r="C6013" s="20"/>
    </row>
    <row r="6014" spans="3:3" x14ac:dyDescent="0.25">
      <c r="C6014" s="20"/>
    </row>
    <row r="6015" spans="3:3" x14ac:dyDescent="0.25">
      <c r="C6015" s="20"/>
    </row>
    <row r="6016" spans="3:3" x14ac:dyDescent="0.25">
      <c r="C6016" s="20"/>
    </row>
    <row r="6017" spans="3:3" x14ac:dyDescent="0.25">
      <c r="C6017" s="20"/>
    </row>
    <row r="6018" spans="3:3" x14ac:dyDescent="0.25">
      <c r="C6018" s="20"/>
    </row>
    <row r="6019" spans="3:3" x14ac:dyDescent="0.25">
      <c r="C6019" s="20"/>
    </row>
    <row r="6020" spans="3:3" x14ac:dyDescent="0.25">
      <c r="C6020" s="20"/>
    </row>
    <row r="6021" spans="3:3" x14ac:dyDescent="0.25">
      <c r="C6021" s="20"/>
    </row>
    <row r="6022" spans="3:3" x14ac:dyDescent="0.25">
      <c r="C6022" s="20"/>
    </row>
    <row r="6023" spans="3:3" x14ac:dyDescent="0.25">
      <c r="C6023" s="20"/>
    </row>
    <row r="6024" spans="3:3" x14ac:dyDescent="0.25">
      <c r="C6024" s="20"/>
    </row>
    <row r="6025" spans="3:3" x14ac:dyDescent="0.25">
      <c r="C6025" s="20"/>
    </row>
    <row r="6026" spans="3:3" x14ac:dyDescent="0.25">
      <c r="C6026" s="20"/>
    </row>
    <row r="6027" spans="3:3" x14ac:dyDescent="0.25">
      <c r="C6027" s="20"/>
    </row>
    <row r="6028" spans="3:3" x14ac:dyDescent="0.25">
      <c r="C6028" s="20"/>
    </row>
    <row r="6029" spans="3:3" x14ac:dyDescent="0.25">
      <c r="C6029" s="20"/>
    </row>
    <row r="6030" spans="3:3" x14ac:dyDescent="0.25">
      <c r="C6030" s="20"/>
    </row>
    <row r="6031" spans="3:3" x14ac:dyDescent="0.25">
      <c r="C6031" s="20"/>
    </row>
    <row r="6032" spans="3:3" x14ac:dyDescent="0.25">
      <c r="C6032" s="20"/>
    </row>
    <row r="6033" spans="3:3" x14ac:dyDescent="0.25">
      <c r="C6033" s="20"/>
    </row>
    <row r="6034" spans="3:3" x14ac:dyDescent="0.25">
      <c r="C6034" s="20"/>
    </row>
    <row r="6035" spans="3:3" x14ac:dyDescent="0.25">
      <c r="C6035" s="20"/>
    </row>
    <row r="6036" spans="3:3" x14ac:dyDescent="0.25">
      <c r="C6036" s="20"/>
    </row>
    <row r="6037" spans="3:3" x14ac:dyDescent="0.25">
      <c r="C6037" s="20"/>
    </row>
    <row r="6038" spans="3:3" x14ac:dyDescent="0.25">
      <c r="C6038" s="20"/>
    </row>
    <row r="6039" spans="3:3" x14ac:dyDescent="0.25">
      <c r="C6039" s="20"/>
    </row>
    <row r="6040" spans="3:3" x14ac:dyDescent="0.25">
      <c r="C6040" s="20"/>
    </row>
    <row r="6041" spans="3:3" x14ac:dyDescent="0.25">
      <c r="C6041" s="20"/>
    </row>
    <row r="6042" spans="3:3" x14ac:dyDescent="0.25">
      <c r="C6042" s="20"/>
    </row>
    <row r="6043" spans="3:3" x14ac:dyDescent="0.25">
      <c r="C6043" s="20"/>
    </row>
    <row r="6044" spans="3:3" x14ac:dyDescent="0.25">
      <c r="C6044" s="20"/>
    </row>
    <row r="6045" spans="3:3" x14ac:dyDescent="0.25">
      <c r="C6045" s="20"/>
    </row>
    <row r="6046" spans="3:3" x14ac:dyDescent="0.25">
      <c r="C6046" s="20"/>
    </row>
    <row r="6047" spans="3:3" x14ac:dyDescent="0.25">
      <c r="C6047" s="20"/>
    </row>
    <row r="6048" spans="3:3" x14ac:dyDescent="0.25">
      <c r="C6048" s="20"/>
    </row>
    <row r="6049" spans="3:3" x14ac:dyDescent="0.25">
      <c r="C6049" s="20"/>
    </row>
    <row r="6050" spans="3:3" x14ac:dyDescent="0.25">
      <c r="C6050" s="20"/>
    </row>
    <row r="6051" spans="3:3" x14ac:dyDescent="0.25">
      <c r="C6051" s="20"/>
    </row>
    <row r="6052" spans="3:3" x14ac:dyDescent="0.25">
      <c r="C6052" s="20"/>
    </row>
    <row r="6053" spans="3:3" x14ac:dyDescent="0.25">
      <c r="C6053" s="20"/>
    </row>
    <row r="6054" spans="3:3" x14ac:dyDescent="0.25">
      <c r="C6054" s="20"/>
    </row>
    <row r="6055" spans="3:3" x14ac:dyDescent="0.25">
      <c r="C6055" s="20"/>
    </row>
    <row r="6056" spans="3:3" x14ac:dyDescent="0.25">
      <c r="C6056" s="20"/>
    </row>
    <row r="6057" spans="3:3" x14ac:dyDescent="0.25">
      <c r="C6057" s="20"/>
    </row>
    <row r="6058" spans="3:3" x14ac:dyDescent="0.25">
      <c r="C6058" s="20"/>
    </row>
    <row r="6059" spans="3:3" x14ac:dyDescent="0.25">
      <c r="C6059" s="20"/>
    </row>
    <row r="6060" spans="3:3" x14ac:dyDescent="0.25">
      <c r="C6060" s="20"/>
    </row>
    <row r="6061" spans="3:3" x14ac:dyDescent="0.25">
      <c r="C6061" s="20"/>
    </row>
    <row r="6062" spans="3:3" x14ac:dyDescent="0.25">
      <c r="C6062" s="20"/>
    </row>
    <row r="6063" spans="3:3" x14ac:dyDescent="0.25">
      <c r="C6063" s="20"/>
    </row>
    <row r="6064" spans="3:3" x14ac:dyDescent="0.25">
      <c r="C6064" s="20"/>
    </row>
    <row r="6065" spans="3:3" x14ac:dyDescent="0.25">
      <c r="C6065" s="20"/>
    </row>
    <row r="6066" spans="3:3" x14ac:dyDescent="0.25">
      <c r="C6066" s="20"/>
    </row>
    <row r="6067" spans="3:3" x14ac:dyDescent="0.25">
      <c r="C6067" s="20"/>
    </row>
    <row r="6068" spans="3:3" x14ac:dyDescent="0.25">
      <c r="C6068" s="20"/>
    </row>
    <row r="6069" spans="3:3" x14ac:dyDescent="0.25">
      <c r="C6069" s="20"/>
    </row>
    <row r="6070" spans="3:3" x14ac:dyDescent="0.25">
      <c r="C6070" s="20"/>
    </row>
    <row r="6071" spans="3:3" x14ac:dyDescent="0.25">
      <c r="C6071" s="20"/>
    </row>
    <row r="6072" spans="3:3" x14ac:dyDescent="0.25">
      <c r="C6072" s="20"/>
    </row>
    <row r="6073" spans="3:3" x14ac:dyDescent="0.25">
      <c r="C6073" s="20"/>
    </row>
    <row r="6074" spans="3:3" x14ac:dyDescent="0.25">
      <c r="C6074" s="20"/>
    </row>
    <row r="6075" spans="3:3" x14ac:dyDescent="0.25">
      <c r="C6075" s="20"/>
    </row>
    <row r="6076" spans="3:3" x14ac:dyDescent="0.25">
      <c r="C6076" s="20"/>
    </row>
    <row r="6077" spans="3:3" x14ac:dyDescent="0.25">
      <c r="C6077" s="20"/>
    </row>
    <row r="6078" spans="3:3" x14ac:dyDescent="0.25">
      <c r="C6078" s="20"/>
    </row>
    <row r="6079" spans="3:3" x14ac:dyDescent="0.25">
      <c r="C6079" s="20"/>
    </row>
    <row r="6080" spans="3:3" x14ac:dyDescent="0.25">
      <c r="C6080" s="20"/>
    </row>
    <row r="6081" spans="3:3" x14ac:dyDescent="0.25">
      <c r="C6081" s="20"/>
    </row>
    <row r="6082" spans="3:3" x14ac:dyDescent="0.25">
      <c r="C6082" s="20"/>
    </row>
    <row r="6083" spans="3:3" x14ac:dyDescent="0.25">
      <c r="C6083" s="20"/>
    </row>
    <row r="6084" spans="3:3" x14ac:dyDescent="0.25">
      <c r="C6084" s="20"/>
    </row>
    <row r="6085" spans="3:3" x14ac:dyDescent="0.25">
      <c r="C6085" s="20"/>
    </row>
    <row r="6086" spans="3:3" x14ac:dyDescent="0.25">
      <c r="C6086" s="20"/>
    </row>
    <row r="6087" spans="3:3" x14ac:dyDescent="0.25">
      <c r="C6087" s="20"/>
    </row>
    <row r="6088" spans="3:3" x14ac:dyDescent="0.25">
      <c r="C6088" s="20"/>
    </row>
    <row r="6089" spans="3:3" x14ac:dyDescent="0.25">
      <c r="C6089" s="20"/>
    </row>
    <row r="6090" spans="3:3" x14ac:dyDescent="0.25">
      <c r="C6090" s="20"/>
    </row>
    <row r="6091" spans="3:3" x14ac:dyDescent="0.25">
      <c r="C6091" s="20"/>
    </row>
    <row r="6092" spans="3:3" x14ac:dyDescent="0.25">
      <c r="C6092" s="20"/>
    </row>
    <row r="6093" spans="3:3" x14ac:dyDescent="0.25">
      <c r="C6093" s="20"/>
    </row>
    <row r="6094" spans="3:3" x14ac:dyDescent="0.25">
      <c r="C6094" s="20"/>
    </row>
    <row r="6095" spans="3:3" x14ac:dyDescent="0.25">
      <c r="C6095" s="20"/>
    </row>
    <row r="6096" spans="3:3" x14ac:dyDescent="0.25">
      <c r="C6096" s="20"/>
    </row>
    <row r="6097" spans="3:3" x14ac:dyDescent="0.25">
      <c r="C6097" s="20"/>
    </row>
    <row r="6098" spans="3:3" x14ac:dyDescent="0.25">
      <c r="C6098" s="20"/>
    </row>
    <row r="6099" spans="3:3" x14ac:dyDescent="0.25">
      <c r="C6099" s="20"/>
    </row>
    <row r="6100" spans="3:3" x14ac:dyDescent="0.25">
      <c r="C6100" s="20"/>
    </row>
    <row r="6101" spans="3:3" x14ac:dyDescent="0.25">
      <c r="C6101" s="20"/>
    </row>
    <row r="6102" spans="3:3" x14ac:dyDescent="0.25">
      <c r="C6102" s="20"/>
    </row>
    <row r="6103" spans="3:3" x14ac:dyDescent="0.25">
      <c r="C6103" s="20"/>
    </row>
    <row r="6104" spans="3:3" x14ac:dyDescent="0.25">
      <c r="C6104" s="20"/>
    </row>
    <row r="6105" spans="3:3" x14ac:dyDescent="0.25">
      <c r="C6105" s="20"/>
    </row>
    <row r="6106" spans="3:3" x14ac:dyDescent="0.25">
      <c r="C6106" s="20"/>
    </row>
    <row r="6107" spans="3:3" x14ac:dyDescent="0.25">
      <c r="C6107" s="20"/>
    </row>
    <row r="6108" spans="3:3" x14ac:dyDescent="0.25">
      <c r="C6108" s="20"/>
    </row>
    <row r="6109" spans="3:3" x14ac:dyDescent="0.25">
      <c r="C6109" s="20"/>
    </row>
    <row r="6110" spans="3:3" x14ac:dyDescent="0.25">
      <c r="C6110" s="20"/>
    </row>
    <row r="6111" spans="3:3" x14ac:dyDescent="0.25">
      <c r="C6111" s="20"/>
    </row>
    <row r="6112" spans="3:3" x14ac:dyDescent="0.25">
      <c r="C6112" s="20"/>
    </row>
    <row r="6113" spans="3:3" x14ac:dyDescent="0.25">
      <c r="C6113" s="20"/>
    </row>
    <row r="6114" spans="3:3" x14ac:dyDescent="0.25">
      <c r="C6114" s="20"/>
    </row>
    <row r="6115" spans="3:3" x14ac:dyDescent="0.25">
      <c r="C6115" s="20"/>
    </row>
    <row r="6116" spans="3:3" x14ac:dyDescent="0.25">
      <c r="C6116" s="20"/>
    </row>
    <row r="6117" spans="3:3" x14ac:dyDescent="0.25">
      <c r="C6117" s="20"/>
    </row>
    <row r="6118" spans="3:3" x14ac:dyDescent="0.25">
      <c r="C6118" s="20"/>
    </row>
    <row r="6119" spans="3:3" x14ac:dyDescent="0.25">
      <c r="C6119" s="20"/>
    </row>
    <row r="6120" spans="3:3" x14ac:dyDescent="0.25">
      <c r="C6120" s="20"/>
    </row>
    <row r="6121" spans="3:3" x14ac:dyDescent="0.25">
      <c r="C6121" s="20"/>
    </row>
    <row r="6122" spans="3:3" x14ac:dyDescent="0.25">
      <c r="C6122" s="20"/>
    </row>
    <row r="6123" spans="3:3" x14ac:dyDescent="0.25">
      <c r="C6123" s="20"/>
    </row>
    <row r="6124" spans="3:3" x14ac:dyDescent="0.25">
      <c r="C6124" s="20"/>
    </row>
    <row r="6125" spans="3:3" x14ac:dyDescent="0.25">
      <c r="C6125" s="20"/>
    </row>
    <row r="6126" spans="3:3" x14ac:dyDescent="0.25">
      <c r="C6126" s="20"/>
    </row>
    <row r="6127" spans="3:3" x14ac:dyDescent="0.25">
      <c r="C6127" s="20"/>
    </row>
    <row r="6128" spans="3:3" x14ac:dyDescent="0.25">
      <c r="C6128" s="20"/>
    </row>
    <row r="6129" spans="3:3" x14ac:dyDescent="0.25">
      <c r="C6129" s="20"/>
    </row>
    <row r="6130" spans="3:3" x14ac:dyDescent="0.25">
      <c r="C6130" s="20"/>
    </row>
    <row r="6131" spans="3:3" x14ac:dyDescent="0.25">
      <c r="C6131" s="20"/>
    </row>
    <row r="6132" spans="3:3" x14ac:dyDescent="0.25">
      <c r="C6132" s="20"/>
    </row>
    <row r="6133" spans="3:3" x14ac:dyDescent="0.25">
      <c r="C6133" s="20"/>
    </row>
    <row r="6134" spans="3:3" x14ac:dyDescent="0.25">
      <c r="C6134" s="20"/>
    </row>
    <row r="6135" spans="3:3" x14ac:dyDescent="0.25">
      <c r="C6135" s="20"/>
    </row>
    <row r="6136" spans="3:3" x14ac:dyDescent="0.25">
      <c r="C6136" s="20"/>
    </row>
    <row r="6137" spans="3:3" x14ac:dyDescent="0.25">
      <c r="C6137" s="20"/>
    </row>
    <row r="6138" spans="3:3" x14ac:dyDescent="0.25">
      <c r="C6138" s="20"/>
    </row>
    <row r="6139" spans="3:3" x14ac:dyDescent="0.25">
      <c r="C6139" s="20"/>
    </row>
    <row r="6140" spans="3:3" x14ac:dyDescent="0.25">
      <c r="C6140" s="20"/>
    </row>
    <row r="6141" spans="3:3" x14ac:dyDescent="0.25">
      <c r="C6141" s="20"/>
    </row>
    <row r="6142" spans="3:3" x14ac:dyDescent="0.25">
      <c r="C6142" s="20"/>
    </row>
    <row r="6143" spans="3:3" x14ac:dyDescent="0.25">
      <c r="C6143" s="20"/>
    </row>
    <row r="6144" spans="3:3" x14ac:dyDescent="0.25">
      <c r="C6144" s="20"/>
    </row>
    <row r="6145" spans="3:3" x14ac:dyDescent="0.25">
      <c r="C6145" s="20"/>
    </row>
    <row r="6146" spans="3:3" x14ac:dyDescent="0.25">
      <c r="C6146" s="20"/>
    </row>
    <row r="6147" spans="3:3" x14ac:dyDescent="0.25">
      <c r="C6147" s="20"/>
    </row>
    <row r="6148" spans="3:3" x14ac:dyDescent="0.25">
      <c r="C6148" s="20"/>
    </row>
    <row r="6149" spans="3:3" x14ac:dyDescent="0.25">
      <c r="C6149" s="20"/>
    </row>
    <row r="6150" spans="3:3" x14ac:dyDescent="0.25">
      <c r="C6150" s="20"/>
    </row>
    <row r="6151" spans="3:3" x14ac:dyDescent="0.25">
      <c r="C6151" s="20"/>
    </row>
    <row r="6152" spans="3:3" x14ac:dyDescent="0.25">
      <c r="C6152" s="20"/>
    </row>
    <row r="6153" spans="3:3" x14ac:dyDescent="0.25">
      <c r="C6153" s="20"/>
    </row>
    <row r="6154" spans="3:3" x14ac:dyDescent="0.25">
      <c r="C6154" s="20"/>
    </row>
    <row r="6155" spans="3:3" x14ac:dyDescent="0.25">
      <c r="C6155" s="20"/>
    </row>
    <row r="6156" spans="3:3" x14ac:dyDescent="0.25">
      <c r="C6156" s="20"/>
    </row>
    <row r="6157" spans="3:3" x14ac:dyDescent="0.25">
      <c r="C6157" s="20"/>
    </row>
    <row r="6158" spans="3:3" x14ac:dyDescent="0.25">
      <c r="C6158" s="20"/>
    </row>
    <row r="6159" spans="3:3" x14ac:dyDescent="0.25">
      <c r="C6159" s="20"/>
    </row>
    <row r="6160" spans="3:3" x14ac:dyDescent="0.25">
      <c r="C6160" s="20"/>
    </row>
    <row r="6161" spans="3:3" x14ac:dyDescent="0.25">
      <c r="C6161" s="20"/>
    </row>
    <row r="6162" spans="3:3" x14ac:dyDescent="0.25">
      <c r="C6162" s="20"/>
    </row>
    <row r="6163" spans="3:3" x14ac:dyDescent="0.25">
      <c r="C6163" s="20"/>
    </row>
    <row r="6164" spans="3:3" x14ac:dyDescent="0.25">
      <c r="C6164" s="20"/>
    </row>
    <row r="6165" spans="3:3" x14ac:dyDescent="0.25">
      <c r="C6165" s="20"/>
    </row>
    <row r="6166" spans="3:3" x14ac:dyDescent="0.25">
      <c r="C6166" s="20"/>
    </row>
    <row r="6167" spans="3:3" x14ac:dyDescent="0.25">
      <c r="C6167" s="20"/>
    </row>
    <row r="6168" spans="3:3" x14ac:dyDescent="0.25">
      <c r="C6168" s="20"/>
    </row>
    <row r="6169" spans="3:3" x14ac:dyDescent="0.25">
      <c r="C6169" s="20"/>
    </row>
    <row r="6170" spans="3:3" x14ac:dyDescent="0.25">
      <c r="C6170" s="20"/>
    </row>
    <row r="6171" spans="3:3" x14ac:dyDescent="0.25">
      <c r="C6171" s="20"/>
    </row>
    <row r="6172" spans="3:3" x14ac:dyDescent="0.25">
      <c r="C6172" s="20"/>
    </row>
    <row r="6173" spans="3:3" x14ac:dyDescent="0.25">
      <c r="C6173" s="20"/>
    </row>
    <row r="6174" spans="3:3" x14ac:dyDescent="0.25">
      <c r="C6174" s="20"/>
    </row>
    <row r="6175" spans="3:3" x14ac:dyDescent="0.25">
      <c r="C6175" s="20"/>
    </row>
    <row r="6176" spans="3:3" x14ac:dyDescent="0.25">
      <c r="C6176" s="20"/>
    </row>
    <row r="6177" spans="3:3" x14ac:dyDescent="0.25">
      <c r="C6177" s="20"/>
    </row>
    <row r="6178" spans="3:3" x14ac:dyDescent="0.25">
      <c r="C6178" s="20"/>
    </row>
    <row r="6179" spans="3:3" x14ac:dyDescent="0.25">
      <c r="C6179" s="20"/>
    </row>
    <row r="6180" spans="3:3" x14ac:dyDescent="0.25">
      <c r="C6180" s="20"/>
    </row>
    <row r="6181" spans="3:3" x14ac:dyDescent="0.25">
      <c r="C6181" s="20"/>
    </row>
    <row r="6182" spans="3:3" x14ac:dyDescent="0.25">
      <c r="C6182" s="20"/>
    </row>
    <row r="6183" spans="3:3" x14ac:dyDescent="0.25">
      <c r="C6183" s="20"/>
    </row>
    <row r="6184" spans="3:3" x14ac:dyDescent="0.25">
      <c r="C6184" s="20"/>
    </row>
    <row r="6185" spans="3:3" x14ac:dyDescent="0.25">
      <c r="C6185" s="20"/>
    </row>
    <row r="6186" spans="3:3" x14ac:dyDescent="0.25">
      <c r="C6186" s="20"/>
    </row>
    <row r="6187" spans="3:3" x14ac:dyDescent="0.25">
      <c r="C6187" s="20"/>
    </row>
    <row r="6188" spans="3:3" x14ac:dyDescent="0.25">
      <c r="C6188" s="20"/>
    </row>
    <row r="6189" spans="3:3" x14ac:dyDescent="0.25">
      <c r="C6189" s="20"/>
    </row>
    <row r="6190" spans="3:3" x14ac:dyDescent="0.25">
      <c r="C6190" s="20"/>
    </row>
    <row r="6191" spans="3:3" x14ac:dyDescent="0.25">
      <c r="C6191" s="20"/>
    </row>
    <row r="6192" spans="3:3" x14ac:dyDescent="0.25">
      <c r="C6192" s="20"/>
    </row>
    <row r="6193" spans="3:3" x14ac:dyDescent="0.25">
      <c r="C6193" s="20"/>
    </row>
    <row r="6194" spans="3:3" x14ac:dyDescent="0.25">
      <c r="C6194" s="20"/>
    </row>
    <row r="6195" spans="3:3" x14ac:dyDescent="0.25">
      <c r="C6195" s="20"/>
    </row>
    <row r="6196" spans="3:3" x14ac:dyDescent="0.25">
      <c r="C6196" s="20"/>
    </row>
    <row r="6197" spans="3:3" x14ac:dyDescent="0.25">
      <c r="C6197" s="20"/>
    </row>
    <row r="6198" spans="3:3" x14ac:dyDescent="0.25">
      <c r="C6198" s="20"/>
    </row>
    <row r="6199" spans="3:3" x14ac:dyDescent="0.25">
      <c r="C6199" s="20"/>
    </row>
    <row r="6200" spans="3:3" x14ac:dyDescent="0.25">
      <c r="C6200" s="20"/>
    </row>
    <row r="6201" spans="3:3" x14ac:dyDescent="0.25">
      <c r="C6201" s="20"/>
    </row>
    <row r="6202" spans="3:3" x14ac:dyDescent="0.25">
      <c r="C6202" s="20"/>
    </row>
    <row r="6203" spans="3:3" x14ac:dyDescent="0.25">
      <c r="C6203" s="20"/>
    </row>
    <row r="6204" spans="3:3" x14ac:dyDescent="0.25">
      <c r="C6204" s="20"/>
    </row>
    <row r="6205" spans="3:3" x14ac:dyDescent="0.25">
      <c r="C6205" s="20"/>
    </row>
    <row r="6206" spans="3:3" x14ac:dyDescent="0.25">
      <c r="C6206" s="20"/>
    </row>
    <row r="6207" spans="3:3" x14ac:dyDescent="0.25">
      <c r="C6207" s="20"/>
    </row>
    <row r="6208" spans="3:3" x14ac:dyDescent="0.25">
      <c r="C6208" s="20"/>
    </row>
    <row r="6209" spans="3:3" x14ac:dyDescent="0.25">
      <c r="C6209" s="20"/>
    </row>
    <row r="6210" spans="3:3" x14ac:dyDescent="0.25">
      <c r="C6210" s="20"/>
    </row>
    <row r="6211" spans="3:3" x14ac:dyDescent="0.25">
      <c r="C6211" s="20"/>
    </row>
    <row r="6212" spans="3:3" x14ac:dyDescent="0.25">
      <c r="C6212" s="20"/>
    </row>
    <row r="6213" spans="3:3" x14ac:dyDescent="0.25">
      <c r="C6213" s="20"/>
    </row>
    <row r="6214" spans="3:3" x14ac:dyDescent="0.25">
      <c r="C6214" s="20"/>
    </row>
    <row r="6215" spans="3:3" x14ac:dyDescent="0.25">
      <c r="C6215" s="20"/>
    </row>
    <row r="6216" spans="3:3" x14ac:dyDescent="0.25">
      <c r="C6216" s="20"/>
    </row>
    <row r="6217" spans="3:3" x14ac:dyDescent="0.25">
      <c r="C6217" s="20"/>
    </row>
    <row r="6218" spans="3:3" x14ac:dyDescent="0.25">
      <c r="C6218" s="20"/>
    </row>
    <row r="6219" spans="3:3" x14ac:dyDescent="0.25">
      <c r="C6219" s="20"/>
    </row>
    <row r="6220" spans="3:3" x14ac:dyDescent="0.25">
      <c r="C6220" s="20"/>
    </row>
    <row r="6221" spans="3:3" x14ac:dyDescent="0.25">
      <c r="C6221" s="20"/>
    </row>
    <row r="6222" spans="3:3" x14ac:dyDescent="0.25">
      <c r="C6222" s="20"/>
    </row>
    <row r="6223" spans="3:3" x14ac:dyDescent="0.25">
      <c r="C6223" s="20"/>
    </row>
    <row r="6224" spans="3:3" x14ac:dyDescent="0.25">
      <c r="C6224" s="20"/>
    </row>
    <row r="6225" spans="3:3" x14ac:dyDescent="0.25">
      <c r="C6225" s="20"/>
    </row>
    <row r="6226" spans="3:3" x14ac:dyDescent="0.25">
      <c r="C6226" s="20"/>
    </row>
    <row r="6227" spans="3:3" x14ac:dyDescent="0.25">
      <c r="C6227" s="20"/>
    </row>
    <row r="6228" spans="3:3" x14ac:dyDescent="0.25">
      <c r="C6228" s="20"/>
    </row>
    <row r="6229" spans="3:3" x14ac:dyDescent="0.25">
      <c r="C6229" s="20"/>
    </row>
    <row r="6230" spans="3:3" x14ac:dyDescent="0.25">
      <c r="C6230" s="20"/>
    </row>
    <row r="6231" spans="3:3" x14ac:dyDescent="0.25">
      <c r="C6231" s="20"/>
    </row>
    <row r="6232" spans="3:3" x14ac:dyDescent="0.25">
      <c r="C6232" s="20"/>
    </row>
    <row r="6233" spans="3:3" x14ac:dyDescent="0.25">
      <c r="C6233" s="20"/>
    </row>
    <row r="6234" spans="3:3" x14ac:dyDescent="0.25">
      <c r="C6234" s="20"/>
    </row>
    <row r="6235" spans="3:3" x14ac:dyDescent="0.25">
      <c r="C6235" s="20"/>
    </row>
    <row r="6236" spans="3:3" x14ac:dyDescent="0.25">
      <c r="C6236" s="20"/>
    </row>
    <row r="6237" spans="3:3" x14ac:dyDescent="0.25">
      <c r="C6237" s="20"/>
    </row>
    <row r="6238" spans="3:3" x14ac:dyDescent="0.25">
      <c r="C6238" s="20"/>
    </row>
    <row r="6239" spans="3:3" x14ac:dyDescent="0.25">
      <c r="C6239" s="20"/>
    </row>
    <row r="6240" spans="3:3" x14ac:dyDescent="0.25">
      <c r="C6240" s="20"/>
    </row>
    <row r="6241" spans="3:3" x14ac:dyDescent="0.25">
      <c r="C6241" s="20"/>
    </row>
    <row r="6242" spans="3:3" x14ac:dyDescent="0.25">
      <c r="C6242" s="20"/>
    </row>
    <row r="6243" spans="3:3" x14ac:dyDescent="0.25">
      <c r="C6243" s="20"/>
    </row>
    <row r="6244" spans="3:3" x14ac:dyDescent="0.25">
      <c r="C6244" s="20"/>
    </row>
    <row r="6245" spans="3:3" x14ac:dyDescent="0.25">
      <c r="C6245" s="20"/>
    </row>
    <row r="6246" spans="3:3" x14ac:dyDescent="0.25">
      <c r="C6246" s="20"/>
    </row>
    <row r="6247" spans="3:3" x14ac:dyDescent="0.25">
      <c r="C6247" s="20"/>
    </row>
    <row r="6248" spans="3:3" x14ac:dyDescent="0.25">
      <c r="C6248" s="20"/>
    </row>
    <row r="6249" spans="3:3" x14ac:dyDescent="0.25">
      <c r="C6249" s="20"/>
    </row>
    <row r="6250" spans="3:3" x14ac:dyDescent="0.25">
      <c r="C6250" s="20"/>
    </row>
    <row r="6251" spans="3:3" x14ac:dyDescent="0.25">
      <c r="C6251" s="20"/>
    </row>
    <row r="6252" spans="3:3" x14ac:dyDescent="0.25">
      <c r="C6252" s="20"/>
    </row>
    <row r="6253" spans="3:3" x14ac:dyDescent="0.25">
      <c r="C6253" s="20"/>
    </row>
    <row r="6254" spans="3:3" x14ac:dyDescent="0.25">
      <c r="C6254" s="20"/>
    </row>
    <row r="6255" spans="3:3" x14ac:dyDescent="0.25">
      <c r="C6255" s="20"/>
    </row>
    <row r="6256" spans="3:3" x14ac:dyDescent="0.25">
      <c r="C6256" s="20"/>
    </row>
    <row r="6257" spans="3:3" x14ac:dyDescent="0.25">
      <c r="C6257" s="20"/>
    </row>
    <row r="6258" spans="3:3" x14ac:dyDescent="0.25">
      <c r="C6258" s="20"/>
    </row>
    <row r="6259" spans="3:3" x14ac:dyDescent="0.25">
      <c r="C6259" s="20"/>
    </row>
    <row r="6260" spans="3:3" x14ac:dyDescent="0.25">
      <c r="C6260" s="20"/>
    </row>
    <row r="6261" spans="3:3" x14ac:dyDescent="0.25">
      <c r="C6261" s="20"/>
    </row>
    <row r="6262" spans="3:3" x14ac:dyDescent="0.25">
      <c r="C6262" s="20"/>
    </row>
    <row r="6263" spans="3:3" x14ac:dyDescent="0.25">
      <c r="C6263" s="20"/>
    </row>
    <row r="6264" spans="3:3" x14ac:dyDescent="0.25">
      <c r="C6264" s="20"/>
    </row>
    <row r="6265" spans="3:3" x14ac:dyDescent="0.25">
      <c r="C6265" s="20"/>
    </row>
    <row r="6266" spans="3:3" x14ac:dyDescent="0.25">
      <c r="C6266" s="20"/>
    </row>
    <row r="6267" spans="3:3" x14ac:dyDescent="0.25">
      <c r="C6267" s="20"/>
    </row>
    <row r="6268" spans="3:3" x14ac:dyDescent="0.25">
      <c r="C6268" s="20"/>
    </row>
    <row r="6269" spans="3:3" x14ac:dyDescent="0.25">
      <c r="C6269" s="20"/>
    </row>
    <row r="6270" spans="3:3" x14ac:dyDescent="0.25">
      <c r="C6270" s="20"/>
    </row>
    <row r="6271" spans="3:3" x14ac:dyDescent="0.25">
      <c r="C6271" s="20"/>
    </row>
    <row r="6272" spans="3:3" x14ac:dyDescent="0.25">
      <c r="C6272" s="20"/>
    </row>
    <row r="6273" spans="3:3" x14ac:dyDescent="0.25">
      <c r="C6273" s="20"/>
    </row>
    <row r="6274" spans="3:3" x14ac:dyDescent="0.25">
      <c r="C6274" s="20"/>
    </row>
    <row r="6275" spans="3:3" x14ac:dyDescent="0.25">
      <c r="C6275" s="20"/>
    </row>
    <row r="6276" spans="3:3" x14ac:dyDescent="0.25">
      <c r="C6276" s="20"/>
    </row>
    <row r="6277" spans="3:3" x14ac:dyDescent="0.25">
      <c r="C6277" s="20"/>
    </row>
    <row r="6278" spans="3:3" x14ac:dyDescent="0.25">
      <c r="C6278" s="20"/>
    </row>
    <row r="6279" spans="3:3" x14ac:dyDescent="0.25">
      <c r="C6279" s="20"/>
    </row>
    <row r="6280" spans="3:3" x14ac:dyDescent="0.25">
      <c r="C6280" s="20"/>
    </row>
    <row r="6281" spans="3:3" x14ac:dyDescent="0.25">
      <c r="C6281" s="20"/>
    </row>
    <row r="6282" spans="3:3" x14ac:dyDescent="0.25">
      <c r="C6282" s="20"/>
    </row>
    <row r="6283" spans="3:3" x14ac:dyDescent="0.25">
      <c r="C6283" s="20"/>
    </row>
    <row r="6284" spans="3:3" x14ac:dyDescent="0.25">
      <c r="C6284" s="20"/>
    </row>
    <row r="6285" spans="3:3" x14ac:dyDescent="0.25">
      <c r="C6285" s="20"/>
    </row>
    <row r="6286" spans="3:3" x14ac:dyDescent="0.25">
      <c r="C6286" s="20"/>
    </row>
    <row r="6287" spans="3:3" x14ac:dyDescent="0.25">
      <c r="C6287" s="20"/>
    </row>
    <row r="6288" spans="3:3" x14ac:dyDescent="0.25">
      <c r="C6288" s="20"/>
    </row>
    <row r="6289" spans="3:3" x14ac:dyDescent="0.25">
      <c r="C6289" s="20"/>
    </row>
    <row r="6290" spans="3:3" x14ac:dyDescent="0.25">
      <c r="C6290" s="20"/>
    </row>
    <row r="6291" spans="3:3" x14ac:dyDescent="0.25">
      <c r="C6291" s="20"/>
    </row>
    <row r="6292" spans="3:3" x14ac:dyDescent="0.25">
      <c r="C6292" s="20"/>
    </row>
    <row r="6293" spans="3:3" x14ac:dyDescent="0.25">
      <c r="C6293" s="20"/>
    </row>
    <row r="6294" spans="3:3" x14ac:dyDescent="0.25">
      <c r="C6294" s="20"/>
    </row>
    <row r="6295" spans="3:3" x14ac:dyDescent="0.25">
      <c r="C6295" s="20"/>
    </row>
    <row r="6296" spans="3:3" x14ac:dyDescent="0.25">
      <c r="C6296" s="20"/>
    </row>
    <row r="6297" spans="3:3" x14ac:dyDescent="0.25">
      <c r="C6297" s="20"/>
    </row>
    <row r="6298" spans="3:3" x14ac:dyDescent="0.25">
      <c r="C6298" s="20"/>
    </row>
    <row r="6299" spans="3:3" x14ac:dyDescent="0.25">
      <c r="C6299" s="20"/>
    </row>
    <row r="6300" spans="3:3" x14ac:dyDescent="0.25">
      <c r="C6300" s="20"/>
    </row>
    <row r="6301" spans="3:3" x14ac:dyDescent="0.25">
      <c r="C6301" s="20"/>
    </row>
    <row r="6302" spans="3:3" x14ac:dyDescent="0.25">
      <c r="C6302" s="20"/>
    </row>
    <row r="6303" spans="3:3" x14ac:dyDescent="0.25">
      <c r="C6303" s="20"/>
    </row>
    <row r="6304" spans="3:3" x14ac:dyDescent="0.25">
      <c r="C6304" s="20"/>
    </row>
    <row r="6305" spans="3:3" x14ac:dyDescent="0.25">
      <c r="C6305" s="20"/>
    </row>
    <row r="6306" spans="3:3" x14ac:dyDescent="0.25">
      <c r="C6306" s="20"/>
    </row>
    <row r="6307" spans="3:3" x14ac:dyDescent="0.25">
      <c r="C6307" s="20"/>
    </row>
    <row r="6308" spans="3:3" x14ac:dyDescent="0.25">
      <c r="C6308" s="20"/>
    </row>
    <row r="6309" spans="3:3" x14ac:dyDescent="0.25">
      <c r="C6309" s="20"/>
    </row>
    <row r="6310" spans="3:3" x14ac:dyDescent="0.25">
      <c r="C6310" s="20"/>
    </row>
    <row r="6311" spans="3:3" x14ac:dyDescent="0.25">
      <c r="C6311" s="20"/>
    </row>
    <row r="6312" spans="3:3" x14ac:dyDescent="0.25">
      <c r="C6312" s="20"/>
    </row>
    <row r="6313" spans="3:3" x14ac:dyDescent="0.25">
      <c r="C6313" s="20"/>
    </row>
    <row r="6314" spans="3:3" x14ac:dyDescent="0.25">
      <c r="C6314" s="20"/>
    </row>
    <row r="6315" spans="3:3" x14ac:dyDescent="0.25">
      <c r="C6315" s="20"/>
    </row>
    <row r="6316" spans="3:3" x14ac:dyDescent="0.25">
      <c r="C6316" s="20"/>
    </row>
    <row r="6317" spans="3:3" x14ac:dyDescent="0.25">
      <c r="C6317" s="20"/>
    </row>
    <row r="6318" spans="3:3" x14ac:dyDescent="0.25">
      <c r="C6318" s="20"/>
    </row>
    <row r="6319" spans="3:3" x14ac:dyDescent="0.25">
      <c r="C6319" s="20"/>
    </row>
    <row r="6320" spans="3:3" x14ac:dyDescent="0.25">
      <c r="C6320" s="20"/>
    </row>
    <row r="6321" spans="3:3" x14ac:dyDescent="0.25">
      <c r="C6321" s="20"/>
    </row>
    <row r="6322" spans="3:3" x14ac:dyDescent="0.25">
      <c r="C6322" s="20"/>
    </row>
    <row r="6323" spans="3:3" x14ac:dyDescent="0.25">
      <c r="C6323" s="20"/>
    </row>
    <row r="6324" spans="3:3" x14ac:dyDescent="0.25">
      <c r="C6324" s="20"/>
    </row>
    <row r="6325" spans="3:3" x14ac:dyDescent="0.25">
      <c r="C6325" s="20"/>
    </row>
    <row r="6326" spans="3:3" x14ac:dyDescent="0.25">
      <c r="C6326" s="20"/>
    </row>
    <row r="6327" spans="3:3" x14ac:dyDescent="0.25">
      <c r="C6327" s="20"/>
    </row>
    <row r="6328" spans="3:3" x14ac:dyDescent="0.25">
      <c r="C6328" s="20"/>
    </row>
    <row r="6329" spans="3:3" x14ac:dyDescent="0.25">
      <c r="C6329" s="20"/>
    </row>
    <row r="6330" spans="3:3" x14ac:dyDescent="0.25">
      <c r="C6330" s="20"/>
    </row>
    <row r="6331" spans="3:3" x14ac:dyDescent="0.25">
      <c r="C6331" s="20"/>
    </row>
    <row r="6332" spans="3:3" x14ac:dyDescent="0.25">
      <c r="C6332" s="20"/>
    </row>
    <row r="6333" spans="3:3" x14ac:dyDescent="0.25">
      <c r="C6333" s="20"/>
    </row>
    <row r="6334" spans="3:3" x14ac:dyDescent="0.25">
      <c r="C6334" s="20"/>
    </row>
    <row r="6335" spans="3:3" x14ac:dyDescent="0.25">
      <c r="C6335" s="20"/>
    </row>
    <row r="6336" spans="3:3" x14ac:dyDescent="0.25">
      <c r="C6336" s="20"/>
    </row>
    <row r="6337" spans="3:3" x14ac:dyDescent="0.25">
      <c r="C6337" s="20"/>
    </row>
    <row r="6338" spans="3:3" x14ac:dyDescent="0.25">
      <c r="C6338" s="20"/>
    </row>
    <row r="6339" spans="3:3" x14ac:dyDescent="0.25">
      <c r="C6339" s="20"/>
    </row>
    <row r="6340" spans="3:3" x14ac:dyDescent="0.25">
      <c r="C6340" s="20"/>
    </row>
    <row r="6341" spans="3:3" x14ac:dyDescent="0.25">
      <c r="C6341" s="20"/>
    </row>
    <row r="6342" spans="3:3" x14ac:dyDescent="0.25">
      <c r="C6342" s="20"/>
    </row>
    <row r="6343" spans="3:3" x14ac:dyDescent="0.25">
      <c r="C6343" s="20"/>
    </row>
    <row r="6344" spans="3:3" x14ac:dyDescent="0.25">
      <c r="C6344" s="20"/>
    </row>
    <row r="6345" spans="3:3" x14ac:dyDescent="0.25">
      <c r="C6345" s="20"/>
    </row>
    <row r="6346" spans="3:3" x14ac:dyDescent="0.25">
      <c r="C6346" s="20"/>
    </row>
    <row r="6347" spans="3:3" x14ac:dyDescent="0.25">
      <c r="C6347" s="20"/>
    </row>
    <row r="6348" spans="3:3" x14ac:dyDescent="0.25">
      <c r="C6348" s="20"/>
    </row>
    <row r="6349" spans="3:3" x14ac:dyDescent="0.25">
      <c r="C6349" s="20"/>
    </row>
    <row r="6350" spans="3:3" x14ac:dyDescent="0.25">
      <c r="C6350" s="20"/>
    </row>
    <row r="6351" spans="3:3" x14ac:dyDescent="0.25">
      <c r="C6351" s="20"/>
    </row>
    <row r="6352" spans="3:3" x14ac:dyDescent="0.25">
      <c r="C6352" s="20"/>
    </row>
    <row r="6353" spans="3:3" x14ac:dyDescent="0.25">
      <c r="C6353" s="20"/>
    </row>
    <row r="6354" spans="3:3" x14ac:dyDescent="0.25">
      <c r="C6354" s="20"/>
    </row>
    <row r="6355" spans="3:3" x14ac:dyDescent="0.25">
      <c r="C6355" s="20"/>
    </row>
    <row r="6356" spans="3:3" x14ac:dyDescent="0.25">
      <c r="C6356" s="20"/>
    </row>
    <row r="6357" spans="3:3" x14ac:dyDescent="0.25">
      <c r="C6357" s="20"/>
    </row>
    <row r="6358" spans="3:3" x14ac:dyDescent="0.25">
      <c r="C6358" s="20"/>
    </row>
    <row r="6359" spans="3:3" x14ac:dyDescent="0.25">
      <c r="C6359" s="20"/>
    </row>
    <row r="6360" spans="3:3" x14ac:dyDescent="0.25">
      <c r="C6360" s="20"/>
    </row>
    <row r="6361" spans="3:3" x14ac:dyDescent="0.25">
      <c r="C6361" s="20"/>
    </row>
    <row r="6362" spans="3:3" x14ac:dyDescent="0.25">
      <c r="C6362" s="20"/>
    </row>
    <row r="6363" spans="3:3" x14ac:dyDescent="0.25">
      <c r="C6363" s="20"/>
    </row>
    <row r="6364" spans="3:3" x14ac:dyDescent="0.25">
      <c r="C6364" s="20"/>
    </row>
    <row r="6365" spans="3:3" x14ac:dyDescent="0.25">
      <c r="C6365" s="20"/>
    </row>
    <row r="6366" spans="3:3" x14ac:dyDescent="0.25">
      <c r="C6366" s="20"/>
    </row>
    <row r="6367" spans="3:3" x14ac:dyDescent="0.25">
      <c r="C6367" s="20"/>
    </row>
    <row r="6368" spans="3:3" x14ac:dyDescent="0.25">
      <c r="C6368" s="20"/>
    </row>
    <row r="6369" spans="3:3" x14ac:dyDescent="0.25">
      <c r="C6369" s="20"/>
    </row>
    <row r="6370" spans="3:3" x14ac:dyDescent="0.25">
      <c r="C6370" s="20"/>
    </row>
    <row r="6371" spans="3:3" x14ac:dyDescent="0.25">
      <c r="C6371" s="20"/>
    </row>
    <row r="6372" spans="3:3" x14ac:dyDescent="0.25">
      <c r="C6372" s="20"/>
    </row>
    <row r="6373" spans="3:3" x14ac:dyDescent="0.25">
      <c r="C6373" s="20"/>
    </row>
    <row r="6374" spans="3:3" x14ac:dyDescent="0.25">
      <c r="C6374" s="20"/>
    </row>
    <row r="6375" spans="3:3" x14ac:dyDescent="0.25">
      <c r="C6375" s="20"/>
    </row>
    <row r="6376" spans="3:3" x14ac:dyDescent="0.25">
      <c r="C6376" s="20"/>
    </row>
    <row r="6377" spans="3:3" x14ac:dyDescent="0.25">
      <c r="C6377" s="20"/>
    </row>
    <row r="6378" spans="3:3" x14ac:dyDescent="0.25">
      <c r="C6378" s="20"/>
    </row>
    <row r="6379" spans="3:3" x14ac:dyDescent="0.25">
      <c r="C6379" s="20"/>
    </row>
    <row r="6380" spans="3:3" x14ac:dyDescent="0.25">
      <c r="C6380" s="20"/>
    </row>
    <row r="6381" spans="3:3" x14ac:dyDescent="0.25">
      <c r="C6381" s="20"/>
    </row>
    <row r="6382" spans="3:3" x14ac:dyDescent="0.25">
      <c r="C6382" s="20"/>
    </row>
    <row r="6383" spans="3:3" x14ac:dyDescent="0.25">
      <c r="C6383" s="20"/>
    </row>
    <row r="6384" spans="3:3" x14ac:dyDescent="0.25">
      <c r="C6384" s="20"/>
    </row>
    <row r="6385" spans="3:3" x14ac:dyDescent="0.25">
      <c r="C6385" s="20"/>
    </row>
    <row r="6386" spans="3:3" x14ac:dyDescent="0.25">
      <c r="C6386" s="20"/>
    </row>
    <row r="6387" spans="3:3" x14ac:dyDescent="0.25">
      <c r="C6387" s="20"/>
    </row>
    <row r="6388" spans="3:3" x14ac:dyDescent="0.25">
      <c r="C6388" s="20"/>
    </row>
    <row r="6389" spans="3:3" x14ac:dyDescent="0.25">
      <c r="C6389" s="20"/>
    </row>
    <row r="6390" spans="3:3" x14ac:dyDescent="0.25">
      <c r="C6390" s="20"/>
    </row>
    <row r="6391" spans="3:3" x14ac:dyDescent="0.25">
      <c r="C6391" s="20"/>
    </row>
    <row r="6392" spans="3:3" x14ac:dyDescent="0.25">
      <c r="C6392" s="20"/>
    </row>
    <row r="6393" spans="3:3" x14ac:dyDescent="0.25">
      <c r="C6393" s="20"/>
    </row>
    <row r="6394" spans="3:3" x14ac:dyDescent="0.25">
      <c r="C6394" s="20"/>
    </row>
    <row r="6395" spans="3:3" x14ac:dyDescent="0.25">
      <c r="C6395" s="20"/>
    </row>
    <row r="6396" spans="3:3" x14ac:dyDescent="0.25">
      <c r="C6396" s="20"/>
    </row>
    <row r="6397" spans="3:3" x14ac:dyDescent="0.25">
      <c r="C6397" s="20"/>
    </row>
    <row r="6398" spans="3:3" x14ac:dyDescent="0.25">
      <c r="C6398" s="20"/>
    </row>
    <row r="6399" spans="3:3" x14ac:dyDescent="0.25">
      <c r="C6399" s="20"/>
    </row>
    <row r="6400" spans="3:3" x14ac:dyDescent="0.25">
      <c r="C6400" s="20"/>
    </row>
    <row r="6401" spans="3:3" x14ac:dyDescent="0.25">
      <c r="C6401" s="20"/>
    </row>
    <row r="6402" spans="3:3" x14ac:dyDescent="0.25">
      <c r="C6402" s="20"/>
    </row>
    <row r="6403" spans="3:3" x14ac:dyDescent="0.25">
      <c r="C6403" s="20"/>
    </row>
    <row r="6404" spans="3:3" x14ac:dyDescent="0.25">
      <c r="C6404" s="20"/>
    </row>
    <row r="6405" spans="3:3" x14ac:dyDescent="0.25">
      <c r="C6405" s="20"/>
    </row>
    <row r="6406" spans="3:3" x14ac:dyDescent="0.25">
      <c r="C6406" s="20"/>
    </row>
    <row r="6407" spans="3:3" x14ac:dyDescent="0.25">
      <c r="C6407" s="20"/>
    </row>
    <row r="6408" spans="3:3" x14ac:dyDescent="0.25">
      <c r="C6408" s="20"/>
    </row>
    <row r="6409" spans="3:3" x14ac:dyDescent="0.25">
      <c r="C6409" s="20"/>
    </row>
    <row r="6410" spans="3:3" x14ac:dyDescent="0.25">
      <c r="C6410" s="20"/>
    </row>
    <row r="6411" spans="3:3" x14ac:dyDescent="0.25">
      <c r="C6411" s="20"/>
    </row>
    <row r="6412" spans="3:3" x14ac:dyDescent="0.25">
      <c r="C6412" s="20"/>
    </row>
    <row r="6413" spans="3:3" x14ac:dyDescent="0.25">
      <c r="C6413" s="20"/>
    </row>
    <row r="6414" spans="3:3" x14ac:dyDescent="0.25">
      <c r="C6414" s="20"/>
    </row>
    <row r="6415" spans="3:3" x14ac:dyDescent="0.25">
      <c r="C6415" s="20"/>
    </row>
    <row r="6416" spans="3:3" x14ac:dyDescent="0.25">
      <c r="C6416" s="20"/>
    </row>
    <row r="6417" spans="3:3" x14ac:dyDescent="0.25">
      <c r="C6417" s="20"/>
    </row>
    <row r="6418" spans="3:3" x14ac:dyDescent="0.25">
      <c r="C6418" s="20"/>
    </row>
    <row r="6419" spans="3:3" x14ac:dyDescent="0.25">
      <c r="C6419" s="20"/>
    </row>
    <row r="6420" spans="3:3" x14ac:dyDescent="0.25">
      <c r="C6420" s="20"/>
    </row>
    <row r="6421" spans="3:3" x14ac:dyDescent="0.25">
      <c r="C6421" s="20"/>
    </row>
    <row r="6422" spans="3:3" x14ac:dyDescent="0.25">
      <c r="C6422" s="20"/>
    </row>
    <row r="6423" spans="3:3" x14ac:dyDescent="0.25">
      <c r="C6423" s="20"/>
    </row>
    <row r="6424" spans="3:3" x14ac:dyDescent="0.25">
      <c r="C6424" s="20"/>
    </row>
    <row r="6425" spans="3:3" x14ac:dyDescent="0.25">
      <c r="C6425" s="20"/>
    </row>
    <row r="6426" spans="3:3" x14ac:dyDescent="0.25">
      <c r="C6426" s="20"/>
    </row>
    <row r="6427" spans="3:3" x14ac:dyDescent="0.25">
      <c r="C6427" s="20"/>
    </row>
    <row r="6428" spans="3:3" x14ac:dyDescent="0.25">
      <c r="C6428" s="20"/>
    </row>
    <row r="6429" spans="3:3" x14ac:dyDescent="0.25">
      <c r="C6429" s="20"/>
    </row>
    <row r="6430" spans="3:3" x14ac:dyDescent="0.25">
      <c r="C6430" s="20"/>
    </row>
    <row r="6431" spans="3:3" x14ac:dyDescent="0.25">
      <c r="C6431" s="20"/>
    </row>
    <row r="6432" spans="3:3" x14ac:dyDescent="0.25">
      <c r="C6432" s="20"/>
    </row>
    <row r="6433" spans="3:3" x14ac:dyDescent="0.25">
      <c r="C6433" s="20"/>
    </row>
    <row r="6434" spans="3:3" x14ac:dyDescent="0.25">
      <c r="C6434" s="20"/>
    </row>
    <row r="6435" spans="3:3" x14ac:dyDescent="0.25">
      <c r="C6435" s="20"/>
    </row>
    <row r="6436" spans="3:3" x14ac:dyDescent="0.25">
      <c r="C6436" s="20"/>
    </row>
    <row r="6437" spans="3:3" x14ac:dyDescent="0.25">
      <c r="C6437" s="20"/>
    </row>
    <row r="6438" spans="3:3" x14ac:dyDescent="0.25">
      <c r="C6438" s="20"/>
    </row>
    <row r="6439" spans="3:3" x14ac:dyDescent="0.25">
      <c r="C6439" s="20"/>
    </row>
    <row r="6440" spans="3:3" x14ac:dyDescent="0.25">
      <c r="C6440" s="20"/>
    </row>
    <row r="6441" spans="3:3" x14ac:dyDescent="0.25">
      <c r="C6441" s="20"/>
    </row>
    <row r="6442" spans="3:3" x14ac:dyDescent="0.25">
      <c r="C6442" s="20"/>
    </row>
    <row r="6443" spans="3:3" x14ac:dyDescent="0.25">
      <c r="C6443" s="20"/>
    </row>
    <row r="6444" spans="3:3" x14ac:dyDescent="0.25">
      <c r="C6444" s="20"/>
    </row>
    <row r="6445" spans="3:3" x14ac:dyDescent="0.25">
      <c r="C6445" s="20"/>
    </row>
    <row r="6446" spans="3:3" x14ac:dyDescent="0.25">
      <c r="C6446" s="20"/>
    </row>
    <row r="6447" spans="3:3" x14ac:dyDescent="0.25">
      <c r="C6447" s="20"/>
    </row>
    <row r="6448" spans="3:3" x14ac:dyDescent="0.25">
      <c r="C6448" s="20"/>
    </row>
    <row r="6449" spans="3:3" x14ac:dyDescent="0.25">
      <c r="C6449" s="20"/>
    </row>
    <row r="6450" spans="3:3" x14ac:dyDescent="0.25">
      <c r="C6450" s="20"/>
    </row>
    <row r="6451" spans="3:3" x14ac:dyDescent="0.25">
      <c r="C6451" s="20"/>
    </row>
    <row r="6452" spans="3:3" x14ac:dyDescent="0.25">
      <c r="C6452" s="20"/>
    </row>
    <row r="6453" spans="3:3" x14ac:dyDescent="0.25">
      <c r="C6453" s="20"/>
    </row>
    <row r="6454" spans="3:3" x14ac:dyDescent="0.25">
      <c r="C6454" s="20"/>
    </row>
    <row r="6455" spans="3:3" x14ac:dyDescent="0.25">
      <c r="C6455" s="20"/>
    </row>
    <row r="6456" spans="3:3" x14ac:dyDescent="0.25">
      <c r="C6456" s="20"/>
    </row>
    <row r="6457" spans="3:3" x14ac:dyDescent="0.25">
      <c r="C6457" s="20"/>
    </row>
    <row r="6458" spans="3:3" x14ac:dyDescent="0.25">
      <c r="C6458" s="20"/>
    </row>
    <row r="6459" spans="3:3" x14ac:dyDescent="0.25">
      <c r="C6459" s="20"/>
    </row>
    <row r="6460" spans="3:3" x14ac:dyDescent="0.25">
      <c r="C6460" s="20"/>
    </row>
    <row r="6461" spans="3:3" x14ac:dyDescent="0.25">
      <c r="C6461" s="20"/>
    </row>
    <row r="6462" spans="3:3" x14ac:dyDescent="0.25">
      <c r="C6462" s="20"/>
    </row>
    <row r="6463" spans="3:3" x14ac:dyDescent="0.25">
      <c r="C6463" s="20"/>
    </row>
    <row r="6464" spans="3:3" x14ac:dyDescent="0.25">
      <c r="C6464" s="20"/>
    </row>
    <row r="6465" spans="3:3" x14ac:dyDescent="0.25">
      <c r="C6465" s="20"/>
    </row>
    <row r="6466" spans="3:3" x14ac:dyDescent="0.25">
      <c r="C6466" s="20"/>
    </row>
    <row r="6467" spans="3:3" x14ac:dyDescent="0.25">
      <c r="C6467" s="20"/>
    </row>
    <row r="6468" spans="3:3" x14ac:dyDescent="0.25">
      <c r="C6468" s="20"/>
    </row>
    <row r="6469" spans="3:3" x14ac:dyDescent="0.25">
      <c r="C6469" s="20"/>
    </row>
    <row r="6470" spans="3:3" x14ac:dyDescent="0.25">
      <c r="C6470" s="20"/>
    </row>
    <row r="6471" spans="3:3" x14ac:dyDescent="0.25">
      <c r="C6471" s="20"/>
    </row>
    <row r="6472" spans="3:3" x14ac:dyDescent="0.25">
      <c r="C6472" s="20"/>
    </row>
    <row r="6473" spans="3:3" x14ac:dyDescent="0.25">
      <c r="C6473" s="20"/>
    </row>
    <row r="6474" spans="3:3" x14ac:dyDescent="0.25">
      <c r="C6474" s="20"/>
    </row>
    <row r="6475" spans="3:3" x14ac:dyDescent="0.25">
      <c r="C6475" s="20"/>
    </row>
    <row r="6476" spans="3:3" x14ac:dyDescent="0.25">
      <c r="C6476" s="20"/>
    </row>
    <row r="6477" spans="3:3" x14ac:dyDescent="0.25">
      <c r="C6477" s="20"/>
    </row>
    <row r="6478" spans="3:3" x14ac:dyDescent="0.25">
      <c r="C6478" s="20"/>
    </row>
    <row r="6479" spans="3:3" x14ac:dyDescent="0.25">
      <c r="C6479" s="20"/>
    </row>
    <row r="6480" spans="3:3" x14ac:dyDescent="0.25">
      <c r="C6480" s="20"/>
    </row>
    <row r="6481" spans="3:3" x14ac:dyDescent="0.25">
      <c r="C6481" s="20"/>
    </row>
    <row r="6482" spans="3:3" x14ac:dyDescent="0.25">
      <c r="C6482" s="20"/>
    </row>
    <row r="6483" spans="3:3" x14ac:dyDescent="0.25">
      <c r="C6483" s="20"/>
    </row>
    <row r="6484" spans="3:3" x14ac:dyDescent="0.25">
      <c r="C6484" s="20"/>
    </row>
    <row r="6485" spans="3:3" x14ac:dyDescent="0.25">
      <c r="C6485" s="20"/>
    </row>
    <row r="6486" spans="3:3" x14ac:dyDescent="0.25">
      <c r="C6486" s="20"/>
    </row>
    <row r="6487" spans="3:3" x14ac:dyDescent="0.25">
      <c r="C6487" s="20"/>
    </row>
    <row r="6488" spans="3:3" x14ac:dyDescent="0.25">
      <c r="C6488" s="20"/>
    </row>
    <row r="6489" spans="3:3" x14ac:dyDescent="0.25">
      <c r="C6489" s="20"/>
    </row>
    <row r="6490" spans="3:3" x14ac:dyDescent="0.25">
      <c r="C6490" s="20"/>
    </row>
    <row r="6491" spans="3:3" x14ac:dyDescent="0.25">
      <c r="C6491" s="20"/>
    </row>
    <row r="6492" spans="3:3" x14ac:dyDescent="0.25">
      <c r="C6492" s="20"/>
    </row>
    <row r="6493" spans="3:3" x14ac:dyDescent="0.25">
      <c r="C6493" s="20"/>
    </row>
    <row r="6494" spans="3:3" x14ac:dyDescent="0.25">
      <c r="C6494" s="20"/>
    </row>
    <row r="6495" spans="3:3" x14ac:dyDescent="0.25">
      <c r="C6495" s="20"/>
    </row>
    <row r="6496" spans="3:3" x14ac:dyDescent="0.25">
      <c r="C6496" s="20"/>
    </row>
    <row r="6497" spans="3:3" x14ac:dyDescent="0.25">
      <c r="C6497" s="20"/>
    </row>
    <row r="6498" spans="3:3" x14ac:dyDescent="0.25">
      <c r="C6498" s="20"/>
    </row>
    <row r="6499" spans="3:3" x14ac:dyDescent="0.25">
      <c r="C6499" s="20"/>
    </row>
    <row r="6500" spans="3:3" x14ac:dyDescent="0.25">
      <c r="C6500" s="20"/>
    </row>
    <row r="6501" spans="3:3" x14ac:dyDescent="0.25">
      <c r="C6501" s="20"/>
    </row>
    <row r="6502" spans="3:3" x14ac:dyDescent="0.25">
      <c r="C6502" s="20"/>
    </row>
    <row r="6503" spans="3:3" x14ac:dyDescent="0.25">
      <c r="C6503" s="20"/>
    </row>
    <row r="6504" spans="3:3" x14ac:dyDescent="0.25">
      <c r="C6504" s="20"/>
    </row>
    <row r="6505" spans="3:3" x14ac:dyDescent="0.25">
      <c r="C6505" s="20"/>
    </row>
    <row r="6506" spans="3:3" x14ac:dyDescent="0.25">
      <c r="C6506" s="20"/>
    </row>
    <row r="6507" spans="3:3" x14ac:dyDescent="0.25">
      <c r="C6507" s="20"/>
    </row>
    <row r="6508" spans="3:3" x14ac:dyDescent="0.25">
      <c r="C6508" s="20"/>
    </row>
    <row r="6509" spans="3:3" x14ac:dyDescent="0.25">
      <c r="C6509" s="20"/>
    </row>
    <row r="6510" spans="3:3" x14ac:dyDescent="0.25">
      <c r="C6510" s="20"/>
    </row>
    <row r="6511" spans="3:3" x14ac:dyDescent="0.25">
      <c r="C6511" s="20"/>
    </row>
    <row r="6512" spans="3:3" x14ac:dyDescent="0.25">
      <c r="C6512" s="20"/>
    </row>
    <row r="6513" spans="3:3" x14ac:dyDescent="0.25">
      <c r="C6513" s="20"/>
    </row>
    <row r="6514" spans="3:3" x14ac:dyDescent="0.25">
      <c r="C6514" s="20"/>
    </row>
    <row r="6515" spans="3:3" x14ac:dyDescent="0.25">
      <c r="C6515" s="20"/>
    </row>
    <row r="6516" spans="3:3" x14ac:dyDescent="0.25">
      <c r="C6516" s="20"/>
    </row>
    <row r="6517" spans="3:3" x14ac:dyDescent="0.25">
      <c r="C6517" s="20"/>
    </row>
    <row r="6518" spans="3:3" x14ac:dyDescent="0.25">
      <c r="C6518" s="20"/>
    </row>
    <row r="6519" spans="3:3" x14ac:dyDescent="0.25">
      <c r="C6519" s="20"/>
    </row>
    <row r="6520" spans="3:3" x14ac:dyDescent="0.25">
      <c r="C6520" s="20"/>
    </row>
    <row r="6521" spans="3:3" x14ac:dyDescent="0.25">
      <c r="C6521" s="20"/>
    </row>
    <row r="6522" spans="3:3" x14ac:dyDescent="0.25">
      <c r="C6522" s="20"/>
    </row>
    <row r="6523" spans="3:3" x14ac:dyDescent="0.25">
      <c r="C6523" s="20"/>
    </row>
    <row r="6524" spans="3:3" x14ac:dyDescent="0.25">
      <c r="C6524" s="20"/>
    </row>
    <row r="6525" spans="3:3" x14ac:dyDescent="0.25">
      <c r="C6525" s="20"/>
    </row>
    <row r="6526" spans="3:3" x14ac:dyDescent="0.25">
      <c r="C6526" s="20"/>
    </row>
    <row r="6527" spans="3:3" x14ac:dyDescent="0.25">
      <c r="C6527" s="20"/>
    </row>
    <row r="6528" spans="3:3" x14ac:dyDescent="0.25">
      <c r="C6528" s="20"/>
    </row>
    <row r="6529" spans="3:3" x14ac:dyDescent="0.25">
      <c r="C6529" s="20"/>
    </row>
    <row r="6530" spans="3:3" x14ac:dyDescent="0.25">
      <c r="C6530" s="20"/>
    </row>
    <row r="6531" spans="3:3" x14ac:dyDescent="0.25">
      <c r="C6531" s="20"/>
    </row>
    <row r="6532" spans="3:3" x14ac:dyDescent="0.25">
      <c r="C6532" s="20"/>
    </row>
    <row r="6533" spans="3:3" x14ac:dyDescent="0.25">
      <c r="C6533" s="20"/>
    </row>
    <row r="6534" spans="3:3" x14ac:dyDescent="0.25">
      <c r="C6534" s="20"/>
    </row>
    <row r="6535" spans="3:3" x14ac:dyDescent="0.25">
      <c r="C6535" s="20"/>
    </row>
    <row r="6536" spans="3:3" x14ac:dyDescent="0.25">
      <c r="C6536" s="20"/>
    </row>
    <row r="6537" spans="3:3" x14ac:dyDescent="0.25">
      <c r="C6537" s="20"/>
    </row>
    <row r="6538" spans="3:3" x14ac:dyDescent="0.25">
      <c r="C6538" s="20"/>
    </row>
    <row r="6539" spans="3:3" x14ac:dyDescent="0.25">
      <c r="C6539" s="20"/>
    </row>
    <row r="6540" spans="3:3" x14ac:dyDescent="0.25">
      <c r="C6540" s="20"/>
    </row>
    <row r="6541" spans="3:3" x14ac:dyDescent="0.25">
      <c r="C6541" s="20"/>
    </row>
    <row r="6542" spans="3:3" x14ac:dyDescent="0.25">
      <c r="C6542" s="20"/>
    </row>
    <row r="6543" spans="3:3" x14ac:dyDescent="0.25">
      <c r="C6543" s="20"/>
    </row>
    <row r="6544" spans="3:3" x14ac:dyDescent="0.25">
      <c r="C6544" s="20"/>
    </row>
    <row r="6545" spans="3:3" x14ac:dyDescent="0.25">
      <c r="C6545" s="20"/>
    </row>
    <row r="6546" spans="3:3" x14ac:dyDescent="0.25">
      <c r="C6546" s="20"/>
    </row>
    <row r="6547" spans="3:3" x14ac:dyDescent="0.25">
      <c r="C6547" s="20"/>
    </row>
    <row r="6548" spans="3:3" x14ac:dyDescent="0.25">
      <c r="C6548" s="20"/>
    </row>
    <row r="6549" spans="3:3" x14ac:dyDescent="0.25">
      <c r="C6549" s="20"/>
    </row>
    <row r="6550" spans="3:3" x14ac:dyDescent="0.25">
      <c r="C6550" s="20"/>
    </row>
    <row r="6551" spans="3:3" x14ac:dyDescent="0.25">
      <c r="C6551" s="20"/>
    </row>
    <row r="6552" spans="3:3" x14ac:dyDescent="0.25">
      <c r="C6552" s="20"/>
    </row>
    <row r="6553" spans="3:3" x14ac:dyDescent="0.25">
      <c r="C6553" s="20"/>
    </row>
    <row r="6554" spans="3:3" x14ac:dyDescent="0.25">
      <c r="C6554" s="20"/>
    </row>
    <row r="6555" spans="3:3" x14ac:dyDescent="0.25">
      <c r="C6555" s="20"/>
    </row>
    <row r="6556" spans="3:3" x14ac:dyDescent="0.25">
      <c r="C6556" s="20"/>
    </row>
    <row r="6557" spans="3:3" x14ac:dyDescent="0.25">
      <c r="C6557" s="20"/>
    </row>
    <row r="6558" spans="3:3" x14ac:dyDescent="0.25">
      <c r="C6558" s="20"/>
    </row>
    <row r="6559" spans="3:3" x14ac:dyDescent="0.25">
      <c r="C6559" s="20"/>
    </row>
    <row r="6560" spans="3:3" x14ac:dyDescent="0.25">
      <c r="C6560" s="20"/>
    </row>
    <row r="6561" spans="3:3" x14ac:dyDescent="0.25">
      <c r="C6561" s="20"/>
    </row>
    <row r="6562" spans="3:3" x14ac:dyDescent="0.25">
      <c r="C6562" s="20"/>
    </row>
    <row r="6563" spans="3:3" x14ac:dyDescent="0.25">
      <c r="C6563" s="20"/>
    </row>
    <row r="6564" spans="3:3" x14ac:dyDescent="0.25">
      <c r="C6564" s="20"/>
    </row>
    <row r="6565" spans="3:3" x14ac:dyDescent="0.25">
      <c r="C6565" s="20"/>
    </row>
    <row r="6566" spans="3:3" x14ac:dyDescent="0.25">
      <c r="C6566" s="20"/>
    </row>
    <row r="6567" spans="3:3" x14ac:dyDescent="0.25">
      <c r="C6567" s="20"/>
    </row>
    <row r="6568" spans="3:3" x14ac:dyDescent="0.25">
      <c r="C6568" s="20"/>
    </row>
    <row r="6569" spans="3:3" x14ac:dyDescent="0.25">
      <c r="C6569" s="20"/>
    </row>
    <row r="6570" spans="3:3" x14ac:dyDescent="0.25">
      <c r="C6570" s="20"/>
    </row>
    <row r="6571" spans="3:3" x14ac:dyDescent="0.25">
      <c r="C6571" s="20"/>
    </row>
    <row r="6572" spans="3:3" x14ac:dyDescent="0.25">
      <c r="C6572" s="20"/>
    </row>
    <row r="6573" spans="3:3" x14ac:dyDescent="0.25">
      <c r="C6573" s="20"/>
    </row>
    <row r="6574" spans="3:3" x14ac:dyDescent="0.25">
      <c r="C6574" s="20"/>
    </row>
    <row r="6575" spans="3:3" x14ac:dyDescent="0.25">
      <c r="C6575" s="20"/>
    </row>
    <row r="6576" spans="3:3" x14ac:dyDescent="0.25">
      <c r="C6576" s="20"/>
    </row>
    <row r="6577" spans="3:3" x14ac:dyDescent="0.25">
      <c r="C6577" s="20"/>
    </row>
    <row r="6578" spans="3:3" x14ac:dyDescent="0.25">
      <c r="C6578" s="20"/>
    </row>
    <row r="6579" spans="3:3" x14ac:dyDescent="0.25">
      <c r="C6579" s="20"/>
    </row>
    <row r="6580" spans="3:3" x14ac:dyDescent="0.25">
      <c r="C6580" s="20"/>
    </row>
    <row r="6581" spans="3:3" x14ac:dyDescent="0.25">
      <c r="C6581" s="20"/>
    </row>
    <row r="6582" spans="3:3" x14ac:dyDescent="0.25">
      <c r="C6582" s="20"/>
    </row>
    <row r="6583" spans="3:3" x14ac:dyDescent="0.25">
      <c r="C6583" s="20"/>
    </row>
    <row r="6584" spans="3:3" x14ac:dyDescent="0.25">
      <c r="C6584" s="20"/>
    </row>
    <row r="6585" spans="3:3" x14ac:dyDescent="0.25">
      <c r="C6585" s="20"/>
    </row>
    <row r="6586" spans="3:3" x14ac:dyDescent="0.25">
      <c r="C6586" s="20"/>
    </row>
    <row r="6587" spans="3:3" x14ac:dyDescent="0.25">
      <c r="C6587" s="20"/>
    </row>
    <row r="6588" spans="3:3" x14ac:dyDescent="0.25">
      <c r="C6588" s="20"/>
    </row>
    <row r="6589" spans="3:3" x14ac:dyDescent="0.25">
      <c r="C6589" s="20"/>
    </row>
    <row r="6590" spans="3:3" x14ac:dyDescent="0.25">
      <c r="C6590" s="20"/>
    </row>
    <row r="6591" spans="3:3" x14ac:dyDescent="0.25">
      <c r="C6591" s="20"/>
    </row>
    <row r="6592" spans="3:3" x14ac:dyDescent="0.25">
      <c r="C6592" s="20"/>
    </row>
    <row r="6593" spans="3:3" x14ac:dyDescent="0.25">
      <c r="C6593" s="20"/>
    </row>
    <row r="6594" spans="3:3" x14ac:dyDescent="0.25">
      <c r="C6594" s="20"/>
    </row>
    <row r="6595" spans="3:3" x14ac:dyDescent="0.25">
      <c r="C6595" s="20"/>
    </row>
    <row r="6596" spans="3:3" x14ac:dyDescent="0.25">
      <c r="C6596" s="20"/>
    </row>
    <row r="6597" spans="3:3" x14ac:dyDescent="0.25">
      <c r="C6597" s="20"/>
    </row>
    <row r="6598" spans="3:3" x14ac:dyDescent="0.25">
      <c r="C6598" s="20"/>
    </row>
    <row r="6599" spans="3:3" x14ac:dyDescent="0.25">
      <c r="C6599" s="20"/>
    </row>
    <row r="6600" spans="3:3" x14ac:dyDescent="0.25">
      <c r="C6600" s="20"/>
    </row>
    <row r="6601" spans="3:3" x14ac:dyDescent="0.25">
      <c r="C6601" s="20"/>
    </row>
    <row r="6602" spans="3:3" x14ac:dyDescent="0.25">
      <c r="C6602" s="20"/>
    </row>
    <row r="6603" spans="3:3" x14ac:dyDescent="0.25">
      <c r="C6603" s="20"/>
    </row>
    <row r="6604" spans="3:3" x14ac:dyDescent="0.25">
      <c r="C6604" s="20"/>
    </row>
    <row r="6605" spans="3:3" x14ac:dyDescent="0.25">
      <c r="C6605" s="20"/>
    </row>
    <row r="6606" spans="3:3" x14ac:dyDescent="0.25">
      <c r="C6606" s="20"/>
    </row>
    <row r="6607" spans="3:3" x14ac:dyDescent="0.25">
      <c r="C6607" s="20"/>
    </row>
    <row r="6608" spans="3:3" x14ac:dyDescent="0.25">
      <c r="C6608" s="20"/>
    </row>
    <row r="6609" spans="3:3" x14ac:dyDescent="0.25">
      <c r="C6609" s="20"/>
    </row>
    <row r="6610" spans="3:3" x14ac:dyDescent="0.25">
      <c r="C6610" s="20"/>
    </row>
    <row r="6611" spans="3:3" x14ac:dyDescent="0.25">
      <c r="C6611" s="20"/>
    </row>
    <row r="6612" spans="3:3" x14ac:dyDescent="0.25">
      <c r="C6612" s="20"/>
    </row>
    <row r="6613" spans="3:3" x14ac:dyDescent="0.25">
      <c r="C6613" s="20"/>
    </row>
    <row r="6614" spans="3:3" x14ac:dyDescent="0.25">
      <c r="C6614" s="20"/>
    </row>
    <row r="6615" spans="3:3" x14ac:dyDescent="0.25">
      <c r="C6615" s="20"/>
    </row>
    <row r="6616" spans="3:3" x14ac:dyDescent="0.25">
      <c r="C6616" s="20"/>
    </row>
    <row r="6617" spans="3:3" x14ac:dyDescent="0.25">
      <c r="C6617" s="20"/>
    </row>
    <row r="6618" spans="3:3" x14ac:dyDescent="0.25">
      <c r="C6618" s="20"/>
    </row>
    <row r="6619" spans="3:3" x14ac:dyDescent="0.25">
      <c r="C6619" s="20"/>
    </row>
    <row r="6620" spans="3:3" x14ac:dyDescent="0.25">
      <c r="C6620" s="20"/>
    </row>
    <row r="6621" spans="3:3" x14ac:dyDescent="0.25">
      <c r="C6621" s="20"/>
    </row>
    <row r="6622" spans="3:3" x14ac:dyDescent="0.25">
      <c r="C6622" s="20"/>
    </row>
    <row r="6623" spans="3:3" x14ac:dyDescent="0.25">
      <c r="C6623" s="20"/>
    </row>
    <row r="6624" spans="3:3" x14ac:dyDescent="0.25">
      <c r="C6624" s="20"/>
    </row>
    <row r="6625" spans="3:3" x14ac:dyDescent="0.25">
      <c r="C6625" s="20"/>
    </row>
    <row r="6626" spans="3:3" x14ac:dyDescent="0.25">
      <c r="C6626" s="20"/>
    </row>
    <row r="6627" spans="3:3" x14ac:dyDescent="0.25">
      <c r="C6627" s="20"/>
    </row>
    <row r="6628" spans="3:3" x14ac:dyDescent="0.25">
      <c r="C6628" s="20"/>
    </row>
    <row r="6629" spans="3:3" x14ac:dyDescent="0.25">
      <c r="C6629" s="20"/>
    </row>
    <row r="6630" spans="3:3" x14ac:dyDescent="0.25">
      <c r="C6630" s="20"/>
    </row>
    <row r="6631" spans="3:3" x14ac:dyDescent="0.25">
      <c r="C6631" s="20"/>
    </row>
    <row r="6632" spans="3:3" x14ac:dyDescent="0.25">
      <c r="C6632" s="20"/>
    </row>
    <row r="6633" spans="3:3" x14ac:dyDescent="0.25">
      <c r="C6633" s="20"/>
    </row>
    <row r="6634" spans="3:3" x14ac:dyDescent="0.25">
      <c r="C6634" s="20"/>
    </row>
    <row r="6635" spans="3:3" x14ac:dyDescent="0.25">
      <c r="C6635" s="20"/>
    </row>
    <row r="6636" spans="3:3" x14ac:dyDescent="0.25">
      <c r="C6636" s="20"/>
    </row>
    <row r="6637" spans="3:3" x14ac:dyDescent="0.25">
      <c r="C6637" s="20"/>
    </row>
    <row r="6638" spans="3:3" x14ac:dyDescent="0.25">
      <c r="C6638" s="20"/>
    </row>
    <row r="6639" spans="3:3" x14ac:dyDescent="0.25">
      <c r="C6639" s="20"/>
    </row>
    <row r="6640" spans="3:3" x14ac:dyDescent="0.25">
      <c r="C6640" s="20"/>
    </row>
    <row r="6641" spans="3:3" x14ac:dyDescent="0.25">
      <c r="C6641" s="20"/>
    </row>
    <row r="6642" spans="3:3" x14ac:dyDescent="0.25">
      <c r="C6642" s="20"/>
    </row>
    <row r="6643" spans="3:3" x14ac:dyDescent="0.25">
      <c r="C6643" s="20"/>
    </row>
    <row r="6644" spans="3:3" x14ac:dyDescent="0.25">
      <c r="C6644" s="20"/>
    </row>
    <row r="6645" spans="3:3" x14ac:dyDescent="0.25">
      <c r="C6645" s="20"/>
    </row>
    <row r="6646" spans="3:3" x14ac:dyDescent="0.25">
      <c r="C6646" s="20"/>
    </row>
    <row r="6647" spans="3:3" x14ac:dyDescent="0.25">
      <c r="C6647" s="20"/>
    </row>
    <row r="6648" spans="3:3" x14ac:dyDescent="0.25">
      <c r="C6648" s="20"/>
    </row>
    <row r="6649" spans="3:3" x14ac:dyDescent="0.25">
      <c r="C6649" s="20"/>
    </row>
    <row r="6650" spans="3:3" x14ac:dyDescent="0.25">
      <c r="C6650" s="20"/>
    </row>
    <row r="6651" spans="3:3" x14ac:dyDescent="0.25">
      <c r="C6651" s="20"/>
    </row>
    <row r="6652" spans="3:3" x14ac:dyDescent="0.25">
      <c r="C6652" s="20"/>
    </row>
    <row r="6653" spans="3:3" x14ac:dyDescent="0.25">
      <c r="C6653" s="20"/>
    </row>
    <row r="6654" spans="3:3" x14ac:dyDescent="0.25">
      <c r="C6654" s="20"/>
    </row>
    <row r="6655" spans="3:3" x14ac:dyDescent="0.25">
      <c r="C6655" s="20"/>
    </row>
    <row r="6656" spans="3:3" x14ac:dyDescent="0.25">
      <c r="C6656" s="20"/>
    </row>
    <row r="6657" spans="3:3" x14ac:dyDescent="0.25">
      <c r="C6657" s="20"/>
    </row>
    <row r="6658" spans="3:3" x14ac:dyDescent="0.25">
      <c r="C6658" s="20"/>
    </row>
    <row r="6659" spans="3:3" x14ac:dyDescent="0.25">
      <c r="C6659" s="20"/>
    </row>
    <row r="6660" spans="3:3" x14ac:dyDescent="0.25">
      <c r="C6660" s="20"/>
    </row>
    <row r="6661" spans="3:3" x14ac:dyDescent="0.25">
      <c r="C6661" s="20"/>
    </row>
    <row r="6662" spans="3:3" x14ac:dyDescent="0.25">
      <c r="C6662" s="20"/>
    </row>
    <row r="6663" spans="3:3" x14ac:dyDescent="0.25">
      <c r="C6663" s="20"/>
    </row>
    <row r="6664" spans="3:3" x14ac:dyDescent="0.25">
      <c r="C6664" s="20"/>
    </row>
    <row r="6665" spans="3:3" x14ac:dyDescent="0.25">
      <c r="C6665" s="20"/>
    </row>
    <row r="6666" spans="3:3" x14ac:dyDescent="0.25">
      <c r="C6666" s="20"/>
    </row>
    <row r="6667" spans="3:3" x14ac:dyDescent="0.25">
      <c r="C6667" s="20"/>
    </row>
    <row r="6668" spans="3:3" x14ac:dyDescent="0.25">
      <c r="C6668" s="20"/>
    </row>
    <row r="6669" spans="3:3" x14ac:dyDescent="0.25">
      <c r="C6669" s="20"/>
    </row>
    <row r="6670" spans="3:3" x14ac:dyDescent="0.25">
      <c r="C6670" s="20"/>
    </row>
    <row r="6671" spans="3:3" x14ac:dyDescent="0.25">
      <c r="C6671" s="20"/>
    </row>
    <row r="6672" spans="3:3" x14ac:dyDescent="0.25">
      <c r="C6672" s="20"/>
    </row>
    <row r="6673" spans="3:3" x14ac:dyDescent="0.25">
      <c r="C6673" s="20"/>
    </row>
    <row r="6674" spans="3:3" x14ac:dyDescent="0.25">
      <c r="C6674" s="20"/>
    </row>
    <row r="6675" spans="3:3" x14ac:dyDescent="0.25">
      <c r="C6675" s="20"/>
    </row>
    <row r="6676" spans="3:3" x14ac:dyDescent="0.25">
      <c r="C6676" s="20"/>
    </row>
    <row r="6677" spans="3:3" x14ac:dyDescent="0.25">
      <c r="C6677" s="20"/>
    </row>
    <row r="6678" spans="3:3" x14ac:dyDescent="0.25">
      <c r="C6678" s="20"/>
    </row>
    <row r="6679" spans="3:3" x14ac:dyDescent="0.25">
      <c r="C6679" s="20"/>
    </row>
    <row r="6680" spans="3:3" x14ac:dyDescent="0.25">
      <c r="C6680" s="20"/>
    </row>
    <row r="6681" spans="3:3" x14ac:dyDescent="0.25">
      <c r="C6681" s="20"/>
    </row>
    <row r="6682" spans="3:3" x14ac:dyDescent="0.25">
      <c r="C6682" s="20"/>
    </row>
    <row r="6683" spans="3:3" x14ac:dyDescent="0.25">
      <c r="C6683" s="20"/>
    </row>
    <row r="6684" spans="3:3" x14ac:dyDescent="0.25">
      <c r="C6684" s="20"/>
    </row>
    <row r="6685" spans="3:3" x14ac:dyDescent="0.25">
      <c r="C6685" s="20"/>
    </row>
    <row r="6686" spans="3:3" x14ac:dyDescent="0.25">
      <c r="C6686" s="20"/>
    </row>
    <row r="6687" spans="3:3" x14ac:dyDescent="0.25">
      <c r="C6687" s="20"/>
    </row>
    <row r="6688" spans="3:3" x14ac:dyDescent="0.25">
      <c r="C6688" s="20"/>
    </row>
    <row r="6689" spans="3:3" x14ac:dyDescent="0.25">
      <c r="C6689" s="20"/>
    </row>
    <row r="6690" spans="3:3" x14ac:dyDescent="0.25">
      <c r="C6690" s="20"/>
    </row>
    <row r="6691" spans="3:3" x14ac:dyDescent="0.25">
      <c r="C6691" s="20"/>
    </row>
    <row r="6692" spans="3:3" x14ac:dyDescent="0.25">
      <c r="C6692" s="20"/>
    </row>
    <row r="6693" spans="3:3" x14ac:dyDescent="0.25">
      <c r="C6693" s="20"/>
    </row>
    <row r="6694" spans="3:3" x14ac:dyDescent="0.25">
      <c r="C6694" s="20"/>
    </row>
    <row r="6695" spans="3:3" x14ac:dyDescent="0.25">
      <c r="C6695" s="20"/>
    </row>
    <row r="6696" spans="3:3" x14ac:dyDescent="0.25">
      <c r="C6696" s="20"/>
    </row>
    <row r="6697" spans="3:3" x14ac:dyDescent="0.25">
      <c r="C6697" s="20"/>
    </row>
    <row r="6698" spans="3:3" x14ac:dyDescent="0.25">
      <c r="C6698" s="20"/>
    </row>
    <row r="6699" spans="3:3" x14ac:dyDescent="0.25">
      <c r="C6699" s="20"/>
    </row>
    <row r="6700" spans="3:3" x14ac:dyDescent="0.25">
      <c r="C6700" s="20"/>
    </row>
    <row r="6701" spans="3:3" x14ac:dyDescent="0.25">
      <c r="C6701" s="20"/>
    </row>
    <row r="6702" spans="3:3" x14ac:dyDescent="0.25">
      <c r="C6702" s="20"/>
    </row>
    <row r="6703" spans="3:3" x14ac:dyDescent="0.25">
      <c r="C6703" s="20"/>
    </row>
    <row r="6704" spans="3:3" x14ac:dyDescent="0.25">
      <c r="C6704" s="20"/>
    </row>
    <row r="6705" spans="3:3" x14ac:dyDescent="0.25">
      <c r="C6705" s="20"/>
    </row>
    <row r="6706" spans="3:3" x14ac:dyDescent="0.25">
      <c r="C6706" s="20"/>
    </row>
    <row r="6707" spans="3:3" x14ac:dyDescent="0.25">
      <c r="C6707" s="20"/>
    </row>
    <row r="6708" spans="3:3" x14ac:dyDescent="0.25">
      <c r="C6708" s="20"/>
    </row>
    <row r="6709" spans="3:3" x14ac:dyDescent="0.25">
      <c r="C6709" s="20"/>
    </row>
    <row r="6710" spans="3:3" x14ac:dyDescent="0.25">
      <c r="C6710" s="20"/>
    </row>
    <row r="6711" spans="3:3" x14ac:dyDescent="0.25">
      <c r="C6711" s="20"/>
    </row>
    <row r="6712" spans="3:3" x14ac:dyDescent="0.25">
      <c r="C6712" s="20"/>
    </row>
    <row r="6713" spans="3:3" x14ac:dyDescent="0.25">
      <c r="C6713" s="20"/>
    </row>
    <row r="6714" spans="3:3" x14ac:dyDescent="0.25">
      <c r="C6714" s="20"/>
    </row>
    <row r="6715" spans="3:3" x14ac:dyDescent="0.25">
      <c r="C6715" s="20"/>
    </row>
    <row r="6716" spans="3:3" x14ac:dyDescent="0.25">
      <c r="C6716" s="20"/>
    </row>
    <row r="6717" spans="3:3" x14ac:dyDescent="0.25">
      <c r="C6717" s="20"/>
    </row>
    <row r="6718" spans="3:3" x14ac:dyDescent="0.25">
      <c r="C6718" s="20"/>
    </row>
    <row r="6719" spans="3:3" x14ac:dyDescent="0.25">
      <c r="C6719" s="20"/>
    </row>
    <row r="6720" spans="3:3" x14ac:dyDescent="0.25">
      <c r="C6720" s="20"/>
    </row>
    <row r="6721" spans="3:3" x14ac:dyDescent="0.25">
      <c r="C6721" s="20"/>
    </row>
    <row r="6722" spans="3:3" x14ac:dyDescent="0.25">
      <c r="C6722" s="20"/>
    </row>
    <row r="6723" spans="3:3" x14ac:dyDescent="0.25">
      <c r="C6723" s="20"/>
    </row>
    <row r="6724" spans="3:3" x14ac:dyDescent="0.25">
      <c r="C6724" s="20"/>
    </row>
    <row r="6725" spans="3:3" x14ac:dyDescent="0.25">
      <c r="C6725" s="20"/>
    </row>
    <row r="6726" spans="3:3" x14ac:dyDescent="0.25">
      <c r="C6726" s="20"/>
    </row>
    <row r="6727" spans="3:3" x14ac:dyDescent="0.25">
      <c r="C6727" s="20"/>
    </row>
    <row r="6728" spans="3:3" x14ac:dyDescent="0.25">
      <c r="C6728" s="20"/>
    </row>
    <row r="6729" spans="3:3" x14ac:dyDescent="0.25">
      <c r="C6729" s="20"/>
    </row>
    <row r="6730" spans="3:3" x14ac:dyDescent="0.25">
      <c r="C6730" s="20"/>
    </row>
    <row r="6731" spans="3:3" x14ac:dyDescent="0.25">
      <c r="C6731" s="20"/>
    </row>
    <row r="6732" spans="3:3" x14ac:dyDescent="0.25">
      <c r="C6732" s="20"/>
    </row>
    <row r="6733" spans="3:3" x14ac:dyDescent="0.25">
      <c r="C6733" s="20"/>
    </row>
    <row r="6734" spans="3:3" x14ac:dyDescent="0.25">
      <c r="C6734" s="20"/>
    </row>
    <row r="6735" spans="3:3" x14ac:dyDescent="0.25">
      <c r="C6735" s="20"/>
    </row>
    <row r="6736" spans="3:3" x14ac:dyDescent="0.25">
      <c r="C6736" s="20"/>
    </row>
    <row r="6737" spans="3:3" x14ac:dyDescent="0.25">
      <c r="C6737" s="20"/>
    </row>
    <row r="6738" spans="3:3" x14ac:dyDescent="0.25">
      <c r="C6738" s="20"/>
    </row>
    <row r="6739" spans="3:3" x14ac:dyDescent="0.25">
      <c r="C6739" s="20"/>
    </row>
    <row r="6740" spans="3:3" x14ac:dyDescent="0.25">
      <c r="C6740" s="20"/>
    </row>
    <row r="6741" spans="3:3" x14ac:dyDescent="0.25">
      <c r="C6741" s="20"/>
    </row>
    <row r="6742" spans="3:3" x14ac:dyDescent="0.25">
      <c r="C6742" s="20"/>
    </row>
    <row r="6743" spans="3:3" x14ac:dyDescent="0.25">
      <c r="C6743" s="20"/>
    </row>
    <row r="6744" spans="3:3" x14ac:dyDescent="0.25">
      <c r="C6744" s="20"/>
    </row>
    <row r="6745" spans="3:3" x14ac:dyDescent="0.25">
      <c r="C6745" s="20"/>
    </row>
    <row r="6746" spans="3:3" x14ac:dyDescent="0.25">
      <c r="C6746" s="20"/>
    </row>
    <row r="6747" spans="3:3" x14ac:dyDescent="0.25">
      <c r="C6747" s="20"/>
    </row>
    <row r="6748" spans="3:3" x14ac:dyDescent="0.25">
      <c r="C6748" s="20"/>
    </row>
    <row r="6749" spans="3:3" x14ac:dyDescent="0.25">
      <c r="C6749" s="20"/>
    </row>
    <row r="6750" spans="3:3" x14ac:dyDescent="0.25">
      <c r="C6750" s="20"/>
    </row>
    <row r="6751" spans="3:3" x14ac:dyDescent="0.25">
      <c r="C6751" s="20"/>
    </row>
    <row r="6752" spans="3:3" x14ac:dyDescent="0.25">
      <c r="C6752" s="20"/>
    </row>
    <row r="6753" spans="3:3" x14ac:dyDescent="0.25">
      <c r="C6753" s="20"/>
    </row>
    <row r="6754" spans="3:3" x14ac:dyDescent="0.25">
      <c r="C6754" s="20"/>
    </row>
    <row r="6755" spans="3:3" x14ac:dyDescent="0.25">
      <c r="C6755" s="20"/>
    </row>
    <row r="6756" spans="3:3" x14ac:dyDescent="0.25">
      <c r="C6756" s="20"/>
    </row>
    <row r="6757" spans="3:3" x14ac:dyDescent="0.25">
      <c r="C6757" s="20"/>
    </row>
    <row r="6758" spans="3:3" x14ac:dyDescent="0.25">
      <c r="C6758" s="20"/>
    </row>
    <row r="6759" spans="3:3" x14ac:dyDescent="0.25">
      <c r="C6759" s="20"/>
    </row>
    <row r="6760" spans="3:3" x14ac:dyDescent="0.25">
      <c r="C6760" s="20"/>
    </row>
    <row r="6761" spans="3:3" x14ac:dyDescent="0.25">
      <c r="C6761" s="20"/>
    </row>
    <row r="6762" spans="3:3" x14ac:dyDescent="0.25">
      <c r="C6762" s="20"/>
    </row>
    <row r="6763" spans="3:3" x14ac:dyDescent="0.25">
      <c r="C6763" s="20"/>
    </row>
    <row r="6764" spans="3:3" x14ac:dyDescent="0.25">
      <c r="C6764" s="20"/>
    </row>
    <row r="6765" spans="3:3" x14ac:dyDescent="0.25">
      <c r="C6765" s="20"/>
    </row>
    <row r="6766" spans="3:3" x14ac:dyDescent="0.25">
      <c r="C6766" s="20"/>
    </row>
    <row r="6767" spans="3:3" x14ac:dyDescent="0.25">
      <c r="C6767" s="20"/>
    </row>
    <row r="6768" spans="3:3" x14ac:dyDescent="0.25">
      <c r="C6768" s="20"/>
    </row>
    <row r="6769" spans="3:3" x14ac:dyDescent="0.25">
      <c r="C6769" s="20"/>
    </row>
    <row r="6770" spans="3:3" x14ac:dyDescent="0.25">
      <c r="C6770" s="20"/>
    </row>
    <row r="6771" spans="3:3" x14ac:dyDescent="0.25">
      <c r="C6771" s="20"/>
    </row>
    <row r="6772" spans="3:3" x14ac:dyDescent="0.25">
      <c r="C6772" s="20"/>
    </row>
    <row r="6773" spans="3:3" x14ac:dyDescent="0.25">
      <c r="C6773" s="20"/>
    </row>
    <row r="6774" spans="3:3" x14ac:dyDescent="0.25">
      <c r="C6774" s="20"/>
    </row>
    <row r="6775" spans="3:3" x14ac:dyDescent="0.25">
      <c r="C6775" s="20"/>
    </row>
    <row r="6776" spans="3:3" x14ac:dyDescent="0.25">
      <c r="C6776" s="20"/>
    </row>
    <row r="6777" spans="3:3" x14ac:dyDescent="0.25">
      <c r="C6777" s="20"/>
    </row>
    <row r="6778" spans="3:3" x14ac:dyDescent="0.25">
      <c r="C6778" s="20"/>
    </row>
    <row r="6779" spans="3:3" x14ac:dyDescent="0.25">
      <c r="C6779" s="20"/>
    </row>
    <row r="6780" spans="3:3" x14ac:dyDescent="0.25">
      <c r="C6780" s="20"/>
    </row>
    <row r="6781" spans="3:3" x14ac:dyDescent="0.25">
      <c r="C6781" s="20"/>
    </row>
    <row r="6782" spans="3:3" x14ac:dyDescent="0.25">
      <c r="C6782" s="20"/>
    </row>
    <row r="6783" spans="3:3" x14ac:dyDescent="0.25">
      <c r="C6783" s="20"/>
    </row>
    <row r="6784" spans="3:3" x14ac:dyDescent="0.25">
      <c r="C6784" s="20"/>
    </row>
    <row r="6785" spans="3:3" x14ac:dyDescent="0.25">
      <c r="C6785" s="20"/>
    </row>
    <row r="6786" spans="3:3" x14ac:dyDescent="0.25">
      <c r="C6786" s="20"/>
    </row>
    <row r="6787" spans="3:3" x14ac:dyDescent="0.25">
      <c r="C6787" s="20"/>
    </row>
    <row r="6788" spans="3:3" x14ac:dyDescent="0.25">
      <c r="C6788" s="20"/>
    </row>
    <row r="6789" spans="3:3" x14ac:dyDescent="0.25">
      <c r="C6789" s="20"/>
    </row>
    <row r="6790" spans="3:3" x14ac:dyDescent="0.25">
      <c r="C6790" s="20"/>
    </row>
    <row r="6791" spans="3:3" x14ac:dyDescent="0.25">
      <c r="C6791" s="20"/>
    </row>
    <row r="6792" spans="3:3" x14ac:dyDescent="0.25">
      <c r="C6792" s="20"/>
    </row>
    <row r="6793" spans="3:3" x14ac:dyDescent="0.25">
      <c r="C6793" s="20"/>
    </row>
    <row r="6794" spans="3:3" x14ac:dyDescent="0.25">
      <c r="C6794" s="20"/>
    </row>
    <row r="6795" spans="3:3" x14ac:dyDescent="0.25">
      <c r="C6795" s="20"/>
    </row>
    <row r="6796" spans="3:3" x14ac:dyDescent="0.25">
      <c r="C6796" s="20"/>
    </row>
    <row r="6797" spans="3:3" x14ac:dyDescent="0.25">
      <c r="C6797" s="20"/>
    </row>
    <row r="6798" spans="3:3" x14ac:dyDescent="0.25">
      <c r="C6798" s="20"/>
    </row>
    <row r="6799" spans="3:3" x14ac:dyDescent="0.25">
      <c r="C6799" s="20"/>
    </row>
    <row r="6800" spans="3:3" x14ac:dyDescent="0.25">
      <c r="C6800" s="20"/>
    </row>
    <row r="6801" spans="3:3" x14ac:dyDescent="0.25">
      <c r="C6801" s="20"/>
    </row>
    <row r="6802" spans="3:3" x14ac:dyDescent="0.25">
      <c r="C6802" s="20"/>
    </row>
    <row r="6803" spans="3:3" x14ac:dyDescent="0.25">
      <c r="C6803" s="20"/>
    </row>
    <row r="6804" spans="3:3" x14ac:dyDescent="0.25">
      <c r="C6804" s="20"/>
    </row>
    <row r="6805" spans="3:3" x14ac:dyDescent="0.25">
      <c r="C6805" s="20"/>
    </row>
    <row r="6806" spans="3:3" x14ac:dyDescent="0.25">
      <c r="C6806" s="20"/>
    </row>
    <row r="6807" spans="3:3" x14ac:dyDescent="0.25">
      <c r="C6807" s="20"/>
    </row>
    <row r="6808" spans="3:3" x14ac:dyDescent="0.25">
      <c r="C6808" s="20"/>
    </row>
    <row r="6809" spans="3:3" x14ac:dyDescent="0.25">
      <c r="C6809" s="20"/>
    </row>
    <row r="6810" spans="3:3" x14ac:dyDescent="0.25">
      <c r="C6810" s="20"/>
    </row>
    <row r="6811" spans="3:3" x14ac:dyDescent="0.25">
      <c r="C6811" s="20"/>
    </row>
    <row r="6812" spans="3:3" x14ac:dyDescent="0.25">
      <c r="C6812" s="20"/>
    </row>
    <row r="6813" spans="3:3" x14ac:dyDescent="0.25">
      <c r="C6813" s="20"/>
    </row>
    <row r="6814" spans="3:3" x14ac:dyDescent="0.25">
      <c r="C6814" s="20"/>
    </row>
    <row r="6815" spans="3:3" x14ac:dyDescent="0.25">
      <c r="C6815" s="20"/>
    </row>
    <row r="6816" spans="3:3" x14ac:dyDescent="0.25">
      <c r="C6816" s="20"/>
    </row>
    <row r="6817" spans="3:3" x14ac:dyDescent="0.25">
      <c r="C6817" s="20"/>
    </row>
    <row r="6818" spans="3:3" x14ac:dyDescent="0.25">
      <c r="C6818" s="20"/>
    </row>
    <row r="6819" spans="3:3" x14ac:dyDescent="0.25">
      <c r="C6819" s="20"/>
    </row>
    <row r="6820" spans="3:3" x14ac:dyDescent="0.25">
      <c r="C6820" s="20"/>
    </row>
    <row r="6821" spans="3:3" x14ac:dyDescent="0.25">
      <c r="C6821" s="20"/>
    </row>
    <row r="6822" spans="3:3" x14ac:dyDescent="0.25">
      <c r="C6822" s="20"/>
    </row>
    <row r="6823" spans="3:3" x14ac:dyDescent="0.25">
      <c r="C6823" s="20"/>
    </row>
    <row r="6824" spans="3:3" x14ac:dyDescent="0.25">
      <c r="C6824" s="20"/>
    </row>
    <row r="6825" spans="3:3" x14ac:dyDescent="0.25">
      <c r="C6825" s="20"/>
    </row>
    <row r="6826" spans="3:3" x14ac:dyDescent="0.25">
      <c r="C6826" s="20"/>
    </row>
    <row r="6827" spans="3:3" x14ac:dyDescent="0.25">
      <c r="C6827" s="20"/>
    </row>
    <row r="6828" spans="3:3" x14ac:dyDescent="0.25">
      <c r="C6828" s="20"/>
    </row>
    <row r="6829" spans="3:3" x14ac:dyDescent="0.25">
      <c r="C6829" s="20"/>
    </row>
    <row r="6830" spans="3:3" x14ac:dyDescent="0.25">
      <c r="C6830" s="20"/>
    </row>
    <row r="6831" spans="3:3" x14ac:dyDescent="0.25">
      <c r="C6831" s="20"/>
    </row>
    <row r="6832" spans="3:3" x14ac:dyDescent="0.25">
      <c r="C6832" s="20"/>
    </row>
    <row r="6833" spans="3:3" x14ac:dyDescent="0.25">
      <c r="C6833" s="20"/>
    </row>
    <row r="6834" spans="3:3" x14ac:dyDescent="0.25">
      <c r="C6834" s="20"/>
    </row>
    <row r="6835" spans="3:3" x14ac:dyDescent="0.25">
      <c r="C6835" s="20"/>
    </row>
    <row r="6836" spans="3:3" x14ac:dyDescent="0.25">
      <c r="C6836" s="20"/>
    </row>
    <row r="6837" spans="3:3" x14ac:dyDescent="0.25">
      <c r="C6837" s="20"/>
    </row>
    <row r="6838" spans="3:3" x14ac:dyDescent="0.25">
      <c r="C6838" s="20"/>
    </row>
    <row r="6839" spans="3:3" x14ac:dyDescent="0.25">
      <c r="C6839" s="20"/>
    </row>
    <row r="6840" spans="3:3" x14ac:dyDescent="0.25">
      <c r="C6840" s="20"/>
    </row>
    <row r="6841" spans="3:3" x14ac:dyDescent="0.25">
      <c r="C6841" s="20"/>
    </row>
    <row r="6842" spans="3:3" x14ac:dyDescent="0.25">
      <c r="C6842" s="20"/>
    </row>
    <row r="6843" spans="3:3" x14ac:dyDescent="0.25">
      <c r="C6843" s="20"/>
    </row>
    <row r="6844" spans="3:3" x14ac:dyDescent="0.25">
      <c r="C6844" s="20"/>
    </row>
    <row r="6845" spans="3:3" x14ac:dyDescent="0.25">
      <c r="C6845" s="20"/>
    </row>
    <row r="6846" spans="3:3" x14ac:dyDescent="0.25">
      <c r="C6846" s="20"/>
    </row>
    <row r="6847" spans="3:3" x14ac:dyDescent="0.25">
      <c r="C6847" s="20"/>
    </row>
    <row r="6848" spans="3:3" x14ac:dyDescent="0.25">
      <c r="C6848" s="20"/>
    </row>
    <row r="6849" spans="3:3" x14ac:dyDescent="0.25">
      <c r="C6849" s="20"/>
    </row>
    <row r="6850" spans="3:3" x14ac:dyDescent="0.25">
      <c r="C6850" s="20"/>
    </row>
    <row r="6851" spans="3:3" x14ac:dyDescent="0.25">
      <c r="C6851" s="20"/>
    </row>
    <row r="6852" spans="3:3" x14ac:dyDescent="0.25">
      <c r="C6852" s="20"/>
    </row>
    <row r="6853" spans="3:3" x14ac:dyDescent="0.25">
      <c r="C6853" s="20"/>
    </row>
    <row r="6854" spans="3:3" x14ac:dyDescent="0.25">
      <c r="C6854" s="20"/>
    </row>
    <row r="6855" spans="3:3" x14ac:dyDescent="0.25">
      <c r="C6855" s="20"/>
    </row>
    <row r="6856" spans="3:3" x14ac:dyDescent="0.25">
      <c r="C6856" s="20"/>
    </row>
    <row r="6857" spans="3:3" x14ac:dyDescent="0.25">
      <c r="C6857" s="20"/>
    </row>
    <row r="6858" spans="3:3" x14ac:dyDescent="0.25">
      <c r="C6858" s="20"/>
    </row>
    <row r="6859" spans="3:3" x14ac:dyDescent="0.25">
      <c r="C6859" s="20"/>
    </row>
    <row r="6860" spans="3:3" x14ac:dyDescent="0.25">
      <c r="C6860" s="20"/>
    </row>
    <row r="6861" spans="3:3" x14ac:dyDescent="0.25">
      <c r="C6861" s="20"/>
    </row>
    <row r="6862" spans="3:3" x14ac:dyDescent="0.25">
      <c r="C6862" s="20"/>
    </row>
    <row r="6863" spans="3:3" x14ac:dyDescent="0.25">
      <c r="C6863" s="20"/>
    </row>
    <row r="6864" spans="3:3" x14ac:dyDescent="0.25">
      <c r="C6864" s="20"/>
    </row>
    <row r="6865" spans="3:3" x14ac:dyDescent="0.25">
      <c r="C6865" s="20"/>
    </row>
    <row r="6866" spans="3:3" x14ac:dyDescent="0.25">
      <c r="C6866" s="20"/>
    </row>
    <row r="6867" spans="3:3" x14ac:dyDescent="0.25">
      <c r="C6867" s="20"/>
    </row>
    <row r="6868" spans="3:3" x14ac:dyDescent="0.25">
      <c r="C6868" s="20"/>
    </row>
    <row r="6869" spans="3:3" x14ac:dyDescent="0.25">
      <c r="C6869" s="20"/>
    </row>
    <row r="6870" spans="3:3" x14ac:dyDescent="0.25">
      <c r="C6870" s="20"/>
    </row>
    <row r="6871" spans="3:3" x14ac:dyDescent="0.25">
      <c r="C6871" s="20"/>
    </row>
    <row r="6872" spans="3:3" x14ac:dyDescent="0.25">
      <c r="C6872" s="20"/>
    </row>
    <row r="6873" spans="3:3" x14ac:dyDescent="0.25">
      <c r="C6873" s="20"/>
    </row>
    <row r="6874" spans="3:3" x14ac:dyDescent="0.25">
      <c r="C6874" s="20"/>
    </row>
    <row r="6875" spans="3:3" x14ac:dyDescent="0.25">
      <c r="C6875" s="20"/>
    </row>
    <row r="6876" spans="3:3" x14ac:dyDescent="0.25">
      <c r="C6876" s="20"/>
    </row>
    <row r="6877" spans="3:3" x14ac:dyDescent="0.25">
      <c r="C6877" s="20"/>
    </row>
    <row r="6878" spans="3:3" x14ac:dyDescent="0.25">
      <c r="C6878" s="20"/>
    </row>
    <row r="6879" spans="3:3" x14ac:dyDescent="0.25">
      <c r="C6879" s="20"/>
    </row>
    <row r="6880" spans="3:3" x14ac:dyDescent="0.25">
      <c r="C6880" s="20"/>
    </row>
    <row r="6881" spans="3:3" x14ac:dyDescent="0.25">
      <c r="C6881" s="20"/>
    </row>
    <row r="6882" spans="3:3" x14ac:dyDescent="0.25">
      <c r="C6882" s="20"/>
    </row>
    <row r="6883" spans="3:3" x14ac:dyDescent="0.25">
      <c r="C6883" s="20"/>
    </row>
    <row r="6884" spans="3:3" x14ac:dyDescent="0.25">
      <c r="C6884" s="20"/>
    </row>
    <row r="6885" spans="3:3" x14ac:dyDescent="0.25">
      <c r="C6885" s="20"/>
    </row>
    <row r="6886" spans="3:3" x14ac:dyDescent="0.25">
      <c r="C6886" s="20"/>
    </row>
    <row r="6887" spans="3:3" x14ac:dyDescent="0.25">
      <c r="C6887" s="20"/>
    </row>
    <row r="6888" spans="3:3" x14ac:dyDescent="0.25">
      <c r="C6888" s="20"/>
    </row>
    <row r="6889" spans="3:3" x14ac:dyDescent="0.25">
      <c r="C6889" s="20"/>
    </row>
    <row r="6890" spans="3:3" x14ac:dyDescent="0.25">
      <c r="C6890" s="20"/>
    </row>
    <row r="6891" spans="3:3" x14ac:dyDescent="0.25">
      <c r="C6891" s="20"/>
    </row>
    <row r="6892" spans="3:3" x14ac:dyDescent="0.25">
      <c r="C6892" s="20"/>
    </row>
    <row r="6893" spans="3:3" x14ac:dyDescent="0.25">
      <c r="C6893" s="20"/>
    </row>
    <row r="6894" spans="3:3" x14ac:dyDescent="0.25">
      <c r="C6894" s="20"/>
    </row>
    <row r="6895" spans="3:3" x14ac:dyDescent="0.25">
      <c r="C6895" s="20"/>
    </row>
    <row r="6896" spans="3:3" x14ac:dyDescent="0.25">
      <c r="C6896" s="20"/>
    </row>
    <row r="6897" spans="3:3" x14ac:dyDescent="0.25">
      <c r="C6897" s="20"/>
    </row>
    <row r="6898" spans="3:3" x14ac:dyDescent="0.25">
      <c r="C6898" s="20"/>
    </row>
    <row r="6899" spans="3:3" x14ac:dyDescent="0.25">
      <c r="C6899" s="20"/>
    </row>
    <row r="6900" spans="3:3" x14ac:dyDescent="0.25">
      <c r="C6900" s="20"/>
    </row>
    <row r="6901" spans="3:3" x14ac:dyDescent="0.25">
      <c r="C6901" s="20"/>
    </row>
    <row r="6902" spans="3:3" x14ac:dyDescent="0.25">
      <c r="C6902" s="20"/>
    </row>
    <row r="6903" spans="3:3" x14ac:dyDescent="0.25">
      <c r="C6903" s="20"/>
    </row>
    <row r="6904" spans="3:3" x14ac:dyDescent="0.25">
      <c r="C6904" s="20"/>
    </row>
    <row r="6905" spans="3:3" x14ac:dyDescent="0.25">
      <c r="C6905" s="20"/>
    </row>
    <row r="6906" spans="3:3" x14ac:dyDescent="0.25">
      <c r="C6906" s="20"/>
    </row>
    <row r="6907" spans="3:3" x14ac:dyDescent="0.25">
      <c r="C6907" s="20"/>
    </row>
    <row r="6908" spans="3:3" x14ac:dyDescent="0.25">
      <c r="C6908" s="20"/>
    </row>
    <row r="6909" spans="3:3" x14ac:dyDescent="0.25">
      <c r="C6909" s="20"/>
    </row>
    <row r="6910" spans="3:3" x14ac:dyDescent="0.25">
      <c r="C6910" s="20"/>
    </row>
    <row r="6911" spans="3:3" x14ac:dyDescent="0.25">
      <c r="C6911" s="20"/>
    </row>
    <row r="6912" spans="3:3" x14ac:dyDescent="0.25">
      <c r="C6912" s="20"/>
    </row>
    <row r="6913" spans="3:3" x14ac:dyDescent="0.25">
      <c r="C6913" s="20"/>
    </row>
    <row r="6914" spans="3:3" x14ac:dyDescent="0.25">
      <c r="C6914" s="20"/>
    </row>
    <row r="6915" spans="3:3" x14ac:dyDescent="0.25">
      <c r="C6915" s="20"/>
    </row>
    <row r="6916" spans="3:3" x14ac:dyDescent="0.25">
      <c r="C6916" s="20"/>
    </row>
    <row r="6917" spans="3:3" x14ac:dyDescent="0.25">
      <c r="C6917" s="20"/>
    </row>
    <row r="6918" spans="3:3" x14ac:dyDescent="0.25">
      <c r="C6918" s="20"/>
    </row>
    <row r="6919" spans="3:3" x14ac:dyDescent="0.25">
      <c r="C6919" s="20"/>
    </row>
    <row r="6920" spans="3:3" x14ac:dyDescent="0.25">
      <c r="C6920" s="20"/>
    </row>
    <row r="6921" spans="3:3" x14ac:dyDescent="0.25">
      <c r="C6921" s="20"/>
    </row>
    <row r="6922" spans="3:3" x14ac:dyDescent="0.25">
      <c r="C6922" s="20"/>
    </row>
    <row r="6923" spans="3:3" x14ac:dyDescent="0.25">
      <c r="C6923" s="20"/>
    </row>
    <row r="6924" spans="3:3" x14ac:dyDescent="0.25">
      <c r="C6924" s="20"/>
    </row>
    <row r="6925" spans="3:3" x14ac:dyDescent="0.25">
      <c r="C6925" s="20"/>
    </row>
    <row r="6926" spans="3:3" x14ac:dyDescent="0.25">
      <c r="C6926" s="20"/>
    </row>
    <row r="6927" spans="3:3" x14ac:dyDescent="0.25">
      <c r="C6927" s="20"/>
    </row>
    <row r="6928" spans="3:3" x14ac:dyDescent="0.25">
      <c r="C6928" s="20"/>
    </row>
    <row r="6929" spans="3:3" x14ac:dyDescent="0.25">
      <c r="C6929" s="20"/>
    </row>
    <row r="6930" spans="3:3" x14ac:dyDescent="0.25">
      <c r="C6930" s="20"/>
    </row>
    <row r="6931" spans="3:3" x14ac:dyDescent="0.25">
      <c r="C6931" s="20"/>
    </row>
    <row r="6932" spans="3:3" x14ac:dyDescent="0.25">
      <c r="C6932" s="20"/>
    </row>
    <row r="6933" spans="3:3" x14ac:dyDescent="0.25">
      <c r="C6933" s="20"/>
    </row>
    <row r="6934" spans="3:3" x14ac:dyDescent="0.25">
      <c r="C6934" s="20"/>
    </row>
    <row r="6935" spans="3:3" x14ac:dyDescent="0.25">
      <c r="C6935" s="20"/>
    </row>
    <row r="6936" spans="3:3" x14ac:dyDescent="0.25">
      <c r="C6936" s="20"/>
    </row>
    <row r="6937" spans="3:3" x14ac:dyDescent="0.25">
      <c r="C6937" s="20"/>
    </row>
    <row r="6938" spans="3:3" x14ac:dyDescent="0.25">
      <c r="C6938" s="20"/>
    </row>
    <row r="6939" spans="3:3" x14ac:dyDescent="0.25">
      <c r="C6939" s="20"/>
    </row>
    <row r="6940" spans="3:3" x14ac:dyDescent="0.25">
      <c r="C6940" s="20"/>
    </row>
    <row r="6941" spans="3:3" x14ac:dyDescent="0.25">
      <c r="C6941" s="20"/>
    </row>
    <row r="6942" spans="3:3" x14ac:dyDescent="0.25">
      <c r="C6942" s="20"/>
    </row>
    <row r="6943" spans="3:3" x14ac:dyDescent="0.25">
      <c r="C6943" s="20"/>
    </row>
    <row r="6944" spans="3:3" x14ac:dyDescent="0.25">
      <c r="C6944" s="20"/>
    </row>
    <row r="6945" spans="3:3" x14ac:dyDescent="0.25">
      <c r="C6945" s="20"/>
    </row>
    <row r="6946" spans="3:3" x14ac:dyDescent="0.25">
      <c r="C6946" s="20"/>
    </row>
    <row r="6947" spans="3:3" x14ac:dyDescent="0.25">
      <c r="C6947" s="20"/>
    </row>
    <row r="6948" spans="3:3" x14ac:dyDescent="0.25">
      <c r="C6948" s="20"/>
    </row>
    <row r="6949" spans="3:3" x14ac:dyDescent="0.25">
      <c r="C6949" s="20"/>
    </row>
    <row r="6950" spans="3:3" x14ac:dyDescent="0.25">
      <c r="C6950" s="20"/>
    </row>
    <row r="6951" spans="3:3" x14ac:dyDescent="0.25">
      <c r="C6951" s="20"/>
    </row>
    <row r="6952" spans="3:3" x14ac:dyDescent="0.25">
      <c r="C6952" s="20"/>
    </row>
    <row r="6953" spans="3:3" x14ac:dyDescent="0.25">
      <c r="C6953" s="20"/>
    </row>
    <row r="6954" spans="3:3" x14ac:dyDescent="0.25">
      <c r="C6954" s="20"/>
    </row>
    <row r="6955" spans="3:3" x14ac:dyDescent="0.25">
      <c r="C6955" s="20"/>
    </row>
    <row r="6956" spans="3:3" x14ac:dyDescent="0.25">
      <c r="C6956" s="20"/>
    </row>
    <row r="6957" spans="3:3" x14ac:dyDescent="0.25">
      <c r="C6957" s="20"/>
    </row>
    <row r="6958" spans="3:3" x14ac:dyDescent="0.25">
      <c r="C6958" s="20"/>
    </row>
    <row r="6959" spans="3:3" x14ac:dyDescent="0.25">
      <c r="C6959" s="20"/>
    </row>
    <row r="6960" spans="3:3" x14ac:dyDescent="0.25">
      <c r="C6960" s="20"/>
    </row>
    <row r="6961" spans="3:3" x14ac:dyDescent="0.25">
      <c r="C6961" s="20"/>
    </row>
    <row r="6962" spans="3:3" x14ac:dyDescent="0.25">
      <c r="C6962" s="20"/>
    </row>
    <row r="6963" spans="3:3" x14ac:dyDescent="0.25">
      <c r="C6963" s="20"/>
    </row>
    <row r="6964" spans="3:3" x14ac:dyDescent="0.25">
      <c r="C6964" s="20"/>
    </row>
    <row r="6965" spans="3:3" x14ac:dyDescent="0.25">
      <c r="C6965" s="20"/>
    </row>
    <row r="6966" spans="3:3" x14ac:dyDescent="0.25">
      <c r="C6966" s="20"/>
    </row>
    <row r="6967" spans="3:3" x14ac:dyDescent="0.25">
      <c r="C6967" s="20"/>
    </row>
    <row r="6968" spans="3:3" x14ac:dyDescent="0.25">
      <c r="C6968" s="20"/>
    </row>
    <row r="6969" spans="3:3" x14ac:dyDescent="0.25">
      <c r="C6969" s="20"/>
    </row>
    <row r="6970" spans="3:3" x14ac:dyDescent="0.25">
      <c r="C6970" s="20"/>
    </row>
    <row r="6971" spans="3:3" x14ac:dyDescent="0.25">
      <c r="C6971" s="20"/>
    </row>
    <row r="6972" spans="3:3" x14ac:dyDescent="0.25">
      <c r="C6972" s="20"/>
    </row>
    <row r="6973" spans="3:3" x14ac:dyDescent="0.25">
      <c r="C6973" s="20"/>
    </row>
    <row r="6974" spans="3:3" x14ac:dyDescent="0.25">
      <c r="C6974" s="20"/>
    </row>
    <row r="6975" spans="3:3" x14ac:dyDescent="0.25">
      <c r="C6975" s="20"/>
    </row>
    <row r="6976" spans="3:3" x14ac:dyDescent="0.25">
      <c r="C6976" s="20"/>
    </row>
    <row r="6977" spans="3:3" x14ac:dyDescent="0.25">
      <c r="C6977" s="20"/>
    </row>
    <row r="6978" spans="3:3" x14ac:dyDescent="0.25">
      <c r="C6978" s="20"/>
    </row>
    <row r="6979" spans="3:3" x14ac:dyDescent="0.25">
      <c r="C6979" s="20"/>
    </row>
    <row r="6980" spans="3:3" x14ac:dyDescent="0.25">
      <c r="C6980" s="20"/>
    </row>
    <row r="6981" spans="3:3" x14ac:dyDescent="0.25">
      <c r="C6981" s="20"/>
    </row>
    <row r="6982" spans="3:3" x14ac:dyDescent="0.25">
      <c r="C6982" s="20"/>
    </row>
    <row r="6983" spans="3:3" x14ac:dyDescent="0.25">
      <c r="C6983" s="20"/>
    </row>
    <row r="6984" spans="3:3" x14ac:dyDescent="0.25">
      <c r="C6984" s="20"/>
    </row>
    <row r="6985" spans="3:3" x14ac:dyDescent="0.25">
      <c r="C6985" s="20"/>
    </row>
    <row r="6986" spans="3:3" x14ac:dyDescent="0.25">
      <c r="C6986" s="20"/>
    </row>
    <row r="6987" spans="3:3" x14ac:dyDescent="0.25">
      <c r="C6987" s="20"/>
    </row>
    <row r="6988" spans="3:3" x14ac:dyDescent="0.25">
      <c r="C6988" s="20"/>
    </row>
    <row r="6989" spans="3:3" x14ac:dyDescent="0.25">
      <c r="C6989" s="20"/>
    </row>
    <row r="6990" spans="3:3" x14ac:dyDescent="0.25">
      <c r="C6990" s="20"/>
    </row>
    <row r="6991" spans="3:3" x14ac:dyDescent="0.25">
      <c r="C6991" s="20"/>
    </row>
    <row r="6992" spans="3:3" x14ac:dyDescent="0.25">
      <c r="C6992" s="20"/>
    </row>
    <row r="6993" spans="3:3" x14ac:dyDescent="0.25">
      <c r="C6993" s="20"/>
    </row>
    <row r="6994" spans="3:3" x14ac:dyDescent="0.25">
      <c r="C6994" s="20"/>
    </row>
    <row r="6995" spans="3:3" x14ac:dyDescent="0.25">
      <c r="C6995" s="20"/>
    </row>
    <row r="6996" spans="3:3" x14ac:dyDescent="0.25">
      <c r="C6996" s="20"/>
    </row>
    <row r="6997" spans="3:3" x14ac:dyDescent="0.25">
      <c r="C6997" s="20"/>
    </row>
    <row r="6998" spans="3:3" x14ac:dyDescent="0.25">
      <c r="C6998" s="20"/>
    </row>
    <row r="6999" spans="3:3" x14ac:dyDescent="0.25">
      <c r="C6999" s="20"/>
    </row>
    <row r="7000" spans="3:3" x14ac:dyDescent="0.25">
      <c r="C7000" s="20"/>
    </row>
    <row r="7001" spans="3:3" x14ac:dyDescent="0.25">
      <c r="C7001" s="20"/>
    </row>
    <row r="7002" spans="3:3" x14ac:dyDescent="0.25">
      <c r="C7002" s="20"/>
    </row>
    <row r="7003" spans="3:3" x14ac:dyDescent="0.25">
      <c r="C7003" s="20"/>
    </row>
    <row r="7004" spans="3:3" x14ac:dyDescent="0.25">
      <c r="C7004" s="20"/>
    </row>
    <row r="7005" spans="3:3" x14ac:dyDescent="0.25">
      <c r="C7005" s="20"/>
    </row>
    <row r="7006" spans="3:3" x14ac:dyDescent="0.25">
      <c r="C7006" s="20"/>
    </row>
    <row r="7007" spans="3:3" x14ac:dyDescent="0.25">
      <c r="C7007" s="20"/>
    </row>
    <row r="7008" spans="3:3" x14ac:dyDescent="0.25">
      <c r="C7008" s="20"/>
    </row>
    <row r="7009" spans="3:3" x14ac:dyDescent="0.25">
      <c r="C7009" s="20"/>
    </row>
    <row r="7010" spans="3:3" x14ac:dyDescent="0.25">
      <c r="C7010" s="20"/>
    </row>
    <row r="7011" spans="3:3" x14ac:dyDescent="0.25">
      <c r="C7011" s="20"/>
    </row>
    <row r="7012" spans="3:3" x14ac:dyDescent="0.25">
      <c r="C7012" s="20"/>
    </row>
    <row r="7013" spans="3:3" x14ac:dyDescent="0.25">
      <c r="C7013" s="20"/>
    </row>
    <row r="7014" spans="3:3" x14ac:dyDescent="0.25">
      <c r="C7014" s="20"/>
    </row>
    <row r="7015" spans="3:3" x14ac:dyDescent="0.25">
      <c r="C7015" s="20"/>
    </row>
    <row r="7016" spans="3:3" x14ac:dyDescent="0.25">
      <c r="C7016" s="20"/>
    </row>
    <row r="7017" spans="3:3" x14ac:dyDescent="0.25">
      <c r="C7017" s="20"/>
    </row>
    <row r="7018" spans="3:3" x14ac:dyDescent="0.25">
      <c r="C7018" s="20"/>
    </row>
    <row r="7019" spans="3:3" x14ac:dyDescent="0.25">
      <c r="C7019" s="20"/>
    </row>
    <row r="7020" spans="3:3" x14ac:dyDescent="0.25">
      <c r="C7020" s="20"/>
    </row>
    <row r="7021" spans="3:3" x14ac:dyDescent="0.25">
      <c r="C7021" s="20"/>
    </row>
    <row r="7022" spans="3:3" x14ac:dyDescent="0.25">
      <c r="C7022" s="20"/>
    </row>
    <row r="7023" spans="3:3" x14ac:dyDescent="0.25">
      <c r="C7023" s="20"/>
    </row>
    <row r="7024" spans="3:3" x14ac:dyDescent="0.25">
      <c r="C7024" s="20"/>
    </row>
    <row r="7025" spans="3:3" x14ac:dyDescent="0.25">
      <c r="C7025" s="20"/>
    </row>
    <row r="7026" spans="3:3" x14ac:dyDescent="0.25">
      <c r="C7026" s="20"/>
    </row>
    <row r="7027" spans="3:3" x14ac:dyDescent="0.25">
      <c r="C7027" s="20"/>
    </row>
    <row r="7028" spans="3:3" x14ac:dyDescent="0.25">
      <c r="C7028" s="20"/>
    </row>
    <row r="7029" spans="3:3" x14ac:dyDescent="0.25">
      <c r="C7029" s="20"/>
    </row>
    <row r="7030" spans="3:3" x14ac:dyDescent="0.25">
      <c r="C7030" s="20"/>
    </row>
    <row r="7031" spans="3:3" x14ac:dyDescent="0.25">
      <c r="C7031" s="20"/>
    </row>
    <row r="7032" spans="3:3" x14ac:dyDescent="0.25">
      <c r="C7032" s="20"/>
    </row>
    <row r="7033" spans="3:3" x14ac:dyDescent="0.25">
      <c r="C7033" s="20"/>
    </row>
    <row r="7034" spans="3:3" x14ac:dyDescent="0.25">
      <c r="C7034" s="20"/>
    </row>
    <row r="7035" spans="3:3" x14ac:dyDescent="0.25">
      <c r="C7035" s="20"/>
    </row>
    <row r="7036" spans="3:3" x14ac:dyDescent="0.25">
      <c r="C7036" s="20"/>
    </row>
    <row r="7037" spans="3:3" x14ac:dyDescent="0.25">
      <c r="C7037" s="20"/>
    </row>
    <row r="7038" spans="3:3" x14ac:dyDescent="0.25">
      <c r="C7038" s="20"/>
    </row>
    <row r="7039" spans="3:3" x14ac:dyDescent="0.25">
      <c r="C7039" s="20"/>
    </row>
    <row r="7040" spans="3:3" x14ac:dyDescent="0.25">
      <c r="C7040" s="20"/>
    </row>
    <row r="7041" spans="3:3" x14ac:dyDescent="0.25">
      <c r="C7041" s="20"/>
    </row>
    <row r="7042" spans="3:3" x14ac:dyDescent="0.25">
      <c r="C7042" s="20"/>
    </row>
    <row r="7043" spans="3:3" x14ac:dyDescent="0.25">
      <c r="C7043" s="20"/>
    </row>
    <row r="7044" spans="3:3" x14ac:dyDescent="0.25">
      <c r="C7044" s="20"/>
    </row>
    <row r="7045" spans="3:3" x14ac:dyDescent="0.25">
      <c r="C7045" s="20"/>
    </row>
    <row r="7046" spans="3:3" x14ac:dyDescent="0.25">
      <c r="C7046" s="20"/>
    </row>
    <row r="7047" spans="3:3" x14ac:dyDescent="0.25">
      <c r="C7047" s="20"/>
    </row>
    <row r="7048" spans="3:3" x14ac:dyDescent="0.25">
      <c r="C7048" s="20"/>
    </row>
    <row r="7049" spans="3:3" x14ac:dyDescent="0.25">
      <c r="C7049" s="20"/>
    </row>
    <row r="7050" spans="3:3" x14ac:dyDescent="0.25">
      <c r="C7050" s="20"/>
    </row>
    <row r="7051" spans="3:3" x14ac:dyDescent="0.25">
      <c r="C7051" s="20"/>
    </row>
    <row r="7052" spans="3:3" x14ac:dyDescent="0.25">
      <c r="C7052" s="20"/>
    </row>
    <row r="7053" spans="3:3" x14ac:dyDescent="0.25">
      <c r="C7053" s="20"/>
    </row>
    <row r="7054" spans="3:3" x14ac:dyDescent="0.25">
      <c r="C7054" s="20"/>
    </row>
    <row r="7055" spans="3:3" x14ac:dyDescent="0.25">
      <c r="C7055" s="20"/>
    </row>
    <row r="7056" spans="3:3" x14ac:dyDescent="0.25">
      <c r="C7056" s="20"/>
    </row>
    <row r="7057" spans="3:3" x14ac:dyDescent="0.25">
      <c r="C7057" s="20"/>
    </row>
    <row r="7058" spans="3:3" x14ac:dyDescent="0.25">
      <c r="C7058" s="20"/>
    </row>
    <row r="7059" spans="3:3" x14ac:dyDescent="0.25">
      <c r="C7059" s="20"/>
    </row>
    <row r="7060" spans="3:3" x14ac:dyDescent="0.25">
      <c r="C7060" s="20"/>
    </row>
    <row r="7061" spans="3:3" x14ac:dyDescent="0.25">
      <c r="C7061" s="20"/>
    </row>
    <row r="7062" spans="3:3" x14ac:dyDescent="0.25">
      <c r="C7062" s="20"/>
    </row>
    <row r="7063" spans="3:3" x14ac:dyDescent="0.25">
      <c r="C7063" s="20"/>
    </row>
    <row r="7064" spans="3:3" x14ac:dyDescent="0.25">
      <c r="C7064" s="20"/>
    </row>
    <row r="7065" spans="3:3" x14ac:dyDescent="0.25">
      <c r="C7065" s="20"/>
    </row>
    <row r="7066" spans="3:3" x14ac:dyDescent="0.25">
      <c r="C7066" s="20"/>
    </row>
    <row r="7067" spans="3:3" x14ac:dyDescent="0.25">
      <c r="C7067" s="20"/>
    </row>
    <row r="7068" spans="3:3" x14ac:dyDescent="0.25">
      <c r="C7068" s="20"/>
    </row>
    <row r="7069" spans="3:3" x14ac:dyDescent="0.25">
      <c r="C7069" s="20"/>
    </row>
    <row r="7070" spans="3:3" x14ac:dyDescent="0.25">
      <c r="C7070" s="20"/>
    </row>
    <row r="7071" spans="3:3" x14ac:dyDescent="0.25">
      <c r="C7071" s="20"/>
    </row>
    <row r="7072" spans="3:3" x14ac:dyDescent="0.25">
      <c r="C7072" s="20"/>
    </row>
    <row r="7073" spans="3:3" x14ac:dyDescent="0.25">
      <c r="C7073" s="20"/>
    </row>
    <row r="7074" spans="3:3" x14ac:dyDescent="0.25">
      <c r="C7074" s="20"/>
    </row>
    <row r="7075" spans="3:3" x14ac:dyDescent="0.25">
      <c r="C7075" s="20"/>
    </row>
    <row r="7076" spans="3:3" x14ac:dyDescent="0.25">
      <c r="C7076" s="20"/>
    </row>
    <row r="7077" spans="3:3" x14ac:dyDescent="0.25">
      <c r="C7077" s="20"/>
    </row>
    <row r="7078" spans="3:3" x14ac:dyDescent="0.25">
      <c r="C7078" s="20"/>
    </row>
    <row r="7079" spans="3:3" x14ac:dyDescent="0.25">
      <c r="C7079" s="20"/>
    </row>
    <row r="7080" spans="3:3" x14ac:dyDescent="0.25">
      <c r="C7080" s="20"/>
    </row>
    <row r="7081" spans="3:3" x14ac:dyDescent="0.25">
      <c r="C7081" s="20"/>
    </row>
    <row r="7082" spans="3:3" x14ac:dyDescent="0.25">
      <c r="C7082" s="20"/>
    </row>
    <row r="7083" spans="3:3" x14ac:dyDescent="0.25">
      <c r="C7083" s="20"/>
    </row>
    <row r="7084" spans="3:3" x14ac:dyDescent="0.25">
      <c r="C7084" s="20"/>
    </row>
    <row r="7085" spans="3:3" x14ac:dyDescent="0.25">
      <c r="C7085" s="20"/>
    </row>
    <row r="7086" spans="3:3" x14ac:dyDescent="0.25">
      <c r="C7086" s="20"/>
    </row>
    <row r="7087" spans="3:3" x14ac:dyDescent="0.25">
      <c r="C7087" s="20"/>
    </row>
    <row r="7088" spans="3:3" x14ac:dyDescent="0.25">
      <c r="C7088" s="20"/>
    </row>
    <row r="7089" spans="3:3" x14ac:dyDescent="0.25">
      <c r="C7089" s="20"/>
    </row>
    <row r="7090" spans="3:3" x14ac:dyDescent="0.25">
      <c r="C7090" s="20"/>
    </row>
    <row r="7091" spans="3:3" x14ac:dyDescent="0.25">
      <c r="C7091" s="20"/>
    </row>
    <row r="7092" spans="3:3" x14ac:dyDescent="0.25">
      <c r="C7092" s="20"/>
    </row>
    <row r="7093" spans="3:3" x14ac:dyDescent="0.25">
      <c r="C7093" s="20"/>
    </row>
    <row r="7094" spans="3:3" x14ac:dyDescent="0.25">
      <c r="C7094" s="20"/>
    </row>
    <row r="7095" spans="3:3" x14ac:dyDescent="0.25">
      <c r="C7095" s="20"/>
    </row>
    <row r="7096" spans="3:3" x14ac:dyDescent="0.25">
      <c r="C7096" s="20"/>
    </row>
    <row r="7097" spans="3:3" x14ac:dyDescent="0.25">
      <c r="C7097" s="20"/>
    </row>
    <row r="7098" spans="3:3" x14ac:dyDescent="0.25">
      <c r="C7098" s="20"/>
    </row>
    <row r="7099" spans="3:3" x14ac:dyDescent="0.25">
      <c r="C7099" s="20"/>
    </row>
    <row r="7100" spans="3:3" x14ac:dyDescent="0.25">
      <c r="C7100" s="20"/>
    </row>
    <row r="7101" spans="3:3" x14ac:dyDescent="0.25">
      <c r="C7101" s="20"/>
    </row>
    <row r="7102" spans="3:3" x14ac:dyDescent="0.25">
      <c r="C7102" s="20"/>
    </row>
    <row r="7103" spans="3:3" x14ac:dyDescent="0.25">
      <c r="C7103" s="20"/>
    </row>
    <row r="7104" spans="3:3" x14ac:dyDescent="0.25">
      <c r="C7104" s="20"/>
    </row>
    <row r="7105" spans="3:3" x14ac:dyDescent="0.25">
      <c r="C7105" s="20"/>
    </row>
    <row r="7106" spans="3:3" x14ac:dyDescent="0.25">
      <c r="C7106" s="20"/>
    </row>
    <row r="7107" spans="3:3" x14ac:dyDescent="0.25">
      <c r="C7107" s="20"/>
    </row>
    <row r="7108" spans="3:3" x14ac:dyDescent="0.25">
      <c r="C7108" s="20"/>
    </row>
    <row r="7109" spans="3:3" x14ac:dyDescent="0.25">
      <c r="C7109" s="20"/>
    </row>
    <row r="7110" spans="3:3" x14ac:dyDescent="0.25">
      <c r="C7110" s="20"/>
    </row>
    <row r="7111" spans="3:3" x14ac:dyDescent="0.25">
      <c r="C7111" s="20"/>
    </row>
    <row r="7112" spans="3:3" x14ac:dyDescent="0.25">
      <c r="C7112" s="20"/>
    </row>
    <row r="7113" spans="3:3" x14ac:dyDescent="0.25">
      <c r="C7113" s="20"/>
    </row>
    <row r="7114" spans="3:3" x14ac:dyDescent="0.25">
      <c r="C7114" s="20"/>
    </row>
    <row r="7115" spans="3:3" x14ac:dyDescent="0.25">
      <c r="C7115" s="20"/>
    </row>
    <row r="7116" spans="3:3" x14ac:dyDescent="0.25">
      <c r="C7116" s="20"/>
    </row>
    <row r="7117" spans="3:3" x14ac:dyDescent="0.25">
      <c r="C7117" s="20"/>
    </row>
    <row r="7118" spans="3:3" x14ac:dyDescent="0.25">
      <c r="C7118" s="20"/>
    </row>
    <row r="7119" spans="3:3" x14ac:dyDescent="0.25">
      <c r="C7119" s="20"/>
    </row>
    <row r="7120" spans="3:3" x14ac:dyDescent="0.25">
      <c r="C7120" s="20"/>
    </row>
    <row r="7121" spans="3:3" x14ac:dyDescent="0.25">
      <c r="C7121" s="20"/>
    </row>
    <row r="7122" spans="3:3" x14ac:dyDescent="0.25">
      <c r="C7122" s="20"/>
    </row>
    <row r="7123" spans="3:3" x14ac:dyDescent="0.25">
      <c r="C7123" s="20"/>
    </row>
    <row r="7124" spans="3:3" x14ac:dyDescent="0.25">
      <c r="C7124" s="20"/>
    </row>
    <row r="7125" spans="3:3" x14ac:dyDescent="0.25">
      <c r="C7125" s="20"/>
    </row>
    <row r="7126" spans="3:3" x14ac:dyDescent="0.25">
      <c r="C7126" s="20"/>
    </row>
    <row r="7127" spans="3:3" x14ac:dyDescent="0.25">
      <c r="C7127" s="20"/>
    </row>
    <row r="7128" spans="3:3" x14ac:dyDescent="0.25">
      <c r="C7128" s="20"/>
    </row>
    <row r="7129" spans="3:3" x14ac:dyDescent="0.25">
      <c r="C7129" s="20"/>
    </row>
    <row r="7130" spans="3:3" x14ac:dyDescent="0.25">
      <c r="C7130" s="20"/>
    </row>
    <row r="7131" spans="3:3" x14ac:dyDescent="0.25">
      <c r="C7131" s="20"/>
    </row>
    <row r="7132" spans="3:3" x14ac:dyDescent="0.25">
      <c r="C7132" s="20"/>
    </row>
    <row r="7133" spans="3:3" x14ac:dyDescent="0.25">
      <c r="C7133" s="20"/>
    </row>
    <row r="7134" spans="3:3" x14ac:dyDescent="0.25">
      <c r="C7134" s="20"/>
    </row>
    <row r="7135" spans="3:3" x14ac:dyDescent="0.25">
      <c r="C7135" s="20"/>
    </row>
    <row r="7136" spans="3:3" x14ac:dyDescent="0.25">
      <c r="C7136" s="20"/>
    </row>
    <row r="7137" spans="3:3" x14ac:dyDescent="0.25">
      <c r="C7137" s="20"/>
    </row>
    <row r="7138" spans="3:3" x14ac:dyDescent="0.25">
      <c r="C7138" s="20"/>
    </row>
    <row r="7139" spans="3:3" x14ac:dyDescent="0.25">
      <c r="C7139" s="20"/>
    </row>
    <row r="7140" spans="3:3" x14ac:dyDescent="0.25">
      <c r="C7140" s="20"/>
    </row>
    <row r="7141" spans="3:3" x14ac:dyDescent="0.25">
      <c r="C7141" s="20"/>
    </row>
    <row r="7142" spans="3:3" x14ac:dyDescent="0.25">
      <c r="C7142" s="20"/>
    </row>
    <row r="7143" spans="3:3" x14ac:dyDescent="0.25">
      <c r="C7143" s="20"/>
    </row>
    <row r="7144" spans="3:3" x14ac:dyDescent="0.25">
      <c r="C7144" s="20"/>
    </row>
    <row r="7145" spans="3:3" x14ac:dyDescent="0.25">
      <c r="C7145" s="20"/>
    </row>
    <row r="7146" spans="3:3" x14ac:dyDescent="0.25">
      <c r="C7146" s="20"/>
    </row>
    <row r="7147" spans="3:3" x14ac:dyDescent="0.25">
      <c r="C7147" s="20"/>
    </row>
    <row r="7148" spans="3:3" x14ac:dyDescent="0.25">
      <c r="C7148" s="20"/>
    </row>
    <row r="7149" spans="3:3" x14ac:dyDescent="0.25">
      <c r="C7149" s="20"/>
    </row>
    <row r="7150" spans="3:3" x14ac:dyDescent="0.25">
      <c r="C7150" s="20"/>
    </row>
    <row r="7151" spans="3:3" x14ac:dyDescent="0.25">
      <c r="C7151" s="20"/>
    </row>
    <row r="7152" spans="3:3" x14ac:dyDescent="0.25">
      <c r="C7152" s="20"/>
    </row>
    <row r="7153" spans="3:3" x14ac:dyDescent="0.25">
      <c r="C7153" s="20"/>
    </row>
    <row r="7154" spans="3:3" x14ac:dyDescent="0.25">
      <c r="C7154" s="20"/>
    </row>
    <row r="7155" spans="3:3" x14ac:dyDescent="0.25">
      <c r="C7155" s="20"/>
    </row>
    <row r="7156" spans="3:3" x14ac:dyDescent="0.25">
      <c r="C7156" s="20"/>
    </row>
    <row r="7157" spans="3:3" x14ac:dyDescent="0.25">
      <c r="C7157" s="20"/>
    </row>
    <row r="7158" spans="3:3" x14ac:dyDescent="0.25">
      <c r="C7158" s="20"/>
    </row>
    <row r="7159" spans="3:3" x14ac:dyDescent="0.25">
      <c r="C7159" s="20"/>
    </row>
    <row r="7160" spans="3:3" x14ac:dyDescent="0.25">
      <c r="C7160" s="20"/>
    </row>
    <row r="7161" spans="3:3" x14ac:dyDescent="0.25">
      <c r="C7161" s="20"/>
    </row>
    <row r="7162" spans="3:3" x14ac:dyDescent="0.25">
      <c r="C7162" s="20"/>
    </row>
    <row r="7163" spans="3:3" x14ac:dyDescent="0.25">
      <c r="C7163" s="20"/>
    </row>
    <row r="7164" spans="3:3" x14ac:dyDescent="0.25">
      <c r="C7164" s="20"/>
    </row>
    <row r="7165" spans="3:3" x14ac:dyDescent="0.25">
      <c r="C7165" s="20"/>
    </row>
    <row r="7166" spans="3:3" x14ac:dyDescent="0.25">
      <c r="C7166" s="20"/>
    </row>
    <row r="7167" spans="3:3" x14ac:dyDescent="0.25">
      <c r="C7167" s="20"/>
    </row>
    <row r="7168" spans="3:3" x14ac:dyDescent="0.25">
      <c r="C7168" s="20"/>
    </row>
    <row r="7169" spans="3:3" x14ac:dyDescent="0.25">
      <c r="C7169" s="20"/>
    </row>
    <row r="7170" spans="3:3" x14ac:dyDescent="0.25">
      <c r="C7170" s="20"/>
    </row>
    <row r="7171" spans="3:3" x14ac:dyDescent="0.25">
      <c r="C7171" s="20"/>
    </row>
    <row r="7172" spans="3:3" x14ac:dyDescent="0.25">
      <c r="C7172" s="20"/>
    </row>
    <row r="7173" spans="3:3" x14ac:dyDescent="0.25">
      <c r="C7173" s="20"/>
    </row>
    <row r="7174" spans="3:3" x14ac:dyDescent="0.25">
      <c r="C7174" s="20"/>
    </row>
    <row r="7175" spans="3:3" x14ac:dyDescent="0.25">
      <c r="C7175" s="20"/>
    </row>
    <row r="7176" spans="3:3" x14ac:dyDescent="0.25">
      <c r="C7176" s="20"/>
    </row>
    <row r="7177" spans="3:3" x14ac:dyDescent="0.25">
      <c r="C7177" s="20"/>
    </row>
    <row r="7178" spans="3:3" x14ac:dyDescent="0.25">
      <c r="C7178" s="20"/>
    </row>
    <row r="7179" spans="3:3" x14ac:dyDescent="0.25">
      <c r="C7179" s="20"/>
    </row>
    <row r="7180" spans="3:3" x14ac:dyDescent="0.25">
      <c r="C7180" s="20"/>
    </row>
    <row r="7181" spans="3:3" x14ac:dyDescent="0.25">
      <c r="C7181" s="20"/>
    </row>
    <row r="7182" spans="3:3" x14ac:dyDescent="0.25">
      <c r="C7182" s="20"/>
    </row>
    <row r="7183" spans="3:3" x14ac:dyDescent="0.25">
      <c r="C7183" s="20"/>
    </row>
    <row r="7184" spans="3:3" x14ac:dyDescent="0.25">
      <c r="C7184" s="20"/>
    </row>
    <row r="7185" spans="3:3" x14ac:dyDescent="0.25">
      <c r="C7185" s="20"/>
    </row>
    <row r="7186" spans="3:3" x14ac:dyDescent="0.25">
      <c r="C7186" s="20"/>
    </row>
    <row r="7187" spans="3:3" x14ac:dyDescent="0.25">
      <c r="C7187" s="20"/>
    </row>
    <row r="7188" spans="3:3" x14ac:dyDescent="0.25">
      <c r="C7188" s="20"/>
    </row>
    <row r="7189" spans="3:3" x14ac:dyDescent="0.25">
      <c r="C7189" s="20"/>
    </row>
    <row r="7190" spans="3:3" x14ac:dyDescent="0.25">
      <c r="C7190" s="20"/>
    </row>
    <row r="7191" spans="3:3" x14ac:dyDescent="0.25">
      <c r="C7191" s="20"/>
    </row>
    <row r="7192" spans="3:3" x14ac:dyDescent="0.25">
      <c r="C7192" s="20"/>
    </row>
    <row r="7193" spans="3:3" x14ac:dyDescent="0.25">
      <c r="C7193" s="20"/>
    </row>
    <row r="7194" spans="3:3" x14ac:dyDescent="0.25">
      <c r="C7194" s="20"/>
    </row>
    <row r="7195" spans="3:3" x14ac:dyDescent="0.25">
      <c r="C7195" s="20"/>
    </row>
    <row r="7196" spans="3:3" x14ac:dyDescent="0.25">
      <c r="C7196" s="20"/>
    </row>
    <row r="7197" spans="3:3" x14ac:dyDescent="0.25">
      <c r="C7197" s="20"/>
    </row>
    <row r="7198" spans="3:3" x14ac:dyDescent="0.25">
      <c r="C7198" s="20"/>
    </row>
    <row r="7199" spans="3:3" x14ac:dyDescent="0.25">
      <c r="C7199" s="20"/>
    </row>
    <row r="7200" spans="3:3" x14ac:dyDescent="0.25">
      <c r="C7200" s="20"/>
    </row>
    <row r="7201" spans="3:3" x14ac:dyDescent="0.25">
      <c r="C7201" s="20"/>
    </row>
    <row r="7202" spans="3:3" x14ac:dyDescent="0.25">
      <c r="C7202" s="20"/>
    </row>
    <row r="7203" spans="3:3" x14ac:dyDescent="0.25">
      <c r="C7203" s="20"/>
    </row>
    <row r="7204" spans="3:3" x14ac:dyDescent="0.25">
      <c r="C7204" s="20"/>
    </row>
    <row r="7205" spans="3:3" x14ac:dyDescent="0.25">
      <c r="C7205" s="20"/>
    </row>
    <row r="7206" spans="3:3" x14ac:dyDescent="0.25">
      <c r="C7206" s="20"/>
    </row>
    <row r="7207" spans="3:3" x14ac:dyDescent="0.25">
      <c r="C7207" s="20"/>
    </row>
    <row r="7208" spans="3:3" x14ac:dyDescent="0.25">
      <c r="C7208" s="20"/>
    </row>
    <row r="7209" spans="3:3" x14ac:dyDescent="0.25">
      <c r="C7209" s="20"/>
    </row>
    <row r="7210" spans="3:3" x14ac:dyDescent="0.25">
      <c r="C7210" s="20"/>
    </row>
    <row r="7211" spans="3:3" x14ac:dyDescent="0.25">
      <c r="C7211" s="20"/>
    </row>
    <row r="7212" spans="3:3" x14ac:dyDescent="0.25">
      <c r="C7212" s="20"/>
    </row>
    <row r="7213" spans="3:3" x14ac:dyDescent="0.25">
      <c r="C7213" s="20"/>
    </row>
    <row r="7214" spans="3:3" x14ac:dyDescent="0.25">
      <c r="C7214" s="20"/>
    </row>
    <row r="7215" spans="3:3" x14ac:dyDescent="0.25">
      <c r="C7215" s="20"/>
    </row>
    <row r="7216" spans="3:3" x14ac:dyDescent="0.25">
      <c r="C7216" s="20"/>
    </row>
    <row r="7217" spans="3:3" x14ac:dyDescent="0.25">
      <c r="C7217" s="20"/>
    </row>
    <row r="7218" spans="3:3" x14ac:dyDescent="0.25">
      <c r="C7218" s="20"/>
    </row>
    <row r="7219" spans="3:3" x14ac:dyDescent="0.25">
      <c r="C7219" s="20"/>
    </row>
    <row r="7220" spans="3:3" x14ac:dyDescent="0.25">
      <c r="C7220" s="20"/>
    </row>
    <row r="7221" spans="3:3" x14ac:dyDescent="0.25">
      <c r="C7221" s="20"/>
    </row>
    <row r="7222" spans="3:3" x14ac:dyDescent="0.25">
      <c r="C7222" s="20"/>
    </row>
    <row r="7223" spans="3:3" x14ac:dyDescent="0.25">
      <c r="C7223" s="20"/>
    </row>
    <row r="7224" spans="3:3" x14ac:dyDescent="0.25">
      <c r="C7224" s="20"/>
    </row>
    <row r="7225" spans="3:3" x14ac:dyDescent="0.25">
      <c r="C7225" s="20"/>
    </row>
    <row r="7226" spans="3:3" x14ac:dyDescent="0.25">
      <c r="C7226" s="20"/>
    </row>
    <row r="7227" spans="3:3" x14ac:dyDescent="0.25">
      <c r="C7227" s="20"/>
    </row>
    <row r="7228" spans="3:3" x14ac:dyDescent="0.25">
      <c r="C7228" s="20"/>
    </row>
    <row r="7229" spans="3:3" x14ac:dyDescent="0.25">
      <c r="C7229" s="20"/>
    </row>
    <row r="7230" spans="3:3" x14ac:dyDescent="0.25">
      <c r="C7230" s="20"/>
    </row>
    <row r="7231" spans="3:3" x14ac:dyDescent="0.25">
      <c r="C7231" s="20"/>
    </row>
    <row r="7232" spans="3:3" x14ac:dyDescent="0.25">
      <c r="C7232" s="20"/>
    </row>
    <row r="7233" spans="3:3" x14ac:dyDescent="0.25">
      <c r="C7233" s="20"/>
    </row>
    <row r="7234" spans="3:3" x14ac:dyDescent="0.25">
      <c r="C7234" s="20"/>
    </row>
    <row r="7235" spans="3:3" x14ac:dyDescent="0.25">
      <c r="C7235" s="20"/>
    </row>
    <row r="7236" spans="3:3" x14ac:dyDescent="0.25">
      <c r="C7236" s="20"/>
    </row>
    <row r="7237" spans="3:3" x14ac:dyDescent="0.25">
      <c r="C7237" s="20"/>
    </row>
    <row r="7238" spans="3:3" x14ac:dyDescent="0.25">
      <c r="C7238" s="20"/>
    </row>
    <row r="7239" spans="3:3" x14ac:dyDescent="0.25">
      <c r="C7239" s="20"/>
    </row>
    <row r="7240" spans="3:3" x14ac:dyDescent="0.25">
      <c r="C7240" s="20"/>
    </row>
    <row r="7241" spans="3:3" x14ac:dyDescent="0.25">
      <c r="C7241" s="20"/>
    </row>
    <row r="7242" spans="3:3" x14ac:dyDescent="0.25">
      <c r="C7242" s="20"/>
    </row>
    <row r="7243" spans="3:3" x14ac:dyDescent="0.25">
      <c r="C7243" s="20"/>
    </row>
    <row r="7244" spans="3:3" x14ac:dyDescent="0.25">
      <c r="C7244" s="20"/>
    </row>
    <row r="7245" spans="3:3" x14ac:dyDescent="0.25">
      <c r="C7245" s="20"/>
    </row>
    <row r="7246" spans="3:3" x14ac:dyDescent="0.25">
      <c r="C7246" s="20"/>
    </row>
    <row r="7247" spans="3:3" x14ac:dyDescent="0.25">
      <c r="C7247" s="20"/>
    </row>
    <row r="7248" spans="3:3" x14ac:dyDescent="0.25">
      <c r="C7248" s="20"/>
    </row>
    <row r="7249" spans="3:3" x14ac:dyDescent="0.25">
      <c r="C7249" s="20"/>
    </row>
    <row r="7250" spans="3:3" x14ac:dyDescent="0.25">
      <c r="C7250" s="20"/>
    </row>
    <row r="7251" spans="3:3" x14ac:dyDescent="0.25">
      <c r="C7251" s="20"/>
    </row>
    <row r="7252" spans="3:3" x14ac:dyDescent="0.25">
      <c r="C7252" s="20"/>
    </row>
    <row r="7253" spans="3:3" x14ac:dyDescent="0.25">
      <c r="C7253" s="20"/>
    </row>
    <row r="7254" spans="3:3" x14ac:dyDescent="0.25">
      <c r="C7254" s="20"/>
    </row>
    <row r="7255" spans="3:3" x14ac:dyDescent="0.25">
      <c r="C7255" s="20"/>
    </row>
    <row r="7256" spans="3:3" x14ac:dyDescent="0.25">
      <c r="C7256" s="20"/>
    </row>
    <row r="7257" spans="3:3" x14ac:dyDescent="0.25">
      <c r="C7257" s="20"/>
    </row>
    <row r="7258" spans="3:3" x14ac:dyDescent="0.25">
      <c r="C7258" s="20"/>
    </row>
    <row r="7259" spans="3:3" x14ac:dyDescent="0.25">
      <c r="C7259" s="20"/>
    </row>
    <row r="7260" spans="3:3" x14ac:dyDescent="0.25">
      <c r="C7260" s="20"/>
    </row>
    <row r="7261" spans="3:3" x14ac:dyDescent="0.25">
      <c r="C7261" s="20"/>
    </row>
    <row r="7262" spans="3:3" x14ac:dyDescent="0.25">
      <c r="C7262" s="20"/>
    </row>
    <row r="7263" spans="3:3" x14ac:dyDescent="0.25">
      <c r="C7263" s="20"/>
    </row>
    <row r="7264" spans="3:3" x14ac:dyDescent="0.25">
      <c r="C7264" s="20"/>
    </row>
    <row r="7265" spans="3:3" x14ac:dyDescent="0.25">
      <c r="C7265" s="20"/>
    </row>
    <row r="7266" spans="3:3" x14ac:dyDescent="0.25">
      <c r="C7266" s="20"/>
    </row>
    <row r="7267" spans="3:3" x14ac:dyDescent="0.25">
      <c r="C7267" s="20"/>
    </row>
    <row r="7268" spans="3:3" x14ac:dyDescent="0.25">
      <c r="C7268" s="20"/>
    </row>
    <row r="7269" spans="3:3" x14ac:dyDescent="0.25">
      <c r="C7269" s="20"/>
    </row>
    <row r="7270" spans="3:3" x14ac:dyDescent="0.25">
      <c r="C7270" s="20"/>
    </row>
    <row r="7271" spans="3:3" x14ac:dyDescent="0.25">
      <c r="C7271" s="20"/>
    </row>
    <row r="7272" spans="3:3" x14ac:dyDescent="0.25">
      <c r="C7272" s="20"/>
    </row>
    <row r="7273" spans="3:3" x14ac:dyDescent="0.25">
      <c r="C7273" s="20"/>
    </row>
    <row r="7274" spans="3:3" x14ac:dyDescent="0.25">
      <c r="C7274" s="20"/>
    </row>
    <row r="7275" spans="3:3" x14ac:dyDescent="0.25">
      <c r="C7275" s="20"/>
    </row>
    <row r="7276" spans="3:3" x14ac:dyDescent="0.25">
      <c r="C7276" s="20"/>
    </row>
    <row r="7277" spans="3:3" x14ac:dyDescent="0.25">
      <c r="C7277" s="20"/>
    </row>
    <row r="7278" spans="3:3" x14ac:dyDescent="0.25">
      <c r="C7278" s="20"/>
    </row>
    <row r="7279" spans="3:3" x14ac:dyDescent="0.25">
      <c r="C7279" s="20"/>
    </row>
    <row r="7280" spans="3:3" x14ac:dyDescent="0.25">
      <c r="C7280" s="20"/>
    </row>
    <row r="7281" spans="3:3" x14ac:dyDescent="0.25">
      <c r="C7281" s="20"/>
    </row>
    <row r="7282" spans="3:3" x14ac:dyDescent="0.25">
      <c r="C7282" s="20"/>
    </row>
    <row r="7283" spans="3:3" x14ac:dyDescent="0.25">
      <c r="C7283" s="20"/>
    </row>
    <row r="7284" spans="3:3" x14ac:dyDescent="0.25">
      <c r="C7284" s="20"/>
    </row>
    <row r="7285" spans="3:3" x14ac:dyDescent="0.25">
      <c r="C7285" s="20"/>
    </row>
    <row r="7286" spans="3:3" x14ac:dyDescent="0.25">
      <c r="C7286" s="20"/>
    </row>
    <row r="7287" spans="3:3" x14ac:dyDescent="0.25">
      <c r="C7287" s="20"/>
    </row>
    <row r="7288" spans="3:3" x14ac:dyDescent="0.25">
      <c r="C7288" s="20"/>
    </row>
    <row r="7289" spans="3:3" x14ac:dyDescent="0.25">
      <c r="C7289" s="20"/>
    </row>
    <row r="7290" spans="3:3" x14ac:dyDescent="0.25">
      <c r="C7290" s="20"/>
    </row>
    <row r="7291" spans="3:3" x14ac:dyDescent="0.25">
      <c r="C7291" s="20"/>
    </row>
    <row r="7292" spans="3:3" x14ac:dyDescent="0.25">
      <c r="C7292" s="20"/>
    </row>
    <row r="7293" spans="3:3" x14ac:dyDescent="0.25">
      <c r="C7293" s="20"/>
    </row>
    <row r="7294" spans="3:3" x14ac:dyDescent="0.25">
      <c r="C7294" s="20"/>
    </row>
    <row r="7295" spans="3:3" x14ac:dyDescent="0.25">
      <c r="C7295" s="20"/>
    </row>
    <row r="7296" spans="3:3" x14ac:dyDescent="0.25">
      <c r="C7296" s="20"/>
    </row>
    <row r="7297" spans="3:3" x14ac:dyDescent="0.25">
      <c r="C7297" s="20"/>
    </row>
    <row r="7298" spans="3:3" x14ac:dyDescent="0.25">
      <c r="C7298" s="20"/>
    </row>
    <row r="7299" spans="3:3" x14ac:dyDescent="0.25">
      <c r="C7299" s="20"/>
    </row>
    <row r="7300" spans="3:3" x14ac:dyDescent="0.25">
      <c r="C7300" s="20"/>
    </row>
    <row r="7301" spans="3:3" x14ac:dyDescent="0.25">
      <c r="C7301" s="20"/>
    </row>
    <row r="7302" spans="3:3" x14ac:dyDescent="0.25">
      <c r="C7302" s="20"/>
    </row>
    <row r="7303" spans="3:3" x14ac:dyDescent="0.25">
      <c r="C7303" s="20"/>
    </row>
    <row r="7304" spans="3:3" x14ac:dyDescent="0.25">
      <c r="C7304" s="20"/>
    </row>
    <row r="7305" spans="3:3" x14ac:dyDescent="0.25">
      <c r="C7305" s="20"/>
    </row>
    <row r="7306" spans="3:3" x14ac:dyDescent="0.25">
      <c r="C7306" s="20"/>
    </row>
    <row r="7307" spans="3:3" x14ac:dyDescent="0.25">
      <c r="C7307" s="20"/>
    </row>
    <row r="7308" spans="3:3" x14ac:dyDescent="0.25">
      <c r="C7308" s="20"/>
    </row>
    <row r="7309" spans="3:3" x14ac:dyDescent="0.25">
      <c r="C7309" s="20"/>
    </row>
    <row r="7310" spans="3:3" x14ac:dyDescent="0.25">
      <c r="C7310" s="20"/>
    </row>
    <row r="7311" spans="3:3" x14ac:dyDescent="0.25">
      <c r="C7311" s="20"/>
    </row>
    <row r="7312" spans="3:3" x14ac:dyDescent="0.25">
      <c r="C7312" s="20"/>
    </row>
    <row r="7313" spans="3:3" x14ac:dyDescent="0.25">
      <c r="C7313" s="20"/>
    </row>
    <row r="7314" spans="3:3" x14ac:dyDescent="0.25">
      <c r="C7314" s="20"/>
    </row>
    <row r="7315" spans="3:3" x14ac:dyDescent="0.25">
      <c r="C7315" s="20"/>
    </row>
    <row r="7316" spans="3:3" x14ac:dyDescent="0.25">
      <c r="C7316" s="20"/>
    </row>
    <row r="7317" spans="3:3" x14ac:dyDescent="0.25">
      <c r="C7317" s="20"/>
    </row>
    <row r="7318" spans="3:3" x14ac:dyDescent="0.25">
      <c r="C7318" s="20"/>
    </row>
    <row r="7319" spans="3:3" x14ac:dyDescent="0.25">
      <c r="C7319" s="20"/>
    </row>
    <row r="7320" spans="3:3" x14ac:dyDescent="0.25">
      <c r="C7320" s="20"/>
    </row>
    <row r="7321" spans="3:3" x14ac:dyDescent="0.25">
      <c r="C7321" s="20"/>
    </row>
    <row r="7322" spans="3:3" x14ac:dyDescent="0.25">
      <c r="C7322" s="20"/>
    </row>
    <row r="7323" spans="3:3" x14ac:dyDescent="0.25">
      <c r="C7323" s="20"/>
    </row>
    <row r="7324" spans="3:3" x14ac:dyDescent="0.25">
      <c r="C7324" s="20"/>
    </row>
    <row r="7325" spans="3:3" x14ac:dyDescent="0.25">
      <c r="C7325" s="20"/>
    </row>
    <row r="7326" spans="3:3" x14ac:dyDescent="0.25">
      <c r="C7326" s="20"/>
    </row>
    <row r="7327" spans="3:3" x14ac:dyDescent="0.25">
      <c r="C7327" s="20"/>
    </row>
    <row r="7328" spans="3:3" x14ac:dyDescent="0.25">
      <c r="C7328" s="20"/>
    </row>
    <row r="7329" spans="3:3" x14ac:dyDescent="0.25">
      <c r="C7329" s="20"/>
    </row>
    <row r="7330" spans="3:3" x14ac:dyDescent="0.25">
      <c r="C7330" s="20"/>
    </row>
    <row r="7331" spans="3:3" x14ac:dyDescent="0.25">
      <c r="C7331" s="20"/>
    </row>
    <row r="7332" spans="3:3" x14ac:dyDescent="0.25">
      <c r="C7332" s="20"/>
    </row>
    <row r="7333" spans="3:3" x14ac:dyDescent="0.25">
      <c r="C7333" s="20"/>
    </row>
    <row r="7334" spans="3:3" x14ac:dyDescent="0.25">
      <c r="C7334" s="20"/>
    </row>
    <row r="7335" spans="3:3" x14ac:dyDescent="0.25">
      <c r="C7335" s="20"/>
    </row>
    <row r="7336" spans="3:3" x14ac:dyDescent="0.25">
      <c r="C7336" s="20"/>
    </row>
    <row r="7337" spans="3:3" x14ac:dyDescent="0.25">
      <c r="C7337" s="20"/>
    </row>
    <row r="7338" spans="3:3" x14ac:dyDescent="0.25">
      <c r="C7338" s="20"/>
    </row>
    <row r="7339" spans="3:3" x14ac:dyDescent="0.25">
      <c r="C7339" s="20"/>
    </row>
    <row r="7340" spans="3:3" x14ac:dyDescent="0.25">
      <c r="C7340" s="20"/>
    </row>
    <row r="7341" spans="3:3" x14ac:dyDescent="0.25">
      <c r="C7341" s="20"/>
    </row>
    <row r="7342" spans="3:3" x14ac:dyDescent="0.25">
      <c r="C7342" s="20"/>
    </row>
    <row r="7343" spans="3:3" x14ac:dyDescent="0.25">
      <c r="C7343" s="20"/>
    </row>
    <row r="7344" spans="3:3" x14ac:dyDescent="0.25">
      <c r="C7344" s="20"/>
    </row>
    <row r="7345" spans="3:3" x14ac:dyDescent="0.25">
      <c r="C7345" s="20"/>
    </row>
    <row r="7346" spans="3:3" x14ac:dyDescent="0.25">
      <c r="C7346" s="20"/>
    </row>
    <row r="7347" spans="3:3" x14ac:dyDescent="0.25">
      <c r="C7347" s="20"/>
    </row>
    <row r="7348" spans="3:3" x14ac:dyDescent="0.25">
      <c r="C7348" s="20"/>
    </row>
    <row r="7349" spans="3:3" x14ac:dyDescent="0.25">
      <c r="C7349" s="20"/>
    </row>
    <row r="7350" spans="3:3" x14ac:dyDescent="0.25">
      <c r="C7350" s="20"/>
    </row>
    <row r="7351" spans="3:3" x14ac:dyDescent="0.25">
      <c r="C7351" s="20"/>
    </row>
    <row r="7352" spans="3:3" x14ac:dyDescent="0.25">
      <c r="C7352" s="20"/>
    </row>
    <row r="7353" spans="3:3" x14ac:dyDescent="0.25">
      <c r="C7353" s="20"/>
    </row>
    <row r="7354" spans="3:3" x14ac:dyDescent="0.25">
      <c r="C7354" s="20"/>
    </row>
    <row r="7355" spans="3:3" x14ac:dyDescent="0.25">
      <c r="C7355" s="20"/>
    </row>
    <row r="7356" spans="3:3" x14ac:dyDescent="0.25">
      <c r="C7356" s="20"/>
    </row>
    <row r="7357" spans="3:3" x14ac:dyDescent="0.25">
      <c r="C7357" s="20"/>
    </row>
    <row r="7358" spans="3:3" x14ac:dyDescent="0.25">
      <c r="C7358" s="20"/>
    </row>
    <row r="7359" spans="3:3" x14ac:dyDescent="0.25">
      <c r="C7359" s="20"/>
    </row>
    <row r="7360" spans="3:3" x14ac:dyDescent="0.25">
      <c r="C7360" s="20"/>
    </row>
    <row r="7361" spans="3:3" x14ac:dyDescent="0.25">
      <c r="C7361" s="20"/>
    </row>
    <row r="7362" spans="3:3" x14ac:dyDescent="0.25">
      <c r="C7362" s="20"/>
    </row>
    <row r="7363" spans="3:3" x14ac:dyDescent="0.25">
      <c r="C7363" s="20"/>
    </row>
    <row r="7364" spans="3:3" x14ac:dyDescent="0.25">
      <c r="C7364" s="20"/>
    </row>
    <row r="7365" spans="3:3" x14ac:dyDescent="0.25">
      <c r="C7365" s="20"/>
    </row>
    <row r="7366" spans="3:3" x14ac:dyDescent="0.25">
      <c r="C7366" s="20"/>
    </row>
    <row r="7367" spans="3:3" x14ac:dyDescent="0.25">
      <c r="C7367" s="20"/>
    </row>
    <row r="7368" spans="3:3" x14ac:dyDescent="0.25">
      <c r="C7368" s="20"/>
    </row>
    <row r="7369" spans="3:3" x14ac:dyDescent="0.25">
      <c r="C7369" s="20"/>
    </row>
    <row r="7370" spans="3:3" x14ac:dyDescent="0.25">
      <c r="C7370" s="20"/>
    </row>
    <row r="7371" spans="3:3" x14ac:dyDescent="0.25">
      <c r="C7371" s="20"/>
    </row>
    <row r="7372" spans="3:3" x14ac:dyDescent="0.25">
      <c r="C7372" s="20"/>
    </row>
    <row r="7373" spans="3:3" x14ac:dyDescent="0.25">
      <c r="C7373" s="20"/>
    </row>
    <row r="7374" spans="3:3" x14ac:dyDescent="0.25">
      <c r="C7374" s="20"/>
    </row>
    <row r="7375" spans="3:3" x14ac:dyDescent="0.25">
      <c r="C7375" s="20"/>
    </row>
    <row r="7376" spans="3:3" x14ac:dyDescent="0.25">
      <c r="C7376" s="20"/>
    </row>
    <row r="7377" spans="3:3" x14ac:dyDescent="0.25">
      <c r="C7377" s="20"/>
    </row>
    <row r="7378" spans="3:3" x14ac:dyDescent="0.25">
      <c r="C7378" s="20"/>
    </row>
    <row r="7379" spans="3:3" x14ac:dyDescent="0.25">
      <c r="C7379" s="20"/>
    </row>
    <row r="7380" spans="3:3" x14ac:dyDescent="0.25">
      <c r="C7380" s="20"/>
    </row>
    <row r="7381" spans="3:3" x14ac:dyDescent="0.25">
      <c r="C7381" s="20"/>
    </row>
    <row r="7382" spans="3:3" x14ac:dyDescent="0.25">
      <c r="C7382" s="20"/>
    </row>
    <row r="7383" spans="3:3" x14ac:dyDescent="0.25">
      <c r="C7383" s="20"/>
    </row>
    <row r="7384" spans="3:3" x14ac:dyDescent="0.25">
      <c r="C7384" s="20"/>
    </row>
    <row r="7385" spans="3:3" x14ac:dyDescent="0.25">
      <c r="C7385" s="20"/>
    </row>
    <row r="7386" spans="3:3" x14ac:dyDescent="0.25">
      <c r="C7386" s="20"/>
    </row>
    <row r="7387" spans="3:3" x14ac:dyDescent="0.25">
      <c r="C7387" s="20"/>
    </row>
    <row r="7388" spans="3:3" x14ac:dyDescent="0.25">
      <c r="C7388" s="20"/>
    </row>
    <row r="7389" spans="3:3" x14ac:dyDescent="0.25">
      <c r="C7389" s="20"/>
    </row>
    <row r="7390" spans="3:3" x14ac:dyDescent="0.25">
      <c r="C7390" s="20"/>
    </row>
    <row r="7391" spans="3:3" x14ac:dyDescent="0.25">
      <c r="C7391" s="20"/>
    </row>
    <row r="7392" spans="3:3" x14ac:dyDescent="0.25">
      <c r="C7392" s="20"/>
    </row>
    <row r="7393" spans="3:3" x14ac:dyDescent="0.25">
      <c r="C7393" s="20"/>
    </row>
    <row r="7394" spans="3:3" x14ac:dyDescent="0.25">
      <c r="C7394" s="20"/>
    </row>
    <row r="7395" spans="3:3" x14ac:dyDescent="0.25">
      <c r="C7395" s="20"/>
    </row>
    <row r="7396" spans="3:3" x14ac:dyDescent="0.25">
      <c r="C7396" s="20"/>
    </row>
    <row r="7397" spans="3:3" x14ac:dyDescent="0.25">
      <c r="C7397" s="20"/>
    </row>
    <row r="7398" spans="3:3" x14ac:dyDescent="0.25">
      <c r="C7398" s="20"/>
    </row>
    <row r="7399" spans="3:3" x14ac:dyDescent="0.25">
      <c r="C7399" s="20"/>
    </row>
    <row r="7400" spans="3:3" x14ac:dyDescent="0.25">
      <c r="C7400" s="20"/>
    </row>
    <row r="7401" spans="3:3" x14ac:dyDescent="0.25">
      <c r="C7401" s="20"/>
    </row>
    <row r="7402" spans="3:3" x14ac:dyDescent="0.25">
      <c r="C7402" s="20"/>
    </row>
    <row r="7403" spans="3:3" x14ac:dyDescent="0.25">
      <c r="C7403" s="20"/>
    </row>
    <row r="7404" spans="3:3" x14ac:dyDescent="0.25">
      <c r="C7404" s="20"/>
    </row>
    <row r="7405" spans="3:3" x14ac:dyDescent="0.25">
      <c r="C7405" s="20"/>
    </row>
    <row r="7406" spans="3:3" x14ac:dyDescent="0.25">
      <c r="C7406" s="20"/>
    </row>
    <row r="7407" spans="3:3" x14ac:dyDescent="0.25">
      <c r="C7407" s="20"/>
    </row>
    <row r="7408" spans="3:3" x14ac:dyDescent="0.25">
      <c r="C7408" s="20"/>
    </row>
    <row r="7409" spans="3:3" x14ac:dyDescent="0.25">
      <c r="C7409" s="20"/>
    </row>
    <row r="7410" spans="3:3" x14ac:dyDescent="0.25">
      <c r="C7410" s="20"/>
    </row>
    <row r="7411" spans="3:3" x14ac:dyDescent="0.25">
      <c r="C7411" s="20"/>
    </row>
    <row r="7412" spans="3:3" x14ac:dyDescent="0.25">
      <c r="C7412" s="20"/>
    </row>
    <row r="7413" spans="3:3" x14ac:dyDescent="0.25">
      <c r="C7413" s="20"/>
    </row>
    <row r="7414" spans="3:3" x14ac:dyDescent="0.25">
      <c r="C7414" s="20"/>
    </row>
    <row r="7415" spans="3:3" x14ac:dyDescent="0.25">
      <c r="C7415" s="20"/>
    </row>
    <row r="7416" spans="3:3" x14ac:dyDescent="0.25">
      <c r="C7416" s="20"/>
    </row>
    <row r="7417" spans="3:3" x14ac:dyDescent="0.25">
      <c r="C7417" s="20"/>
    </row>
    <row r="7418" spans="3:3" x14ac:dyDescent="0.25">
      <c r="C7418" s="20"/>
    </row>
    <row r="7419" spans="3:3" x14ac:dyDescent="0.25">
      <c r="C7419" s="20"/>
    </row>
    <row r="7420" spans="3:3" x14ac:dyDescent="0.25">
      <c r="C7420" s="20"/>
    </row>
    <row r="7421" spans="3:3" x14ac:dyDescent="0.25">
      <c r="C7421" s="20"/>
    </row>
    <row r="7422" spans="3:3" x14ac:dyDescent="0.25">
      <c r="C7422" s="20"/>
    </row>
    <row r="7423" spans="3:3" x14ac:dyDescent="0.25">
      <c r="C7423" s="20"/>
    </row>
    <row r="7424" spans="3:3" x14ac:dyDescent="0.25">
      <c r="C7424" s="20"/>
    </row>
    <row r="7425" spans="3:3" x14ac:dyDescent="0.25">
      <c r="C7425" s="20"/>
    </row>
    <row r="7426" spans="3:3" x14ac:dyDescent="0.25">
      <c r="C7426" s="20"/>
    </row>
    <row r="7427" spans="3:3" x14ac:dyDescent="0.25">
      <c r="C7427" s="20"/>
    </row>
    <row r="7428" spans="3:3" x14ac:dyDescent="0.25">
      <c r="C7428" s="20"/>
    </row>
    <row r="7429" spans="3:3" x14ac:dyDescent="0.25">
      <c r="C7429" s="20"/>
    </row>
    <row r="7430" spans="3:3" x14ac:dyDescent="0.25">
      <c r="C7430" s="20"/>
    </row>
    <row r="7431" spans="3:3" x14ac:dyDescent="0.25">
      <c r="C7431" s="20"/>
    </row>
    <row r="7432" spans="3:3" x14ac:dyDescent="0.25">
      <c r="C7432" s="20"/>
    </row>
    <row r="7433" spans="3:3" x14ac:dyDescent="0.25">
      <c r="C7433" s="20"/>
    </row>
    <row r="7434" spans="3:3" x14ac:dyDescent="0.25">
      <c r="C7434" s="20"/>
    </row>
    <row r="7435" spans="3:3" x14ac:dyDescent="0.25">
      <c r="C7435" s="20"/>
    </row>
    <row r="7436" spans="3:3" x14ac:dyDescent="0.25">
      <c r="C7436" s="20"/>
    </row>
    <row r="7437" spans="3:3" x14ac:dyDescent="0.25">
      <c r="C7437" s="20"/>
    </row>
    <row r="7438" spans="3:3" x14ac:dyDescent="0.25">
      <c r="C7438" s="20"/>
    </row>
    <row r="7439" spans="3:3" x14ac:dyDescent="0.25">
      <c r="C7439" s="20"/>
    </row>
    <row r="7440" spans="3:3" x14ac:dyDescent="0.25">
      <c r="C7440" s="20"/>
    </row>
    <row r="7441" spans="3:3" x14ac:dyDescent="0.25">
      <c r="C7441" s="20"/>
    </row>
    <row r="7442" spans="3:3" x14ac:dyDescent="0.25">
      <c r="C7442" s="20"/>
    </row>
    <row r="7443" spans="3:3" x14ac:dyDescent="0.25">
      <c r="C7443" s="20"/>
    </row>
    <row r="7444" spans="3:3" x14ac:dyDescent="0.25">
      <c r="C7444" s="20"/>
    </row>
    <row r="7445" spans="3:3" x14ac:dyDescent="0.25">
      <c r="C7445" s="20"/>
    </row>
    <row r="7446" spans="3:3" x14ac:dyDescent="0.25">
      <c r="C7446" s="20"/>
    </row>
    <row r="7447" spans="3:3" x14ac:dyDescent="0.25">
      <c r="C7447" s="20"/>
    </row>
    <row r="7448" spans="3:3" x14ac:dyDescent="0.25">
      <c r="C7448" s="20"/>
    </row>
    <row r="7449" spans="3:3" x14ac:dyDescent="0.25">
      <c r="C7449" s="20"/>
    </row>
    <row r="7450" spans="3:3" x14ac:dyDescent="0.25">
      <c r="C7450" s="20"/>
    </row>
    <row r="7451" spans="3:3" x14ac:dyDescent="0.25">
      <c r="C7451" s="20"/>
    </row>
    <row r="7452" spans="3:3" x14ac:dyDescent="0.25">
      <c r="C7452" s="20"/>
    </row>
    <row r="7453" spans="3:3" x14ac:dyDescent="0.25">
      <c r="C7453" s="20"/>
    </row>
    <row r="7454" spans="3:3" x14ac:dyDescent="0.25">
      <c r="C7454" s="20"/>
    </row>
    <row r="7455" spans="3:3" x14ac:dyDescent="0.25">
      <c r="C7455" s="20"/>
    </row>
    <row r="7456" spans="3:3" x14ac:dyDescent="0.25">
      <c r="C7456" s="20"/>
    </row>
    <row r="7457" spans="3:3" x14ac:dyDescent="0.25">
      <c r="C7457" s="20"/>
    </row>
    <row r="7458" spans="3:3" x14ac:dyDescent="0.25">
      <c r="C7458" s="20"/>
    </row>
    <row r="7459" spans="3:3" x14ac:dyDescent="0.25">
      <c r="C7459" s="20"/>
    </row>
    <row r="7460" spans="3:3" x14ac:dyDescent="0.25">
      <c r="C7460" s="20"/>
    </row>
    <row r="7461" spans="3:3" x14ac:dyDescent="0.25">
      <c r="C7461" s="20"/>
    </row>
    <row r="7462" spans="3:3" x14ac:dyDescent="0.25">
      <c r="C7462" s="20"/>
    </row>
    <row r="7463" spans="3:3" x14ac:dyDescent="0.25">
      <c r="C7463" s="20"/>
    </row>
    <row r="7464" spans="3:3" x14ac:dyDescent="0.25">
      <c r="C7464" s="20"/>
    </row>
    <row r="7465" spans="3:3" x14ac:dyDescent="0.25">
      <c r="C7465" s="20"/>
    </row>
    <row r="7466" spans="3:3" x14ac:dyDescent="0.25">
      <c r="C7466" s="20"/>
    </row>
    <row r="7467" spans="3:3" x14ac:dyDescent="0.25">
      <c r="C7467" s="20"/>
    </row>
    <row r="7468" spans="3:3" x14ac:dyDescent="0.25">
      <c r="C7468" s="20"/>
    </row>
    <row r="7469" spans="3:3" x14ac:dyDescent="0.25">
      <c r="C7469" s="20"/>
    </row>
    <row r="7470" spans="3:3" x14ac:dyDescent="0.25">
      <c r="C7470" s="20"/>
    </row>
    <row r="7471" spans="3:3" x14ac:dyDescent="0.25">
      <c r="C7471" s="20"/>
    </row>
    <row r="7472" spans="3:3" x14ac:dyDescent="0.25">
      <c r="C7472" s="20"/>
    </row>
    <row r="7473" spans="3:3" x14ac:dyDescent="0.25">
      <c r="C7473" s="20"/>
    </row>
    <row r="7474" spans="3:3" x14ac:dyDescent="0.25">
      <c r="C7474" s="20"/>
    </row>
    <row r="7475" spans="3:3" x14ac:dyDescent="0.25">
      <c r="C7475" s="20"/>
    </row>
    <row r="7476" spans="3:3" x14ac:dyDescent="0.25">
      <c r="C7476" s="20"/>
    </row>
    <row r="7477" spans="3:3" x14ac:dyDescent="0.25">
      <c r="C7477" s="20"/>
    </row>
    <row r="7478" spans="3:3" x14ac:dyDescent="0.25">
      <c r="C7478" s="20"/>
    </row>
    <row r="7479" spans="3:3" x14ac:dyDescent="0.25">
      <c r="C7479" s="20"/>
    </row>
    <row r="7480" spans="3:3" x14ac:dyDescent="0.25">
      <c r="C7480" s="20"/>
    </row>
    <row r="7481" spans="3:3" x14ac:dyDescent="0.25">
      <c r="C7481" s="20"/>
    </row>
    <row r="7482" spans="3:3" x14ac:dyDescent="0.25">
      <c r="C7482" s="20"/>
    </row>
    <row r="7483" spans="3:3" x14ac:dyDescent="0.25">
      <c r="C7483" s="20"/>
    </row>
    <row r="7484" spans="3:3" x14ac:dyDescent="0.25">
      <c r="C7484" s="20"/>
    </row>
    <row r="7485" spans="3:3" x14ac:dyDescent="0.25">
      <c r="C7485" s="20"/>
    </row>
    <row r="7486" spans="3:3" x14ac:dyDescent="0.25">
      <c r="C7486" s="20"/>
    </row>
    <row r="7487" spans="3:3" x14ac:dyDescent="0.25">
      <c r="C7487" s="20"/>
    </row>
    <row r="7488" spans="3:3" x14ac:dyDescent="0.25">
      <c r="C7488" s="20"/>
    </row>
    <row r="7489" spans="3:3" x14ac:dyDescent="0.25">
      <c r="C7489" s="20"/>
    </row>
    <row r="7490" spans="3:3" x14ac:dyDescent="0.25">
      <c r="C7490" s="20"/>
    </row>
    <row r="7491" spans="3:3" x14ac:dyDescent="0.25">
      <c r="C7491" s="20"/>
    </row>
    <row r="7492" spans="3:3" x14ac:dyDescent="0.25">
      <c r="C7492" s="20"/>
    </row>
    <row r="7493" spans="3:3" x14ac:dyDescent="0.25">
      <c r="C7493" s="20"/>
    </row>
    <row r="7494" spans="3:3" x14ac:dyDescent="0.25">
      <c r="C7494" s="20"/>
    </row>
    <row r="7495" spans="3:3" x14ac:dyDescent="0.25">
      <c r="C7495" s="20"/>
    </row>
    <row r="7496" spans="3:3" x14ac:dyDescent="0.25">
      <c r="C7496" s="20"/>
    </row>
    <row r="7497" spans="3:3" x14ac:dyDescent="0.25">
      <c r="C7497" s="20"/>
    </row>
    <row r="7498" spans="3:3" x14ac:dyDescent="0.25">
      <c r="C7498" s="20"/>
    </row>
    <row r="7499" spans="3:3" x14ac:dyDescent="0.25">
      <c r="C7499" s="20"/>
    </row>
    <row r="7500" spans="3:3" x14ac:dyDescent="0.25">
      <c r="C7500" s="20"/>
    </row>
    <row r="7501" spans="3:3" x14ac:dyDescent="0.25">
      <c r="C7501" s="20"/>
    </row>
    <row r="7502" spans="3:3" x14ac:dyDescent="0.25">
      <c r="C7502" s="20"/>
    </row>
    <row r="7503" spans="3:3" x14ac:dyDescent="0.25">
      <c r="C7503" s="20"/>
    </row>
    <row r="7504" spans="3:3" x14ac:dyDescent="0.25">
      <c r="C7504" s="20"/>
    </row>
    <row r="7505" spans="3:3" x14ac:dyDescent="0.25">
      <c r="C7505" s="20"/>
    </row>
    <row r="7506" spans="3:3" x14ac:dyDescent="0.25">
      <c r="C7506" s="20"/>
    </row>
    <row r="7507" spans="3:3" x14ac:dyDescent="0.25">
      <c r="C7507" s="20"/>
    </row>
    <row r="7508" spans="3:3" x14ac:dyDescent="0.25">
      <c r="C7508" s="20"/>
    </row>
    <row r="7509" spans="3:3" x14ac:dyDescent="0.25">
      <c r="C7509" s="20"/>
    </row>
    <row r="7510" spans="3:3" x14ac:dyDescent="0.25">
      <c r="C7510" s="20"/>
    </row>
    <row r="7511" spans="3:3" x14ac:dyDescent="0.25">
      <c r="C7511" s="20"/>
    </row>
    <row r="7512" spans="3:3" x14ac:dyDescent="0.25">
      <c r="C7512" s="20"/>
    </row>
    <row r="7513" spans="3:3" x14ac:dyDescent="0.25">
      <c r="C7513" s="20"/>
    </row>
    <row r="7514" spans="3:3" x14ac:dyDescent="0.25">
      <c r="C7514" s="20"/>
    </row>
    <row r="7515" spans="3:3" x14ac:dyDescent="0.25">
      <c r="C7515" s="20"/>
    </row>
    <row r="7516" spans="3:3" x14ac:dyDescent="0.25">
      <c r="C7516" s="20"/>
    </row>
    <row r="7517" spans="3:3" x14ac:dyDescent="0.25">
      <c r="C7517" s="20"/>
    </row>
    <row r="7518" spans="3:3" x14ac:dyDescent="0.25">
      <c r="C7518" s="20"/>
    </row>
    <row r="7519" spans="3:3" x14ac:dyDescent="0.25">
      <c r="C7519" s="20"/>
    </row>
    <row r="7520" spans="3:3" x14ac:dyDescent="0.25">
      <c r="C7520" s="20"/>
    </row>
    <row r="7521" spans="3:3" x14ac:dyDescent="0.25">
      <c r="C7521" s="20"/>
    </row>
    <row r="7522" spans="3:3" x14ac:dyDescent="0.25">
      <c r="C7522" s="20"/>
    </row>
    <row r="7523" spans="3:3" x14ac:dyDescent="0.25">
      <c r="C7523" s="20"/>
    </row>
    <row r="7524" spans="3:3" x14ac:dyDescent="0.25">
      <c r="C7524" s="20"/>
    </row>
    <row r="7525" spans="3:3" x14ac:dyDescent="0.25">
      <c r="C7525" s="20"/>
    </row>
    <row r="7526" spans="3:3" x14ac:dyDescent="0.25">
      <c r="C7526" s="20"/>
    </row>
    <row r="7527" spans="3:3" x14ac:dyDescent="0.25">
      <c r="C7527" s="20"/>
    </row>
    <row r="7528" spans="3:3" x14ac:dyDescent="0.25">
      <c r="C7528" s="20"/>
    </row>
    <row r="7529" spans="3:3" x14ac:dyDescent="0.25">
      <c r="C7529" s="20"/>
    </row>
    <row r="7530" spans="3:3" x14ac:dyDescent="0.25">
      <c r="C7530" s="20"/>
    </row>
    <row r="7531" spans="3:3" x14ac:dyDescent="0.25">
      <c r="C7531" s="20"/>
    </row>
    <row r="7532" spans="3:3" x14ac:dyDescent="0.25">
      <c r="C7532" s="20"/>
    </row>
    <row r="7533" spans="3:3" x14ac:dyDescent="0.25">
      <c r="C7533" s="20"/>
    </row>
    <row r="7534" spans="3:3" x14ac:dyDescent="0.25">
      <c r="C7534" s="20"/>
    </row>
    <row r="7535" spans="3:3" x14ac:dyDescent="0.25">
      <c r="C7535" s="20"/>
    </row>
    <row r="7536" spans="3:3" x14ac:dyDescent="0.25">
      <c r="C7536" s="20"/>
    </row>
    <row r="7537" spans="3:3" x14ac:dyDescent="0.25">
      <c r="C7537" s="20"/>
    </row>
    <row r="7538" spans="3:3" x14ac:dyDescent="0.25">
      <c r="C7538" s="20"/>
    </row>
    <row r="7539" spans="3:3" x14ac:dyDescent="0.25">
      <c r="C7539" s="20"/>
    </row>
    <row r="7540" spans="3:3" x14ac:dyDescent="0.25">
      <c r="C7540" s="20"/>
    </row>
    <row r="7541" spans="3:3" x14ac:dyDescent="0.25">
      <c r="C7541" s="20"/>
    </row>
    <row r="7542" spans="3:3" x14ac:dyDescent="0.25">
      <c r="C7542" s="20"/>
    </row>
    <row r="7543" spans="3:3" x14ac:dyDescent="0.25">
      <c r="C7543" s="20"/>
    </row>
    <row r="7544" spans="3:3" x14ac:dyDescent="0.25">
      <c r="C7544" s="20"/>
    </row>
    <row r="7545" spans="3:3" x14ac:dyDescent="0.25">
      <c r="C7545" s="20"/>
    </row>
    <row r="7546" spans="3:3" x14ac:dyDescent="0.25">
      <c r="C7546" s="20"/>
    </row>
    <row r="7547" spans="3:3" x14ac:dyDescent="0.25">
      <c r="C7547" s="20"/>
    </row>
    <row r="7548" spans="3:3" x14ac:dyDescent="0.25">
      <c r="C7548" s="20"/>
    </row>
    <row r="7549" spans="3:3" x14ac:dyDescent="0.25">
      <c r="C7549" s="20"/>
    </row>
    <row r="7550" spans="3:3" x14ac:dyDescent="0.25">
      <c r="C7550" s="20"/>
    </row>
    <row r="7551" spans="3:3" x14ac:dyDescent="0.25">
      <c r="C7551" s="20"/>
    </row>
    <row r="7552" spans="3:3" x14ac:dyDescent="0.25">
      <c r="C7552" s="20"/>
    </row>
    <row r="7553" spans="3:3" x14ac:dyDescent="0.25">
      <c r="C7553" s="20"/>
    </row>
    <row r="7554" spans="3:3" x14ac:dyDescent="0.25">
      <c r="C7554" s="20"/>
    </row>
    <row r="7555" spans="3:3" x14ac:dyDescent="0.25">
      <c r="C7555" s="20"/>
    </row>
    <row r="7556" spans="3:3" x14ac:dyDescent="0.25">
      <c r="C7556" s="20"/>
    </row>
    <row r="7557" spans="3:3" x14ac:dyDescent="0.25">
      <c r="C7557" s="20"/>
    </row>
    <row r="7558" spans="3:3" x14ac:dyDescent="0.25">
      <c r="C7558" s="20"/>
    </row>
    <row r="7559" spans="3:3" x14ac:dyDescent="0.25">
      <c r="C7559" s="20"/>
    </row>
    <row r="7560" spans="3:3" x14ac:dyDescent="0.25">
      <c r="C7560" s="20"/>
    </row>
    <row r="7561" spans="3:3" x14ac:dyDescent="0.25">
      <c r="C7561" s="20"/>
    </row>
    <row r="7562" spans="3:3" x14ac:dyDescent="0.25">
      <c r="C7562" s="20"/>
    </row>
    <row r="7563" spans="3:3" x14ac:dyDescent="0.25">
      <c r="C7563" s="20"/>
    </row>
    <row r="7564" spans="3:3" x14ac:dyDescent="0.25">
      <c r="C7564" s="20"/>
    </row>
    <row r="7565" spans="3:3" x14ac:dyDescent="0.25">
      <c r="C7565" s="20"/>
    </row>
    <row r="7566" spans="3:3" x14ac:dyDescent="0.25">
      <c r="C7566" s="20"/>
    </row>
    <row r="7567" spans="3:3" x14ac:dyDescent="0.25">
      <c r="C7567" s="20"/>
    </row>
    <row r="7568" spans="3:3" x14ac:dyDescent="0.25">
      <c r="C7568" s="20"/>
    </row>
    <row r="7569" spans="3:3" x14ac:dyDescent="0.25">
      <c r="C7569" s="20"/>
    </row>
    <row r="7570" spans="3:3" x14ac:dyDescent="0.25">
      <c r="C7570" s="20"/>
    </row>
    <row r="7571" spans="3:3" x14ac:dyDescent="0.25">
      <c r="C7571" s="20"/>
    </row>
    <row r="7572" spans="3:3" x14ac:dyDescent="0.25">
      <c r="C7572" s="20"/>
    </row>
    <row r="7573" spans="3:3" x14ac:dyDescent="0.25">
      <c r="C7573" s="20"/>
    </row>
    <row r="7574" spans="3:3" x14ac:dyDescent="0.25">
      <c r="C7574" s="20"/>
    </row>
    <row r="7575" spans="3:3" x14ac:dyDescent="0.25">
      <c r="C7575" s="20"/>
    </row>
    <row r="7576" spans="3:3" x14ac:dyDescent="0.25">
      <c r="C7576" s="20"/>
    </row>
    <row r="7577" spans="3:3" x14ac:dyDescent="0.25">
      <c r="C7577" s="20"/>
    </row>
    <row r="7578" spans="3:3" x14ac:dyDescent="0.25">
      <c r="C7578" s="20"/>
    </row>
    <row r="7579" spans="3:3" x14ac:dyDescent="0.25">
      <c r="C7579" s="20"/>
    </row>
    <row r="7580" spans="3:3" x14ac:dyDescent="0.25">
      <c r="C7580" s="20"/>
    </row>
    <row r="7581" spans="3:3" x14ac:dyDescent="0.25">
      <c r="C7581" s="20"/>
    </row>
    <row r="7582" spans="3:3" x14ac:dyDescent="0.25">
      <c r="C7582" s="20"/>
    </row>
    <row r="7583" spans="3:3" x14ac:dyDescent="0.25">
      <c r="C7583" s="20"/>
    </row>
    <row r="7584" spans="3:3" x14ac:dyDescent="0.25">
      <c r="C7584" s="20"/>
    </row>
    <row r="7585" spans="3:3" x14ac:dyDescent="0.25">
      <c r="C7585" s="20"/>
    </row>
    <row r="7586" spans="3:3" x14ac:dyDescent="0.25">
      <c r="C7586" s="20"/>
    </row>
    <row r="7587" spans="3:3" x14ac:dyDescent="0.25">
      <c r="C7587" s="20"/>
    </row>
    <row r="7588" spans="3:3" x14ac:dyDescent="0.25">
      <c r="C7588" s="20"/>
    </row>
    <row r="7589" spans="3:3" x14ac:dyDescent="0.25">
      <c r="C7589" s="20"/>
    </row>
    <row r="7590" spans="3:3" x14ac:dyDescent="0.25">
      <c r="C7590" s="20"/>
    </row>
    <row r="7591" spans="3:3" x14ac:dyDescent="0.25">
      <c r="C7591" s="20"/>
    </row>
    <row r="7592" spans="3:3" x14ac:dyDescent="0.25">
      <c r="C7592" s="20"/>
    </row>
    <row r="7593" spans="3:3" x14ac:dyDescent="0.25">
      <c r="C7593" s="20"/>
    </row>
    <row r="7594" spans="3:3" x14ac:dyDescent="0.25">
      <c r="C7594" s="20"/>
    </row>
    <row r="7595" spans="3:3" x14ac:dyDescent="0.25">
      <c r="C7595" s="20"/>
    </row>
    <row r="7596" spans="3:3" x14ac:dyDescent="0.25">
      <c r="C7596" s="20"/>
    </row>
    <row r="7597" spans="3:3" x14ac:dyDescent="0.25">
      <c r="C7597" s="20"/>
    </row>
    <row r="7598" spans="3:3" x14ac:dyDescent="0.25">
      <c r="C7598" s="20"/>
    </row>
    <row r="7599" spans="3:3" x14ac:dyDescent="0.25">
      <c r="C7599" s="20"/>
    </row>
    <row r="7600" spans="3:3" x14ac:dyDescent="0.25">
      <c r="C7600" s="20"/>
    </row>
    <row r="7601" spans="3:3" x14ac:dyDescent="0.25">
      <c r="C7601" s="20"/>
    </row>
    <row r="7602" spans="3:3" x14ac:dyDescent="0.25">
      <c r="C7602" s="20"/>
    </row>
    <row r="7603" spans="3:3" x14ac:dyDescent="0.25">
      <c r="C7603" s="20"/>
    </row>
    <row r="7604" spans="3:3" x14ac:dyDescent="0.25">
      <c r="C7604" s="20"/>
    </row>
    <row r="7605" spans="3:3" x14ac:dyDescent="0.25">
      <c r="C7605" s="20"/>
    </row>
    <row r="7606" spans="3:3" x14ac:dyDescent="0.25">
      <c r="C7606" s="20"/>
    </row>
    <row r="7607" spans="3:3" x14ac:dyDescent="0.25">
      <c r="C7607" s="20"/>
    </row>
    <row r="7608" spans="3:3" x14ac:dyDescent="0.25">
      <c r="C7608" s="20"/>
    </row>
    <row r="7609" spans="3:3" x14ac:dyDescent="0.25">
      <c r="C7609" s="20"/>
    </row>
    <row r="7610" spans="3:3" x14ac:dyDescent="0.25">
      <c r="C7610" s="20"/>
    </row>
    <row r="7611" spans="3:3" x14ac:dyDescent="0.25">
      <c r="C7611" s="20"/>
    </row>
    <row r="7612" spans="3:3" x14ac:dyDescent="0.25">
      <c r="C7612" s="20"/>
    </row>
    <row r="7613" spans="3:3" x14ac:dyDescent="0.25">
      <c r="C7613" s="20"/>
    </row>
    <row r="7614" spans="3:3" x14ac:dyDescent="0.25">
      <c r="C7614" s="20"/>
    </row>
    <row r="7615" spans="3:3" x14ac:dyDescent="0.25">
      <c r="C7615" s="20"/>
    </row>
    <row r="7616" spans="3:3" x14ac:dyDescent="0.25">
      <c r="C7616" s="20"/>
    </row>
    <row r="7617" spans="3:3" x14ac:dyDescent="0.25">
      <c r="C7617" s="20"/>
    </row>
    <row r="7618" spans="3:3" x14ac:dyDescent="0.25">
      <c r="C7618" s="20"/>
    </row>
    <row r="7619" spans="3:3" x14ac:dyDescent="0.25">
      <c r="C7619" s="20"/>
    </row>
    <row r="7620" spans="3:3" x14ac:dyDescent="0.25">
      <c r="C7620" s="20"/>
    </row>
    <row r="7621" spans="3:3" x14ac:dyDescent="0.25">
      <c r="C7621" s="20"/>
    </row>
    <row r="7622" spans="3:3" x14ac:dyDescent="0.25">
      <c r="C7622" s="20"/>
    </row>
    <row r="7623" spans="3:3" x14ac:dyDescent="0.25">
      <c r="C7623" s="20"/>
    </row>
    <row r="7624" spans="3:3" x14ac:dyDescent="0.25">
      <c r="C7624" s="20"/>
    </row>
    <row r="7625" spans="3:3" x14ac:dyDescent="0.25">
      <c r="C7625" s="20"/>
    </row>
    <row r="7626" spans="3:3" x14ac:dyDescent="0.25">
      <c r="C7626" s="20"/>
    </row>
    <row r="7627" spans="3:3" x14ac:dyDescent="0.25">
      <c r="C7627" s="20"/>
    </row>
    <row r="7628" spans="3:3" x14ac:dyDescent="0.25">
      <c r="C7628" s="20"/>
    </row>
    <row r="7629" spans="3:3" x14ac:dyDescent="0.25">
      <c r="C7629" s="20"/>
    </row>
    <row r="7630" spans="3:3" x14ac:dyDescent="0.25">
      <c r="C7630" s="20"/>
    </row>
    <row r="7631" spans="3:3" x14ac:dyDescent="0.25">
      <c r="C7631" s="20"/>
    </row>
    <row r="7632" spans="3:3" x14ac:dyDescent="0.25">
      <c r="C7632" s="20"/>
    </row>
    <row r="7633" spans="3:3" x14ac:dyDescent="0.25">
      <c r="C7633" s="20"/>
    </row>
    <row r="7634" spans="3:3" x14ac:dyDescent="0.25">
      <c r="C7634" s="20"/>
    </row>
    <row r="7635" spans="3:3" x14ac:dyDescent="0.25">
      <c r="C7635" s="20"/>
    </row>
    <row r="7636" spans="3:3" x14ac:dyDescent="0.25">
      <c r="C7636" s="20"/>
    </row>
    <row r="7637" spans="3:3" x14ac:dyDescent="0.25">
      <c r="C7637" s="20"/>
    </row>
    <row r="7638" spans="3:3" x14ac:dyDescent="0.25">
      <c r="C7638" s="20"/>
    </row>
    <row r="7639" spans="3:3" x14ac:dyDescent="0.25">
      <c r="C7639" s="20"/>
    </row>
    <row r="7640" spans="3:3" x14ac:dyDescent="0.25">
      <c r="C7640" s="20"/>
    </row>
    <row r="7641" spans="3:3" x14ac:dyDescent="0.25">
      <c r="C7641" s="20"/>
    </row>
    <row r="7642" spans="3:3" x14ac:dyDescent="0.25">
      <c r="C7642" s="20"/>
    </row>
    <row r="7643" spans="3:3" x14ac:dyDescent="0.25">
      <c r="C7643" s="20"/>
    </row>
    <row r="7644" spans="3:3" x14ac:dyDescent="0.25">
      <c r="C7644" s="20"/>
    </row>
    <row r="7645" spans="3:3" x14ac:dyDescent="0.25">
      <c r="C7645" s="20"/>
    </row>
    <row r="7646" spans="3:3" x14ac:dyDescent="0.25">
      <c r="C7646" s="20"/>
    </row>
    <row r="7647" spans="3:3" x14ac:dyDescent="0.25">
      <c r="C7647" s="20"/>
    </row>
    <row r="7648" spans="3:3" x14ac:dyDescent="0.25">
      <c r="C7648" s="20"/>
    </row>
    <row r="7649" spans="3:3" x14ac:dyDescent="0.25">
      <c r="C7649" s="20"/>
    </row>
    <row r="7650" spans="3:3" x14ac:dyDescent="0.25">
      <c r="C7650" s="20"/>
    </row>
    <row r="7651" spans="3:3" x14ac:dyDescent="0.25">
      <c r="C7651" s="20"/>
    </row>
    <row r="7652" spans="3:3" x14ac:dyDescent="0.25">
      <c r="C7652" s="20"/>
    </row>
    <row r="7653" spans="3:3" x14ac:dyDescent="0.25">
      <c r="C7653" s="20"/>
    </row>
    <row r="7654" spans="3:3" x14ac:dyDescent="0.25">
      <c r="C7654" s="20"/>
    </row>
    <row r="7655" spans="3:3" x14ac:dyDescent="0.25">
      <c r="C7655" s="20"/>
    </row>
    <row r="7656" spans="3:3" x14ac:dyDescent="0.25">
      <c r="C7656" s="20"/>
    </row>
    <row r="7657" spans="3:3" x14ac:dyDescent="0.25">
      <c r="C7657" s="20"/>
    </row>
    <row r="7658" spans="3:3" x14ac:dyDescent="0.25">
      <c r="C7658" s="20"/>
    </row>
    <row r="7659" spans="3:3" x14ac:dyDescent="0.25">
      <c r="C7659" s="20"/>
    </row>
    <row r="7660" spans="3:3" x14ac:dyDescent="0.25">
      <c r="C7660" s="20"/>
    </row>
    <row r="7661" spans="3:3" x14ac:dyDescent="0.25">
      <c r="C7661" s="20"/>
    </row>
    <row r="7662" spans="3:3" x14ac:dyDescent="0.25">
      <c r="C7662" s="20"/>
    </row>
    <row r="7663" spans="3:3" x14ac:dyDescent="0.25">
      <c r="C7663" s="20"/>
    </row>
    <row r="7664" spans="3:3" x14ac:dyDescent="0.25">
      <c r="C7664" s="20"/>
    </row>
    <row r="7665" spans="3:3" x14ac:dyDescent="0.25">
      <c r="C7665" s="20"/>
    </row>
    <row r="7666" spans="3:3" x14ac:dyDescent="0.25">
      <c r="C7666" s="20"/>
    </row>
    <row r="7667" spans="3:3" x14ac:dyDescent="0.25">
      <c r="C7667" s="20"/>
    </row>
    <row r="7668" spans="3:3" x14ac:dyDescent="0.25">
      <c r="C7668" s="20"/>
    </row>
    <row r="7669" spans="3:3" x14ac:dyDescent="0.25">
      <c r="C7669" s="20"/>
    </row>
    <row r="7670" spans="3:3" x14ac:dyDescent="0.25">
      <c r="C7670" s="20"/>
    </row>
    <row r="7671" spans="3:3" x14ac:dyDescent="0.25">
      <c r="C7671" s="20"/>
    </row>
    <row r="7672" spans="3:3" x14ac:dyDescent="0.25">
      <c r="C7672" s="20"/>
    </row>
    <row r="7673" spans="3:3" x14ac:dyDescent="0.25">
      <c r="C7673" s="20"/>
    </row>
    <row r="7674" spans="3:3" x14ac:dyDescent="0.25">
      <c r="C7674" s="20"/>
    </row>
    <row r="7675" spans="3:3" x14ac:dyDescent="0.25">
      <c r="C7675" s="20"/>
    </row>
    <row r="7676" spans="3:3" x14ac:dyDescent="0.25">
      <c r="C7676" s="20"/>
    </row>
    <row r="7677" spans="3:3" x14ac:dyDescent="0.25">
      <c r="C7677" s="20"/>
    </row>
    <row r="7678" spans="3:3" x14ac:dyDescent="0.25">
      <c r="C7678" s="20"/>
    </row>
    <row r="7679" spans="3:3" x14ac:dyDescent="0.25">
      <c r="C7679" s="20"/>
    </row>
    <row r="7680" spans="3:3" x14ac:dyDescent="0.25">
      <c r="C7680" s="20"/>
    </row>
    <row r="7681" spans="3:3" x14ac:dyDescent="0.25">
      <c r="C7681" s="20"/>
    </row>
    <row r="7682" spans="3:3" x14ac:dyDescent="0.25">
      <c r="C7682" s="20"/>
    </row>
    <row r="7683" spans="3:3" x14ac:dyDescent="0.25">
      <c r="C7683" s="20"/>
    </row>
    <row r="7684" spans="3:3" x14ac:dyDescent="0.25">
      <c r="C7684" s="20"/>
    </row>
    <row r="7685" spans="3:3" x14ac:dyDescent="0.25">
      <c r="C7685" s="20"/>
    </row>
    <row r="7686" spans="3:3" x14ac:dyDescent="0.25">
      <c r="C7686" s="20"/>
    </row>
    <row r="7687" spans="3:3" x14ac:dyDescent="0.25">
      <c r="C7687" s="20"/>
    </row>
    <row r="7688" spans="3:3" x14ac:dyDescent="0.25">
      <c r="C7688" s="20"/>
    </row>
    <row r="7689" spans="3:3" x14ac:dyDescent="0.25">
      <c r="C7689" s="20"/>
    </row>
    <row r="7690" spans="3:3" x14ac:dyDescent="0.25">
      <c r="C7690" s="20"/>
    </row>
    <row r="7691" spans="3:3" x14ac:dyDescent="0.25">
      <c r="C7691" s="20"/>
    </row>
    <row r="7692" spans="3:3" x14ac:dyDescent="0.25">
      <c r="C7692" s="20"/>
    </row>
    <row r="7693" spans="3:3" x14ac:dyDescent="0.25">
      <c r="C7693" s="20"/>
    </row>
    <row r="7694" spans="3:3" x14ac:dyDescent="0.25">
      <c r="C7694" s="20"/>
    </row>
    <row r="7695" spans="3:3" x14ac:dyDescent="0.25">
      <c r="C7695" s="20"/>
    </row>
    <row r="7696" spans="3:3" x14ac:dyDescent="0.25">
      <c r="C7696" s="20"/>
    </row>
    <row r="7697" spans="3:3" x14ac:dyDescent="0.25">
      <c r="C7697" s="20"/>
    </row>
    <row r="7698" spans="3:3" x14ac:dyDescent="0.25">
      <c r="C7698" s="20"/>
    </row>
    <row r="7699" spans="3:3" x14ac:dyDescent="0.25">
      <c r="C7699" s="20"/>
    </row>
    <row r="7700" spans="3:3" x14ac:dyDescent="0.25">
      <c r="C7700" s="20"/>
    </row>
    <row r="7701" spans="3:3" x14ac:dyDescent="0.25">
      <c r="C7701" s="20"/>
    </row>
    <row r="7702" spans="3:3" x14ac:dyDescent="0.25">
      <c r="C7702" s="20"/>
    </row>
    <row r="7703" spans="3:3" x14ac:dyDescent="0.25">
      <c r="C7703" s="20"/>
    </row>
    <row r="7704" spans="3:3" x14ac:dyDescent="0.25">
      <c r="C7704" s="20"/>
    </row>
    <row r="7705" spans="3:3" x14ac:dyDescent="0.25">
      <c r="C7705" s="20"/>
    </row>
    <row r="7706" spans="3:3" x14ac:dyDescent="0.25">
      <c r="C7706" s="20"/>
    </row>
    <row r="7707" spans="3:3" x14ac:dyDescent="0.25">
      <c r="C7707" s="20"/>
    </row>
    <row r="7708" spans="3:3" x14ac:dyDescent="0.25">
      <c r="C7708" s="20"/>
    </row>
    <row r="7709" spans="3:3" x14ac:dyDescent="0.25">
      <c r="C7709" s="20"/>
    </row>
    <row r="7710" spans="3:3" x14ac:dyDescent="0.25">
      <c r="C7710" s="20"/>
    </row>
    <row r="7711" spans="3:3" x14ac:dyDescent="0.25">
      <c r="C7711" s="20"/>
    </row>
    <row r="7712" spans="3:3" x14ac:dyDescent="0.25">
      <c r="C7712" s="20"/>
    </row>
    <row r="7713" spans="3:3" x14ac:dyDescent="0.25">
      <c r="C7713" s="20"/>
    </row>
    <row r="7714" spans="3:3" x14ac:dyDescent="0.25">
      <c r="C7714" s="20"/>
    </row>
    <row r="7715" spans="3:3" x14ac:dyDescent="0.25">
      <c r="C7715" s="20"/>
    </row>
    <row r="7716" spans="3:3" x14ac:dyDescent="0.25">
      <c r="C7716" s="20"/>
    </row>
    <row r="7717" spans="3:3" x14ac:dyDescent="0.25">
      <c r="C7717" s="20"/>
    </row>
    <row r="7718" spans="3:3" x14ac:dyDescent="0.25">
      <c r="C7718" s="20"/>
    </row>
    <row r="7719" spans="3:3" x14ac:dyDescent="0.25">
      <c r="C7719" s="20"/>
    </row>
    <row r="7720" spans="3:3" x14ac:dyDescent="0.25">
      <c r="C7720" s="20"/>
    </row>
    <row r="7721" spans="3:3" x14ac:dyDescent="0.25">
      <c r="C7721" s="20"/>
    </row>
    <row r="7722" spans="3:3" x14ac:dyDescent="0.25">
      <c r="C7722" s="20"/>
    </row>
    <row r="7723" spans="3:3" x14ac:dyDescent="0.25">
      <c r="C7723" s="20"/>
    </row>
    <row r="7724" spans="3:3" x14ac:dyDescent="0.25">
      <c r="C7724" s="20"/>
    </row>
    <row r="7725" spans="3:3" x14ac:dyDescent="0.25">
      <c r="C7725" s="20"/>
    </row>
    <row r="7726" spans="3:3" x14ac:dyDescent="0.25">
      <c r="C7726" s="20"/>
    </row>
    <row r="7727" spans="3:3" x14ac:dyDescent="0.25">
      <c r="C7727" s="20"/>
    </row>
    <row r="7728" spans="3:3" x14ac:dyDescent="0.25">
      <c r="C7728" s="20"/>
    </row>
    <row r="7729" spans="3:3" x14ac:dyDescent="0.25">
      <c r="C7729" s="20"/>
    </row>
    <row r="7730" spans="3:3" x14ac:dyDescent="0.25">
      <c r="C7730" s="20"/>
    </row>
    <row r="7731" spans="3:3" x14ac:dyDescent="0.25">
      <c r="C7731" s="20"/>
    </row>
    <row r="7732" spans="3:3" x14ac:dyDescent="0.25">
      <c r="C7732" s="20"/>
    </row>
    <row r="7733" spans="3:3" x14ac:dyDescent="0.25">
      <c r="C7733" s="20"/>
    </row>
    <row r="7734" spans="3:3" x14ac:dyDescent="0.25">
      <c r="C7734" s="20"/>
    </row>
    <row r="7735" spans="3:3" x14ac:dyDescent="0.25">
      <c r="C7735" s="20"/>
    </row>
    <row r="7736" spans="3:3" x14ac:dyDescent="0.25">
      <c r="C7736" s="20"/>
    </row>
    <row r="7737" spans="3:3" x14ac:dyDescent="0.25">
      <c r="C7737" s="20"/>
    </row>
    <row r="7738" spans="3:3" x14ac:dyDescent="0.25">
      <c r="C7738" s="20"/>
    </row>
    <row r="7739" spans="3:3" x14ac:dyDescent="0.25">
      <c r="C7739" s="20"/>
    </row>
    <row r="7740" spans="3:3" x14ac:dyDescent="0.25">
      <c r="C7740" s="20"/>
    </row>
    <row r="7741" spans="3:3" x14ac:dyDescent="0.25">
      <c r="C7741" s="20"/>
    </row>
    <row r="7742" spans="3:3" x14ac:dyDescent="0.25">
      <c r="C7742" s="20"/>
    </row>
    <row r="7743" spans="3:3" x14ac:dyDescent="0.25">
      <c r="C7743" s="20"/>
    </row>
    <row r="7744" spans="3:3" x14ac:dyDescent="0.25">
      <c r="C7744" s="20"/>
    </row>
    <row r="7745" spans="3:3" x14ac:dyDescent="0.25">
      <c r="C7745" s="20"/>
    </row>
    <row r="7746" spans="3:3" x14ac:dyDescent="0.25">
      <c r="C7746" s="20"/>
    </row>
    <row r="7747" spans="3:3" x14ac:dyDescent="0.25">
      <c r="C7747" s="20"/>
    </row>
    <row r="7748" spans="3:3" x14ac:dyDescent="0.25">
      <c r="C7748" s="20"/>
    </row>
    <row r="7749" spans="3:3" x14ac:dyDescent="0.25">
      <c r="C7749" s="20"/>
    </row>
    <row r="7750" spans="3:3" x14ac:dyDescent="0.25">
      <c r="C7750" s="20"/>
    </row>
    <row r="7751" spans="3:3" x14ac:dyDescent="0.25">
      <c r="C7751" s="20"/>
    </row>
    <row r="7752" spans="3:3" x14ac:dyDescent="0.25">
      <c r="C7752" s="20"/>
    </row>
    <row r="7753" spans="3:3" x14ac:dyDescent="0.25">
      <c r="C7753" s="20"/>
    </row>
    <row r="7754" spans="3:3" x14ac:dyDescent="0.25">
      <c r="C7754" s="20"/>
    </row>
    <row r="7755" spans="3:3" x14ac:dyDescent="0.25">
      <c r="C7755" s="20"/>
    </row>
    <row r="7756" spans="3:3" x14ac:dyDescent="0.25">
      <c r="C7756" s="20"/>
    </row>
    <row r="7757" spans="3:3" x14ac:dyDescent="0.25">
      <c r="C7757" s="20"/>
    </row>
    <row r="7758" spans="3:3" x14ac:dyDescent="0.25">
      <c r="C7758" s="20"/>
    </row>
    <row r="7759" spans="3:3" x14ac:dyDescent="0.25">
      <c r="C7759" s="20"/>
    </row>
    <row r="7760" spans="3:3" x14ac:dyDescent="0.25">
      <c r="C7760" s="20"/>
    </row>
    <row r="7761" spans="3:3" x14ac:dyDescent="0.25">
      <c r="C7761" s="20"/>
    </row>
    <row r="7762" spans="3:3" x14ac:dyDescent="0.25">
      <c r="C7762" s="20"/>
    </row>
    <row r="7763" spans="3:3" x14ac:dyDescent="0.25">
      <c r="C7763" s="20"/>
    </row>
    <row r="7764" spans="3:3" x14ac:dyDescent="0.25">
      <c r="C7764" s="20"/>
    </row>
    <row r="7765" spans="3:3" x14ac:dyDescent="0.25">
      <c r="C7765" s="20"/>
    </row>
    <row r="7766" spans="3:3" x14ac:dyDescent="0.25">
      <c r="C7766" s="20"/>
    </row>
    <row r="7767" spans="3:3" x14ac:dyDescent="0.25">
      <c r="C7767" s="20"/>
    </row>
    <row r="7768" spans="3:3" x14ac:dyDescent="0.25">
      <c r="C7768" s="20"/>
    </row>
    <row r="7769" spans="3:3" x14ac:dyDescent="0.25">
      <c r="C7769" s="20"/>
    </row>
    <row r="7770" spans="3:3" x14ac:dyDescent="0.25">
      <c r="C7770" s="20"/>
    </row>
    <row r="7771" spans="3:3" x14ac:dyDescent="0.25">
      <c r="C7771" s="20"/>
    </row>
    <row r="7772" spans="3:3" x14ac:dyDescent="0.25">
      <c r="C7772" s="20"/>
    </row>
    <row r="7773" spans="3:3" x14ac:dyDescent="0.25">
      <c r="C7773" s="20"/>
    </row>
    <row r="7774" spans="3:3" x14ac:dyDescent="0.25">
      <c r="C7774" s="20"/>
    </row>
    <row r="7775" spans="3:3" x14ac:dyDescent="0.25">
      <c r="C7775" s="20"/>
    </row>
    <row r="7776" spans="3:3" x14ac:dyDescent="0.25">
      <c r="C7776" s="20"/>
    </row>
    <row r="7777" spans="3:3" x14ac:dyDescent="0.25">
      <c r="C7777" s="20"/>
    </row>
    <row r="7778" spans="3:3" x14ac:dyDescent="0.25">
      <c r="C7778" s="20"/>
    </row>
    <row r="7779" spans="3:3" x14ac:dyDescent="0.25">
      <c r="C7779" s="20"/>
    </row>
    <row r="7780" spans="3:3" x14ac:dyDescent="0.25">
      <c r="C7780" s="20"/>
    </row>
    <row r="7781" spans="3:3" x14ac:dyDescent="0.25">
      <c r="C7781" s="20"/>
    </row>
    <row r="7782" spans="3:3" x14ac:dyDescent="0.25">
      <c r="C7782" s="20"/>
    </row>
    <row r="7783" spans="3:3" x14ac:dyDescent="0.25">
      <c r="C7783" s="20"/>
    </row>
    <row r="7784" spans="3:3" x14ac:dyDescent="0.25">
      <c r="C7784" s="20"/>
    </row>
    <row r="7785" spans="3:3" x14ac:dyDescent="0.25">
      <c r="C7785" s="20"/>
    </row>
    <row r="7786" spans="3:3" x14ac:dyDescent="0.25">
      <c r="C7786" s="20"/>
    </row>
    <row r="7787" spans="3:3" x14ac:dyDescent="0.25">
      <c r="C7787" s="20"/>
    </row>
    <row r="7788" spans="3:3" x14ac:dyDescent="0.25">
      <c r="C7788" s="20"/>
    </row>
    <row r="7789" spans="3:3" x14ac:dyDescent="0.25">
      <c r="C7789" s="20"/>
    </row>
    <row r="7790" spans="3:3" x14ac:dyDescent="0.25">
      <c r="C7790" s="20"/>
    </row>
    <row r="7791" spans="3:3" x14ac:dyDescent="0.25">
      <c r="C7791" s="20"/>
    </row>
    <row r="7792" spans="3:3" x14ac:dyDescent="0.25">
      <c r="C7792" s="20"/>
    </row>
    <row r="7793" spans="3:3" x14ac:dyDescent="0.25">
      <c r="C7793" s="20"/>
    </row>
    <row r="7794" spans="3:3" x14ac:dyDescent="0.25">
      <c r="C7794" s="20"/>
    </row>
    <row r="7795" spans="3:3" x14ac:dyDescent="0.25">
      <c r="C7795" s="20"/>
    </row>
    <row r="7796" spans="3:3" x14ac:dyDescent="0.25">
      <c r="C7796" s="20"/>
    </row>
    <row r="7797" spans="3:3" x14ac:dyDescent="0.25">
      <c r="C7797" s="20"/>
    </row>
    <row r="7798" spans="3:3" x14ac:dyDescent="0.25">
      <c r="C7798" s="20"/>
    </row>
    <row r="7799" spans="3:3" x14ac:dyDescent="0.25">
      <c r="C7799" s="20"/>
    </row>
    <row r="7800" spans="3:3" x14ac:dyDescent="0.25">
      <c r="C7800" s="20"/>
    </row>
    <row r="7801" spans="3:3" x14ac:dyDescent="0.25">
      <c r="C7801" s="20"/>
    </row>
    <row r="7802" spans="3:3" x14ac:dyDescent="0.25">
      <c r="C7802" s="20"/>
    </row>
    <row r="7803" spans="3:3" x14ac:dyDescent="0.25">
      <c r="C7803" s="20"/>
    </row>
    <row r="7804" spans="3:3" x14ac:dyDescent="0.25">
      <c r="C7804" s="20"/>
    </row>
    <row r="7805" spans="3:3" x14ac:dyDescent="0.25">
      <c r="C7805" s="20"/>
    </row>
    <row r="7806" spans="3:3" x14ac:dyDescent="0.25">
      <c r="C7806" s="20"/>
    </row>
    <row r="7807" spans="3:3" x14ac:dyDescent="0.25">
      <c r="C7807" s="20"/>
    </row>
    <row r="7808" spans="3:3" x14ac:dyDescent="0.25">
      <c r="C7808" s="20"/>
    </row>
    <row r="7809" spans="3:3" x14ac:dyDescent="0.25">
      <c r="C7809" s="20"/>
    </row>
    <row r="7810" spans="3:3" x14ac:dyDescent="0.25">
      <c r="C7810" s="20"/>
    </row>
    <row r="7811" spans="3:3" x14ac:dyDescent="0.25">
      <c r="C7811" s="20"/>
    </row>
    <row r="7812" spans="3:3" x14ac:dyDescent="0.25">
      <c r="C7812" s="20"/>
    </row>
    <row r="7813" spans="3:3" x14ac:dyDescent="0.25">
      <c r="C7813" s="20"/>
    </row>
    <row r="7814" spans="3:3" x14ac:dyDescent="0.25">
      <c r="C7814" s="20"/>
    </row>
    <row r="7815" spans="3:3" x14ac:dyDescent="0.25">
      <c r="C7815" s="20"/>
    </row>
    <row r="7816" spans="3:3" x14ac:dyDescent="0.25">
      <c r="C7816" s="20"/>
    </row>
    <row r="7817" spans="3:3" x14ac:dyDescent="0.25">
      <c r="C7817" s="20"/>
    </row>
    <row r="7818" spans="3:3" x14ac:dyDescent="0.25">
      <c r="C7818" s="20"/>
    </row>
    <row r="7819" spans="3:3" x14ac:dyDescent="0.25">
      <c r="C7819" s="20"/>
    </row>
    <row r="7820" spans="3:3" x14ac:dyDescent="0.25">
      <c r="C7820" s="20"/>
    </row>
    <row r="7821" spans="3:3" x14ac:dyDescent="0.25">
      <c r="C7821" s="20"/>
    </row>
    <row r="7822" spans="3:3" x14ac:dyDescent="0.25">
      <c r="C7822" s="20"/>
    </row>
    <row r="7823" spans="3:3" x14ac:dyDescent="0.25">
      <c r="C7823" s="20"/>
    </row>
    <row r="7824" spans="3:3" x14ac:dyDescent="0.25">
      <c r="C7824" s="20"/>
    </row>
    <row r="7825" spans="3:3" x14ac:dyDescent="0.25">
      <c r="C7825" s="20"/>
    </row>
    <row r="7826" spans="3:3" x14ac:dyDescent="0.25">
      <c r="C7826" s="20"/>
    </row>
    <row r="7827" spans="3:3" x14ac:dyDescent="0.25">
      <c r="C7827" s="20"/>
    </row>
    <row r="7828" spans="3:3" x14ac:dyDescent="0.25">
      <c r="C7828" s="20"/>
    </row>
    <row r="7829" spans="3:3" x14ac:dyDescent="0.25">
      <c r="C7829" s="20"/>
    </row>
    <row r="7830" spans="3:3" x14ac:dyDescent="0.25">
      <c r="C7830" s="20"/>
    </row>
    <row r="7831" spans="3:3" x14ac:dyDescent="0.25">
      <c r="C7831" s="20"/>
    </row>
    <row r="7832" spans="3:3" x14ac:dyDescent="0.25">
      <c r="C7832" s="20"/>
    </row>
    <row r="7833" spans="3:3" x14ac:dyDescent="0.25">
      <c r="C7833" s="20"/>
    </row>
    <row r="7834" spans="3:3" x14ac:dyDescent="0.25">
      <c r="C7834" s="20"/>
    </row>
    <row r="7835" spans="3:3" x14ac:dyDescent="0.25">
      <c r="C7835" s="20"/>
    </row>
    <row r="7836" spans="3:3" x14ac:dyDescent="0.25">
      <c r="C7836" s="20"/>
    </row>
    <row r="7837" spans="3:3" x14ac:dyDescent="0.25">
      <c r="C7837" s="20"/>
    </row>
    <row r="7838" spans="3:3" x14ac:dyDescent="0.25">
      <c r="C7838" s="20"/>
    </row>
    <row r="7839" spans="3:3" x14ac:dyDescent="0.25">
      <c r="C7839" s="20"/>
    </row>
    <row r="7840" spans="3:3" x14ac:dyDescent="0.25">
      <c r="C7840" s="20"/>
    </row>
    <row r="7841" spans="3:3" x14ac:dyDescent="0.25">
      <c r="C7841" s="20"/>
    </row>
    <row r="7842" spans="3:3" x14ac:dyDescent="0.25">
      <c r="C7842" s="20"/>
    </row>
    <row r="7843" spans="3:3" x14ac:dyDescent="0.25">
      <c r="C7843" s="20"/>
    </row>
    <row r="7844" spans="3:3" x14ac:dyDescent="0.25">
      <c r="C7844" s="20"/>
    </row>
    <row r="7845" spans="3:3" x14ac:dyDescent="0.25">
      <c r="C7845" s="20"/>
    </row>
    <row r="7846" spans="3:3" x14ac:dyDescent="0.25">
      <c r="C7846" s="20"/>
    </row>
    <row r="7847" spans="3:3" x14ac:dyDescent="0.25">
      <c r="C7847" s="20"/>
    </row>
    <row r="7848" spans="3:3" x14ac:dyDescent="0.25">
      <c r="C7848" s="20"/>
    </row>
    <row r="7849" spans="3:3" x14ac:dyDescent="0.25">
      <c r="C7849" s="20"/>
    </row>
    <row r="7850" spans="3:3" x14ac:dyDescent="0.25">
      <c r="C7850" s="20"/>
    </row>
    <row r="7851" spans="3:3" x14ac:dyDescent="0.25">
      <c r="C7851" s="20"/>
    </row>
    <row r="7852" spans="3:3" x14ac:dyDescent="0.25">
      <c r="C7852" s="20"/>
    </row>
    <row r="7853" spans="3:3" x14ac:dyDescent="0.25">
      <c r="C7853" s="20"/>
    </row>
    <row r="7854" spans="3:3" x14ac:dyDescent="0.25">
      <c r="C7854" s="20"/>
    </row>
    <row r="7855" spans="3:3" x14ac:dyDescent="0.25">
      <c r="C7855" s="20"/>
    </row>
    <row r="7856" spans="3:3" x14ac:dyDescent="0.25">
      <c r="C7856" s="20"/>
    </row>
    <row r="7857" spans="3:3" x14ac:dyDescent="0.25">
      <c r="C7857" s="20"/>
    </row>
    <row r="7858" spans="3:3" x14ac:dyDescent="0.25">
      <c r="C7858" s="20"/>
    </row>
    <row r="7859" spans="3:3" x14ac:dyDescent="0.25">
      <c r="C7859" s="20"/>
    </row>
    <row r="7860" spans="3:3" x14ac:dyDescent="0.25">
      <c r="C7860" s="20"/>
    </row>
    <row r="7861" spans="3:3" x14ac:dyDescent="0.25">
      <c r="C7861" s="20"/>
    </row>
    <row r="7862" spans="3:3" x14ac:dyDescent="0.25">
      <c r="C7862" s="20"/>
    </row>
    <row r="7863" spans="3:3" x14ac:dyDescent="0.25">
      <c r="C7863" s="20"/>
    </row>
    <row r="7864" spans="3:3" x14ac:dyDescent="0.25">
      <c r="C7864" s="20"/>
    </row>
    <row r="7865" spans="3:3" x14ac:dyDescent="0.25">
      <c r="C7865" s="20"/>
    </row>
    <row r="7866" spans="3:3" x14ac:dyDescent="0.25">
      <c r="C7866" s="20"/>
    </row>
    <row r="7867" spans="3:3" x14ac:dyDescent="0.25">
      <c r="C7867" s="20"/>
    </row>
    <row r="7868" spans="3:3" x14ac:dyDescent="0.25">
      <c r="C7868" s="20"/>
    </row>
    <row r="7869" spans="3:3" x14ac:dyDescent="0.25">
      <c r="C7869" s="20"/>
    </row>
    <row r="7870" spans="3:3" x14ac:dyDescent="0.25">
      <c r="C7870" s="20"/>
    </row>
    <row r="7871" spans="3:3" x14ac:dyDescent="0.25">
      <c r="C7871" s="20"/>
    </row>
    <row r="7872" spans="3:3" x14ac:dyDescent="0.25">
      <c r="C7872" s="20"/>
    </row>
    <row r="7873" spans="3:3" x14ac:dyDescent="0.25">
      <c r="C7873" s="20"/>
    </row>
    <row r="7874" spans="3:3" x14ac:dyDescent="0.25">
      <c r="C7874" s="20"/>
    </row>
    <row r="7875" spans="3:3" x14ac:dyDescent="0.25">
      <c r="C7875" s="20"/>
    </row>
    <row r="7876" spans="3:3" x14ac:dyDescent="0.25">
      <c r="C7876" s="20"/>
    </row>
    <row r="7877" spans="3:3" x14ac:dyDescent="0.25">
      <c r="C7877" s="20"/>
    </row>
    <row r="7878" spans="3:3" x14ac:dyDescent="0.25">
      <c r="C7878" s="20"/>
    </row>
    <row r="7879" spans="3:3" x14ac:dyDescent="0.25">
      <c r="C7879" s="20"/>
    </row>
    <row r="7880" spans="3:3" x14ac:dyDescent="0.25">
      <c r="C7880" s="20"/>
    </row>
    <row r="7881" spans="3:3" x14ac:dyDescent="0.25">
      <c r="C7881" s="20"/>
    </row>
    <row r="7882" spans="3:3" x14ac:dyDescent="0.25">
      <c r="C7882" s="20"/>
    </row>
    <row r="7883" spans="3:3" x14ac:dyDescent="0.25">
      <c r="C7883" s="20"/>
    </row>
    <row r="7884" spans="3:3" x14ac:dyDescent="0.25">
      <c r="C7884" s="20"/>
    </row>
    <row r="7885" spans="3:3" x14ac:dyDescent="0.25">
      <c r="C7885" s="20"/>
    </row>
    <row r="7886" spans="3:3" x14ac:dyDescent="0.25">
      <c r="C7886" s="20"/>
    </row>
    <row r="7887" spans="3:3" x14ac:dyDescent="0.25">
      <c r="C7887" s="20"/>
    </row>
    <row r="7888" spans="3:3" x14ac:dyDescent="0.25">
      <c r="C7888" s="20"/>
    </row>
    <row r="7889" spans="3:3" x14ac:dyDescent="0.25">
      <c r="C7889" s="20"/>
    </row>
    <row r="7890" spans="3:3" x14ac:dyDescent="0.25">
      <c r="C7890" s="20"/>
    </row>
    <row r="7891" spans="3:3" x14ac:dyDescent="0.25">
      <c r="C7891" s="20"/>
    </row>
    <row r="7892" spans="3:3" x14ac:dyDescent="0.25">
      <c r="C7892" s="20"/>
    </row>
    <row r="7893" spans="3:3" x14ac:dyDescent="0.25">
      <c r="C7893" s="20"/>
    </row>
    <row r="7894" spans="3:3" x14ac:dyDescent="0.25">
      <c r="C7894" s="20"/>
    </row>
    <row r="7895" spans="3:3" x14ac:dyDescent="0.25">
      <c r="C7895" s="20"/>
    </row>
    <row r="7896" spans="3:3" x14ac:dyDescent="0.25">
      <c r="C7896" s="20"/>
    </row>
    <row r="7897" spans="3:3" x14ac:dyDescent="0.25">
      <c r="C7897" s="20"/>
    </row>
    <row r="7898" spans="3:3" x14ac:dyDescent="0.25">
      <c r="C7898" s="20"/>
    </row>
    <row r="7899" spans="3:3" x14ac:dyDescent="0.25">
      <c r="C7899" s="20"/>
    </row>
    <row r="7900" spans="3:3" x14ac:dyDescent="0.25">
      <c r="C7900" s="20"/>
    </row>
    <row r="7901" spans="3:3" x14ac:dyDescent="0.25">
      <c r="C7901" s="20"/>
    </row>
    <row r="7902" spans="3:3" x14ac:dyDescent="0.25">
      <c r="C7902" s="20"/>
    </row>
    <row r="7903" spans="3:3" x14ac:dyDescent="0.25">
      <c r="C7903" s="20"/>
    </row>
    <row r="7904" spans="3:3" x14ac:dyDescent="0.25">
      <c r="C7904" s="20"/>
    </row>
    <row r="7905" spans="3:3" x14ac:dyDescent="0.25">
      <c r="C7905" s="20"/>
    </row>
    <row r="7906" spans="3:3" x14ac:dyDescent="0.25">
      <c r="C7906" s="20"/>
    </row>
    <row r="7907" spans="3:3" x14ac:dyDescent="0.25">
      <c r="C7907" s="20"/>
    </row>
    <row r="7908" spans="3:3" x14ac:dyDescent="0.25">
      <c r="C7908" s="20"/>
    </row>
    <row r="7909" spans="3:3" x14ac:dyDescent="0.25">
      <c r="C7909" s="20"/>
    </row>
    <row r="7910" spans="3:3" x14ac:dyDescent="0.25">
      <c r="C7910" s="20"/>
    </row>
    <row r="7911" spans="3:3" x14ac:dyDescent="0.25">
      <c r="C7911" s="20"/>
    </row>
    <row r="7912" spans="3:3" x14ac:dyDescent="0.25">
      <c r="C7912" s="20"/>
    </row>
    <row r="7913" spans="3:3" x14ac:dyDescent="0.25">
      <c r="C7913" s="20"/>
    </row>
    <row r="7914" spans="3:3" x14ac:dyDescent="0.25">
      <c r="C7914" s="20"/>
    </row>
    <row r="7915" spans="3:3" x14ac:dyDescent="0.25">
      <c r="C7915" s="20"/>
    </row>
    <row r="7916" spans="3:3" x14ac:dyDescent="0.25">
      <c r="C7916" s="20"/>
    </row>
    <row r="7917" spans="3:3" x14ac:dyDescent="0.25">
      <c r="C7917" s="20"/>
    </row>
    <row r="7918" spans="3:3" x14ac:dyDescent="0.25">
      <c r="C7918" s="20"/>
    </row>
    <row r="7919" spans="3:3" x14ac:dyDescent="0.25">
      <c r="C7919" s="20"/>
    </row>
    <row r="7920" spans="3:3" x14ac:dyDescent="0.25">
      <c r="C7920" s="20"/>
    </row>
    <row r="7921" spans="3:3" x14ac:dyDescent="0.25">
      <c r="C7921" s="20"/>
    </row>
    <row r="7922" spans="3:3" x14ac:dyDescent="0.25">
      <c r="C7922" s="20"/>
    </row>
    <row r="7923" spans="3:3" x14ac:dyDescent="0.25">
      <c r="C7923" s="20"/>
    </row>
    <row r="7924" spans="3:3" x14ac:dyDescent="0.25">
      <c r="C7924" s="20"/>
    </row>
    <row r="7925" spans="3:3" x14ac:dyDescent="0.25">
      <c r="C7925" s="20"/>
    </row>
    <row r="7926" spans="3:3" x14ac:dyDescent="0.25">
      <c r="C7926" s="20"/>
    </row>
    <row r="7927" spans="3:3" x14ac:dyDescent="0.25">
      <c r="C7927" s="20"/>
    </row>
    <row r="7928" spans="3:3" x14ac:dyDescent="0.25">
      <c r="C7928" s="20"/>
    </row>
    <row r="7929" spans="3:3" x14ac:dyDescent="0.25">
      <c r="C7929" s="20"/>
    </row>
    <row r="7930" spans="3:3" x14ac:dyDescent="0.25">
      <c r="C7930" s="20"/>
    </row>
    <row r="7931" spans="3:3" x14ac:dyDescent="0.25">
      <c r="C7931" s="20"/>
    </row>
    <row r="7932" spans="3:3" x14ac:dyDescent="0.25">
      <c r="C7932" s="20"/>
    </row>
    <row r="7933" spans="3:3" x14ac:dyDescent="0.25">
      <c r="C7933" s="20"/>
    </row>
    <row r="7934" spans="3:3" x14ac:dyDescent="0.25">
      <c r="C7934" s="20"/>
    </row>
    <row r="7935" spans="3:3" x14ac:dyDescent="0.25">
      <c r="C7935" s="20"/>
    </row>
    <row r="7936" spans="3:3" x14ac:dyDescent="0.25">
      <c r="C7936" s="20"/>
    </row>
    <row r="7937" spans="3:3" x14ac:dyDescent="0.25">
      <c r="C7937" s="20"/>
    </row>
    <row r="7938" spans="3:3" x14ac:dyDescent="0.25">
      <c r="C7938" s="20"/>
    </row>
    <row r="7939" spans="3:3" x14ac:dyDescent="0.25">
      <c r="C7939" s="20"/>
    </row>
    <row r="7940" spans="3:3" x14ac:dyDescent="0.25">
      <c r="C7940" s="20"/>
    </row>
    <row r="7941" spans="3:3" x14ac:dyDescent="0.25">
      <c r="C7941" s="20"/>
    </row>
    <row r="7942" spans="3:3" x14ac:dyDescent="0.25">
      <c r="C7942" s="20"/>
    </row>
    <row r="7943" spans="3:3" x14ac:dyDescent="0.25">
      <c r="C7943" s="20"/>
    </row>
    <row r="7944" spans="3:3" x14ac:dyDescent="0.25">
      <c r="C7944" s="20"/>
    </row>
    <row r="7945" spans="3:3" x14ac:dyDescent="0.25">
      <c r="C7945" s="20"/>
    </row>
    <row r="7946" spans="3:3" x14ac:dyDescent="0.25">
      <c r="C7946" s="20"/>
    </row>
    <row r="7947" spans="3:3" x14ac:dyDescent="0.25">
      <c r="C7947" s="20"/>
    </row>
    <row r="7948" spans="3:3" x14ac:dyDescent="0.25">
      <c r="C7948" s="20"/>
    </row>
    <row r="7949" spans="3:3" x14ac:dyDescent="0.25">
      <c r="C7949" s="20"/>
    </row>
    <row r="7950" spans="3:3" x14ac:dyDescent="0.25">
      <c r="C7950" s="20"/>
    </row>
    <row r="7951" spans="3:3" x14ac:dyDescent="0.25">
      <c r="C7951" s="20"/>
    </row>
    <row r="7952" spans="3:3" x14ac:dyDescent="0.25">
      <c r="C7952" s="20"/>
    </row>
    <row r="7953" spans="3:3" x14ac:dyDescent="0.25">
      <c r="C7953" s="20"/>
    </row>
    <row r="7954" spans="3:3" x14ac:dyDescent="0.25">
      <c r="C7954" s="20"/>
    </row>
    <row r="7955" spans="3:3" x14ac:dyDescent="0.25">
      <c r="C7955" s="20"/>
    </row>
    <row r="7956" spans="3:3" x14ac:dyDescent="0.25">
      <c r="C7956" s="20"/>
    </row>
    <row r="7957" spans="3:3" x14ac:dyDescent="0.25">
      <c r="C7957" s="20"/>
    </row>
    <row r="7958" spans="3:3" x14ac:dyDescent="0.25">
      <c r="C7958" s="20"/>
    </row>
    <row r="7959" spans="3:3" x14ac:dyDescent="0.25">
      <c r="C7959" s="20"/>
    </row>
    <row r="7960" spans="3:3" x14ac:dyDescent="0.25">
      <c r="C7960" s="20"/>
    </row>
    <row r="7961" spans="3:3" x14ac:dyDescent="0.25">
      <c r="C7961" s="20"/>
    </row>
    <row r="7962" spans="3:3" x14ac:dyDescent="0.25">
      <c r="C7962" s="20"/>
    </row>
    <row r="7963" spans="3:3" x14ac:dyDescent="0.25">
      <c r="C7963" s="20"/>
    </row>
    <row r="7964" spans="3:3" x14ac:dyDescent="0.25">
      <c r="C7964" s="20"/>
    </row>
    <row r="7965" spans="3:3" x14ac:dyDescent="0.25">
      <c r="C7965" s="20"/>
    </row>
    <row r="7966" spans="3:3" x14ac:dyDescent="0.25">
      <c r="C7966" s="20"/>
    </row>
    <row r="7967" spans="3:3" x14ac:dyDescent="0.25">
      <c r="C7967" s="20"/>
    </row>
    <row r="7968" spans="3:3" x14ac:dyDescent="0.25">
      <c r="C7968" s="20"/>
    </row>
    <row r="7969" spans="3:3" x14ac:dyDescent="0.25">
      <c r="C7969" s="20"/>
    </row>
    <row r="7970" spans="3:3" x14ac:dyDescent="0.25">
      <c r="C7970" s="20"/>
    </row>
    <row r="7971" spans="3:3" x14ac:dyDescent="0.25">
      <c r="C7971" s="20"/>
    </row>
    <row r="7972" spans="3:3" x14ac:dyDescent="0.25">
      <c r="C7972" s="20"/>
    </row>
    <row r="7973" spans="3:3" x14ac:dyDescent="0.25">
      <c r="C7973" s="20"/>
    </row>
    <row r="7974" spans="3:3" x14ac:dyDescent="0.25">
      <c r="C7974" s="20"/>
    </row>
    <row r="7975" spans="3:3" x14ac:dyDescent="0.25">
      <c r="C7975" s="20"/>
    </row>
    <row r="7976" spans="3:3" x14ac:dyDescent="0.25">
      <c r="C7976" s="20"/>
    </row>
    <row r="7977" spans="3:3" x14ac:dyDescent="0.25">
      <c r="C7977" s="20"/>
    </row>
    <row r="7978" spans="3:3" x14ac:dyDescent="0.25">
      <c r="C7978" s="20"/>
    </row>
    <row r="7979" spans="3:3" x14ac:dyDescent="0.25">
      <c r="C7979" s="20"/>
    </row>
    <row r="7980" spans="3:3" x14ac:dyDescent="0.25">
      <c r="C7980" s="20"/>
    </row>
    <row r="7981" spans="3:3" x14ac:dyDescent="0.25">
      <c r="C7981" s="20"/>
    </row>
    <row r="7982" spans="3:3" x14ac:dyDescent="0.25">
      <c r="C7982" s="20"/>
    </row>
    <row r="7983" spans="3:3" x14ac:dyDescent="0.25">
      <c r="C7983" s="20"/>
    </row>
    <row r="7984" spans="3:3" x14ac:dyDescent="0.25">
      <c r="C7984" s="20"/>
    </row>
    <row r="7985" spans="3:3" x14ac:dyDescent="0.25">
      <c r="C7985" s="20"/>
    </row>
    <row r="7986" spans="3:3" x14ac:dyDescent="0.25">
      <c r="C7986" s="20"/>
    </row>
    <row r="7987" spans="3:3" x14ac:dyDescent="0.25">
      <c r="C7987" s="20"/>
    </row>
    <row r="7988" spans="3:3" x14ac:dyDescent="0.25">
      <c r="C7988" s="20"/>
    </row>
    <row r="7989" spans="3:3" x14ac:dyDescent="0.25">
      <c r="C7989" s="20"/>
    </row>
    <row r="7990" spans="3:3" x14ac:dyDescent="0.25">
      <c r="C7990" s="20"/>
    </row>
    <row r="7991" spans="3:3" x14ac:dyDescent="0.25">
      <c r="C7991" s="20"/>
    </row>
    <row r="7992" spans="3:3" x14ac:dyDescent="0.25">
      <c r="C7992" s="20"/>
    </row>
    <row r="7993" spans="3:3" x14ac:dyDescent="0.25">
      <c r="C7993" s="20"/>
    </row>
    <row r="7994" spans="3:3" x14ac:dyDescent="0.25">
      <c r="C7994" s="20"/>
    </row>
    <row r="7995" spans="3:3" x14ac:dyDescent="0.25">
      <c r="C7995" s="20"/>
    </row>
    <row r="7996" spans="3:3" x14ac:dyDescent="0.25">
      <c r="C7996" s="20"/>
    </row>
    <row r="7997" spans="3:3" x14ac:dyDescent="0.25">
      <c r="C7997" s="20"/>
    </row>
    <row r="7998" spans="3:3" x14ac:dyDescent="0.25">
      <c r="C7998" s="20"/>
    </row>
    <row r="7999" spans="3:3" x14ac:dyDescent="0.25">
      <c r="C7999" s="20"/>
    </row>
    <row r="8000" spans="3:3" x14ac:dyDescent="0.25">
      <c r="C8000" s="20"/>
    </row>
    <row r="8001" spans="3:3" x14ac:dyDescent="0.25">
      <c r="C8001" s="20"/>
    </row>
    <row r="8002" spans="3:3" x14ac:dyDescent="0.25">
      <c r="C8002" s="20"/>
    </row>
    <row r="8003" spans="3:3" x14ac:dyDescent="0.25">
      <c r="C8003" s="20"/>
    </row>
    <row r="8004" spans="3:3" x14ac:dyDescent="0.25">
      <c r="C8004" s="20"/>
    </row>
    <row r="8005" spans="3:3" x14ac:dyDescent="0.25">
      <c r="C8005" s="20"/>
    </row>
    <row r="8006" spans="3:3" x14ac:dyDescent="0.25">
      <c r="C8006" s="20"/>
    </row>
    <row r="8007" spans="3:3" x14ac:dyDescent="0.25">
      <c r="C8007" s="20"/>
    </row>
    <row r="8008" spans="3:3" x14ac:dyDescent="0.25">
      <c r="C8008" s="20"/>
    </row>
    <row r="8009" spans="3:3" x14ac:dyDescent="0.25">
      <c r="C8009" s="20"/>
    </row>
    <row r="8010" spans="3:3" x14ac:dyDescent="0.25">
      <c r="C8010" s="20"/>
    </row>
    <row r="8011" spans="3:3" x14ac:dyDescent="0.25">
      <c r="C8011" s="20"/>
    </row>
    <row r="8012" spans="3:3" x14ac:dyDescent="0.25">
      <c r="C8012" s="20"/>
    </row>
    <row r="8013" spans="3:3" x14ac:dyDescent="0.25">
      <c r="C8013" s="20"/>
    </row>
    <row r="8014" spans="3:3" x14ac:dyDescent="0.25">
      <c r="C8014" s="20"/>
    </row>
    <row r="8015" spans="3:3" x14ac:dyDescent="0.25">
      <c r="C8015" s="20"/>
    </row>
    <row r="8016" spans="3:3" x14ac:dyDescent="0.25">
      <c r="C8016" s="20"/>
    </row>
    <row r="8017" spans="3:3" x14ac:dyDescent="0.25">
      <c r="C8017" s="20"/>
    </row>
    <row r="8018" spans="3:3" x14ac:dyDescent="0.25">
      <c r="C8018" s="20"/>
    </row>
    <row r="8019" spans="3:3" x14ac:dyDescent="0.25">
      <c r="C8019" s="20"/>
    </row>
    <row r="8020" spans="3:3" x14ac:dyDescent="0.25">
      <c r="C8020" s="20"/>
    </row>
    <row r="8021" spans="3:3" x14ac:dyDescent="0.25">
      <c r="C8021" s="20"/>
    </row>
    <row r="8022" spans="3:3" x14ac:dyDescent="0.25">
      <c r="C8022" s="20"/>
    </row>
    <row r="8023" spans="3:3" x14ac:dyDescent="0.25">
      <c r="C8023" s="20"/>
    </row>
    <row r="8024" spans="3:3" x14ac:dyDescent="0.25">
      <c r="C8024" s="20"/>
    </row>
    <row r="8025" spans="3:3" x14ac:dyDescent="0.25">
      <c r="C8025" s="20"/>
    </row>
    <row r="8026" spans="3:3" x14ac:dyDescent="0.25">
      <c r="C8026" s="20"/>
    </row>
    <row r="8027" spans="3:3" x14ac:dyDescent="0.25">
      <c r="C8027" s="20"/>
    </row>
    <row r="8028" spans="3:3" x14ac:dyDescent="0.25">
      <c r="C8028" s="20"/>
    </row>
    <row r="8029" spans="3:3" x14ac:dyDescent="0.25">
      <c r="C8029" s="20"/>
    </row>
    <row r="8030" spans="3:3" x14ac:dyDescent="0.25">
      <c r="C8030" s="20"/>
    </row>
    <row r="8031" spans="3:3" x14ac:dyDescent="0.25">
      <c r="C8031" s="20"/>
    </row>
    <row r="8032" spans="3:3" x14ac:dyDescent="0.25">
      <c r="C8032" s="20"/>
    </row>
    <row r="8033" spans="3:3" x14ac:dyDescent="0.25">
      <c r="C8033" s="20"/>
    </row>
    <row r="8034" spans="3:3" x14ac:dyDescent="0.25">
      <c r="C8034" s="20"/>
    </row>
    <row r="8035" spans="3:3" x14ac:dyDescent="0.25">
      <c r="C8035" s="20"/>
    </row>
    <row r="8036" spans="3:3" x14ac:dyDescent="0.25">
      <c r="C8036" s="20"/>
    </row>
    <row r="8037" spans="3:3" x14ac:dyDescent="0.25">
      <c r="C8037" s="20"/>
    </row>
    <row r="8038" spans="3:3" x14ac:dyDescent="0.25">
      <c r="C8038" s="20"/>
    </row>
    <row r="8039" spans="3:3" x14ac:dyDescent="0.25">
      <c r="C8039" s="20"/>
    </row>
    <row r="8040" spans="3:3" x14ac:dyDescent="0.25">
      <c r="C8040" s="20"/>
    </row>
    <row r="8041" spans="3:3" x14ac:dyDescent="0.25">
      <c r="C8041" s="20"/>
    </row>
    <row r="8042" spans="3:3" x14ac:dyDescent="0.25">
      <c r="C8042" s="20"/>
    </row>
    <row r="8043" spans="3:3" x14ac:dyDescent="0.25">
      <c r="C8043" s="20"/>
    </row>
    <row r="8044" spans="3:3" x14ac:dyDescent="0.25">
      <c r="C8044" s="20"/>
    </row>
    <row r="8045" spans="3:3" x14ac:dyDescent="0.25">
      <c r="C8045" s="20"/>
    </row>
    <row r="8046" spans="3:3" x14ac:dyDescent="0.25">
      <c r="C8046" s="20"/>
    </row>
    <row r="8047" spans="3:3" x14ac:dyDescent="0.25">
      <c r="C8047" s="20"/>
    </row>
    <row r="8048" spans="3:3" x14ac:dyDescent="0.25">
      <c r="C8048" s="20"/>
    </row>
    <row r="8049" spans="3:3" x14ac:dyDescent="0.25">
      <c r="C8049" s="20"/>
    </row>
    <row r="8050" spans="3:3" x14ac:dyDescent="0.25">
      <c r="C8050" s="20"/>
    </row>
    <row r="8051" spans="3:3" x14ac:dyDescent="0.25">
      <c r="C8051" s="20"/>
    </row>
    <row r="8052" spans="3:3" x14ac:dyDescent="0.25">
      <c r="C8052" s="20"/>
    </row>
    <row r="8053" spans="3:3" x14ac:dyDescent="0.25">
      <c r="C8053" s="20"/>
    </row>
    <row r="8054" spans="3:3" x14ac:dyDescent="0.25">
      <c r="C8054" s="20"/>
    </row>
    <row r="8055" spans="3:3" x14ac:dyDescent="0.25">
      <c r="C8055" s="20"/>
    </row>
    <row r="8056" spans="3:3" x14ac:dyDescent="0.25">
      <c r="C8056" s="20"/>
    </row>
    <row r="8057" spans="3:3" x14ac:dyDescent="0.25">
      <c r="C8057" s="20"/>
    </row>
    <row r="8058" spans="3:3" x14ac:dyDescent="0.25">
      <c r="C8058" s="20"/>
    </row>
    <row r="8059" spans="3:3" x14ac:dyDescent="0.25">
      <c r="C8059" s="20"/>
    </row>
    <row r="8060" spans="3:3" x14ac:dyDescent="0.25">
      <c r="C8060" s="20"/>
    </row>
    <row r="8061" spans="3:3" x14ac:dyDescent="0.25">
      <c r="C8061" s="20"/>
    </row>
    <row r="8062" spans="3:3" x14ac:dyDescent="0.25">
      <c r="C8062" s="20"/>
    </row>
    <row r="8063" spans="3:3" x14ac:dyDescent="0.25">
      <c r="C8063" s="20"/>
    </row>
    <row r="8064" spans="3:3" x14ac:dyDescent="0.25">
      <c r="C8064" s="20"/>
    </row>
    <row r="8065" spans="3:3" x14ac:dyDescent="0.25">
      <c r="C8065" s="20"/>
    </row>
    <row r="8066" spans="3:3" x14ac:dyDescent="0.25">
      <c r="C8066" s="20"/>
    </row>
    <row r="8067" spans="3:3" x14ac:dyDescent="0.25">
      <c r="C8067" s="20"/>
    </row>
    <row r="8068" spans="3:3" x14ac:dyDescent="0.25">
      <c r="C8068" s="20"/>
    </row>
    <row r="8069" spans="3:3" x14ac:dyDescent="0.25">
      <c r="C8069" s="20"/>
    </row>
    <row r="8070" spans="3:3" x14ac:dyDescent="0.25">
      <c r="C8070" s="20"/>
    </row>
    <row r="8071" spans="3:3" x14ac:dyDescent="0.25">
      <c r="C8071" s="20"/>
    </row>
    <row r="8072" spans="3:3" x14ac:dyDescent="0.25">
      <c r="C8072" s="20"/>
    </row>
    <row r="8073" spans="3:3" x14ac:dyDescent="0.25">
      <c r="C8073" s="20"/>
    </row>
    <row r="8074" spans="3:3" x14ac:dyDescent="0.25">
      <c r="C8074" s="20"/>
    </row>
    <row r="8075" spans="3:3" x14ac:dyDescent="0.25">
      <c r="C8075" s="20"/>
    </row>
    <row r="8076" spans="3:3" x14ac:dyDescent="0.25">
      <c r="C8076" s="20"/>
    </row>
    <row r="8077" spans="3:3" x14ac:dyDescent="0.25">
      <c r="C8077" s="20"/>
    </row>
    <row r="8078" spans="3:3" x14ac:dyDescent="0.25">
      <c r="C8078" s="20"/>
    </row>
    <row r="8079" spans="3:3" x14ac:dyDescent="0.25">
      <c r="C8079" s="20"/>
    </row>
    <row r="8080" spans="3:3" x14ac:dyDescent="0.25">
      <c r="C8080" s="20"/>
    </row>
    <row r="8081" spans="3:3" x14ac:dyDescent="0.25">
      <c r="C8081" s="20"/>
    </row>
    <row r="8082" spans="3:3" x14ac:dyDescent="0.25">
      <c r="C8082" s="20"/>
    </row>
    <row r="8083" spans="3:3" x14ac:dyDescent="0.25">
      <c r="C8083" s="20"/>
    </row>
    <row r="8084" spans="3:3" x14ac:dyDescent="0.25">
      <c r="C8084" s="20"/>
    </row>
    <row r="8085" spans="3:3" x14ac:dyDescent="0.25">
      <c r="C8085" s="20"/>
    </row>
    <row r="8086" spans="3:3" x14ac:dyDescent="0.25">
      <c r="C8086" s="20"/>
    </row>
    <row r="8087" spans="3:3" x14ac:dyDescent="0.25">
      <c r="C8087" s="20"/>
    </row>
    <row r="8088" spans="3:3" x14ac:dyDescent="0.25">
      <c r="C8088" s="20"/>
    </row>
    <row r="8089" spans="3:3" x14ac:dyDescent="0.25">
      <c r="C8089" s="20"/>
    </row>
    <row r="8090" spans="3:3" x14ac:dyDescent="0.25">
      <c r="C8090" s="20"/>
    </row>
    <row r="8091" spans="3:3" x14ac:dyDescent="0.25">
      <c r="C8091" s="20"/>
    </row>
    <row r="8092" spans="3:3" x14ac:dyDescent="0.25">
      <c r="C8092" s="20"/>
    </row>
    <row r="8093" spans="3:3" x14ac:dyDescent="0.25">
      <c r="C8093" s="20"/>
    </row>
    <row r="8094" spans="3:3" x14ac:dyDescent="0.25">
      <c r="C8094" s="20"/>
    </row>
    <row r="8095" spans="3:3" x14ac:dyDescent="0.25">
      <c r="C8095" s="20"/>
    </row>
    <row r="8096" spans="3:3" x14ac:dyDescent="0.25">
      <c r="C8096" s="20"/>
    </row>
    <row r="8097" spans="3:3" x14ac:dyDescent="0.25">
      <c r="C8097" s="20"/>
    </row>
    <row r="8098" spans="3:3" x14ac:dyDescent="0.25">
      <c r="C8098" s="20"/>
    </row>
    <row r="8099" spans="3:3" x14ac:dyDescent="0.25">
      <c r="C8099" s="20"/>
    </row>
    <row r="8100" spans="3:3" x14ac:dyDescent="0.25">
      <c r="C8100" s="20"/>
    </row>
    <row r="8101" spans="3:3" x14ac:dyDescent="0.25">
      <c r="C8101" s="20"/>
    </row>
    <row r="8102" spans="3:3" x14ac:dyDescent="0.25">
      <c r="C8102" s="20"/>
    </row>
    <row r="8103" spans="3:3" x14ac:dyDescent="0.25">
      <c r="C8103" s="20"/>
    </row>
    <row r="8104" spans="3:3" x14ac:dyDescent="0.25">
      <c r="C8104" s="20"/>
    </row>
    <row r="8105" spans="3:3" x14ac:dyDescent="0.25">
      <c r="C8105" s="20"/>
    </row>
    <row r="8106" spans="3:3" x14ac:dyDescent="0.25">
      <c r="C8106" s="20"/>
    </row>
    <row r="8107" spans="3:3" x14ac:dyDescent="0.25">
      <c r="C8107" s="20"/>
    </row>
    <row r="8108" spans="3:3" x14ac:dyDescent="0.25">
      <c r="C8108" s="20"/>
    </row>
    <row r="8109" spans="3:3" x14ac:dyDescent="0.25">
      <c r="C8109" s="20"/>
    </row>
    <row r="8110" spans="3:3" x14ac:dyDescent="0.25">
      <c r="C8110" s="20"/>
    </row>
    <row r="8111" spans="3:3" x14ac:dyDescent="0.25">
      <c r="C8111" s="20"/>
    </row>
    <row r="8112" spans="3:3" x14ac:dyDescent="0.25">
      <c r="C8112" s="20"/>
    </row>
    <row r="8113" spans="3:3" x14ac:dyDescent="0.25">
      <c r="C8113" s="20"/>
    </row>
    <row r="8114" spans="3:3" x14ac:dyDescent="0.25">
      <c r="C8114" s="20"/>
    </row>
    <row r="8115" spans="3:3" x14ac:dyDescent="0.25">
      <c r="C8115" s="20"/>
    </row>
    <row r="8116" spans="3:3" x14ac:dyDescent="0.25">
      <c r="C8116" s="20"/>
    </row>
    <row r="8117" spans="3:3" x14ac:dyDescent="0.25">
      <c r="C8117" s="20"/>
    </row>
    <row r="8118" spans="3:3" x14ac:dyDescent="0.25">
      <c r="C8118" s="20"/>
    </row>
    <row r="8119" spans="3:3" x14ac:dyDescent="0.25">
      <c r="C8119" s="20"/>
    </row>
    <row r="8120" spans="3:3" x14ac:dyDescent="0.25">
      <c r="C8120" s="20"/>
    </row>
    <row r="8121" spans="3:3" x14ac:dyDescent="0.25">
      <c r="C8121" s="20"/>
    </row>
    <row r="8122" spans="3:3" x14ac:dyDescent="0.25">
      <c r="C8122" s="20"/>
    </row>
    <row r="8123" spans="3:3" x14ac:dyDescent="0.25">
      <c r="C8123" s="20"/>
    </row>
    <row r="8124" spans="3:3" x14ac:dyDescent="0.25">
      <c r="C8124" s="20"/>
    </row>
    <row r="8125" spans="3:3" x14ac:dyDescent="0.25">
      <c r="C8125" s="20"/>
    </row>
    <row r="8126" spans="3:3" x14ac:dyDescent="0.25">
      <c r="C8126" s="20"/>
    </row>
    <row r="8127" spans="3:3" x14ac:dyDescent="0.25">
      <c r="C8127" s="20"/>
    </row>
    <row r="8128" spans="3:3" x14ac:dyDescent="0.25">
      <c r="C8128" s="20"/>
    </row>
    <row r="8129" spans="3:3" x14ac:dyDescent="0.25">
      <c r="C8129" s="20"/>
    </row>
    <row r="8130" spans="3:3" x14ac:dyDescent="0.25">
      <c r="C8130" s="20"/>
    </row>
    <row r="8131" spans="3:3" x14ac:dyDescent="0.25">
      <c r="C8131" s="20"/>
    </row>
    <row r="8132" spans="3:3" x14ac:dyDescent="0.25">
      <c r="C8132" s="20"/>
    </row>
    <row r="8133" spans="3:3" x14ac:dyDescent="0.25">
      <c r="C8133" s="20"/>
    </row>
    <row r="8134" spans="3:3" x14ac:dyDescent="0.25">
      <c r="C8134" s="20"/>
    </row>
    <row r="8135" spans="3:3" x14ac:dyDescent="0.25">
      <c r="C8135" s="20"/>
    </row>
    <row r="8136" spans="3:3" x14ac:dyDescent="0.25">
      <c r="C8136" s="20"/>
    </row>
    <row r="8137" spans="3:3" x14ac:dyDescent="0.25">
      <c r="C8137" s="20"/>
    </row>
    <row r="8138" spans="3:3" x14ac:dyDescent="0.25">
      <c r="C8138" s="20"/>
    </row>
    <row r="8139" spans="3:3" x14ac:dyDescent="0.25">
      <c r="C8139" s="20"/>
    </row>
    <row r="8140" spans="3:3" x14ac:dyDescent="0.25">
      <c r="C8140" s="20"/>
    </row>
    <row r="8141" spans="3:3" x14ac:dyDescent="0.25">
      <c r="C8141" s="20"/>
    </row>
    <row r="8142" spans="3:3" x14ac:dyDescent="0.25">
      <c r="C8142" s="20"/>
    </row>
    <row r="8143" spans="3:3" x14ac:dyDescent="0.25">
      <c r="C8143" s="20"/>
    </row>
    <row r="8144" spans="3:3" x14ac:dyDescent="0.25">
      <c r="C8144" s="20"/>
    </row>
    <row r="8145" spans="3:3" x14ac:dyDescent="0.25">
      <c r="C8145" s="20"/>
    </row>
    <row r="8146" spans="3:3" x14ac:dyDescent="0.25">
      <c r="C8146" s="20"/>
    </row>
    <row r="8147" spans="3:3" x14ac:dyDescent="0.25">
      <c r="C8147" s="20"/>
    </row>
    <row r="8148" spans="3:3" x14ac:dyDescent="0.25">
      <c r="C8148" s="20"/>
    </row>
    <row r="8149" spans="3:3" x14ac:dyDescent="0.25">
      <c r="C8149" s="20"/>
    </row>
    <row r="8150" spans="3:3" x14ac:dyDescent="0.25">
      <c r="C8150" s="20"/>
    </row>
    <row r="8151" spans="3:3" x14ac:dyDescent="0.25">
      <c r="C8151" s="20"/>
    </row>
    <row r="8152" spans="3:3" x14ac:dyDescent="0.25">
      <c r="C8152" s="20"/>
    </row>
    <row r="8153" spans="3:3" x14ac:dyDescent="0.25">
      <c r="C8153" s="20"/>
    </row>
    <row r="8154" spans="3:3" x14ac:dyDescent="0.25">
      <c r="C8154" s="20"/>
    </row>
    <row r="8155" spans="3:3" x14ac:dyDescent="0.25">
      <c r="C8155" s="20"/>
    </row>
    <row r="8156" spans="3:3" x14ac:dyDescent="0.25">
      <c r="C8156" s="20"/>
    </row>
    <row r="8157" spans="3:3" x14ac:dyDescent="0.25">
      <c r="C8157" s="20"/>
    </row>
    <row r="8158" spans="3:3" x14ac:dyDescent="0.25">
      <c r="C8158" s="20"/>
    </row>
    <row r="8159" spans="3:3" x14ac:dyDescent="0.25">
      <c r="C8159" s="20"/>
    </row>
    <row r="8160" spans="3:3" x14ac:dyDescent="0.25">
      <c r="C8160" s="20"/>
    </row>
    <row r="8161" spans="3:3" x14ac:dyDescent="0.25">
      <c r="C8161" s="20"/>
    </row>
    <row r="8162" spans="3:3" x14ac:dyDescent="0.25">
      <c r="C8162" s="20"/>
    </row>
    <row r="8163" spans="3:3" x14ac:dyDescent="0.25">
      <c r="C8163" s="20"/>
    </row>
    <row r="8164" spans="3:3" x14ac:dyDescent="0.25">
      <c r="C8164" s="20"/>
    </row>
    <row r="8165" spans="3:3" x14ac:dyDescent="0.25">
      <c r="C8165" s="20"/>
    </row>
    <row r="8166" spans="3:3" x14ac:dyDescent="0.25">
      <c r="C8166" s="20"/>
    </row>
    <row r="8167" spans="3:3" x14ac:dyDescent="0.25">
      <c r="C8167" s="20"/>
    </row>
    <row r="8168" spans="3:3" x14ac:dyDescent="0.25">
      <c r="C8168" s="20"/>
    </row>
    <row r="8169" spans="3:3" x14ac:dyDescent="0.25">
      <c r="C8169" s="20"/>
    </row>
    <row r="8170" spans="3:3" x14ac:dyDescent="0.25">
      <c r="C8170" s="20"/>
    </row>
    <row r="8171" spans="3:3" x14ac:dyDescent="0.25">
      <c r="C8171" s="20"/>
    </row>
    <row r="8172" spans="3:3" x14ac:dyDescent="0.25">
      <c r="C8172" s="20"/>
    </row>
    <row r="8173" spans="3:3" x14ac:dyDescent="0.25">
      <c r="C8173" s="20"/>
    </row>
    <row r="8174" spans="3:3" x14ac:dyDescent="0.25">
      <c r="C8174" s="20"/>
    </row>
    <row r="8175" spans="3:3" x14ac:dyDescent="0.25">
      <c r="C8175" s="20"/>
    </row>
    <row r="8176" spans="3:3" x14ac:dyDescent="0.25">
      <c r="C8176" s="20"/>
    </row>
    <row r="8177" spans="3:3" x14ac:dyDescent="0.25">
      <c r="C8177" s="20"/>
    </row>
    <row r="8178" spans="3:3" x14ac:dyDescent="0.25">
      <c r="C8178" s="20"/>
    </row>
    <row r="8179" spans="3:3" x14ac:dyDescent="0.25">
      <c r="C8179" s="20"/>
    </row>
    <row r="8180" spans="3:3" x14ac:dyDescent="0.25">
      <c r="C8180" s="20"/>
    </row>
    <row r="8181" spans="3:3" x14ac:dyDescent="0.25">
      <c r="C8181" s="20"/>
    </row>
    <row r="8182" spans="3:3" x14ac:dyDescent="0.25">
      <c r="C8182" s="20"/>
    </row>
    <row r="8183" spans="3:3" x14ac:dyDescent="0.25">
      <c r="C8183" s="20"/>
    </row>
    <row r="8184" spans="3:3" x14ac:dyDescent="0.25">
      <c r="C8184" s="20"/>
    </row>
    <row r="8185" spans="3:3" x14ac:dyDescent="0.25">
      <c r="C8185" s="20"/>
    </row>
    <row r="8186" spans="3:3" x14ac:dyDescent="0.25">
      <c r="C8186" s="20"/>
    </row>
    <row r="8187" spans="3:3" x14ac:dyDescent="0.25">
      <c r="C8187" s="20"/>
    </row>
    <row r="8188" spans="3:3" x14ac:dyDescent="0.25">
      <c r="C8188" s="20"/>
    </row>
    <row r="8189" spans="3:3" x14ac:dyDescent="0.25">
      <c r="C8189" s="20"/>
    </row>
    <row r="8190" spans="3:3" x14ac:dyDescent="0.25">
      <c r="C8190" s="20"/>
    </row>
    <row r="8191" spans="3:3" x14ac:dyDescent="0.25">
      <c r="C8191" s="20"/>
    </row>
    <row r="8192" spans="3:3" x14ac:dyDescent="0.25">
      <c r="C8192" s="20"/>
    </row>
    <row r="8193" spans="3:3" x14ac:dyDescent="0.25">
      <c r="C8193" s="20"/>
    </row>
    <row r="8194" spans="3:3" x14ac:dyDescent="0.25">
      <c r="C8194" s="20"/>
    </row>
    <row r="8195" spans="3:3" x14ac:dyDescent="0.25">
      <c r="C8195" s="20"/>
    </row>
    <row r="8196" spans="3:3" x14ac:dyDescent="0.25">
      <c r="C8196" s="20"/>
    </row>
    <row r="8197" spans="3:3" x14ac:dyDescent="0.25">
      <c r="C8197" s="20"/>
    </row>
    <row r="8198" spans="3:3" x14ac:dyDescent="0.25">
      <c r="C8198" s="20"/>
    </row>
    <row r="8199" spans="3:3" x14ac:dyDescent="0.25">
      <c r="C8199" s="20"/>
    </row>
    <row r="8200" spans="3:3" x14ac:dyDescent="0.25">
      <c r="C8200" s="20"/>
    </row>
    <row r="8201" spans="3:3" x14ac:dyDescent="0.25">
      <c r="C8201" s="20"/>
    </row>
    <row r="8202" spans="3:3" x14ac:dyDescent="0.25">
      <c r="C8202" s="20"/>
    </row>
    <row r="8203" spans="3:3" x14ac:dyDescent="0.25">
      <c r="C8203" s="20"/>
    </row>
    <row r="8204" spans="3:3" x14ac:dyDescent="0.25">
      <c r="C8204" s="20"/>
    </row>
    <row r="8205" spans="3:3" x14ac:dyDescent="0.25">
      <c r="C8205" s="20"/>
    </row>
    <row r="8206" spans="3:3" x14ac:dyDescent="0.25">
      <c r="C8206" s="20"/>
    </row>
    <row r="8207" spans="3:3" x14ac:dyDescent="0.25">
      <c r="C8207" s="20"/>
    </row>
    <row r="8208" spans="3:3" x14ac:dyDescent="0.25">
      <c r="C8208" s="20"/>
    </row>
    <row r="8209" spans="3:3" x14ac:dyDescent="0.25">
      <c r="C8209" s="20"/>
    </row>
    <row r="8210" spans="3:3" x14ac:dyDescent="0.25">
      <c r="C8210" s="20"/>
    </row>
    <row r="8211" spans="3:3" x14ac:dyDescent="0.25">
      <c r="C8211" s="20"/>
    </row>
    <row r="8212" spans="3:3" x14ac:dyDescent="0.25">
      <c r="C8212" s="20"/>
    </row>
    <row r="8213" spans="3:3" x14ac:dyDescent="0.25">
      <c r="C8213" s="20"/>
    </row>
    <row r="8214" spans="3:3" x14ac:dyDescent="0.25">
      <c r="C8214" s="20"/>
    </row>
    <row r="8215" spans="3:3" x14ac:dyDescent="0.25">
      <c r="C8215" s="20"/>
    </row>
    <row r="8216" spans="3:3" x14ac:dyDescent="0.25">
      <c r="C8216" s="20"/>
    </row>
    <row r="8217" spans="3:3" x14ac:dyDescent="0.25">
      <c r="C8217" s="20"/>
    </row>
    <row r="8218" spans="3:3" x14ac:dyDescent="0.25">
      <c r="C8218" s="20"/>
    </row>
    <row r="8219" spans="3:3" x14ac:dyDescent="0.25">
      <c r="C8219" s="20"/>
    </row>
    <row r="8220" spans="3:3" x14ac:dyDescent="0.25">
      <c r="C8220" s="20"/>
    </row>
    <row r="8221" spans="3:3" x14ac:dyDescent="0.25">
      <c r="C8221" s="20"/>
    </row>
    <row r="8222" spans="3:3" x14ac:dyDescent="0.25">
      <c r="C8222" s="20"/>
    </row>
    <row r="8223" spans="3:3" x14ac:dyDescent="0.25">
      <c r="C8223" s="20"/>
    </row>
    <row r="8224" spans="3:3" x14ac:dyDescent="0.25">
      <c r="C8224" s="20"/>
    </row>
    <row r="8225" spans="3:3" x14ac:dyDescent="0.25">
      <c r="C8225" s="20"/>
    </row>
    <row r="8226" spans="3:3" x14ac:dyDescent="0.25">
      <c r="C8226" s="20"/>
    </row>
    <row r="8227" spans="3:3" x14ac:dyDescent="0.25">
      <c r="C8227" s="20"/>
    </row>
    <row r="8228" spans="3:3" x14ac:dyDescent="0.25">
      <c r="C8228" s="20"/>
    </row>
    <row r="8229" spans="3:3" x14ac:dyDescent="0.25">
      <c r="C8229" s="20"/>
    </row>
    <row r="8230" spans="3:3" x14ac:dyDescent="0.25">
      <c r="C8230" s="20"/>
    </row>
    <row r="8231" spans="3:3" x14ac:dyDescent="0.25">
      <c r="C8231" s="20"/>
    </row>
    <row r="8232" spans="3:3" x14ac:dyDescent="0.25">
      <c r="C8232" s="20"/>
    </row>
    <row r="8233" spans="3:3" x14ac:dyDescent="0.25">
      <c r="C8233" s="20"/>
    </row>
    <row r="8234" spans="3:3" x14ac:dyDescent="0.25">
      <c r="C8234" s="20"/>
    </row>
    <row r="8235" spans="3:3" x14ac:dyDescent="0.25">
      <c r="C8235" s="20"/>
    </row>
    <row r="8236" spans="3:3" x14ac:dyDescent="0.25">
      <c r="C8236" s="20"/>
    </row>
    <row r="8237" spans="3:3" x14ac:dyDescent="0.25">
      <c r="C8237" s="20"/>
    </row>
    <row r="8238" spans="3:3" x14ac:dyDescent="0.25">
      <c r="C8238" s="20"/>
    </row>
    <row r="8239" spans="3:3" x14ac:dyDescent="0.25">
      <c r="C8239" s="20"/>
    </row>
    <row r="8240" spans="3:3" x14ac:dyDescent="0.25">
      <c r="C8240" s="20"/>
    </row>
    <row r="8241" spans="3:3" x14ac:dyDescent="0.25">
      <c r="C8241" s="20"/>
    </row>
    <row r="8242" spans="3:3" x14ac:dyDescent="0.25">
      <c r="C8242" s="20"/>
    </row>
    <row r="8243" spans="3:3" x14ac:dyDescent="0.25">
      <c r="C8243" s="20"/>
    </row>
    <row r="8244" spans="3:3" x14ac:dyDescent="0.25">
      <c r="C8244" s="20"/>
    </row>
    <row r="8245" spans="3:3" x14ac:dyDescent="0.25">
      <c r="C8245" s="20"/>
    </row>
    <row r="8246" spans="3:3" x14ac:dyDescent="0.25">
      <c r="C8246" s="20"/>
    </row>
    <row r="8247" spans="3:3" x14ac:dyDescent="0.25">
      <c r="C8247" s="20"/>
    </row>
    <row r="8248" spans="3:3" x14ac:dyDescent="0.25">
      <c r="C8248" s="20"/>
    </row>
    <row r="8249" spans="3:3" x14ac:dyDescent="0.25">
      <c r="C8249" s="20"/>
    </row>
    <row r="8250" spans="3:3" x14ac:dyDescent="0.25">
      <c r="C8250" s="20"/>
    </row>
    <row r="8251" spans="3:3" x14ac:dyDescent="0.25">
      <c r="C8251" s="20"/>
    </row>
    <row r="8252" spans="3:3" x14ac:dyDescent="0.25">
      <c r="C8252" s="20"/>
    </row>
    <row r="8253" spans="3:3" x14ac:dyDescent="0.25">
      <c r="C8253" s="20"/>
    </row>
    <row r="8254" spans="3:3" x14ac:dyDescent="0.25">
      <c r="C8254" s="20"/>
    </row>
    <row r="8255" spans="3:3" x14ac:dyDescent="0.25">
      <c r="C8255" s="20"/>
    </row>
    <row r="8256" spans="3:3" x14ac:dyDescent="0.25">
      <c r="C8256" s="20"/>
    </row>
    <row r="8257" spans="3:3" x14ac:dyDescent="0.25">
      <c r="C8257" s="20"/>
    </row>
    <row r="8258" spans="3:3" x14ac:dyDescent="0.25">
      <c r="C8258" s="20"/>
    </row>
    <row r="8259" spans="3:3" x14ac:dyDescent="0.25">
      <c r="C8259" s="20"/>
    </row>
    <row r="8260" spans="3:3" x14ac:dyDescent="0.25">
      <c r="C8260" s="20"/>
    </row>
    <row r="8261" spans="3:3" x14ac:dyDescent="0.25">
      <c r="C8261" s="20"/>
    </row>
    <row r="8262" spans="3:3" x14ac:dyDescent="0.25">
      <c r="C8262" s="20"/>
    </row>
    <row r="8263" spans="3:3" x14ac:dyDescent="0.25">
      <c r="C8263" s="20"/>
    </row>
    <row r="8264" spans="3:3" x14ac:dyDescent="0.25">
      <c r="C8264" s="20"/>
    </row>
    <row r="8265" spans="3:3" x14ac:dyDescent="0.25">
      <c r="C8265" s="20"/>
    </row>
    <row r="8266" spans="3:3" x14ac:dyDescent="0.25">
      <c r="C8266" s="20"/>
    </row>
    <row r="8267" spans="3:3" x14ac:dyDescent="0.25">
      <c r="C8267" s="20"/>
    </row>
    <row r="8268" spans="3:3" x14ac:dyDescent="0.25">
      <c r="C8268" s="20"/>
    </row>
    <row r="8269" spans="3:3" x14ac:dyDescent="0.25">
      <c r="C8269" s="20"/>
    </row>
    <row r="8270" spans="3:3" x14ac:dyDescent="0.25">
      <c r="C8270" s="20"/>
    </row>
    <row r="8271" spans="3:3" x14ac:dyDescent="0.25">
      <c r="C8271" s="20"/>
    </row>
    <row r="8272" spans="3:3" x14ac:dyDescent="0.25">
      <c r="C8272" s="20"/>
    </row>
    <row r="8273" spans="3:3" x14ac:dyDescent="0.25">
      <c r="C8273" s="20"/>
    </row>
    <row r="8274" spans="3:3" x14ac:dyDescent="0.25">
      <c r="C8274" s="20"/>
    </row>
    <row r="8275" spans="3:3" x14ac:dyDescent="0.25">
      <c r="C8275" s="20"/>
    </row>
    <row r="8276" spans="3:3" x14ac:dyDescent="0.25">
      <c r="C8276" s="20"/>
    </row>
    <row r="8277" spans="3:3" x14ac:dyDescent="0.25">
      <c r="C8277" s="20"/>
    </row>
    <row r="8278" spans="3:3" x14ac:dyDescent="0.25">
      <c r="C8278" s="20"/>
    </row>
    <row r="8279" spans="3:3" x14ac:dyDescent="0.25">
      <c r="C8279" s="20"/>
    </row>
    <row r="8280" spans="3:3" x14ac:dyDescent="0.25">
      <c r="C8280" s="20"/>
    </row>
    <row r="8281" spans="3:3" x14ac:dyDescent="0.25">
      <c r="C8281" s="20"/>
    </row>
    <row r="8282" spans="3:3" x14ac:dyDescent="0.25">
      <c r="C8282" s="20"/>
    </row>
    <row r="8283" spans="3:3" x14ac:dyDescent="0.25">
      <c r="C8283" s="20"/>
    </row>
    <row r="8284" spans="3:3" x14ac:dyDescent="0.25">
      <c r="C8284" s="20"/>
    </row>
    <row r="8285" spans="3:3" x14ac:dyDescent="0.25">
      <c r="C8285" s="20"/>
    </row>
    <row r="8286" spans="3:3" x14ac:dyDescent="0.25">
      <c r="C8286" s="20"/>
    </row>
    <row r="8287" spans="3:3" x14ac:dyDescent="0.25">
      <c r="C8287" s="20"/>
    </row>
    <row r="8288" spans="3:3" x14ac:dyDescent="0.25">
      <c r="C8288" s="20"/>
    </row>
    <row r="8289" spans="3:3" x14ac:dyDescent="0.25">
      <c r="C8289" s="20"/>
    </row>
    <row r="8290" spans="3:3" x14ac:dyDescent="0.25">
      <c r="C8290" s="20"/>
    </row>
    <row r="8291" spans="3:3" x14ac:dyDescent="0.25">
      <c r="C8291" s="20"/>
    </row>
    <row r="8292" spans="3:3" x14ac:dyDescent="0.25">
      <c r="C8292" s="20"/>
    </row>
    <row r="8293" spans="3:3" x14ac:dyDescent="0.25">
      <c r="C8293" s="20"/>
    </row>
    <row r="8294" spans="3:3" x14ac:dyDescent="0.25">
      <c r="C8294" s="20"/>
    </row>
    <row r="8295" spans="3:3" x14ac:dyDescent="0.25">
      <c r="C8295" s="20"/>
    </row>
    <row r="8296" spans="3:3" x14ac:dyDescent="0.25">
      <c r="C8296" s="20"/>
    </row>
    <row r="8297" spans="3:3" x14ac:dyDescent="0.25">
      <c r="C8297" s="20"/>
    </row>
    <row r="8298" spans="3:3" x14ac:dyDescent="0.25">
      <c r="C8298" s="20"/>
    </row>
    <row r="8299" spans="3:3" x14ac:dyDescent="0.25">
      <c r="C8299" s="20"/>
    </row>
    <row r="8300" spans="3:3" x14ac:dyDescent="0.25">
      <c r="C8300" s="20"/>
    </row>
    <row r="8301" spans="3:3" x14ac:dyDescent="0.25">
      <c r="C8301" s="20"/>
    </row>
    <row r="8302" spans="3:3" x14ac:dyDescent="0.25">
      <c r="C8302" s="20"/>
    </row>
    <row r="8303" spans="3:3" x14ac:dyDescent="0.25">
      <c r="C8303" s="20"/>
    </row>
    <row r="8304" spans="3:3" x14ac:dyDescent="0.25">
      <c r="C8304" s="20"/>
    </row>
    <row r="8305" spans="3:3" x14ac:dyDescent="0.25">
      <c r="C8305" s="20"/>
    </row>
    <row r="8306" spans="3:3" x14ac:dyDescent="0.25">
      <c r="C8306" s="20"/>
    </row>
    <row r="8307" spans="3:3" x14ac:dyDescent="0.25">
      <c r="C8307" s="20"/>
    </row>
    <row r="8308" spans="3:3" x14ac:dyDescent="0.25">
      <c r="C8308" s="20"/>
    </row>
    <row r="8309" spans="3:3" x14ac:dyDescent="0.25">
      <c r="C8309" s="20"/>
    </row>
    <row r="8310" spans="3:3" x14ac:dyDescent="0.25">
      <c r="C8310" s="20"/>
    </row>
    <row r="8311" spans="3:3" x14ac:dyDescent="0.25">
      <c r="C8311" s="20"/>
    </row>
    <row r="8312" spans="3:3" x14ac:dyDescent="0.25">
      <c r="C8312" s="20"/>
    </row>
    <row r="8313" spans="3:3" x14ac:dyDescent="0.25">
      <c r="C8313" s="20"/>
    </row>
    <row r="8314" spans="3:3" x14ac:dyDescent="0.25">
      <c r="C8314" s="20"/>
    </row>
    <row r="8315" spans="3:3" x14ac:dyDescent="0.25">
      <c r="C8315" s="20"/>
    </row>
    <row r="8316" spans="3:3" x14ac:dyDescent="0.25">
      <c r="C8316" s="20"/>
    </row>
    <row r="8317" spans="3:3" x14ac:dyDescent="0.25">
      <c r="C8317" s="20"/>
    </row>
    <row r="8318" spans="3:3" x14ac:dyDescent="0.25">
      <c r="C8318" s="20"/>
    </row>
    <row r="8319" spans="3:3" x14ac:dyDescent="0.25">
      <c r="C8319" s="20"/>
    </row>
    <row r="8320" spans="3:3" x14ac:dyDescent="0.25">
      <c r="C8320" s="20"/>
    </row>
    <row r="8321" spans="3:3" x14ac:dyDescent="0.25">
      <c r="C8321" s="20"/>
    </row>
    <row r="8322" spans="3:3" x14ac:dyDescent="0.25">
      <c r="C8322" s="20"/>
    </row>
    <row r="8323" spans="3:3" x14ac:dyDescent="0.25">
      <c r="C8323" s="20"/>
    </row>
    <row r="8324" spans="3:3" x14ac:dyDescent="0.25">
      <c r="C8324" s="20"/>
    </row>
    <row r="8325" spans="3:3" x14ac:dyDescent="0.25">
      <c r="C8325" s="20"/>
    </row>
    <row r="8326" spans="3:3" x14ac:dyDescent="0.25">
      <c r="C8326" s="20"/>
    </row>
    <row r="8327" spans="3:3" x14ac:dyDescent="0.25">
      <c r="C8327" s="20"/>
    </row>
    <row r="8328" spans="3:3" x14ac:dyDescent="0.25">
      <c r="C8328" s="20"/>
    </row>
    <row r="8329" spans="3:3" x14ac:dyDescent="0.25">
      <c r="C8329" s="20"/>
    </row>
    <row r="8330" spans="3:3" x14ac:dyDescent="0.25">
      <c r="C8330" s="20"/>
    </row>
    <row r="8331" spans="3:3" x14ac:dyDescent="0.25">
      <c r="C8331" s="20"/>
    </row>
    <row r="8332" spans="3:3" x14ac:dyDescent="0.25">
      <c r="C8332" s="20"/>
    </row>
    <row r="8333" spans="3:3" x14ac:dyDescent="0.25">
      <c r="C8333" s="20"/>
    </row>
    <row r="8334" spans="3:3" x14ac:dyDescent="0.25">
      <c r="C8334" s="20"/>
    </row>
    <row r="8335" spans="3:3" x14ac:dyDescent="0.25">
      <c r="C8335" s="20"/>
    </row>
    <row r="8336" spans="3:3" x14ac:dyDescent="0.25">
      <c r="C8336" s="20"/>
    </row>
    <row r="8337" spans="3:3" x14ac:dyDescent="0.25">
      <c r="C8337" s="20"/>
    </row>
    <row r="8338" spans="3:3" x14ac:dyDescent="0.25">
      <c r="C8338" s="20"/>
    </row>
    <row r="8339" spans="3:3" x14ac:dyDescent="0.25">
      <c r="C8339" s="20"/>
    </row>
    <row r="8340" spans="3:3" x14ac:dyDescent="0.25">
      <c r="C8340" s="20"/>
    </row>
    <row r="8341" spans="3:3" x14ac:dyDescent="0.25">
      <c r="C8341" s="20"/>
    </row>
    <row r="8342" spans="3:3" x14ac:dyDescent="0.25">
      <c r="C8342" s="20"/>
    </row>
    <row r="8343" spans="3:3" x14ac:dyDescent="0.25">
      <c r="C8343" s="20"/>
    </row>
    <row r="8344" spans="3:3" x14ac:dyDescent="0.25">
      <c r="C8344" s="20"/>
    </row>
    <row r="8345" spans="3:3" x14ac:dyDescent="0.25">
      <c r="C8345" s="20"/>
    </row>
    <row r="8346" spans="3:3" x14ac:dyDescent="0.25">
      <c r="C8346" s="20"/>
    </row>
    <row r="8347" spans="3:3" x14ac:dyDescent="0.25">
      <c r="C8347" s="20"/>
    </row>
    <row r="8348" spans="3:3" x14ac:dyDescent="0.25">
      <c r="C8348" s="20"/>
    </row>
    <row r="8349" spans="3:3" x14ac:dyDescent="0.25">
      <c r="C8349" s="20"/>
    </row>
    <row r="8350" spans="3:3" x14ac:dyDescent="0.25">
      <c r="C8350" s="20"/>
    </row>
    <row r="8351" spans="3:3" x14ac:dyDescent="0.25">
      <c r="C8351" s="20"/>
    </row>
    <row r="8352" spans="3:3" x14ac:dyDescent="0.25">
      <c r="C8352" s="20"/>
    </row>
    <row r="8353" spans="3:3" x14ac:dyDescent="0.25">
      <c r="C8353" s="20"/>
    </row>
    <row r="8354" spans="3:3" x14ac:dyDescent="0.25">
      <c r="C8354" s="20"/>
    </row>
    <row r="8355" spans="3:3" x14ac:dyDescent="0.25">
      <c r="C8355" s="20"/>
    </row>
    <row r="8356" spans="3:3" x14ac:dyDescent="0.25">
      <c r="C8356" s="20"/>
    </row>
    <row r="8357" spans="3:3" x14ac:dyDescent="0.25">
      <c r="C8357" s="20"/>
    </row>
    <row r="8358" spans="3:3" x14ac:dyDescent="0.25">
      <c r="C8358" s="20"/>
    </row>
    <row r="8359" spans="3:3" x14ac:dyDescent="0.25">
      <c r="C8359" s="20"/>
    </row>
    <row r="8360" spans="3:3" x14ac:dyDescent="0.25">
      <c r="C8360" s="20"/>
    </row>
    <row r="8361" spans="3:3" x14ac:dyDescent="0.25">
      <c r="C8361" s="20"/>
    </row>
    <row r="8362" spans="3:3" x14ac:dyDescent="0.25">
      <c r="C8362" s="20"/>
    </row>
    <row r="8363" spans="3:3" x14ac:dyDescent="0.25">
      <c r="C8363" s="20"/>
    </row>
    <row r="8364" spans="3:3" x14ac:dyDescent="0.25">
      <c r="C8364" s="20"/>
    </row>
    <row r="8365" spans="3:3" x14ac:dyDescent="0.25">
      <c r="C8365" s="20"/>
    </row>
    <row r="8366" spans="3:3" x14ac:dyDescent="0.25">
      <c r="C8366" s="20"/>
    </row>
    <row r="8367" spans="3:3" x14ac:dyDescent="0.25">
      <c r="C8367" s="20"/>
    </row>
    <row r="8368" spans="3:3" x14ac:dyDescent="0.25">
      <c r="C8368" s="20"/>
    </row>
    <row r="8369" spans="3:3" x14ac:dyDescent="0.25">
      <c r="C8369" s="20"/>
    </row>
    <row r="8370" spans="3:3" x14ac:dyDescent="0.25">
      <c r="C8370" s="20"/>
    </row>
    <row r="8371" spans="3:3" x14ac:dyDescent="0.25">
      <c r="C8371" s="20"/>
    </row>
    <row r="8372" spans="3:3" x14ac:dyDescent="0.25">
      <c r="C8372" s="20"/>
    </row>
    <row r="8373" spans="3:3" x14ac:dyDescent="0.25">
      <c r="C8373" s="20"/>
    </row>
    <row r="8374" spans="3:3" x14ac:dyDescent="0.25">
      <c r="C8374" s="20"/>
    </row>
    <row r="8375" spans="3:3" x14ac:dyDescent="0.25">
      <c r="C8375" s="20"/>
    </row>
    <row r="8376" spans="3:3" x14ac:dyDescent="0.25">
      <c r="C8376" s="20"/>
    </row>
    <row r="8377" spans="3:3" x14ac:dyDescent="0.25">
      <c r="C8377" s="20"/>
    </row>
    <row r="8378" spans="3:3" x14ac:dyDescent="0.25">
      <c r="C8378" s="20"/>
    </row>
    <row r="8379" spans="3:3" x14ac:dyDescent="0.25">
      <c r="C8379" s="20"/>
    </row>
    <row r="8380" spans="3:3" x14ac:dyDescent="0.25">
      <c r="C8380" s="20"/>
    </row>
    <row r="8381" spans="3:3" x14ac:dyDescent="0.25">
      <c r="C8381" s="20"/>
    </row>
    <row r="8382" spans="3:3" x14ac:dyDescent="0.25">
      <c r="C8382" s="20"/>
    </row>
    <row r="8383" spans="3:3" x14ac:dyDescent="0.25">
      <c r="C8383" s="20"/>
    </row>
    <row r="8384" spans="3:3" x14ac:dyDescent="0.25">
      <c r="C8384" s="20"/>
    </row>
    <row r="8385" spans="3:3" x14ac:dyDescent="0.25">
      <c r="C8385" s="20"/>
    </row>
    <row r="8386" spans="3:3" x14ac:dyDescent="0.25">
      <c r="C8386" s="20"/>
    </row>
    <row r="8387" spans="3:3" x14ac:dyDescent="0.25">
      <c r="C8387" s="20"/>
    </row>
    <row r="8388" spans="3:3" x14ac:dyDescent="0.25">
      <c r="C8388" s="20"/>
    </row>
    <row r="8389" spans="3:3" x14ac:dyDescent="0.25">
      <c r="C8389" s="20"/>
    </row>
    <row r="8390" spans="3:3" x14ac:dyDescent="0.25">
      <c r="C8390" s="20"/>
    </row>
    <row r="8391" spans="3:3" x14ac:dyDescent="0.25">
      <c r="C8391" s="20"/>
    </row>
    <row r="8392" spans="3:3" x14ac:dyDescent="0.25">
      <c r="C8392" s="20"/>
    </row>
    <row r="8393" spans="3:3" x14ac:dyDescent="0.25">
      <c r="C8393" s="20"/>
    </row>
    <row r="8394" spans="3:3" x14ac:dyDescent="0.25">
      <c r="C8394" s="20"/>
    </row>
    <row r="8395" spans="3:3" x14ac:dyDescent="0.25">
      <c r="C8395" s="20"/>
    </row>
    <row r="8396" spans="3:3" x14ac:dyDescent="0.25">
      <c r="C8396" s="20"/>
    </row>
    <row r="8397" spans="3:3" x14ac:dyDescent="0.25">
      <c r="C8397" s="20"/>
    </row>
    <row r="8398" spans="3:3" x14ac:dyDescent="0.25">
      <c r="C8398" s="20"/>
    </row>
    <row r="8399" spans="3:3" x14ac:dyDescent="0.25">
      <c r="C8399" s="20"/>
    </row>
    <row r="8400" spans="3:3" x14ac:dyDescent="0.25">
      <c r="C8400" s="20"/>
    </row>
    <row r="8401" spans="3:3" x14ac:dyDescent="0.25">
      <c r="C8401" s="20"/>
    </row>
    <row r="8402" spans="3:3" x14ac:dyDescent="0.25">
      <c r="C8402" s="20"/>
    </row>
    <row r="8403" spans="3:3" x14ac:dyDescent="0.25">
      <c r="C8403" s="20"/>
    </row>
    <row r="8404" spans="3:3" x14ac:dyDescent="0.25">
      <c r="C8404" s="20"/>
    </row>
    <row r="8405" spans="3:3" x14ac:dyDescent="0.25">
      <c r="C8405" s="20"/>
    </row>
    <row r="8406" spans="3:3" x14ac:dyDescent="0.25">
      <c r="C8406" s="20"/>
    </row>
    <row r="8407" spans="3:3" x14ac:dyDescent="0.25">
      <c r="C8407" s="20"/>
    </row>
    <row r="8408" spans="3:3" x14ac:dyDescent="0.25">
      <c r="C8408" s="20"/>
    </row>
    <row r="8409" spans="3:3" x14ac:dyDescent="0.25">
      <c r="C8409" s="20"/>
    </row>
    <row r="8410" spans="3:3" x14ac:dyDescent="0.25">
      <c r="C8410" s="20"/>
    </row>
    <row r="8411" spans="3:3" x14ac:dyDescent="0.25">
      <c r="C8411" s="20"/>
    </row>
    <row r="8412" spans="3:3" x14ac:dyDescent="0.25">
      <c r="C8412" s="20"/>
    </row>
    <row r="8413" spans="3:3" x14ac:dyDescent="0.25">
      <c r="C8413" s="20"/>
    </row>
    <row r="8414" spans="3:3" x14ac:dyDescent="0.25">
      <c r="C8414" s="20"/>
    </row>
    <row r="8415" spans="3:3" x14ac:dyDescent="0.25">
      <c r="C8415" s="20"/>
    </row>
    <row r="8416" spans="3:3" x14ac:dyDescent="0.25">
      <c r="C8416" s="20"/>
    </row>
    <row r="8417" spans="3:3" x14ac:dyDescent="0.25">
      <c r="C8417" s="20"/>
    </row>
    <row r="8418" spans="3:3" x14ac:dyDescent="0.25">
      <c r="C8418" s="20"/>
    </row>
    <row r="8419" spans="3:3" x14ac:dyDescent="0.25">
      <c r="C8419" s="20"/>
    </row>
    <row r="8420" spans="3:3" x14ac:dyDescent="0.25">
      <c r="C8420" s="20"/>
    </row>
    <row r="8421" spans="3:3" x14ac:dyDescent="0.25">
      <c r="C8421" s="20"/>
    </row>
    <row r="8422" spans="3:3" x14ac:dyDescent="0.25">
      <c r="C8422" s="20"/>
    </row>
    <row r="8423" spans="3:3" x14ac:dyDescent="0.25">
      <c r="C8423" s="20"/>
    </row>
    <row r="8424" spans="3:3" x14ac:dyDescent="0.25">
      <c r="C8424" s="20"/>
    </row>
    <row r="8425" spans="3:3" x14ac:dyDescent="0.25">
      <c r="C8425" s="20"/>
    </row>
    <row r="8426" spans="3:3" x14ac:dyDescent="0.25">
      <c r="C8426" s="20"/>
    </row>
    <row r="8427" spans="3:3" x14ac:dyDescent="0.25">
      <c r="C8427" s="20"/>
    </row>
    <row r="8428" spans="3:3" x14ac:dyDescent="0.25">
      <c r="C8428" s="20"/>
    </row>
    <row r="8429" spans="3:3" x14ac:dyDescent="0.25">
      <c r="C8429" s="20"/>
    </row>
    <row r="8430" spans="3:3" x14ac:dyDescent="0.25">
      <c r="C8430" s="20"/>
    </row>
    <row r="8431" spans="3:3" x14ac:dyDescent="0.25">
      <c r="C8431" s="20"/>
    </row>
    <row r="8432" spans="3:3" x14ac:dyDescent="0.25">
      <c r="C8432" s="20"/>
    </row>
    <row r="8433" spans="3:3" x14ac:dyDescent="0.25">
      <c r="C8433" s="20"/>
    </row>
    <row r="8434" spans="3:3" x14ac:dyDescent="0.25">
      <c r="C8434" s="20"/>
    </row>
    <row r="8435" spans="3:3" x14ac:dyDescent="0.25">
      <c r="C8435" s="20"/>
    </row>
    <row r="8436" spans="3:3" x14ac:dyDescent="0.25">
      <c r="C8436" s="20"/>
    </row>
    <row r="8437" spans="3:3" x14ac:dyDescent="0.25">
      <c r="C8437" s="20"/>
    </row>
    <row r="8438" spans="3:3" x14ac:dyDescent="0.25">
      <c r="C8438" s="20"/>
    </row>
    <row r="8439" spans="3:3" x14ac:dyDescent="0.25">
      <c r="C8439" s="20"/>
    </row>
    <row r="8440" spans="3:3" x14ac:dyDescent="0.25">
      <c r="C8440" s="20"/>
    </row>
    <row r="8441" spans="3:3" x14ac:dyDescent="0.25">
      <c r="C8441" s="20"/>
    </row>
    <row r="8442" spans="3:3" x14ac:dyDescent="0.25">
      <c r="C8442" s="20"/>
    </row>
    <row r="8443" spans="3:3" x14ac:dyDescent="0.25">
      <c r="C8443" s="20"/>
    </row>
    <row r="8444" spans="3:3" x14ac:dyDescent="0.25">
      <c r="C8444" s="20"/>
    </row>
    <row r="8445" spans="3:3" x14ac:dyDescent="0.25">
      <c r="C8445" s="20"/>
    </row>
    <row r="8446" spans="3:3" x14ac:dyDescent="0.25">
      <c r="C8446" s="20"/>
    </row>
    <row r="8447" spans="3:3" x14ac:dyDescent="0.25">
      <c r="C8447" s="20"/>
    </row>
    <row r="8448" spans="3:3" x14ac:dyDescent="0.25">
      <c r="C8448" s="20"/>
    </row>
    <row r="8449" spans="3:3" x14ac:dyDescent="0.25">
      <c r="C8449" s="20"/>
    </row>
    <row r="8450" spans="3:3" x14ac:dyDescent="0.25">
      <c r="C8450" s="20"/>
    </row>
    <row r="8451" spans="3:3" x14ac:dyDescent="0.25">
      <c r="C8451" s="20"/>
    </row>
    <row r="8452" spans="3:3" x14ac:dyDescent="0.25">
      <c r="C8452" s="20"/>
    </row>
    <row r="8453" spans="3:3" x14ac:dyDescent="0.25">
      <c r="C8453" s="20"/>
    </row>
    <row r="8454" spans="3:3" x14ac:dyDescent="0.25">
      <c r="C8454" s="20"/>
    </row>
    <row r="8455" spans="3:3" x14ac:dyDescent="0.25">
      <c r="C8455" s="20"/>
    </row>
    <row r="8456" spans="3:3" x14ac:dyDescent="0.25">
      <c r="C8456" s="20"/>
    </row>
    <row r="8457" spans="3:3" x14ac:dyDescent="0.25">
      <c r="C8457" s="20"/>
    </row>
    <row r="8458" spans="3:3" x14ac:dyDescent="0.25">
      <c r="C8458" s="20"/>
    </row>
    <row r="8459" spans="3:3" x14ac:dyDescent="0.25">
      <c r="C8459" s="20"/>
    </row>
    <row r="8460" spans="3:3" x14ac:dyDescent="0.25">
      <c r="C8460" s="20"/>
    </row>
    <row r="8461" spans="3:3" x14ac:dyDescent="0.25">
      <c r="C8461" s="20"/>
    </row>
    <row r="8462" spans="3:3" x14ac:dyDescent="0.25">
      <c r="C8462" s="20"/>
    </row>
    <row r="8463" spans="3:3" x14ac:dyDescent="0.25">
      <c r="C8463" s="20"/>
    </row>
    <row r="8464" spans="3:3" x14ac:dyDescent="0.25">
      <c r="C8464" s="20"/>
    </row>
    <row r="8465" spans="3:3" x14ac:dyDescent="0.25">
      <c r="C8465" s="20"/>
    </row>
    <row r="8466" spans="3:3" x14ac:dyDescent="0.25">
      <c r="C8466" s="20"/>
    </row>
    <row r="8467" spans="3:3" x14ac:dyDescent="0.25">
      <c r="C8467" s="20"/>
    </row>
    <row r="8468" spans="3:3" x14ac:dyDescent="0.25">
      <c r="C8468" s="20"/>
    </row>
    <row r="8469" spans="3:3" x14ac:dyDescent="0.25">
      <c r="C8469" s="20"/>
    </row>
    <row r="8470" spans="3:3" x14ac:dyDescent="0.25">
      <c r="C8470" s="20"/>
    </row>
    <row r="8471" spans="3:3" x14ac:dyDescent="0.25">
      <c r="C8471" s="20"/>
    </row>
    <row r="8472" spans="3:3" x14ac:dyDescent="0.25">
      <c r="C8472" s="20"/>
    </row>
    <row r="8473" spans="3:3" x14ac:dyDescent="0.25">
      <c r="C8473" s="20"/>
    </row>
    <row r="8474" spans="3:3" x14ac:dyDescent="0.25">
      <c r="C8474" s="20"/>
    </row>
    <row r="8475" spans="3:3" x14ac:dyDescent="0.25">
      <c r="C8475" s="20"/>
    </row>
    <row r="8476" spans="3:3" x14ac:dyDescent="0.25">
      <c r="C8476" s="20"/>
    </row>
    <row r="8477" spans="3:3" x14ac:dyDescent="0.25">
      <c r="C8477" s="20"/>
    </row>
    <row r="8478" spans="3:3" x14ac:dyDescent="0.25">
      <c r="C8478" s="20"/>
    </row>
    <row r="8479" spans="3:3" x14ac:dyDescent="0.25">
      <c r="C8479" s="20"/>
    </row>
    <row r="8480" spans="3:3" x14ac:dyDescent="0.25">
      <c r="C8480" s="20"/>
    </row>
    <row r="8481" spans="3:3" x14ac:dyDescent="0.25">
      <c r="C8481" s="20"/>
    </row>
    <row r="8482" spans="3:3" x14ac:dyDescent="0.25">
      <c r="C8482" s="20"/>
    </row>
    <row r="8483" spans="3:3" x14ac:dyDescent="0.25">
      <c r="C8483" s="20"/>
    </row>
    <row r="8484" spans="3:3" x14ac:dyDescent="0.25">
      <c r="C8484" s="20"/>
    </row>
    <row r="8485" spans="3:3" x14ac:dyDescent="0.25">
      <c r="C8485" s="20"/>
    </row>
    <row r="8486" spans="3:3" x14ac:dyDescent="0.25">
      <c r="C8486" s="20"/>
    </row>
    <row r="8487" spans="3:3" x14ac:dyDescent="0.25">
      <c r="C8487" s="20"/>
    </row>
    <row r="8488" spans="3:3" x14ac:dyDescent="0.25">
      <c r="C8488" s="20"/>
    </row>
    <row r="8489" spans="3:3" x14ac:dyDescent="0.25">
      <c r="C8489" s="20"/>
    </row>
    <row r="8490" spans="3:3" x14ac:dyDescent="0.25">
      <c r="C8490" s="20"/>
    </row>
    <row r="8491" spans="3:3" x14ac:dyDescent="0.25">
      <c r="C8491" s="20"/>
    </row>
    <row r="8492" spans="3:3" x14ac:dyDescent="0.25">
      <c r="C8492" s="20"/>
    </row>
    <row r="8493" spans="3:3" x14ac:dyDescent="0.25">
      <c r="C8493" s="20"/>
    </row>
    <row r="8494" spans="3:3" x14ac:dyDescent="0.25">
      <c r="C8494" s="20"/>
    </row>
    <row r="8495" spans="3:3" x14ac:dyDescent="0.25">
      <c r="C8495" s="20"/>
    </row>
    <row r="8496" spans="3:3" x14ac:dyDescent="0.25">
      <c r="C8496" s="20"/>
    </row>
    <row r="8497" spans="3:3" x14ac:dyDescent="0.25">
      <c r="C8497" s="20"/>
    </row>
    <row r="8498" spans="3:3" x14ac:dyDescent="0.25">
      <c r="C8498" s="20"/>
    </row>
    <row r="8499" spans="3:3" x14ac:dyDescent="0.25">
      <c r="C8499" s="20"/>
    </row>
    <row r="8500" spans="3:3" x14ac:dyDescent="0.25">
      <c r="C8500" s="20"/>
    </row>
    <row r="8501" spans="3:3" x14ac:dyDescent="0.25">
      <c r="C8501" s="20"/>
    </row>
    <row r="8502" spans="3:3" x14ac:dyDescent="0.25">
      <c r="C8502" s="20"/>
    </row>
    <row r="8503" spans="3:3" x14ac:dyDescent="0.25">
      <c r="C8503" s="20"/>
    </row>
    <row r="8504" spans="3:3" x14ac:dyDescent="0.25">
      <c r="C8504" s="20"/>
    </row>
    <row r="8505" spans="3:3" x14ac:dyDescent="0.25">
      <c r="C8505" s="20"/>
    </row>
    <row r="8506" spans="3:3" x14ac:dyDescent="0.25">
      <c r="C8506" s="20"/>
    </row>
    <row r="8507" spans="3:3" x14ac:dyDescent="0.25">
      <c r="C8507" s="20"/>
    </row>
    <row r="8508" spans="3:3" x14ac:dyDescent="0.25">
      <c r="C8508" s="20"/>
    </row>
    <row r="8509" spans="3:3" x14ac:dyDescent="0.25">
      <c r="C8509" s="20"/>
    </row>
    <row r="8510" spans="3:3" x14ac:dyDescent="0.25">
      <c r="C8510" s="20"/>
    </row>
    <row r="8511" spans="3:3" x14ac:dyDescent="0.25">
      <c r="C8511" s="20"/>
    </row>
    <row r="8512" spans="3:3" x14ac:dyDescent="0.25">
      <c r="C8512" s="20"/>
    </row>
    <row r="8513" spans="3:3" x14ac:dyDescent="0.25">
      <c r="C8513" s="20"/>
    </row>
    <row r="8514" spans="3:3" x14ac:dyDescent="0.25">
      <c r="C8514" s="20"/>
    </row>
    <row r="8515" spans="3:3" x14ac:dyDescent="0.25">
      <c r="C8515" s="20"/>
    </row>
    <row r="8516" spans="3:3" x14ac:dyDescent="0.25">
      <c r="C8516" s="20"/>
    </row>
    <row r="8517" spans="3:3" x14ac:dyDescent="0.25">
      <c r="C8517" s="20"/>
    </row>
    <row r="8518" spans="3:3" x14ac:dyDescent="0.25">
      <c r="C8518" s="20"/>
    </row>
    <row r="8519" spans="3:3" x14ac:dyDescent="0.25">
      <c r="C8519" s="20"/>
    </row>
    <row r="8520" spans="3:3" x14ac:dyDescent="0.25">
      <c r="C8520" s="20"/>
    </row>
    <row r="8521" spans="3:3" x14ac:dyDescent="0.25">
      <c r="C8521" s="20"/>
    </row>
    <row r="8522" spans="3:3" x14ac:dyDescent="0.25">
      <c r="C8522" s="20"/>
    </row>
    <row r="8523" spans="3:3" x14ac:dyDescent="0.25">
      <c r="C8523" s="20"/>
    </row>
    <row r="8524" spans="3:3" x14ac:dyDescent="0.25">
      <c r="C8524" s="20"/>
    </row>
    <row r="8525" spans="3:3" x14ac:dyDescent="0.25">
      <c r="C8525" s="20"/>
    </row>
    <row r="8526" spans="3:3" x14ac:dyDescent="0.25">
      <c r="C8526" s="20"/>
    </row>
    <row r="8527" spans="3:3" x14ac:dyDescent="0.25">
      <c r="C8527" s="20"/>
    </row>
    <row r="8528" spans="3:3" x14ac:dyDescent="0.25">
      <c r="C8528" s="20"/>
    </row>
    <row r="8529" spans="3:3" x14ac:dyDescent="0.25">
      <c r="C8529" s="20"/>
    </row>
    <row r="8530" spans="3:3" x14ac:dyDescent="0.25">
      <c r="C8530" s="20"/>
    </row>
    <row r="8531" spans="3:3" x14ac:dyDescent="0.25">
      <c r="C8531" s="20"/>
    </row>
    <row r="8532" spans="3:3" x14ac:dyDescent="0.25">
      <c r="C8532" s="20"/>
    </row>
    <row r="8533" spans="3:3" x14ac:dyDescent="0.25">
      <c r="C8533" s="20"/>
    </row>
    <row r="8534" spans="3:3" x14ac:dyDescent="0.25">
      <c r="C8534" s="20"/>
    </row>
    <row r="8535" spans="3:3" x14ac:dyDescent="0.25">
      <c r="C8535" s="20"/>
    </row>
    <row r="8536" spans="3:3" x14ac:dyDescent="0.25">
      <c r="C8536" s="20"/>
    </row>
    <row r="8537" spans="3:3" x14ac:dyDescent="0.25">
      <c r="C8537" s="20"/>
    </row>
    <row r="8538" spans="3:3" x14ac:dyDescent="0.25">
      <c r="C8538" s="20"/>
    </row>
    <row r="8539" spans="3:3" x14ac:dyDescent="0.25">
      <c r="C8539" s="20"/>
    </row>
    <row r="8540" spans="3:3" x14ac:dyDescent="0.25">
      <c r="C8540" s="20"/>
    </row>
    <row r="8541" spans="3:3" x14ac:dyDescent="0.25">
      <c r="C8541" s="20"/>
    </row>
    <row r="8542" spans="3:3" x14ac:dyDescent="0.25">
      <c r="C8542" s="20"/>
    </row>
    <row r="8543" spans="3:3" x14ac:dyDescent="0.25">
      <c r="C8543" s="20"/>
    </row>
    <row r="8544" spans="3:3" x14ac:dyDescent="0.25">
      <c r="C8544" s="20"/>
    </row>
    <row r="8545" spans="3:3" x14ac:dyDescent="0.25">
      <c r="C8545" s="20"/>
    </row>
    <row r="8546" spans="3:3" x14ac:dyDescent="0.25">
      <c r="C8546" s="20"/>
    </row>
    <row r="8547" spans="3:3" x14ac:dyDescent="0.25">
      <c r="C8547" s="20"/>
    </row>
    <row r="8548" spans="3:3" x14ac:dyDescent="0.25">
      <c r="C8548" s="20"/>
    </row>
    <row r="8549" spans="3:3" x14ac:dyDescent="0.25">
      <c r="C8549" s="20"/>
    </row>
    <row r="8550" spans="3:3" x14ac:dyDescent="0.25">
      <c r="C8550" s="20"/>
    </row>
    <row r="8551" spans="3:3" x14ac:dyDescent="0.25">
      <c r="C8551" s="20"/>
    </row>
    <row r="8552" spans="3:3" x14ac:dyDescent="0.25">
      <c r="C8552" s="20"/>
    </row>
    <row r="8553" spans="3:3" x14ac:dyDescent="0.25">
      <c r="C8553" s="20"/>
    </row>
    <row r="8554" spans="3:3" x14ac:dyDescent="0.25">
      <c r="C8554" s="20"/>
    </row>
    <row r="8555" spans="3:3" x14ac:dyDescent="0.25">
      <c r="C8555" s="20"/>
    </row>
    <row r="8556" spans="3:3" x14ac:dyDescent="0.25">
      <c r="C8556" s="20"/>
    </row>
    <row r="8557" spans="3:3" x14ac:dyDescent="0.25">
      <c r="C8557" s="20"/>
    </row>
    <row r="8558" spans="3:3" x14ac:dyDescent="0.25">
      <c r="C8558" s="20"/>
    </row>
    <row r="8559" spans="3:3" x14ac:dyDescent="0.25">
      <c r="C8559" s="20"/>
    </row>
    <row r="8560" spans="3:3" x14ac:dyDescent="0.25">
      <c r="C8560" s="20"/>
    </row>
    <row r="8561" spans="3:3" x14ac:dyDescent="0.25">
      <c r="C8561" s="20"/>
    </row>
    <row r="8562" spans="3:3" x14ac:dyDescent="0.25">
      <c r="C8562" s="20"/>
    </row>
    <row r="8563" spans="3:3" x14ac:dyDescent="0.25">
      <c r="C8563" s="20"/>
    </row>
    <row r="8564" spans="3:3" x14ac:dyDescent="0.25">
      <c r="C8564" s="20"/>
    </row>
    <row r="8565" spans="3:3" x14ac:dyDescent="0.25">
      <c r="C8565" s="20"/>
    </row>
    <row r="8566" spans="3:3" x14ac:dyDescent="0.25">
      <c r="C8566" s="20"/>
    </row>
    <row r="8567" spans="3:3" x14ac:dyDescent="0.25">
      <c r="C8567" s="20"/>
    </row>
    <row r="8568" spans="3:3" x14ac:dyDescent="0.25">
      <c r="C8568" s="20"/>
    </row>
    <row r="8569" spans="3:3" x14ac:dyDescent="0.25">
      <c r="C8569" s="20"/>
    </row>
    <row r="8570" spans="3:3" x14ac:dyDescent="0.25">
      <c r="C8570" s="20"/>
    </row>
    <row r="8571" spans="3:3" x14ac:dyDescent="0.25">
      <c r="C8571" s="20"/>
    </row>
    <row r="8572" spans="3:3" x14ac:dyDescent="0.25">
      <c r="C8572" s="20"/>
    </row>
    <row r="8573" spans="3:3" x14ac:dyDescent="0.25">
      <c r="C8573" s="20"/>
    </row>
    <row r="8574" spans="3:3" x14ac:dyDescent="0.25">
      <c r="C8574" s="20"/>
    </row>
    <row r="8575" spans="3:3" x14ac:dyDescent="0.25">
      <c r="C8575" s="20"/>
    </row>
    <row r="8576" spans="3:3" x14ac:dyDescent="0.25">
      <c r="C8576" s="20"/>
    </row>
    <row r="8577" spans="3:3" x14ac:dyDescent="0.25">
      <c r="C8577" s="20"/>
    </row>
    <row r="8578" spans="3:3" x14ac:dyDescent="0.25">
      <c r="C8578" s="20"/>
    </row>
    <row r="8579" spans="3:3" x14ac:dyDescent="0.25">
      <c r="C8579" s="20"/>
    </row>
    <row r="8580" spans="3:3" x14ac:dyDescent="0.25">
      <c r="C8580" s="20"/>
    </row>
    <row r="8581" spans="3:3" x14ac:dyDescent="0.25">
      <c r="C8581" s="20"/>
    </row>
    <row r="8582" spans="3:3" x14ac:dyDescent="0.25">
      <c r="C8582" s="20"/>
    </row>
    <row r="8583" spans="3:3" x14ac:dyDescent="0.25">
      <c r="C8583" s="20"/>
    </row>
    <row r="8584" spans="3:3" x14ac:dyDescent="0.25">
      <c r="C8584" s="20"/>
    </row>
    <row r="8585" spans="3:3" x14ac:dyDescent="0.25">
      <c r="C8585" s="20"/>
    </row>
    <row r="8586" spans="3:3" x14ac:dyDescent="0.25">
      <c r="C8586" s="20"/>
    </row>
    <row r="8587" spans="3:3" x14ac:dyDescent="0.25">
      <c r="C8587" s="20"/>
    </row>
    <row r="8588" spans="3:3" x14ac:dyDescent="0.25">
      <c r="C8588" s="20"/>
    </row>
    <row r="8589" spans="3:3" x14ac:dyDescent="0.25">
      <c r="C8589" s="20"/>
    </row>
    <row r="8590" spans="3:3" x14ac:dyDescent="0.25">
      <c r="C8590" s="20"/>
    </row>
    <row r="8591" spans="3:3" x14ac:dyDescent="0.25">
      <c r="C8591" s="20"/>
    </row>
    <row r="8592" spans="3:3" x14ac:dyDescent="0.25">
      <c r="C8592" s="20"/>
    </row>
    <row r="8593" spans="3:3" x14ac:dyDescent="0.25">
      <c r="C8593" s="20"/>
    </row>
    <row r="8594" spans="3:3" x14ac:dyDescent="0.25">
      <c r="C8594" s="20"/>
    </row>
    <row r="8595" spans="3:3" x14ac:dyDescent="0.25">
      <c r="C8595" s="20"/>
    </row>
    <row r="8596" spans="3:3" x14ac:dyDescent="0.25">
      <c r="C8596" s="20"/>
    </row>
    <row r="8597" spans="3:3" x14ac:dyDescent="0.25">
      <c r="C8597" s="20"/>
    </row>
    <row r="8598" spans="3:3" x14ac:dyDescent="0.25">
      <c r="C8598" s="20"/>
    </row>
    <row r="8599" spans="3:3" x14ac:dyDescent="0.25">
      <c r="C8599" s="20"/>
    </row>
    <row r="8600" spans="3:3" x14ac:dyDescent="0.25">
      <c r="C8600" s="20"/>
    </row>
    <row r="8601" spans="3:3" x14ac:dyDescent="0.25">
      <c r="C8601" s="20"/>
    </row>
    <row r="8602" spans="3:3" x14ac:dyDescent="0.25">
      <c r="C8602" s="20"/>
    </row>
    <row r="8603" spans="3:3" x14ac:dyDescent="0.25">
      <c r="C8603" s="20"/>
    </row>
    <row r="8604" spans="3:3" x14ac:dyDescent="0.25">
      <c r="C8604" s="20"/>
    </row>
    <row r="8605" spans="3:3" x14ac:dyDescent="0.25">
      <c r="C8605" s="20"/>
    </row>
    <row r="8606" spans="3:3" x14ac:dyDescent="0.25">
      <c r="C8606" s="20"/>
    </row>
    <row r="8607" spans="3:3" x14ac:dyDescent="0.25">
      <c r="C8607" s="20"/>
    </row>
    <row r="8608" spans="3:3" x14ac:dyDescent="0.25">
      <c r="C8608" s="20"/>
    </row>
    <row r="8609" spans="3:3" x14ac:dyDescent="0.25">
      <c r="C8609" s="20"/>
    </row>
    <row r="8610" spans="3:3" x14ac:dyDescent="0.25">
      <c r="C8610" s="20"/>
    </row>
    <row r="8611" spans="3:3" x14ac:dyDescent="0.25">
      <c r="C8611" s="20"/>
    </row>
    <row r="8612" spans="3:3" x14ac:dyDescent="0.25">
      <c r="C8612" s="20"/>
    </row>
    <row r="8613" spans="3:3" x14ac:dyDescent="0.25">
      <c r="C8613" s="20"/>
    </row>
    <row r="8614" spans="3:3" x14ac:dyDescent="0.25">
      <c r="C8614" s="20"/>
    </row>
    <row r="8615" spans="3:3" x14ac:dyDescent="0.25">
      <c r="C8615" s="20"/>
    </row>
    <row r="8616" spans="3:3" x14ac:dyDescent="0.25">
      <c r="C8616" s="20"/>
    </row>
    <row r="8617" spans="3:3" x14ac:dyDescent="0.25">
      <c r="C8617" s="20"/>
    </row>
    <row r="8618" spans="3:3" x14ac:dyDescent="0.25">
      <c r="C8618" s="20"/>
    </row>
    <row r="8619" spans="3:3" x14ac:dyDescent="0.25">
      <c r="C8619" s="20"/>
    </row>
    <row r="8620" spans="3:3" x14ac:dyDescent="0.25">
      <c r="C8620" s="20"/>
    </row>
    <row r="8621" spans="3:3" x14ac:dyDescent="0.25">
      <c r="C8621" s="20"/>
    </row>
    <row r="8622" spans="3:3" x14ac:dyDescent="0.25">
      <c r="C8622" s="20"/>
    </row>
    <row r="8623" spans="3:3" x14ac:dyDescent="0.25">
      <c r="C8623" s="20"/>
    </row>
    <row r="8624" spans="3:3" x14ac:dyDescent="0.25">
      <c r="C8624" s="20"/>
    </row>
    <row r="8625" spans="3:3" x14ac:dyDescent="0.25">
      <c r="C8625" s="20"/>
    </row>
    <row r="8626" spans="3:3" x14ac:dyDescent="0.25">
      <c r="C8626" s="20"/>
    </row>
    <row r="8627" spans="3:3" x14ac:dyDescent="0.25">
      <c r="C8627" s="20"/>
    </row>
    <row r="8628" spans="3:3" x14ac:dyDescent="0.25">
      <c r="C8628" s="20"/>
    </row>
    <row r="8629" spans="3:3" x14ac:dyDescent="0.25">
      <c r="C8629" s="20"/>
    </row>
    <row r="8630" spans="3:3" x14ac:dyDescent="0.25">
      <c r="C8630" s="20"/>
    </row>
    <row r="8631" spans="3:3" x14ac:dyDescent="0.25">
      <c r="C8631" s="20"/>
    </row>
    <row r="8632" spans="3:3" x14ac:dyDescent="0.25">
      <c r="C8632" s="20"/>
    </row>
    <row r="8633" spans="3:3" x14ac:dyDescent="0.25">
      <c r="C8633" s="20"/>
    </row>
    <row r="8634" spans="3:3" x14ac:dyDescent="0.25">
      <c r="C8634" s="20"/>
    </row>
    <row r="8635" spans="3:3" x14ac:dyDescent="0.25">
      <c r="C8635" s="20"/>
    </row>
    <row r="8636" spans="3:3" x14ac:dyDescent="0.25">
      <c r="C8636" s="20"/>
    </row>
    <row r="8637" spans="3:3" x14ac:dyDescent="0.25">
      <c r="C8637" s="20"/>
    </row>
    <row r="8638" spans="3:3" x14ac:dyDescent="0.25">
      <c r="C8638" s="20"/>
    </row>
    <row r="8639" spans="3:3" x14ac:dyDescent="0.25">
      <c r="C8639" s="20"/>
    </row>
    <row r="8640" spans="3:3" x14ac:dyDescent="0.25">
      <c r="C8640" s="20"/>
    </row>
    <row r="8641" spans="3:3" x14ac:dyDescent="0.25">
      <c r="C8641" s="20"/>
    </row>
    <row r="8642" spans="3:3" x14ac:dyDescent="0.25">
      <c r="C8642" s="20"/>
    </row>
    <row r="8643" spans="3:3" x14ac:dyDescent="0.25">
      <c r="C8643" s="20"/>
    </row>
    <row r="8644" spans="3:3" x14ac:dyDescent="0.25">
      <c r="C8644" s="20"/>
    </row>
    <row r="8645" spans="3:3" x14ac:dyDescent="0.25">
      <c r="C8645" s="20"/>
    </row>
    <row r="8646" spans="3:3" x14ac:dyDescent="0.25">
      <c r="C8646" s="20"/>
    </row>
    <row r="8647" spans="3:3" x14ac:dyDescent="0.25">
      <c r="C8647" s="20"/>
    </row>
    <row r="8648" spans="3:3" x14ac:dyDescent="0.25">
      <c r="C8648" s="20"/>
    </row>
    <row r="8649" spans="3:3" x14ac:dyDescent="0.25">
      <c r="C8649" s="20"/>
    </row>
    <row r="8650" spans="3:3" x14ac:dyDescent="0.25">
      <c r="C8650" s="20"/>
    </row>
    <row r="8651" spans="3:3" x14ac:dyDescent="0.25">
      <c r="C8651" s="20"/>
    </row>
    <row r="8652" spans="3:3" x14ac:dyDescent="0.25">
      <c r="C8652" s="20"/>
    </row>
    <row r="8653" spans="3:3" x14ac:dyDescent="0.25">
      <c r="C8653" s="20"/>
    </row>
    <row r="8654" spans="3:3" x14ac:dyDescent="0.25">
      <c r="C8654" s="20"/>
    </row>
    <row r="8655" spans="3:3" x14ac:dyDescent="0.25">
      <c r="C8655" s="20"/>
    </row>
    <row r="8656" spans="3:3" x14ac:dyDescent="0.25">
      <c r="C8656" s="20"/>
    </row>
    <row r="8657" spans="3:3" x14ac:dyDescent="0.25">
      <c r="C8657" s="20"/>
    </row>
    <row r="8658" spans="3:3" x14ac:dyDescent="0.25">
      <c r="C8658" s="20"/>
    </row>
    <row r="8659" spans="3:3" x14ac:dyDescent="0.25">
      <c r="C8659" s="20"/>
    </row>
    <row r="8660" spans="3:3" x14ac:dyDescent="0.25">
      <c r="C8660" s="20"/>
    </row>
    <row r="8661" spans="3:3" x14ac:dyDescent="0.25">
      <c r="C8661" s="20"/>
    </row>
    <row r="8662" spans="3:3" x14ac:dyDescent="0.25">
      <c r="C8662" s="20"/>
    </row>
    <row r="8663" spans="3:3" x14ac:dyDescent="0.25">
      <c r="C8663" s="20"/>
    </row>
    <row r="8664" spans="3:3" x14ac:dyDescent="0.25">
      <c r="C8664" s="20"/>
    </row>
    <row r="8665" spans="3:3" x14ac:dyDescent="0.25">
      <c r="C8665" s="20"/>
    </row>
    <row r="8666" spans="3:3" x14ac:dyDescent="0.25">
      <c r="C8666" s="20"/>
    </row>
    <row r="8667" spans="3:3" x14ac:dyDescent="0.25">
      <c r="C8667" s="20"/>
    </row>
    <row r="8668" spans="3:3" x14ac:dyDescent="0.25">
      <c r="C8668" s="20"/>
    </row>
    <row r="8669" spans="3:3" x14ac:dyDescent="0.25">
      <c r="C8669" s="20"/>
    </row>
    <row r="8670" spans="3:3" x14ac:dyDescent="0.25">
      <c r="C8670" s="20"/>
    </row>
    <row r="8671" spans="3:3" x14ac:dyDescent="0.25">
      <c r="C8671" s="20"/>
    </row>
    <row r="8672" spans="3:3" x14ac:dyDescent="0.25">
      <c r="C8672" s="20"/>
    </row>
    <row r="8673" spans="3:3" x14ac:dyDescent="0.25">
      <c r="C8673" s="20"/>
    </row>
    <row r="8674" spans="3:3" x14ac:dyDescent="0.25">
      <c r="C8674" s="20"/>
    </row>
    <row r="8675" spans="3:3" x14ac:dyDescent="0.25">
      <c r="C8675" s="20"/>
    </row>
    <row r="8676" spans="3:3" x14ac:dyDescent="0.25">
      <c r="C8676" s="20"/>
    </row>
    <row r="8677" spans="3:3" x14ac:dyDescent="0.25">
      <c r="C8677" s="20"/>
    </row>
    <row r="8678" spans="3:3" x14ac:dyDescent="0.25">
      <c r="C8678" s="20"/>
    </row>
    <row r="8679" spans="3:3" x14ac:dyDescent="0.25">
      <c r="C8679" s="20"/>
    </row>
    <row r="8680" spans="3:3" x14ac:dyDescent="0.25">
      <c r="C8680" s="20"/>
    </row>
    <row r="8681" spans="3:3" x14ac:dyDescent="0.25">
      <c r="C8681" s="20"/>
    </row>
    <row r="8682" spans="3:3" x14ac:dyDescent="0.25">
      <c r="C8682" s="20"/>
    </row>
    <row r="8683" spans="3:3" x14ac:dyDescent="0.25">
      <c r="C8683" s="20"/>
    </row>
    <row r="8684" spans="3:3" x14ac:dyDescent="0.25">
      <c r="C8684" s="20"/>
    </row>
    <row r="8685" spans="3:3" x14ac:dyDescent="0.25">
      <c r="C8685" s="20"/>
    </row>
    <row r="8686" spans="3:3" x14ac:dyDescent="0.25">
      <c r="C8686" s="20"/>
    </row>
    <row r="8687" spans="3:3" x14ac:dyDescent="0.25">
      <c r="C8687" s="20"/>
    </row>
    <row r="8688" spans="3:3" x14ac:dyDescent="0.25">
      <c r="C8688" s="20"/>
    </row>
    <row r="8689" spans="3:3" x14ac:dyDescent="0.25">
      <c r="C8689" s="20"/>
    </row>
    <row r="8690" spans="3:3" x14ac:dyDescent="0.25">
      <c r="C8690" s="20"/>
    </row>
    <row r="8691" spans="3:3" x14ac:dyDescent="0.25">
      <c r="C8691" s="20"/>
    </row>
    <row r="8692" spans="3:3" x14ac:dyDescent="0.25">
      <c r="C8692" s="20"/>
    </row>
    <row r="8693" spans="3:3" x14ac:dyDescent="0.25">
      <c r="C8693" s="20"/>
    </row>
    <row r="8694" spans="3:3" x14ac:dyDescent="0.25">
      <c r="C8694" s="20"/>
    </row>
    <row r="8695" spans="3:3" x14ac:dyDescent="0.25">
      <c r="C8695" s="20"/>
    </row>
    <row r="8696" spans="3:3" x14ac:dyDescent="0.25">
      <c r="C8696" s="20"/>
    </row>
    <row r="8697" spans="3:3" x14ac:dyDescent="0.25">
      <c r="C8697" s="20"/>
    </row>
    <row r="8698" spans="3:3" x14ac:dyDescent="0.25">
      <c r="C8698" s="20"/>
    </row>
    <row r="8699" spans="3:3" x14ac:dyDescent="0.25">
      <c r="C8699" s="20"/>
    </row>
    <row r="8700" spans="3:3" x14ac:dyDescent="0.25">
      <c r="C8700" s="20"/>
    </row>
    <row r="8701" spans="3:3" x14ac:dyDescent="0.25">
      <c r="C8701" s="20"/>
    </row>
    <row r="8702" spans="3:3" x14ac:dyDescent="0.25">
      <c r="C8702" s="20"/>
    </row>
    <row r="8703" spans="3:3" x14ac:dyDescent="0.25">
      <c r="C8703" s="20"/>
    </row>
    <row r="8704" spans="3:3" x14ac:dyDescent="0.25">
      <c r="C8704" s="20"/>
    </row>
    <row r="8705" spans="3:3" x14ac:dyDescent="0.25">
      <c r="C8705" s="20"/>
    </row>
    <row r="8706" spans="3:3" x14ac:dyDescent="0.25">
      <c r="C8706" s="20"/>
    </row>
    <row r="8707" spans="3:3" x14ac:dyDescent="0.25">
      <c r="C8707" s="20"/>
    </row>
    <row r="8708" spans="3:3" x14ac:dyDescent="0.25">
      <c r="C8708" s="20"/>
    </row>
    <row r="8709" spans="3:3" x14ac:dyDescent="0.25">
      <c r="C8709" s="20"/>
    </row>
    <row r="8710" spans="3:3" x14ac:dyDescent="0.25">
      <c r="C8710" s="20"/>
    </row>
    <row r="8711" spans="3:3" x14ac:dyDescent="0.25">
      <c r="C8711" s="20"/>
    </row>
    <row r="8712" spans="3:3" x14ac:dyDescent="0.25">
      <c r="C8712" s="20"/>
    </row>
    <row r="8713" spans="3:3" x14ac:dyDescent="0.25">
      <c r="C8713" s="20"/>
    </row>
    <row r="8714" spans="3:3" x14ac:dyDescent="0.25">
      <c r="C8714" s="20"/>
    </row>
    <row r="8715" spans="3:3" x14ac:dyDescent="0.25">
      <c r="C8715" s="20"/>
    </row>
    <row r="8716" spans="3:3" x14ac:dyDescent="0.25">
      <c r="C8716" s="20"/>
    </row>
    <row r="8717" spans="3:3" x14ac:dyDescent="0.25">
      <c r="C8717" s="20"/>
    </row>
    <row r="8718" spans="3:3" x14ac:dyDescent="0.25">
      <c r="C8718" s="20"/>
    </row>
    <row r="8719" spans="3:3" x14ac:dyDescent="0.25">
      <c r="C8719" s="20"/>
    </row>
    <row r="8720" spans="3:3" x14ac:dyDescent="0.25">
      <c r="C8720" s="20"/>
    </row>
    <row r="8721" spans="3:3" x14ac:dyDescent="0.25">
      <c r="C8721" s="20"/>
    </row>
    <row r="8722" spans="3:3" x14ac:dyDescent="0.25">
      <c r="C8722" s="20"/>
    </row>
    <row r="8723" spans="3:3" x14ac:dyDescent="0.25">
      <c r="C8723" s="20"/>
    </row>
    <row r="8724" spans="3:3" x14ac:dyDescent="0.25">
      <c r="C8724" s="20"/>
    </row>
    <row r="8725" spans="3:3" x14ac:dyDescent="0.25">
      <c r="C8725" s="20"/>
    </row>
    <row r="8726" spans="3:3" x14ac:dyDescent="0.25">
      <c r="C8726" s="20"/>
    </row>
    <row r="8727" spans="3:3" x14ac:dyDescent="0.25">
      <c r="C8727" s="20"/>
    </row>
    <row r="8728" spans="3:3" x14ac:dyDescent="0.25">
      <c r="C8728" s="20"/>
    </row>
    <row r="8729" spans="3:3" x14ac:dyDescent="0.25">
      <c r="C8729" s="20"/>
    </row>
    <row r="8730" spans="3:3" x14ac:dyDescent="0.25">
      <c r="C8730" s="20"/>
    </row>
    <row r="8731" spans="3:3" x14ac:dyDescent="0.25">
      <c r="C8731" s="20"/>
    </row>
    <row r="8732" spans="3:3" x14ac:dyDescent="0.25">
      <c r="C8732" s="20"/>
    </row>
    <row r="8733" spans="3:3" x14ac:dyDescent="0.25">
      <c r="C8733" s="20"/>
    </row>
    <row r="8734" spans="3:3" x14ac:dyDescent="0.25">
      <c r="C8734" s="20"/>
    </row>
    <row r="8735" spans="3:3" x14ac:dyDescent="0.25">
      <c r="C8735" s="20"/>
    </row>
    <row r="8736" spans="3:3" x14ac:dyDescent="0.25">
      <c r="C8736" s="20"/>
    </row>
    <row r="8737" spans="3:3" x14ac:dyDescent="0.25">
      <c r="C8737" s="20"/>
    </row>
    <row r="8738" spans="3:3" x14ac:dyDescent="0.25">
      <c r="C8738" s="20"/>
    </row>
    <row r="8739" spans="3:3" x14ac:dyDescent="0.25">
      <c r="C8739" s="20"/>
    </row>
    <row r="8740" spans="3:3" x14ac:dyDescent="0.25">
      <c r="C8740" s="20"/>
    </row>
    <row r="8741" spans="3:3" x14ac:dyDescent="0.25">
      <c r="C8741" s="20"/>
    </row>
    <row r="8742" spans="3:3" x14ac:dyDescent="0.25">
      <c r="C8742" s="20"/>
    </row>
    <row r="8743" spans="3:3" x14ac:dyDescent="0.25">
      <c r="C8743" s="20"/>
    </row>
    <row r="8744" spans="3:3" x14ac:dyDescent="0.25">
      <c r="C8744" s="20"/>
    </row>
    <row r="8745" spans="3:3" x14ac:dyDescent="0.25">
      <c r="C8745" s="20"/>
    </row>
    <row r="8746" spans="3:3" x14ac:dyDescent="0.25">
      <c r="C8746" s="20"/>
    </row>
    <row r="8747" spans="3:3" x14ac:dyDescent="0.25">
      <c r="C8747" s="20"/>
    </row>
    <row r="8748" spans="3:3" x14ac:dyDescent="0.25">
      <c r="C8748" s="20"/>
    </row>
    <row r="8749" spans="3:3" x14ac:dyDescent="0.25">
      <c r="C8749" s="20"/>
    </row>
    <row r="8750" spans="3:3" x14ac:dyDescent="0.25">
      <c r="C8750" s="20"/>
    </row>
    <row r="8751" spans="3:3" x14ac:dyDescent="0.25">
      <c r="C8751" s="20"/>
    </row>
    <row r="8752" spans="3:3" x14ac:dyDescent="0.25">
      <c r="C8752" s="20"/>
    </row>
    <row r="8753" spans="3:3" x14ac:dyDescent="0.25">
      <c r="C8753" s="20"/>
    </row>
    <row r="8754" spans="3:3" x14ac:dyDescent="0.25">
      <c r="C8754" s="20"/>
    </row>
    <row r="8755" spans="3:3" x14ac:dyDescent="0.25">
      <c r="C8755" s="20"/>
    </row>
    <row r="8756" spans="3:3" x14ac:dyDescent="0.25">
      <c r="C8756" s="20"/>
    </row>
    <row r="8757" spans="3:3" x14ac:dyDescent="0.25">
      <c r="C8757" s="20"/>
    </row>
    <row r="8758" spans="3:3" x14ac:dyDescent="0.25">
      <c r="C8758" s="20"/>
    </row>
    <row r="8759" spans="3:3" x14ac:dyDescent="0.25">
      <c r="C8759" s="20"/>
    </row>
    <row r="8760" spans="3:3" x14ac:dyDescent="0.25">
      <c r="C8760" s="20"/>
    </row>
    <row r="8761" spans="3:3" x14ac:dyDescent="0.25">
      <c r="C8761" s="20"/>
    </row>
    <row r="8762" spans="3:3" x14ac:dyDescent="0.25">
      <c r="C8762" s="20"/>
    </row>
    <row r="8763" spans="3:3" x14ac:dyDescent="0.25">
      <c r="C8763" s="20"/>
    </row>
    <row r="8764" spans="3:3" x14ac:dyDescent="0.25">
      <c r="C8764" s="20"/>
    </row>
    <row r="8765" spans="3:3" x14ac:dyDescent="0.25">
      <c r="C8765" s="20"/>
    </row>
    <row r="8766" spans="3:3" x14ac:dyDescent="0.25">
      <c r="C8766" s="20"/>
    </row>
    <row r="8767" spans="3:3" x14ac:dyDescent="0.25">
      <c r="C8767" s="20"/>
    </row>
    <row r="8768" spans="3:3" x14ac:dyDescent="0.25">
      <c r="C8768" s="20"/>
    </row>
    <row r="8769" spans="3:3" x14ac:dyDescent="0.25">
      <c r="C8769" s="20"/>
    </row>
    <row r="8770" spans="3:3" x14ac:dyDescent="0.25">
      <c r="C8770" s="20"/>
    </row>
    <row r="8771" spans="3:3" x14ac:dyDescent="0.25">
      <c r="C8771" s="20"/>
    </row>
    <row r="8772" spans="3:3" x14ac:dyDescent="0.25">
      <c r="C8772" s="20"/>
    </row>
    <row r="8773" spans="3:3" x14ac:dyDescent="0.25">
      <c r="C8773" s="20"/>
    </row>
    <row r="8774" spans="3:3" x14ac:dyDescent="0.25">
      <c r="C8774" s="20"/>
    </row>
    <row r="8775" spans="3:3" x14ac:dyDescent="0.25">
      <c r="C8775" s="20"/>
    </row>
    <row r="8776" spans="3:3" x14ac:dyDescent="0.25">
      <c r="C8776" s="20"/>
    </row>
    <row r="8777" spans="3:3" x14ac:dyDescent="0.25">
      <c r="C8777" s="20"/>
    </row>
    <row r="8778" spans="3:3" x14ac:dyDescent="0.25">
      <c r="C8778" s="20"/>
    </row>
    <row r="8779" spans="3:3" x14ac:dyDescent="0.25">
      <c r="C8779" s="20"/>
    </row>
    <row r="8780" spans="3:3" x14ac:dyDescent="0.25">
      <c r="C8780" s="20"/>
    </row>
    <row r="8781" spans="3:3" x14ac:dyDescent="0.25">
      <c r="C8781" s="20"/>
    </row>
    <row r="8782" spans="3:3" x14ac:dyDescent="0.25">
      <c r="C8782" s="20"/>
    </row>
    <row r="8783" spans="3:3" x14ac:dyDescent="0.25">
      <c r="C8783" s="20"/>
    </row>
    <row r="8784" spans="3:3" x14ac:dyDescent="0.25">
      <c r="C8784" s="20"/>
    </row>
    <row r="8785" spans="3:3" x14ac:dyDescent="0.25">
      <c r="C8785" s="20"/>
    </row>
    <row r="8786" spans="3:3" x14ac:dyDescent="0.25">
      <c r="C8786" s="20"/>
    </row>
    <row r="8787" spans="3:3" x14ac:dyDescent="0.25">
      <c r="C8787" s="20"/>
    </row>
    <row r="8788" spans="3:3" x14ac:dyDescent="0.25">
      <c r="C8788" s="20"/>
    </row>
    <row r="8789" spans="3:3" x14ac:dyDescent="0.25">
      <c r="C8789" s="20"/>
    </row>
    <row r="8790" spans="3:3" x14ac:dyDescent="0.25">
      <c r="C8790" s="20"/>
    </row>
    <row r="8791" spans="3:3" x14ac:dyDescent="0.25">
      <c r="C8791" s="20"/>
    </row>
    <row r="8792" spans="3:3" x14ac:dyDescent="0.25">
      <c r="C8792" s="20"/>
    </row>
    <row r="8793" spans="3:3" x14ac:dyDescent="0.25">
      <c r="C8793" s="20"/>
    </row>
    <row r="8794" spans="3:3" x14ac:dyDescent="0.25">
      <c r="C8794" s="20"/>
    </row>
    <row r="8795" spans="3:3" x14ac:dyDescent="0.25">
      <c r="C8795" s="20"/>
    </row>
    <row r="8796" spans="3:3" x14ac:dyDescent="0.25">
      <c r="C8796" s="20"/>
    </row>
    <row r="8797" spans="3:3" x14ac:dyDescent="0.25">
      <c r="C8797" s="20"/>
    </row>
    <row r="8798" spans="3:3" x14ac:dyDescent="0.25">
      <c r="C8798" s="20"/>
    </row>
    <row r="8799" spans="3:3" x14ac:dyDescent="0.25">
      <c r="C8799" s="20"/>
    </row>
    <row r="8800" spans="3:3" x14ac:dyDescent="0.25">
      <c r="C8800" s="20"/>
    </row>
    <row r="8801" spans="3:3" x14ac:dyDescent="0.25">
      <c r="C8801" s="20"/>
    </row>
    <row r="8802" spans="3:3" x14ac:dyDescent="0.25">
      <c r="C8802" s="20"/>
    </row>
    <row r="8803" spans="3:3" x14ac:dyDescent="0.25">
      <c r="C8803" s="20"/>
    </row>
    <row r="8804" spans="3:3" x14ac:dyDescent="0.25">
      <c r="C8804" s="20"/>
    </row>
    <row r="8805" spans="3:3" x14ac:dyDescent="0.25">
      <c r="C8805" s="20"/>
    </row>
    <row r="8806" spans="3:3" x14ac:dyDescent="0.25">
      <c r="C8806" s="20"/>
    </row>
    <row r="8807" spans="3:3" x14ac:dyDescent="0.25">
      <c r="C8807" s="20"/>
    </row>
    <row r="8808" spans="3:3" x14ac:dyDescent="0.25">
      <c r="C8808" s="20"/>
    </row>
    <row r="8809" spans="3:3" x14ac:dyDescent="0.25">
      <c r="C8809" s="20"/>
    </row>
    <row r="8810" spans="3:3" x14ac:dyDescent="0.25">
      <c r="C8810" s="20"/>
    </row>
    <row r="8811" spans="3:3" x14ac:dyDescent="0.25">
      <c r="C8811" s="20"/>
    </row>
    <row r="8812" spans="3:3" x14ac:dyDescent="0.25">
      <c r="C8812" s="20"/>
    </row>
    <row r="8813" spans="3:3" x14ac:dyDescent="0.25">
      <c r="C8813" s="20"/>
    </row>
    <row r="8814" spans="3:3" x14ac:dyDescent="0.25">
      <c r="C8814" s="20"/>
    </row>
    <row r="8815" spans="3:3" x14ac:dyDescent="0.25">
      <c r="C8815" s="20"/>
    </row>
    <row r="8816" spans="3:3" x14ac:dyDescent="0.25">
      <c r="C8816" s="20"/>
    </row>
    <row r="8817" spans="3:3" x14ac:dyDescent="0.25">
      <c r="C8817" s="20"/>
    </row>
    <row r="8818" spans="3:3" x14ac:dyDescent="0.25">
      <c r="C8818" s="20"/>
    </row>
    <row r="8819" spans="3:3" x14ac:dyDescent="0.25">
      <c r="C8819" s="20"/>
    </row>
    <row r="8820" spans="3:3" x14ac:dyDescent="0.25">
      <c r="C8820" s="20"/>
    </row>
    <row r="8821" spans="3:3" x14ac:dyDescent="0.25">
      <c r="C8821" s="20"/>
    </row>
    <row r="8822" spans="3:3" x14ac:dyDescent="0.25">
      <c r="C8822" s="20"/>
    </row>
    <row r="8823" spans="3:3" x14ac:dyDescent="0.25">
      <c r="C8823" s="20"/>
    </row>
    <row r="8824" spans="3:3" x14ac:dyDescent="0.25">
      <c r="C8824" s="20"/>
    </row>
    <row r="8825" spans="3:3" x14ac:dyDescent="0.25">
      <c r="C8825" s="20"/>
    </row>
    <row r="8826" spans="3:3" x14ac:dyDescent="0.25">
      <c r="C8826" s="20"/>
    </row>
    <row r="8827" spans="3:3" x14ac:dyDescent="0.25">
      <c r="C8827" s="20"/>
    </row>
    <row r="8828" spans="3:3" x14ac:dyDescent="0.25">
      <c r="C8828" s="20"/>
    </row>
    <row r="8829" spans="3:3" x14ac:dyDescent="0.25">
      <c r="C8829" s="20"/>
    </row>
    <row r="8830" spans="3:3" x14ac:dyDescent="0.25">
      <c r="C8830" s="20"/>
    </row>
    <row r="8831" spans="3:3" x14ac:dyDescent="0.25">
      <c r="C8831" s="20"/>
    </row>
    <row r="8832" spans="3:3" x14ac:dyDescent="0.25">
      <c r="C8832" s="20"/>
    </row>
    <row r="8833" spans="3:3" x14ac:dyDescent="0.25">
      <c r="C8833" s="20"/>
    </row>
    <row r="8834" spans="3:3" x14ac:dyDescent="0.25">
      <c r="C8834" s="20"/>
    </row>
    <row r="8835" spans="3:3" x14ac:dyDescent="0.25">
      <c r="C8835" s="20"/>
    </row>
    <row r="8836" spans="3:3" x14ac:dyDescent="0.25">
      <c r="C8836" s="20"/>
    </row>
    <row r="8837" spans="3:3" x14ac:dyDescent="0.25">
      <c r="C8837" s="20"/>
    </row>
    <row r="8838" spans="3:3" x14ac:dyDescent="0.25">
      <c r="C8838" s="20"/>
    </row>
    <row r="8839" spans="3:3" x14ac:dyDescent="0.25">
      <c r="C8839" s="20"/>
    </row>
    <row r="8840" spans="3:3" x14ac:dyDescent="0.25">
      <c r="C8840" s="20"/>
    </row>
    <row r="8841" spans="3:3" x14ac:dyDescent="0.25">
      <c r="C8841" s="20"/>
    </row>
    <row r="8842" spans="3:3" x14ac:dyDescent="0.25">
      <c r="C8842" s="20"/>
    </row>
    <row r="8843" spans="3:3" x14ac:dyDescent="0.25">
      <c r="C8843" s="20"/>
    </row>
    <row r="8844" spans="3:3" x14ac:dyDescent="0.25">
      <c r="C8844" s="20"/>
    </row>
    <row r="8845" spans="3:3" x14ac:dyDescent="0.25">
      <c r="C8845" s="20"/>
    </row>
    <row r="8846" spans="3:3" x14ac:dyDescent="0.25">
      <c r="C8846" s="20"/>
    </row>
    <row r="8847" spans="3:3" x14ac:dyDescent="0.25">
      <c r="C8847" s="20"/>
    </row>
    <row r="8848" spans="3:3" x14ac:dyDescent="0.25">
      <c r="C8848" s="20"/>
    </row>
    <row r="8849" spans="3:3" x14ac:dyDescent="0.25">
      <c r="C8849" s="20"/>
    </row>
    <row r="8850" spans="3:3" x14ac:dyDescent="0.25">
      <c r="C8850" s="20"/>
    </row>
    <row r="8851" spans="3:3" x14ac:dyDescent="0.25">
      <c r="C8851" s="20"/>
    </row>
    <row r="8852" spans="3:3" x14ac:dyDescent="0.25">
      <c r="C8852" s="20"/>
    </row>
    <row r="8853" spans="3:3" x14ac:dyDescent="0.25">
      <c r="C8853" s="20"/>
    </row>
    <row r="8854" spans="3:3" x14ac:dyDescent="0.25">
      <c r="C8854" s="20"/>
    </row>
    <row r="8855" spans="3:3" x14ac:dyDescent="0.25">
      <c r="C8855" s="20"/>
    </row>
    <row r="8856" spans="3:3" x14ac:dyDescent="0.25">
      <c r="C8856" s="20"/>
    </row>
    <row r="8857" spans="3:3" x14ac:dyDescent="0.25">
      <c r="C8857" s="20"/>
    </row>
    <row r="8858" spans="3:3" x14ac:dyDescent="0.25">
      <c r="C8858" s="20"/>
    </row>
    <row r="8859" spans="3:3" x14ac:dyDescent="0.25">
      <c r="C8859" s="20"/>
    </row>
    <row r="8860" spans="3:3" x14ac:dyDescent="0.25">
      <c r="C8860" s="20"/>
    </row>
    <row r="8861" spans="3:3" x14ac:dyDescent="0.25">
      <c r="C8861" s="20"/>
    </row>
    <row r="8862" spans="3:3" x14ac:dyDescent="0.25">
      <c r="C8862" s="20"/>
    </row>
    <row r="8863" spans="3:3" x14ac:dyDescent="0.25">
      <c r="C8863" s="20"/>
    </row>
    <row r="8864" spans="3:3" x14ac:dyDescent="0.25">
      <c r="C8864" s="20"/>
    </row>
    <row r="8865" spans="3:3" x14ac:dyDescent="0.25">
      <c r="C8865" s="20"/>
    </row>
    <row r="8866" spans="3:3" x14ac:dyDescent="0.25">
      <c r="C8866" s="20"/>
    </row>
    <row r="8867" spans="3:3" x14ac:dyDescent="0.25">
      <c r="C8867" s="20"/>
    </row>
    <row r="8868" spans="3:3" x14ac:dyDescent="0.25">
      <c r="C8868" s="20"/>
    </row>
    <row r="8869" spans="3:3" x14ac:dyDescent="0.25">
      <c r="C8869" s="20"/>
    </row>
    <row r="8870" spans="3:3" x14ac:dyDescent="0.25">
      <c r="C8870" s="20"/>
    </row>
    <row r="8871" spans="3:3" x14ac:dyDescent="0.25">
      <c r="C8871" s="20"/>
    </row>
    <row r="8872" spans="3:3" x14ac:dyDescent="0.25">
      <c r="C8872" s="20"/>
    </row>
    <row r="8873" spans="3:3" x14ac:dyDescent="0.25">
      <c r="C8873" s="20"/>
    </row>
    <row r="8874" spans="3:3" x14ac:dyDescent="0.25">
      <c r="C8874" s="20"/>
    </row>
    <row r="8875" spans="3:3" x14ac:dyDescent="0.25">
      <c r="C8875" s="20"/>
    </row>
    <row r="8876" spans="3:3" x14ac:dyDescent="0.25">
      <c r="C8876" s="20"/>
    </row>
    <row r="8877" spans="3:3" x14ac:dyDescent="0.25">
      <c r="C8877" s="20"/>
    </row>
    <row r="8878" spans="3:3" x14ac:dyDescent="0.25">
      <c r="C8878" s="20"/>
    </row>
    <row r="8879" spans="3:3" x14ac:dyDescent="0.25">
      <c r="C8879" s="20"/>
    </row>
    <row r="8880" spans="3:3" x14ac:dyDescent="0.25">
      <c r="C8880" s="20"/>
    </row>
    <row r="8881" spans="3:3" x14ac:dyDescent="0.25">
      <c r="C8881" s="20"/>
    </row>
    <row r="8882" spans="3:3" x14ac:dyDescent="0.25">
      <c r="C8882" s="20"/>
    </row>
    <row r="8883" spans="3:3" x14ac:dyDescent="0.25">
      <c r="C8883" s="20"/>
    </row>
    <row r="8884" spans="3:3" x14ac:dyDescent="0.25">
      <c r="C8884" s="20"/>
    </row>
    <row r="8885" spans="3:3" x14ac:dyDescent="0.25">
      <c r="C8885" s="20"/>
    </row>
    <row r="8886" spans="3:3" x14ac:dyDescent="0.25">
      <c r="C8886" s="20"/>
    </row>
    <row r="8887" spans="3:3" x14ac:dyDescent="0.25">
      <c r="C8887" s="20"/>
    </row>
    <row r="8888" spans="3:3" x14ac:dyDescent="0.25">
      <c r="C8888" s="20"/>
    </row>
    <row r="8889" spans="3:3" x14ac:dyDescent="0.25">
      <c r="C8889" s="20"/>
    </row>
    <row r="8890" spans="3:3" x14ac:dyDescent="0.25">
      <c r="C8890" s="20"/>
    </row>
    <row r="8891" spans="3:3" x14ac:dyDescent="0.25">
      <c r="C8891" s="20"/>
    </row>
    <row r="8892" spans="3:3" x14ac:dyDescent="0.25">
      <c r="C8892" s="20"/>
    </row>
    <row r="8893" spans="3:3" x14ac:dyDescent="0.25">
      <c r="C8893" s="20"/>
    </row>
    <row r="8894" spans="3:3" x14ac:dyDescent="0.25">
      <c r="C8894" s="20"/>
    </row>
    <row r="8895" spans="3:3" x14ac:dyDescent="0.25">
      <c r="C8895" s="20"/>
    </row>
    <row r="8896" spans="3:3" x14ac:dyDescent="0.25">
      <c r="C8896" s="20"/>
    </row>
    <row r="8897" spans="3:3" x14ac:dyDescent="0.25">
      <c r="C8897" s="20"/>
    </row>
    <row r="8898" spans="3:3" x14ac:dyDescent="0.25">
      <c r="C8898" s="20"/>
    </row>
    <row r="8899" spans="3:3" x14ac:dyDescent="0.25">
      <c r="C8899" s="20"/>
    </row>
    <row r="8900" spans="3:3" x14ac:dyDescent="0.25">
      <c r="C8900" s="20"/>
    </row>
    <row r="8901" spans="3:3" x14ac:dyDescent="0.25">
      <c r="C8901" s="20"/>
    </row>
    <row r="8902" spans="3:3" x14ac:dyDescent="0.25">
      <c r="C8902" s="20"/>
    </row>
    <row r="8903" spans="3:3" x14ac:dyDescent="0.25">
      <c r="C8903" s="20"/>
    </row>
    <row r="8904" spans="3:3" x14ac:dyDescent="0.25">
      <c r="C8904" s="20"/>
    </row>
    <row r="8905" spans="3:3" x14ac:dyDescent="0.25">
      <c r="C8905" s="20"/>
    </row>
    <row r="8906" spans="3:3" x14ac:dyDescent="0.25">
      <c r="C8906" s="20"/>
    </row>
    <row r="8907" spans="3:3" x14ac:dyDescent="0.25">
      <c r="C8907" s="20"/>
    </row>
    <row r="8908" spans="3:3" x14ac:dyDescent="0.25">
      <c r="C8908" s="20"/>
    </row>
    <row r="8909" spans="3:3" x14ac:dyDescent="0.25">
      <c r="C8909" s="20"/>
    </row>
    <row r="8910" spans="3:3" x14ac:dyDescent="0.25">
      <c r="C8910" s="20"/>
    </row>
    <row r="8911" spans="3:3" x14ac:dyDescent="0.25">
      <c r="C8911" s="20"/>
    </row>
    <row r="8912" spans="3:3" x14ac:dyDescent="0.25">
      <c r="C8912" s="20"/>
    </row>
    <row r="8913" spans="3:3" x14ac:dyDescent="0.25">
      <c r="C8913" s="20"/>
    </row>
    <row r="8914" spans="3:3" x14ac:dyDescent="0.25">
      <c r="C8914" s="20"/>
    </row>
    <row r="8915" spans="3:3" x14ac:dyDescent="0.25">
      <c r="C8915" s="20"/>
    </row>
    <row r="8916" spans="3:3" x14ac:dyDescent="0.25">
      <c r="C8916" s="20"/>
    </row>
    <row r="8917" spans="3:3" x14ac:dyDescent="0.25">
      <c r="C8917" s="20"/>
    </row>
    <row r="8918" spans="3:3" x14ac:dyDescent="0.25">
      <c r="C8918" s="20"/>
    </row>
    <row r="8919" spans="3:3" x14ac:dyDescent="0.25">
      <c r="C8919" s="20"/>
    </row>
    <row r="8920" spans="3:3" x14ac:dyDescent="0.25">
      <c r="C8920" s="20"/>
    </row>
    <row r="8921" spans="3:3" x14ac:dyDescent="0.25">
      <c r="C8921" s="20"/>
    </row>
    <row r="8922" spans="3:3" x14ac:dyDescent="0.25">
      <c r="C8922" s="20"/>
    </row>
    <row r="8923" spans="3:3" x14ac:dyDescent="0.25">
      <c r="C8923" s="20"/>
    </row>
    <row r="8924" spans="3:3" x14ac:dyDescent="0.25">
      <c r="C8924" s="20"/>
    </row>
    <row r="8925" spans="3:3" x14ac:dyDescent="0.25">
      <c r="C8925" s="20"/>
    </row>
    <row r="8926" spans="3:3" x14ac:dyDescent="0.25">
      <c r="C8926" s="20"/>
    </row>
    <row r="8927" spans="3:3" x14ac:dyDescent="0.25">
      <c r="C8927" s="20"/>
    </row>
    <row r="8928" spans="3:3" x14ac:dyDescent="0.25">
      <c r="C8928" s="20"/>
    </row>
    <row r="8929" spans="3:3" x14ac:dyDescent="0.25">
      <c r="C8929" s="20"/>
    </row>
    <row r="8930" spans="3:3" x14ac:dyDescent="0.25">
      <c r="C8930" s="20"/>
    </row>
    <row r="8931" spans="3:3" x14ac:dyDescent="0.25">
      <c r="C8931" s="20"/>
    </row>
    <row r="8932" spans="3:3" x14ac:dyDescent="0.25">
      <c r="C8932" s="20"/>
    </row>
    <row r="8933" spans="3:3" x14ac:dyDescent="0.25">
      <c r="C8933" s="20"/>
    </row>
    <row r="8934" spans="3:3" x14ac:dyDescent="0.25">
      <c r="C8934" s="20"/>
    </row>
    <row r="8935" spans="3:3" x14ac:dyDescent="0.25">
      <c r="C8935" s="20"/>
    </row>
    <row r="8936" spans="3:3" x14ac:dyDescent="0.25">
      <c r="C8936" s="20"/>
    </row>
    <row r="8937" spans="3:3" x14ac:dyDescent="0.25">
      <c r="C8937" s="20"/>
    </row>
    <row r="8938" spans="3:3" x14ac:dyDescent="0.25">
      <c r="C8938" s="20"/>
    </row>
    <row r="8939" spans="3:3" x14ac:dyDescent="0.25">
      <c r="C8939" s="20"/>
    </row>
    <row r="8940" spans="3:3" x14ac:dyDescent="0.25">
      <c r="C8940" s="20"/>
    </row>
    <row r="8941" spans="3:3" x14ac:dyDescent="0.25">
      <c r="C8941" s="20"/>
    </row>
    <row r="8942" spans="3:3" x14ac:dyDescent="0.25">
      <c r="C8942" s="20"/>
    </row>
    <row r="8943" spans="3:3" x14ac:dyDescent="0.25">
      <c r="C8943" s="20"/>
    </row>
    <row r="8944" spans="3:3" x14ac:dyDescent="0.25">
      <c r="C8944" s="20"/>
    </row>
    <row r="8945" spans="3:3" x14ac:dyDescent="0.25">
      <c r="C8945" s="20"/>
    </row>
    <row r="8946" spans="3:3" x14ac:dyDescent="0.25">
      <c r="C8946" s="20"/>
    </row>
    <row r="8947" spans="3:3" x14ac:dyDescent="0.25">
      <c r="C8947" s="20"/>
    </row>
    <row r="8948" spans="3:3" x14ac:dyDescent="0.25">
      <c r="C8948" s="20"/>
    </row>
    <row r="8949" spans="3:3" x14ac:dyDescent="0.25">
      <c r="C8949" s="20"/>
    </row>
    <row r="8950" spans="3:3" x14ac:dyDescent="0.25">
      <c r="C8950" s="20"/>
    </row>
    <row r="8951" spans="3:3" x14ac:dyDescent="0.25">
      <c r="C8951" s="20"/>
    </row>
    <row r="8952" spans="3:3" x14ac:dyDescent="0.25">
      <c r="C8952" s="20"/>
    </row>
    <row r="8953" spans="3:3" x14ac:dyDescent="0.25">
      <c r="C8953" s="20"/>
    </row>
    <row r="8954" spans="3:3" x14ac:dyDescent="0.25">
      <c r="C8954" s="20"/>
    </row>
    <row r="8955" spans="3:3" x14ac:dyDescent="0.25">
      <c r="C8955" s="20"/>
    </row>
    <row r="8956" spans="3:3" x14ac:dyDescent="0.25">
      <c r="C8956" s="20"/>
    </row>
    <row r="8957" spans="3:3" x14ac:dyDescent="0.25">
      <c r="C8957" s="20"/>
    </row>
    <row r="8958" spans="3:3" x14ac:dyDescent="0.25">
      <c r="C8958" s="20"/>
    </row>
    <row r="8959" spans="3:3" x14ac:dyDescent="0.25">
      <c r="C8959" s="20"/>
    </row>
    <row r="8960" spans="3:3" x14ac:dyDescent="0.25">
      <c r="C8960" s="20"/>
    </row>
    <row r="8961" spans="3:3" x14ac:dyDescent="0.25">
      <c r="C8961" s="20"/>
    </row>
    <row r="8962" spans="3:3" x14ac:dyDescent="0.25">
      <c r="C8962" s="20"/>
    </row>
    <row r="8963" spans="3:3" x14ac:dyDescent="0.25">
      <c r="C8963" s="20"/>
    </row>
    <row r="8964" spans="3:3" x14ac:dyDescent="0.25">
      <c r="C8964" s="20"/>
    </row>
    <row r="8965" spans="3:3" x14ac:dyDescent="0.25">
      <c r="C8965" s="20"/>
    </row>
    <row r="8966" spans="3:3" x14ac:dyDescent="0.25">
      <c r="C8966" s="20"/>
    </row>
    <row r="8967" spans="3:3" x14ac:dyDescent="0.25">
      <c r="C8967" s="20"/>
    </row>
    <row r="8968" spans="3:3" x14ac:dyDescent="0.25">
      <c r="C8968" s="20"/>
    </row>
    <row r="8969" spans="3:3" x14ac:dyDescent="0.25">
      <c r="C8969" s="20"/>
    </row>
    <row r="8970" spans="3:3" x14ac:dyDescent="0.25">
      <c r="C8970" s="20"/>
    </row>
    <row r="8971" spans="3:3" x14ac:dyDescent="0.25">
      <c r="C8971" s="20"/>
    </row>
    <row r="8972" spans="3:3" x14ac:dyDescent="0.25">
      <c r="C8972" s="20"/>
    </row>
    <row r="8973" spans="3:3" x14ac:dyDescent="0.25">
      <c r="C8973" s="20"/>
    </row>
    <row r="8974" spans="3:3" x14ac:dyDescent="0.25">
      <c r="C8974" s="20"/>
    </row>
    <row r="8975" spans="3:3" x14ac:dyDescent="0.25">
      <c r="C8975" s="20"/>
    </row>
    <row r="8976" spans="3:3" x14ac:dyDescent="0.25">
      <c r="C8976" s="20"/>
    </row>
    <row r="8977" spans="3:3" x14ac:dyDescent="0.25">
      <c r="C8977" s="20"/>
    </row>
    <row r="8978" spans="3:3" x14ac:dyDescent="0.25">
      <c r="C8978" s="20"/>
    </row>
    <row r="8979" spans="3:3" x14ac:dyDescent="0.25">
      <c r="C8979" s="20"/>
    </row>
    <row r="8980" spans="3:3" x14ac:dyDescent="0.25">
      <c r="C8980" s="20"/>
    </row>
    <row r="8981" spans="3:3" x14ac:dyDescent="0.25">
      <c r="C8981" s="20"/>
    </row>
    <row r="8982" spans="3:3" x14ac:dyDescent="0.25">
      <c r="C8982" s="20"/>
    </row>
    <row r="8983" spans="3:3" x14ac:dyDescent="0.25">
      <c r="C8983" s="20"/>
    </row>
    <row r="8984" spans="3:3" x14ac:dyDescent="0.25">
      <c r="C8984" s="20"/>
    </row>
    <row r="8985" spans="3:3" x14ac:dyDescent="0.25">
      <c r="C8985" s="20"/>
    </row>
    <row r="8986" spans="3:3" x14ac:dyDescent="0.25">
      <c r="C8986" s="20"/>
    </row>
    <row r="8987" spans="3:3" x14ac:dyDescent="0.25">
      <c r="C8987" s="20"/>
    </row>
    <row r="8988" spans="3:3" x14ac:dyDescent="0.25">
      <c r="C8988" s="20"/>
    </row>
    <row r="8989" spans="3:3" x14ac:dyDescent="0.25">
      <c r="C8989" s="20"/>
    </row>
    <row r="8990" spans="3:3" x14ac:dyDescent="0.25">
      <c r="C8990" s="20"/>
    </row>
    <row r="8991" spans="3:3" x14ac:dyDescent="0.25">
      <c r="C8991" s="20"/>
    </row>
    <row r="8992" spans="3:3" x14ac:dyDescent="0.25">
      <c r="C8992" s="20"/>
    </row>
    <row r="8993" spans="3:3" x14ac:dyDescent="0.25">
      <c r="C8993" s="20"/>
    </row>
    <row r="8994" spans="3:3" x14ac:dyDescent="0.25">
      <c r="C8994" s="20"/>
    </row>
    <row r="8995" spans="3:3" x14ac:dyDescent="0.25">
      <c r="C8995" s="20"/>
    </row>
    <row r="8996" spans="3:3" x14ac:dyDescent="0.25">
      <c r="C8996" s="20"/>
    </row>
    <row r="8997" spans="3:3" x14ac:dyDescent="0.25">
      <c r="C8997" s="20"/>
    </row>
    <row r="8998" spans="3:3" x14ac:dyDescent="0.25">
      <c r="C8998" s="20"/>
    </row>
    <row r="8999" spans="3:3" x14ac:dyDescent="0.25">
      <c r="C8999" s="20"/>
    </row>
    <row r="9000" spans="3:3" x14ac:dyDescent="0.25">
      <c r="C9000" s="20"/>
    </row>
    <row r="9001" spans="3:3" x14ac:dyDescent="0.25">
      <c r="C9001" s="20"/>
    </row>
    <row r="9002" spans="3:3" x14ac:dyDescent="0.25">
      <c r="C9002" s="20"/>
    </row>
    <row r="9003" spans="3:3" x14ac:dyDescent="0.25">
      <c r="C9003" s="20"/>
    </row>
    <row r="9004" spans="3:3" x14ac:dyDescent="0.25">
      <c r="C9004" s="20"/>
    </row>
    <row r="9005" spans="3:3" x14ac:dyDescent="0.25">
      <c r="C9005" s="20"/>
    </row>
    <row r="9006" spans="3:3" x14ac:dyDescent="0.25">
      <c r="C9006" s="20"/>
    </row>
    <row r="9007" spans="3:3" x14ac:dyDescent="0.25">
      <c r="C9007" s="20"/>
    </row>
    <row r="9008" spans="3:3" x14ac:dyDescent="0.25">
      <c r="C9008" s="20"/>
    </row>
    <row r="9009" spans="3:3" x14ac:dyDescent="0.25">
      <c r="C9009" s="20"/>
    </row>
    <row r="9010" spans="3:3" x14ac:dyDescent="0.25">
      <c r="C9010" s="20"/>
    </row>
    <row r="9011" spans="3:3" x14ac:dyDescent="0.25">
      <c r="C9011" s="20"/>
    </row>
    <row r="9012" spans="3:3" x14ac:dyDescent="0.25">
      <c r="C9012" s="20"/>
    </row>
    <row r="9013" spans="3:3" x14ac:dyDescent="0.25">
      <c r="C9013" s="20"/>
    </row>
    <row r="9014" spans="3:3" x14ac:dyDescent="0.25">
      <c r="C9014" s="20"/>
    </row>
    <row r="9015" spans="3:3" x14ac:dyDescent="0.25">
      <c r="C9015" s="20"/>
    </row>
    <row r="9016" spans="3:3" x14ac:dyDescent="0.25">
      <c r="C9016" s="20"/>
    </row>
    <row r="9017" spans="3:3" x14ac:dyDescent="0.25">
      <c r="C9017" s="20"/>
    </row>
    <row r="9018" spans="3:3" x14ac:dyDescent="0.25">
      <c r="C9018" s="20"/>
    </row>
    <row r="9019" spans="3:3" x14ac:dyDescent="0.25">
      <c r="C9019" s="20"/>
    </row>
    <row r="9020" spans="3:3" x14ac:dyDescent="0.25">
      <c r="C9020" s="20"/>
    </row>
    <row r="9021" spans="3:3" x14ac:dyDescent="0.25">
      <c r="C9021" s="20"/>
    </row>
    <row r="9022" spans="3:3" x14ac:dyDescent="0.25">
      <c r="C9022" s="20"/>
    </row>
    <row r="9023" spans="3:3" x14ac:dyDescent="0.25">
      <c r="C9023" s="20"/>
    </row>
    <row r="9024" spans="3:3" x14ac:dyDescent="0.25">
      <c r="C9024" s="20"/>
    </row>
    <row r="9025" spans="3:3" x14ac:dyDescent="0.25">
      <c r="C9025" s="20"/>
    </row>
    <row r="9026" spans="3:3" x14ac:dyDescent="0.25">
      <c r="C9026" s="20"/>
    </row>
    <row r="9027" spans="3:3" x14ac:dyDescent="0.25">
      <c r="C9027" s="20"/>
    </row>
    <row r="9028" spans="3:3" x14ac:dyDescent="0.25">
      <c r="C9028" s="20"/>
    </row>
    <row r="9029" spans="3:3" x14ac:dyDescent="0.25">
      <c r="C9029" s="20"/>
    </row>
    <row r="9030" spans="3:3" x14ac:dyDescent="0.25">
      <c r="C9030" s="20"/>
    </row>
    <row r="9031" spans="3:3" x14ac:dyDescent="0.25">
      <c r="C9031" s="20"/>
    </row>
    <row r="9032" spans="3:3" x14ac:dyDescent="0.25">
      <c r="C9032" s="20"/>
    </row>
    <row r="9033" spans="3:3" x14ac:dyDescent="0.25">
      <c r="C9033" s="20"/>
    </row>
    <row r="9034" spans="3:3" x14ac:dyDescent="0.25">
      <c r="C9034" s="20"/>
    </row>
    <row r="9035" spans="3:3" x14ac:dyDescent="0.25">
      <c r="C9035" s="20"/>
    </row>
    <row r="9036" spans="3:3" x14ac:dyDescent="0.25">
      <c r="C9036" s="20"/>
    </row>
    <row r="9037" spans="3:3" x14ac:dyDescent="0.25">
      <c r="C9037" s="20"/>
    </row>
    <row r="9038" spans="3:3" x14ac:dyDescent="0.25">
      <c r="C9038" s="20"/>
    </row>
    <row r="9039" spans="3:3" x14ac:dyDescent="0.25">
      <c r="C9039" s="20"/>
    </row>
    <row r="9040" spans="3:3" x14ac:dyDescent="0.25">
      <c r="C9040" s="20"/>
    </row>
    <row r="9041" spans="3:3" x14ac:dyDescent="0.25">
      <c r="C9041" s="20"/>
    </row>
    <row r="9042" spans="3:3" x14ac:dyDescent="0.25">
      <c r="C9042" s="20"/>
    </row>
    <row r="9043" spans="3:3" x14ac:dyDescent="0.25">
      <c r="C9043" s="20"/>
    </row>
    <row r="9044" spans="3:3" x14ac:dyDescent="0.25">
      <c r="C9044" s="20"/>
    </row>
    <row r="9045" spans="3:3" x14ac:dyDescent="0.25">
      <c r="C9045" s="20"/>
    </row>
    <row r="9046" spans="3:3" x14ac:dyDescent="0.25">
      <c r="C9046" s="20"/>
    </row>
    <row r="9047" spans="3:3" x14ac:dyDescent="0.25">
      <c r="C9047" s="20"/>
    </row>
    <row r="9048" spans="3:3" x14ac:dyDescent="0.25">
      <c r="C9048" s="20"/>
    </row>
    <row r="9049" spans="3:3" x14ac:dyDescent="0.25">
      <c r="C9049" s="20"/>
    </row>
    <row r="9050" spans="3:3" x14ac:dyDescent="0.25">
      <c r="C9050" s="20"/>
    </row>
    <row r="9051" spans="3:3" x14ac:dyDescent="0.25">
      <c r="C9051" s="20"/>
    </row>
    <row r="9052" spans="3:3" x14ac:dyDescent="0.25">
      <c r="C9052" s="20"/>
    </row>
    <row r="9053" spans="3:3" x14ac:dyDescent="0.25">
      <c r="C9053" s="20"/>
    </row>
    <row r="9054" spans="3:3" x14ac:dyDescent="0.25">
      <c r="C9054" s="20"/>
    </row>
    <row r="9055" spans="3:3" x14ac:dyDescent="0.25">
      <c r="C9055" s="20"/>
    </row>
    <row r="9056" spans="3:3" x14ac:dyDescent="0.25">
      <c r="C9056" s="20"/>
    </row>
    <row r="9057" spans="3:3" x14ac:dyDescent="0.25">
      <c r="C9057" s="20"/>
    </row>
    <row r="9058" spans="3:3" x14ac:dyDescent="0.25">
      <c r="C9058" s="20"/>
    </row>
    <row r="9059" spans="3:3" x14ac:dyDescent="0.25">
      <c r="C9059" s="20"/>
    </row>
    <row r="9060" spans="3:3" x14ac:dyDescent="0.25">
      <c r="C9060" s="20"/>
    </row>
    <row r="9061" spans="3:3" x14ac:dyDescent="0.25">
      <c r="C9061" s="20"/>
    </row>
    <row r="9062" spans="3:3" x14ac:dyDescent="0.25">
      <c r="C9062" s="20"/>
    </row>
    <row r="9063" spans="3:3" x14ac:dyDescent="0.25">
      <c r="C9063" s="20"/>
    </row>
    <row r="9064" spans="3:3" x14ac:dyDescent="0.25">
      <c r="C9064" s="20"/>
    </row>
    <row r="9065" spans="3:3" x14ac:dyDescent="0.25">
      <c r="C9065" s="20"/>
    </row>
    <row r="9066" spans="3:3" x14ac:dyDescent="0.25">
      <c r="C9066" s="20"/>
    </row>
    <row r="9067" spans="3:3" x14ac:dyDescent="0.25">
      <c r="C9067" s="20"/>
    </row>
    <row r="9068" spans="3:3" x14ac:dyDescent="0.25">
      <c r="C9068" s="20"/>
    </row>
    <row r="9069" spans="3:3" x14ac:dyDescent="0.25">
      <c r="C9069" s="20"/>
    </row>
    <row r="9070" spans="3:3" x14ac:dyDescent="0.25">
      <c r="C9070" s="20"/>
    </row>
    <row r="9071" spans="3:3" x14ac:dyDescent="0.25">
      <c r="C9071" s="20"/>
    </row>
    <row r="9072" spans="3:3" x14ac:dyDescent="0.25">
      <c r="C9072" s="20"/>
    </row>
    <row r="9073" spans="3:3" x14ac:dyDescent="0.25">
      <c r="C9073" s="20"/>
    </row>
    <row r="9074" spans="3:3" x14ac:dyDescent="0.25">
      <c r="C9074" s="20"/>
    </row>
    <row r="9075" spans="3:3" x14ac:dyDescent="0.25">
      <c r="C9075" s="20"/>
    </row>
    <row r="9076" spans="3:3" x14ac:dyDescent="0.25">
      <c r="C9076" s="20"/>
    </row>
    <row r="9077" spans="3:3" x14ac:dyDescent="0.25">
      <c r="C9077" s="20"/>
    </row>
    <row r="9078" spans="3:3" x14ac:dyDescent="0.25">
      <c r="C9078" s="20"/>
    </row>
    <row r="9079" spans="3:3" x14ac:dyDescent="0.25">
      <c r="C9079" s="20"/>
    </row>
    <row r="9080" spans="3:3" x14ac:dyDescent="0.25">
      <c r="C9080" s="20"/>
    </row>
    <row r="9081" spans="3:3" x14ac:dyDescent="0.25">
      <c r="C9081" s="20"/>
    </row>
    <row r="9082" spans="3:3" x14ac:dyDescent="0.25">
      <c r="C9082" s="20"/>
    </row>
    <row r="9083" spans="3:3" x14ac:dyDescent="0.25">
      <c r="C9083" s="20"/>
    </row>
    <row r="9084" spans="3:3" x14ac:dyDescent="0.25">
      <c r="C9084" s="20"/>
    </row>
    <row r="9085" spans="3:3" x14ac:dyDescent="0.25">
      <c r="C9085" s="20"/>
    </row>
    <row r="9086" spans="3:3" x14ac:dyDescent="0.25">
      <c r="C9086" s="20"/>
    </row>
    <row r="9087" spans="3:3" x14ac:dyDescent="0.25">
      <c r="C9087" s="20"/>
    </row>
    <row r="9088" spans="3:3" x14ac:dyDescent="0.25">
      <c r="C9088" s="20"/>
    </row>
    <row r="9089" spans="3:3" x14ac:dyDescent="0.25">
      <c r="C9089" s="20"/>
    </row>
    <row r="9090" spans="3:3" x14ac:dyDescent="0.25">
      <c r="C9090" s="20"/>
    </row>
    <row r="9091" spans="3:3" x14ac:dyDescent="0.25">
      <c r="C9091" s="20"/>
    </row>
    <row r="9092" spans="3:3" x14ac:dyDescent="0.25">
      <c r="C9092" s="20"/>
    </row>
    <row r="9093" spans="3:3" x14ac:dyDescent="0.25">
      <c r="C9093" s="20"/>
    </row>
    <row r="9094" spans="3:3" x14ac:dyDescent="0.25">
      <c r="C9094" s="20"/>
    </row>
    <row r="9095" spans="3:3" x14ac:dyDescent="0.25">
      <c r="C9095" s="20"/>
    </row>
    <row r="9096" spans="3:3" x14ac:dyDescent="0.25">
      <c r="C9096" s="20"/>
    </row>
    <row r="9097" spans="3:3" x14ac:dyDescent="0.25">
      <c r="C9097" s="20"/>
    </row>
    <row r="9098" spans="3:3" x14ac:dyDescent="0.25">
      <c r="C9098" s="20"/>
    </row>
    <row r="9099" spans="3:3" x14ac:dyDescent="0.25">
      <c r="C9099" s="20"/>
    </row>
    <row r="9100" spans="3:3" x14ac:dyDescent="0.25">
      <c r="C9100" s="20"/>
    </row>
    <row r="9101" spans="3:3" x14ac:dyDescent="0.25">
      <c r="C9101" s="20"/>
    </row>
    <row r="9102" spans="3:3" x14ac:dyDescent="0.25">
      <c r="C9102" s="20"/>
    </row>
    <row r="9103" spans="3:3" x14ac:dyDescent="0.25">
      <c r="C9103" s="20"/>
    </row>
    <row r="9104" spans="3:3" x14ac:dyDescent="0.25">
      <c r="C9104" s="20"/>
    </row>
    <row r="9105" spans="3:3" x14ac:dyDescent="0.25">
      <c r="C9105" s="20"/>
    </row>
    <row r="9106" spans="3:3" x14ac:dyDescent="0.25">
      <c r="C9106" s="20"/>
    </row>
    <row r="9107" spans="3:3" x14ac:dyDescent="0.25">
      <c r="C9107" s="20"/>
    </row>
    <row r="9108" spans="3:3" x14ac:dyDescent="0.25">
      <c r="C9108" s="20"/>
    </row>
    <row r="9109" spans="3:3" x14ac:dyDescent="0.25">
      <c r="C9109" s="20"/>
    </row>
    <row r="9110" spans="3:3" x14ac:dyDescent="0.25">
      <c r="C9110" s="20"/>
    </row>
    <row r="9111" spans="3:3" x14ac:dyDescent="0.25">
      <c r="C9111" s="20"/>
    </row>
    <row r="9112" spans="3:3" x14ac:dyDescent="0.25">
      <c r="C9112" s="20"/>
    </row>
    <row r="9113" spans="3:3" x14ac:dyDescent="0.25">
      <c r="C9113" s="20"/>
    </row>
    <row r="9114" spans="3:3" x14ac:dyDescent="0.25">
      <c r="C9114" s="20"/>
    </row>
    <row r="9115" spans="3:3" x14ac:dyDescent="0.25">
      <c r="C9115" s="20"/>
    </row>
    <row r="9116" spans="3:3" x14ac:dyDescent="0.25">
      <c r="C9116" s="20"/>
    </row>
    <row r="9117" spans="3:3" x14ac:dyDescent="0.25">
      <c r="C9117" s="20"/>
    </row>
    <row r="9118" spans="3:3" x14ac:dyDescent="0.25">
      <c r="C9118" s="20"/>
    </row>
    <row r="9119" spans="3:3" x14ac:dyDescent="0.25">
      <c r="C9119" s="20"/>
    </row>
    <row r="9120" spans="3:3" x14ac:dyDescent="0.25">
      <c r="C9120" s="20"/>
    </row>
    <row r="9121" spans="3:3" x14ac:dyDescent="0.25">
      <c r="C9121" s="20"/>
    </row>
    <row r="9122" spans="3:3" x14ac:dyDescent="0.25">
      <c r="C9122" s="20"/>
    </row>
    <row r="9123" spans="3:3" x14ac:dyDescent="0.25">
      <c r="C9123" s="20"/>
    </row>
    <row r="9124" spans="3:3" x14ac:dyDescent="0.25">
      <c r="C9124" s="20"/>
    </row>
    <row r="9125" spans="3:3" x14ac:dyDescent="0.25">
      <c r="C9125" s="20"/>
    </row>
    <row r="9126" spans="3:3" x14ac:dyDescent="0.25">
      <c r="C9126" s="20"/>
    </row>
    <row r="9127" spans="3:3" x14ac:dyDescent="0.25">
      <c r="C9127" s="20"/>
    </row>
    <row r="9128" spans="3:3" x14ac:dyDescent="0.25">
      <c r="C9128" s="20"/>
    </row>
    <row r="9129" spans="3:3" x14ac:dyDescent="0.25">
      <c r="C9129" s="20"/>
    </row>
    <row r="9130" spans="3:3" x14ac:dyDescent="0.25">
      <c r="C9130" s="20"/>
    </row>
    <row r="9131" spans="3:3" x14ac:dyDescent="0.25">
      <c r="C9131" s="20"/>
    </row>
    <row r="9132" spans="3:3" x14ac:dyDescent="0.25">
      <c r="C9132" s="20"/>
    </row>
    <row r="9133" spans="3:3" x14ac:dyDescent="0.25">
      <c r="C9133" s="20"/>
    </row>
    <row r="9134" spans="3:3" x14ac:dyDescent="0.25">
      <c r="C9134" s="20"/>
    </row>
    <row r="9135" spans="3:3" x14ac:dyDescent="0.25">
      <c r="C9135" s="20"/>
    </row>
    <row r="9136" spans="3:3" x14ac:dyDescent="0.25">
      <c r="C9136" s="20"/>
    </row>
    <row r="9137" spans="3:3" x14ac:dyDescent="0.25">
      <c r="C9137" s="20"/>
    </row>
    <row r="9138" spans="3:3" x14ac:dyDescent="0.25">
      <c r="C9138" s="20"/>
    </row>
    <row r="9139" spans="3:3" x14ac:dyDescent="0.25">
      <c r="C9139" s="20"/>
    </row>
    <row r="9140" spans="3:3" x14ac:dyDescent="0.25">
      <c r="C9140" s="20"/>
    </row>
    <row r="9141" spans="3:3" x14ac:dyDescent="0.25">
      <c r="C9141" s="20"/>
    </row>
    <row r="9142" spans="3:3" x14ac:dyDescent="0.25">
      <c r="C9142" s="20"/>
    </row>
    <row r="9143" spans="3:3" x14ac:dyDescent="0.25">
      <c r="C9143" s="20"/>
    </row>
    <row r="9144" spans="3:3" x14ac:dyDescent="0.25">
      <c r="C9144" s="20"/>
    </row>
    <row r="9145" spans="3:3" x14ac:dyDescent="0.25">
      <c r="C9145" s="20"/>
    </row>
    <row r="9146" spans="3:3" x14ac:dyDescent="0.25">
      <c r="C9146" s="20"/>
    </row>
    <row r="9147" spans="3:3" x14ac:dyDescent="0.25">
      <c r="C9147" s="20"/>
    </row>
    <row r="9148" spans="3:3" x14ac:dyDescent="0.25">
      <c r="C9148" s="20"/>
    </row>
    <row r="9149" spans="3:3" x14ac:dyDescent="0.25">
      <c r="C9149" s="20"/>
    </row>
    <row r="9150" spans="3:3" x14ac:dyDescent="0.25">
      <c r="C9150" s="20"/>
    </row>
    <row r="9151" spans="3:3" x14ac:dyDescent="0.25">
      <c r="C9151" s="20"/>
    </row>
    <row r="9152" spans="3:3" x14ac:dyDescent="0.25">
      <c r="C9152" s="20"/>
    </row>
    <row r="9153" spans="3:3" x14ac:dyDescent="0.25">
      <c r="C9153" s="20"/>
    </row>
    <row r="9154" spans="3:3" x14ac:dyDescent="0.25">
      <c r="C9154" s="20"/>
    </row>
    <row r="9155" spans="3:3" x14ac:dyDescent="0.25">
      <c r="C9155" s="20"/>
    </row>
    <row r="9156" spans="3:3" x14ac:dyDescent="0.25">
      <c r="C9156" s="20"/>
    </row>
    <row r="9157" spans="3:3" x14ac:dyDescent="0.25">
      <c r="C9157" s="20"/>
    </row>
    <row r="9158" spans="3:3" x14ac:dyDescent="0.25">
      <c r="C9158" s="20"/>
    </row>
    <row r="9159" spans="3:3" x14ac:dyDescent="0.25">
      <c r="C9159" s="20"/>
    </row>
    <row r="9160" spans="3:3" x14ac:dyDescent="0.25">
      <c r="C9160" s="20"/>
    </row>
    <row r="9161" spans="3:3" x14ac:dyDescent="0.25">
      <c r="C9161" s="20"/>
    </row>
    <row r="9162" spans="3:3" x14ac:dyDescent="0.25">
      <c r="C9162" s="20"/>
    </row>
    <row r="9163" spans="3:3" x14ac:dyDescent="0.25">
      <c r="C9163" s="20"/>
    </row>
    <row r="9164" spans="3:3" x14ac:dyDescent="0.25">
      <c r="C9164" s="20"/>
    </row>
    <row r="9165" spans="3:3" x14ac:dyDescent="0.25">
      <c r="C9165" s="20"/>
    </row>
    <row r="9166" spans="3:3" x14ac:dyDescent="0.25">
      <c r="C9166" s="20"/>
    </row>
    <row r="9167" spans="3:3" x14ac:dyDescent="0.25">
      <c r="C9167" s="20"/>
    </row>
    <row r="9168" spans="3:3" x14ac:dyDescent="0.25">
      <c r="C9168" s="20"/>
    </row>
    <row r="9169" spans="3:3" x14ac:dyDescent="0.25">
      <c r="C9169" s="20"/>
    </row>
    <row r="9170" spans="3:3" x14ac:dyDescent="0.25">
      <c r="C9170" s="20"/>
    </row>
    <row r="9171" spans="3:3" x14ac:dyDescent="0.25">
      <c r="C9171" s="20"/>
    </row>
    <row r="9172" spans="3:3" x14ac:dyDescent="0.25">
      <c r="C9172" s="20"/>
    </row>
    <row r="9173" spans="3:3" x14ac:dyDescent="0.25">
      <c r="C9173" s="20"/>
    </row>
    <row r="9174" spans="3:3" x14ac:dyDescent="0.25">
      <c r="C9174" s="20"/>
    </row>
    <row r="9175" spans="3:3" x14ac:dyDescent="0.25">
      <c r="C9175" s="20"/>
    </row>
    <row r="9176" spans="3:3" x14ac:dyDescent="0.25">
      <c r="C9176" s="20"/>
    </row>
    <row r="9177" spans="3:3" x14ac:dyDescent="0.25">
      <c r="C9177" s="20"/>
    </row>
    <row r="9178" spans="3:3" x14ac:dyDescent="0.25">
      <c r="C9178" s="20"/>
    </row>
    <row r="9179" spans="3:3" x14ac:dyDescent="0.25">
      <c r="C9179" s="20"/>
    </row>
    <row r="9180" spans="3:3" x14ac:dyDescent="0.25">
      <c r="C9180" s="20"/>
    </row>
    <row r="9181" spans="3:3" x14ac:dyDescent="0.25">
      <c r="C9181" s="20"/>
    </row>
    <row r="9182" spans="3:3" x14ac:dyDescent="0.25">
      <c r="C9182" s="20"/>
    </row>
    <row r="9183" spans="3:3" x14ac:dyDescent="0.25">
      <c r="C9183" s="20"/>
    </row>
    <row r="9184" spans="3:3" x14ac:dyDescent="0.25">
      <c r="C9184" s="20"/>
    </row>
    <row r="9185" spans="3:3" x14ac:dyDescent="0.25">
      <c r="C9185" s="20"/>
    </row>
    <row r="9186" spans="3:3" x14ac:dyDescent="0.25">
      <c r="C9186" s="20"/>
    </row>
    <row r="9187" spans="3:3" x14ac:dyDescent="0.25">
      <c r="C9187" s="20"/>
    </row>
    <row r="9188" spans="3:3" x14ac:dyDescent="0.25">
      <c r="C9188" s="20"/>
    </row>
    <row r="9189" spans="3:3" x14ac:dyDescent="0.25">
      <c r="C9189" s="20"/>
    </row>
    <row r="9190" spans="3:3" x14ac:dyDescent="0.25">
      <c r="C9190" s="20"/>
    </row>
    <row r="9191" spans="3:3" x14ac:dyDescent="0.25">
      <c r="C9191" s="20"/>
    </row>
    <row r="9192" spans="3:3" x14ac:dyDescent="0.25">
      <c r="C9192" s="20"/>
    </row>
    <row r="9193" spans="3:3" x14ac:dyDescent="0.25">
      <c r="C9193" s="20"/>
    </row>
    <row r="9194" spans="3:3" x14ac:dyDescent="0.25">
      <c r="C9194" s="20"/>
    </row>
    <row r="9195" spans="3:3" x14ac:dyDescent="0.25">
      <c r="C9195" s="20"/>
    </row>
    <row r="9196" spans="3:3" x14ac:dyDescent="0.25">
      <c r="C9196" s="20"/>
    </row>
    <row r="9197" spans="3:3" x14ac:dyDescent="0.25">
      <c r="C9197" s="20"/>
    </row>
    <row r="9198" spans="3:3" x14ac:dyDescent="0.25">
      <c r="C9198" s="20"/>
    </row>
    <row r="9199" spans="3:3" x14ac:dyDescent="0.25">
      <c r="C9199" s="20"/>
    </row>
    <row r="9200" spans="3:3" x14ac:dyDescent="0.25">
      <c r="C9200" s="20"/>
    </row>
    <row r="9201" spans="3:3" x14ac:dyDescent="0.25">
      <c r="C9201" s="20"/>
    </row>
    <row r="9202" spans="3:3" x14ac:dyDescent="0.25">
      <c r="C9202" s="20"/>
    </row>
    <row r="9203" spans="3:3" x14ac:dyDescent="0.25">
      <c r="C9203" s="20"/>
    </row>
    <row r="9204" spans="3:3" x14ac:dyDescent="0.25">
      <c r="C9204" s="20"/>
    </row>
    <row r="9205" spans="3:3" x14ac:dyDescent="0.25">
      <c r="C9205" s="20"/>
    </row>
    <row r="9206" spans="3:3" x14ac:dyDescent="0.25">
      <c r="C9206" s="20"/>
    </row>
    <row r="9207" spans="3:3" x14ac:dyDescent="0.25">
      <c r="C9207" s="20"/>
    </row>
    <row r="9208" spans="3:3" x14ac:dyDescent="0.25">
      <c r="C9208" s="20"/>
    </row>
    <row r="9209" spans="3:3" x14ac:dyDescent="0.25">
      <c r="C9209" s="20"/>
    </row>
    <row r="9210" spans="3:3" x14ac:dyDescent="0.25">
      <c r="C9210" s="20"/>
    </row>
    <row r="9211" spans="3:3" x14ac:dyDescent="0.25">
      <c r="C9211" s="20"/>
    </row>
    <row r="9212" spans="3:3" x14ac:dyDescent="0.25">
      <c r="C9212" s="20"/>
    </row>
    <row r="9213" spans="3:3" x14ac:dyDescent="0.25">
      <c r="C9213" s="20"/>
    </row>
    <row r="9214" spans="3:3" x14ac:dyDescent="0.25">
      <c r="C9214" s="20"/>
    </row>
    <row r="9215" spans="3:3" x14ac:dyDescent="0.25">
      <c r="C9215" s="20"/>
    </row>
    <row r="9216" spans="3:3" x14ac:dyDescent="0.25">
      <c r="C9216" s="20"/>
    </row>
    <row r="9217" spans="3:3" x14ac:dyDescent="0.25">
      <c r="C9217" s="20"/>
    </row>
    <row r="9218" spans="3:3" x14ac:dyDescent="0.25">
      <c r="C9218" s="20"/>
    </row>
    <row r="9219" spans="3:3" x14ac:dyDescent="0.25">
      <c r="C9219" s="20"/>
    </row>
    <row r="9220" spans="3:3" x14ac:dyDescent="0.25">
      <c r="C9220" s="20"/>
    </row>
    <row r="9221" spans="3:3" x14ac:dyDescent="0.25">
      <c r="C9221" s="20"/>
    </row>
    <row r="9222" spans="3:3" x14ac:dyDescent="0.25">
      <c r="C9222" s="20"/>
    </row>
    <row r="9223" spans="3:3" x14ac:dyDescent="0.25">
      <c r="C9223" s="20"/>
    </row>
    <row r="9224" spans="3:3" x14ac:dyDescent="0.25">
      <c r="C9224" s="20"/>
    </row>
    <row r="9225" spans="3:3" x14ac:dyDescent="0.25">
      <c r="C9225" s="20"/>
    </row>
    <row r="9226" spans="3:3" x14ac:dyDescent="0.25">
      <c r="C9226" s="20"/>
    </row>
    <row r="9227" spans="3:3" x14ac:dyDescent="0.25">
      <c r="C9227" s="20"/>
    </row>
    <row r="9228" spans="3:3" x14ac:dyDescent="0.25">
      <c r="C9228" s="20"/>
    </row>
    <row r="9229" spans="3:3" x14ac:dyDescent="0.25">
      <c r="C9229" s="20"/>
    </row>
    <row r="9230" spans="3:3" x14ac:dyDescent="0.25">
      <c r="C9230" s="20"/>
    </row>
    <row r="9231" spans="3:3" x14ac:dyDescent="0.25">
      <c r="C9231" s="20"/>
    </row>
    <row r="9232" spans="3:3" x14ac:dyDescent="0.25">
      <c r="C9232" s="20"/>
    </row>
    <row r="9233" spans="3:3" x14ac:dyDescent="0.25">
      <c r="C9233" s="20"/>
    </row>
    <row r="9234" spans="3:3" x14ac:dyDescent="0.25">
      <c r="C9234" s="20"/>
    </row>
    <row r="9235" spans="3:3" x14ac:dyDescent="0.25">
      <c r="C9235" s="20"/>
    </row>
    <row r="9236" spans="3:3" x14ac:dyDescent="0.25">
      <c r="C9236" s="20"/>
    </row>
    <row r="9237" spans="3:3" x14ac:dyDescent="0.25">
      <c r="C9237" s="20"/>
    </row>
    <row r="9238" spans="3:3" x14ac:dyDescent="0.25">
      <c r="C9238" s="20"/>
    </row>
    <row r="9239" spans="3:3" x14ac:dyDescent="0.25">
      <c r="C9239" s="20"/>
    </row>
    <row r="9240" spans="3:3" x14ac:dyDescent="0.25">
      <c r="C9240" s="20"/>
    </row>
    <row r="9241" spans="3:3" x14ac:dyDescent="0.25">
      <c r="C9241" s="20"/>
    </row>
    <row r="9242" spans="3:3" x14ac:dyDescent="0.25">
      <c r="C9242" s="20"/>
    </row>
    <row r="9243" spans="3:3" x14ac:dyDescent="0.25">
      <c r="C9243" s="20"/>
    </row>
    <row r="9244" spans="3:3" x14ac:dyDescent="0.25">
      <c r="C9244" s="20"/>
    </row>
    <row r="9245" spans="3:3" x14ac:dyDescent="0.25">
      <c r="C9245" s="20"/>
    </row>
    <row r="9246" spans="3:3" x14ac:dyDescent="0.25">
      <c r="C9246" s="20"/>
    </row>
    <row r="9247" spans="3:3" x14ac:dyDescent="0.25">
      <c r="C9247" s="20"/>
    </row>
    <row r="9248" spans="3:3" x14ac:dyDescent="0.25">
      <c r="C9248" s="20"/>
    </row>
    <row r="9249" spans="3:3" x14ac:dyDescent="0.25">
      <c r="C9249" s="20"/>
    </row>
    <row r="9250" spans="3:3" x14ac:dyDescent="0.25">
      <c r="C9250" s="20"/>
    </row>
    <row r="9251" spans="3:3" x14ac:dyDescent="0.25">
      <c r="C9251" s="20"/>
    </row>
    <row r="9252" spans="3:3" x14ac:dyDescent="0.25">
      <c r="C9252" s="20"/>
    </row>
    <row r="9253" spans="3:3" x14ac:dyDescent="0.25">
      <c r="C9253" s="20"/>
    </row>
    <row r="9254" spans="3:3" x14ac:dyDescent="0.25">
      <c r="C9254" s="20"/>
    </row>
    <row r="9255" spans="3:3" x14ac:dyDescent="0.25">
      <c r="C9255" s="20"/>
    </row>
    <row r="9256" spans="3:3" x14ac:dyDescent="0.25">
      <c r="C9256" s="20"/>
    </row>
    <row r="9257" spans="3:3" x14ac:dyDescent="0.25">
      <c r="C9257" s="20"/>
    </row>
    <row r="9258" spans="3:3" x14ac:dyDescent="0.25">
      <c r="C9258" s="20"/>
    </row>
    <row r="9259" spans="3:3" x14ac:dyDescent="0.25">
      <c r="C9259" s="20"/>
    </row>
    <row r="9260" spans="3:3" x14ac:dyDescent="0.25">
      <c r="C9260" s="20"/>
    </row>
    <row r="9261" spans="3:3" x14ac:dyDescent="0.25">
      <c r="C9261" s="20"/>
    </row>
    <row r="9262" spans="3:3" x14ac:dyDescent="0.25">
      <c r="C9262" s="20"/>
    </row>
    <row r="9263" spans="3:3" x14ac:dyDescent="0.25">
      <c r="C9263" s="20"/>
    </row>
    <row r="9264" spans="3:3" x14ac:dyDescent="0.25">
      <c r="C9264" s="20"/>
    </row>
    <row r="9265" spans="3:3" x14ac:dyDescent="0.25">
      <c r="C9265" s="20"/>
    </row>
    <row r="9266" spans="3:3" x14ac:dyDescent="0.25">
      <c r="C9266" s="20"/>
    </row>
    <row r="9267" spans="3:3" x14ac:dyDescent="0.25">
      <c r="C9267" s="20"/>
    </row>
    <row r="9268" spans="3:3" x14ac:dyDescent="0.25">
      <c r="C9268" s="20"/>
    </row>
    <row r="9269" spans="3:3" x14ac:dyDescent="0.25">
      <c r="C9269" s="20"/>
    </row>
    <row r="9270" spans="3:3" x14ac:dyDescent="0.25">
      <c r="C9270" s="20"/>
    </row>
    <row r="9271" spans="3:3" x14ac:dyDescent="0.25">
      <c r="C9271" s="20"/>
    </row>
    <row r="9272" spans="3:3" x14ac:dyDescent="0.25">
      <c r="C9272" s="20"/>
    </row>
    <row r="9273" spans="3:3" x14ac:dyDescent="0.25">
      <c r="C9273" s="20"/>
    </row>
    <row r="9274" spans="3:3" x14ac:dyDescent="0.25">
      <c r="C9274" s="20"/>
    </row>
    <row r="9275" spans="3:3" x14ac:dyDescent="0.25">
      <c r="C9275" s="20"/>
    </row>
    <row r="9276" spans="3:3" x14ac:dyDescent="0.25">
      <c r="C9276" s="20"/>
    </row>
    <row r="9277" spans="3:3" x14ac:dyDescent="0.25">
      <c r="C9277" s="20"/>
    </row>
    <row r="9278" spans="3:3" x14ac:dyDescent="0.25">
      <c r="C9278" s="20"/>
    </row>
    <row r="9279" spans="3:3" x14ac:dyDescent="0.25">
      <c r="C9279" s="20"/>
    </row>
    <row r="9280" spans="3:3" x14ac:dyDescent="0.25">
      <c r="C9280" s="20"/>
    </row>
    <row r="9281" spans="3:3" x14ac:dyDescent="0.25">
      <c r="C9281" s="20"/>
    </row>
    <row r="9282" spans="3:3" x14ac:dyDescent="0.25">
      <c r="C9282" s="20"/>
    </row>
    <row r="9283" spans="3:3" x14ac:dyDescent="0.25">
      <c r="C9283" s="20"/>
    </row>
    <row r="9284" spans="3:3" x14ac:dyDescent="0.25">
      <c r="C9284" s="20"/>
    </row>
    <row r="9285" spans="3:3" x14ac:dyDescent="0.25">
      <c r="C9285" s="20"/>
    </row>
    <row r="9286" spans="3:3" x14ac:dyDescent="0.25">
      <c r="C9286" s="20"/>
    </row>
    <row r="9287" spans="3:3" x14ac:dyDescent="0.25">
      <c r="C9287" s="20"/>
    </row>
    <row r="9288" spans="3:3" x14ac:dyDescent="0.25">
      <c r="C9288" s="20"/>
    </row>
    <row r="9289" spans="3:3" x14ac:dyDescent="0.25">
      <c r="C9289" s="20"/>
    </row>
    <row r="9290" spans="3:3" x14ac:dyDescent="0.25">
      <c r="C9290" s="20"/>
    </row>
    <row r="9291" spans="3:3" x14ac:dyDescent="0.25">
      <c r="C9291" s="20"/>
    </row>
    <row r="9292" spans="3:3" x14ac:dyDescent="0.25">
      <c r="C9292" s="20"/>
    </row>
    <row r="9293" spans="3:3" x14ac:dyDescent="0.25">
      <c r="C9293" s="20"/>
    </row>
    <row r="9294" spans="3:3" x14ac:dyDescent="0.25">
      <c r="C9294" s="20"/>
    </row>
    <row r="9295" spans="3:3" x14ac:dyDescent="0.25">
      <c r="C9295" s="20"/>
    </row>
    <row r="9296" spans="3:3" x14ac:dyDescent="0.25">
      <c r="C9296" s="20"/>
    </row>
    <row r="9297" spans="3:3" x14ac:dyDescent="0.25">
      <c r="C9297" s="20"/>
    </row>
    <row r="9298" spans="3:3" x14ac:dyDescent="0.25">
      <c r="C9298" s="20"/>
    </row>
    <row r="9299" spans="3:3" x14ac:dyDescent="0.25">
      <c r="C9299" s="20"/>
    </row>
    <row r="9300" spans="3:3" x14ac:dyDescent="0.25">
      <c r="C9300" s="20"/>
    </row>
    <row r="9301" spans="3:3" x14ac:dyDescent="0.25">
      <c r="C9301" s="20"/>
    </row>
    <row r="9302" spans="3:3" x14ac:dyDescent="0.25">
      <c r="C9302" s="20"/>
    </row>
    <row r="9303" spans="3:3" x14ac:dyDescent="0.25">
      <c r="C9303" s="20"/>
    </row>
    <row r="9304" spans="3:3" x14ac:dyDescent="0.25">
      <c r="C9304" s="20"/>
    </row>
    <row r="9305" spans="3:3" x14ac:dyDescent="0.25">
      <c r="C9305" s="20"/>
    </row>
    <row r="9306" spans="3:3" x14ac:dyDescent="0.25">
      <c r="C9306" s="20"/>
    </row>
    <row r="9307" spans="3:3" x14ac:dyDescent="0.25">
      <c r="C9307" s="20"/>
    </row>
    <row r="9308" spans="3:3" x14ac:dyDescent="0.25">
      <c r="C9308" s="20"/>
    </row>
    <row r="9309" spans="3:3" x14ac:dyDescent="0.25">
      <c r="C9309" s="20"/>
    </row>
    <row r="9310" spans="3:3" x14ac:dyDescent="0.25">
      <c r="C9310" s="20"/>
    </row>
    <row r="9311" spans="3:3" x14ac:dyDescent="0.25">
      <c r="C9311" s="20"/>
    </row>
    <row r="9312" spans="3:3" x14ac:dyDescent="0.25">
      <c r="C9312" s="20"/>
    </row>
    <row r="9313" spans="3:3" x14ac:dyDescent="0.25">
      <c r="C9313" s="20"/>
    </row>
    <row r="9314" spans="3:3" x14ac:dyDescent="0.25">
      <c r="C9314" s="20"/>
    </row>
    <row r="9315" spans="3:3" x14ac:dyDescent="0.25">
      <c r="C9315" s="20"/>
    </row>
    <row r="9316" spans="3:3" x14ac:dyDescent="0.25">
      <c r="C9316" s="20"/>
    </row>
    <row r="9317" spans="3:3" x14ac:dyDescent="0.25">
      <c r="C9317" s="20"/>
    </row>
    <row r="9318" spans="3:3" x14ac:dyDescent="0.25">
      <c r="C9318" s="20"/>
    </row>
    <row r="9319" spans="3:3" x14ac:dyDescent="0.25">
      <c r="C9319" s="20"/>
    </row>
    <row r="9320" spans="3:3" x14ac:dyDescent="0.25">
      <c r="C9320" s="20"/>
    </row>
    <row r="9321" spans="3:3" x14ac:dyDescent="0.25">
      <c r="C9321" s="20"/>
    </row>
    <row r="9322" spans="3:3" x14ac:dyDescent="0.25">
      <c r="C9322" s="20"/>
    </row>
    <row r="9323" spans="3:3" x14ac:dyDescent="0.25">
      <c r="C9323" s="20"/>
    </row>
    <row r="9324" spans="3:3" x14ac:dyDescent="0.25">
      <c r="C9324" s="20"/>
    </row>
    <row r="9325" spans="3:3" x14ac:dyDescent="0.25">
      <c r="C9325" s="20"/>
    </row>
    <row r="9326" spans="3:3" x14ac:dyDescent="0.25">
      <c r="C9326" s="20"/>
    </row>
    <row r="9327" spans="3:3" x14ac:dyDescent="0.25">
      <c r="C9327" s="20"/>
    </row>
    <row r="9328" spans="3:3" x14ac:dyDescent="0.25">
      <c r="C9328" s="20"/>
    </row>
    <row r="9329" spans="3:3" x14ac:dyDescent="0.25">
      <c r="C9329" s="20"/>
    </row>
    <row r="9330" spans="3:3" x14ac:dyDescent="0.25">
      <c r="C9330" s="20"/>
    </row>
    <row r="9331" spans="3:3" x14ac:dyDescent="0.25">
      <c r="C9331" s="20"/>
    </row>
    <row r="9332" spans="3:3" x14ac:dyDescent="0.25">
      <c r="C9332" s="20"/>
    </row>
    <row r="9333" spans="3:3" x14ac:dyDescent="0.25">
      <c r="C9333" s="20"/>
    </row>
    <row r="9334" spans="3:3" x14ac:dyDescent="0.25">
      <c r="C9334" s="20"/>
    </row>
    <row r="9335" spans="3:3" x14ac:dyDescent="0.25">
      <c r="C9335" s="20"/>
    </row>
    <row r="9336" spans="3:3" x14ac:dyDescent="0.25">
      <c r="C9336" s="20"/>
    </row>
    <row r="9337" spans="3:3" x14ac:dyDescent="0.25">
      <c r="C9337" s="20"/>
    </row>
    <row r="9338" spans="3:3" x14ac:dyDescent="0.25">
      <c r="C9338" s="20"/>
    </row>
    <row r="9339" spans="3:3" x14ac:dyDescent="0.25">
      <c r="C9339" s="20"/>
    </row>
    <row r="9340" spans="3:3" x14ac:dyDescent="0.25">
      <c r="C9340" s="20"/>
    </row>
    <row r="9341" spans="3:3" x14ac:dyDescent="0.25">
      <c r="C9341" s="20"/>
    </row>
    <row r="9342" spans="3:3" x14ac:dyDescent="0.25">
      <c r="C9342" s="20"/>
    </row>
    <row r="9343" spans="3:3" x14ac:dyDescent="0.25">
      <c r="C9343" s="20"/>
    </row>
    <row r="9344" spans="3:3" x14ac:dyDescent="0.25">
      <c r="C9344" s="20"/>
    </row>
    <row r="9345" spans="3:3" x14ac:dyDescent="0.25">
      <c r="C9345" s="20"/>
    </row>
    <row r="9346" spans="3:3" x14ac:dyDescent="0.25">
      <c r="C9346" s="20"/>
    </row>
    <row r="9347" spans="3:3" x14ac:dyDescent="0.25">
      <c r="C9347" s="20"/>
    </row>
    <row r="9348" spans="3:3" x14ac:dyDescent="0.25">
      <c r="C9348" s="20"/>
    </row>
    <row r="9349" spans="3:3" x14ac:dyDescent="0.25">
      <c r="C9349" s="20"/>
    </row>
    <row r="9350" spans="3:3" x14ac:dyDescent="0.25">
      <c r="C9350" s="20"/>
    </row>
    <row r="9351" spans="3:3" x14ac:dyDescent="0.25">
      <c r="C9351" s="20"/>
    </row>
    <row r="9352" spans="3:3" x14ac:dyDescent="0.25">
      <c r="C9352" s="20"/>
    </row>
    <row r="9353" spans="3:3" x14ac:dyDescent="0.25">
      <c r="C9353" s="20"/>
    </row>
    <row r="9354" spans="3:3" x14ac:dyDescent="0.25">
      <c r="C9354" s="20"/>
    </row>
    <row r="9355" spans="3:3" x14ac:dyDescent="0.25">
      <c r="C9355" s="20"/>
    </row>
    <row r="9356" spans="3:3" x14ac:dyDescent="0.25">
      <c r="C9356" s="20"/>
    </row>
    <row r="9357" spans="3:3" x14ac:dyDescent="0.25">
      <c r="C9357" s="20"/>
    </row>
    <row r="9358" spans="3:3" x14ac:dyDescent="0.25">
      <c r="C9358" s="20"/>
    </row>
    <row r="9359" spans="3:3" x14ac:dyDescent="0.25">
      <c r="C9359" s="20"/>
    </row>
    <row r="9360" spans="3:3" x14ac:dyDescent="0.25">
      <c r="C9360" s="20"/>
    </row>
    <row r="9361" spans="3:3" x14ac:dyDescent="0.25">
      <c r="C9361" s="20"/>
    </row>
    <row r="9362" spans="3:3" x14ac:dyDescent="0.25">
      <c r="C9362" s="20"/>
    </row>
    <row r="9363" spans="3:3" x14ac:dyDescent="0.25">
      <c r="C9363" s="20"/>
    </row>
    <row r="9364" spans="3:3" x14ac:dyDescent="0.25">
      <c r="C9364" s="20"/>
    </row>
    <row r="9365" spans="3:3" x14ac:dyDescent="0.25">
      <c r="C9365" s="20"/>
    </row>
    <row r="9366" spans="3:3" x14ac:dyDescent="0.25">
      <c r="C9366" s="20"/>
    </row>
    <row r="9367" spans="3:3" x14ac:dyDescent="0.25">
      <c r="C9367" s="20"/>
    </row>
    <row r="9368" spans="3:3" x14ac:dyDescent="0.25">
      <c r="C9368" s="20"/>
    </row>
    <row r="9369" spans="3:3" x14ac:dyDescent="0.25">
      <c r="C9369" s="20"/>
    </row>
    <row r="9370" spans="3:3" x14ac:dyDescent="0.25">
      <c r="C9370" s="20"/>
    </row>
    <row r="9371" spans="3:3" x14ac:dyDescent="0.25">
      <c r="C9371" s="20"/>
    </row>
    <row r="9372" spans="3:3" x14ac:dyDescent="0.25">
      <c r="C9372" s="20"/>
    </row>
    <row r="9373" spans="3:3" x14ac:dyDescent="0.25">
      <c r="C9373" s="20"/>
    </row>
    <row r="9374" spans="3:3" x14ac:dyDescent="0.25">
      <c r="C9374" s="20"/>
    </row>
    <row r="9375" spans="3:3" x14ac:dyDescent="0.25">
      <c r="C9375" s="20"/>
    </row>
    <row r="9376" spans="3:3" x14ac:dyDescent="0.25">
      <c r="C9376" s="20"/>
    </row>
    <row r="9377" spans="3:3" x14ac:dyDescent="0.25">
      <c r="C9377" s="20"/>
    </row>
    <row r="9378" spans="3:3" x14ac:dyDescent="0.25">
      <c r="C9378" s="20"/>
    </row>
    <row r="9379" spans="3:3" x14ac:dyDescent="0.25">
      <c r="C9379" s="20"/>
    </row>
    <row r="9380" spans="3:3" x14ac:dyDescent="0.25">
      <c r="C9380" s="20"/>
    </row>
    <row r="9381" spans="3:3" x14ac:dyDescent="0.25">
      <c r="C9381" s="20"/>
    </row>
    <row r="9382" spans="3:3" x14ac:dyDescent="0.25">
      <c r="C9382" s="20"/>
    </row>
    <row r="9383" spans="3:3" x14ac:dyDescent="0.25">
      <c r="C9383" s="20"/>
    </row>
    <row r="9384" spans="3:3" x14ac:dyDescent="0.25">
      <c r="C9384" s="20"/>
    </row>
    <row r="9385" spans="3:3" x14ac:dyDescent="0.25">
      <c r="C9385" s="20"/>
    </row>
    <row r="9386" spans="3:3" x14ac:dyDescent="0.25">
      <c r="C9386" s="20"/>
    </row>
    <row r="9387" spans="3:3" x14ac:dyDescent="0.25">
      <c r="C9387" s="20"/>
    </row>
    <row r="9388" spans="3:3" x14ac:dyDescent="0.25">
      <c r="C9388" s="20"/>
    </row>
    <row r="9389" spans="3:3" x14ac:dyDescent="0.25">
      <c r="C9389" s="20"/>
    </row>
    <row r="9390" spans="3:3" x14ac:dyDescent="0.25">
      <c r="C9390" s="20"/>
    </row>
    <row r="9391" spans="3:3" x14ac:dyDescent="0.25">
      <c r="C9391" s="20"/>
    </row>
    <row r="9392" spans="3:3" x14ac:dyDescent="0.25">
      <c r="C9392" s="20"/>
    </row>
    <row r="9393" spans="3:3" x14ac:dyDescent="0.25">
      <c r="C9393" s="20"/>
    </row>
    <row r="9394" spans="3:3" x14ac:dyDescent="0.25">
      <c r="C9394" s="20"/>
    </row>
    <row r="9395" spans="3:3" x14ac:dyDescent="0.25">
      <c r="C9395" s="20"/>
    </row>
    <row r="9396" spans="3:3" x14ac:dyDescent="0.25">
      <c r="C9396" s="20"/>
    </row>
    <row r="9397" spans="3:3" x14ac:dyDescent="0.25">
      <c r="C9397" s="20"/>
    </row>
    <row r="9398" spans="3:3" x14ac:dyDescent="0.25">
      <c r="C9398" s="20"/>
    </row>
    <row r="9399" spans="3:3" x14ac:dyDescent="0.25">
      <c r="C9399" s="20"/>
    </row>
    <row r="9400" spans="3:3" x14ac:dyDescent="0.25">
      <c r="C9400" s="20"/>
    </row>
    <row r="9401" spans="3:3" x14ac:dyDescent="0.25">
      <c r="C9401" s="20"/>
    </row>
    <row r="9402" spans="3:3" x14ac:dyDescent="0.25">
      <c r="C9402" s="20"/>
    </row>
    <row r="9403" spans="3:3" x14ac:dyDescent="0.25">
      <c r="C9403" s="20"/>
    </row>
    <row r="9404" spans="3:3" x14ac:dyDescent="0.25">
      <c r="C9404" s="20"/>
    </row>
    <row r="9405" spans="3:3" x14ac:dyDescent="0.25">
      <c r="C9405" s="20"/>
    </row>
    <row r="9406" spans="3:3" x14ac:dyDescent="0.25">
      <c r="C9406" s="20"/>
    </row>
    <row r="9407" spans="3:3" x14ac:dyDescent="0.25">
      <c r="C9407" s="20"/>
    </row>
    <row r="9408" spans="3:3" x14ac:dyDescent="0.25">
      <c r="C9408" s="20"/>
    </row>
    <row r="9409" spans="3:3" x14ac:dyDescent="0.25">
      <c r="C9409" s="20"/>
    </row>
    <row r="9410" spans="3:3" x14ac:dyDescent="0.25">
      <c r="C9410" s="20"/>
    </row>
    <row r="9411" spans="3:3" x14ac:dyDescent="0.25">
      <c r="C9411" s="20"/>
    </row>
    <row r="9412" spans="3:3" x14ac:dyDescent="0.25">
      <c r="C9412" s="20"/>
    </row>
    <row r="9413" spans="3:3" x14ac:dyDescent="0.25">
      <c r="C9413" s="20"/>
    </row>
    <row r="9414" spans="3:3" x14ac:dyDescent="0.25">
      <c r="C9414" s="20"/>
    </row>
    <row r="9415" spans="3:3" x14ac:dyDescent="0.25">
      <c r="C9415" s="20"/>
    </row>
    <row r="9416" spans="3:3" x14ac:dyDescent="0.25">
      <c r="C9416" s="20"/>
    </row>
    <row r="9417" spans="3:3" x14ac:dyDescent="0.25">
      <c r="C9417" s="20"/>
    </row>
    <row r="9418" spans="3:3" x14ac:dyDescent="0.25">
      <c r="C9418" s="20"/>
    </row>
    <row r="9419" spans="3:3" x14ac:dyDescent="0.25">
      <c r="C9419" s="20"/>
    </row>
    <row r="9420" spans="3:3" x14ac:dyDescent="0.25">
      <c r="C9420" s="20"/>
    </row>
    <row r="9421" spans="3:3" x14ac:dyDescent="0.25">
      <c r="C9421" s="20"/>
    </row>
    <row r="9422" spans="3:3" x14ac:dyDescent="0.25">
      <c r="C9422" s="20"/>
    </row>
    <row r="9423" spans="3:3" x14ac:dyDescent="0.25">
      <c r="C9423" s="20"/>
    </row>
    <row r="9424" spans="3:3" x14ac:dyDescent="0.25">
      <c r="C9424" s="20"/>
    </row>
    <row r="9425" spans="3:3" x14ac:dyDescent="0.25">
      <c r="C9425" s="20"/>
    </row>
    <row r="9426" spans="3:3" x14ac:dyDescent="0.25">
      <c r="C9426" s="20"/>
    </row>
    <row r="9427" spans="3:3" x14ac:dyDescent="0.25">
      <c r="C9427" s="20"/>
    </row>
    <row r="9428" spans="3:3" x14ac:dyDescent="0.25">
      <c r="C9428" s="20"/>
    </row>
    <row r="9429" spans="3:3" x14ac:dyDescent="0.25">
      <c r="C9429" s="20"/>
    </row>
    <row r="9430" spans="3:3" x14ac:dyDescent="0.25">
      <c r="C9430" s="20"/>
    </row>
    <row r="9431" spans="3:3" x14ac:dyDescent="0.25">
      <c r="C9431" s="20"/>
    </row>
    <row r="9432" spans="3:3" x14ac:dyDescent="0.25">
      <c r="C9432" s="20"/>
    </row>
    <row r="9433" spans="3:3" x14ac:dyDescent="0.25">
      <c r="C9433" s="20"/>
    </row>
    <row r="9434" spans="3:3" x14ac:dyDescent="0.25">
      <c r="C9434" s="20"/>
    </row>
    <row r="9435" spans="3:3" x14ac:dyDescent="0.25">
      <c r="C9435" s="20"/>
    </row>
    <row r="9436" spans="3:3" x14ac:dyDescent="0.25">
      <c r="C9436" s="20"/>
    </row>
    <row r="9437" spans="3:3" x14ac:dyDescent="0.25">
      <c r="C9437" s="20"/>
    </row>
    <row r="9438" spans="3:3" x14ac:dyDescent="0.25">
      <c r="C9438" s="20"/>
    </row>
    <row r="9439" spans="3:3" x14ac:dyDescent="0.25">
      <c r="C9439" s="20"/>
    </row>
    <row r="9440" spans="3:3" x14ac:dyDescent="0.25">
      <c r="C9440" s="20"/>
    </row>
    <row r="9441" spans="3:3" x14ac:dyDescent="0.25">
      <c r="C9441" s="20"/>
    </row>
    <row r="9442" spans="3:3" x14ac:dyDescent="0.25">
      <c r="C9442" s="20"/>
    </row>
    <row r="9443" spans="3:3" x14ac:dyDescent="0.25">
      <c r="C9443" s="20"/>
    </row>
    <row r="9444" spans="3:3" x14ac:dyDescent="0.25">
      <c r="C9444" s="20"/>
    </row>
    <row r="9445" spans="3:3" x14ac:dyDescent="0.25">
      <c r="C9445" s="20"/>
    </row>
    <row r="9446" spans="3:3" x14ac:dyDescent="0.25">
      <c r="C9446" s="20"/>
    </row>
    <row r="9447" spans="3:3" x14ac:dyDescent="0.25">
      <c r="C9447" s="20"/>
    </row>
    <row r="9448" spans="3:3" x14ac:dyDescent="0.25">
      <c r="C9448" s="20"/>
    </row>
    <row r="9449" spans="3:3" x14ac:dyDescent="0.25">
      <c r="C9449" s="20"/>
    </row>
    <row r="9450" spans="3:3" x14ac:dyDescent="0.25">
      <c r="C9450" s="20"/>
    </row>
    <row r="9451" spans="3:3" x14ac:dyDescent="0.25">
      <c r="C9451" s="20"/>
    </row>
    <row r="9452" spans="3:3" x14ac:dyDescent="0.25">
      <c r="C9452" s="20"/>
    </row>
    <row r="9453" spans="3:3" x14ac:dyDescent="0.25">
      <c r="C9453" s="20"/>
    </row>
    <row r="9454" spans="3:3" x14ac:dyDescent="0.25">
      <c r="C9454" s="20"/>
    </row>
    <row r="9455" spans="3:3" x14ac:dyDescent="0.25">
      <c r="C9455" s="20"/>
    </row>
    <row r="9456" spans="3:3" x14ac:dyDescent="0.25">
      <c r="C9456" s="20"/>
    </row>
    <row r="9457" spans="3:3" x14ac:dyDescent="0.25">
      <c r="C9457" s="20"/>
    </row>
    <row r="9458" spans="3:3" x14ac:dyDescent="0.25">
      <c r="C9458" s="20"/>
    </row>
    <row r="9459" spans="3:3" x14ac:dyDescent="0.25">
      <c r="C9459" s="20"/>
    </row>
    <row r="9460" spans="3:3" x14ac:dyDescent="0.25">
      <c r="C9460" s="20"/>
    </row>
    <row r="9461" spans="3:3" x14ac:dyDescent="0.25">
      <c r="C9461" s="20"/>
    </row>
    <row r="9462" spans="3:3" x14ac:dyDescent="0.25">
      <c r="C9462" s="20"/>
    </row>
    <row r="9463" spans="3:3" x14ac:dyDescent="0.25">
      <c r="C9463" s="20"/>
    </row>
    <row r="9464" spans="3:3" x14ac:dyDescent="0.25">
      <c r="C9464" s="20"/>
    </row>
    <row r="9465" spans="3:3" x14ac:dyDescent="0.25">
      <c r="C9465" s="20"/>
    </row>
    <row r="9466" spans="3:3" x14ac:dyDescent="0.25">
      <c r="C9466" s="20"/>
    </row>
    <row r="9467" spans="3:3" x14ac:dyDescent="0.25">
      <c r="C9467" s="20"/>
    </row>
    <row r="9468" spans="3:3" x14ac:dyDescent="0.25">
      <c r="C9468" s="20"/>
    </row>
    <row r="9469" spans="3:3" x14ac:dyDescent="0.25">
      <c r="C9469" s="20"/>
    </row>
    <row r="9470" spans="3:3" x14ac:dyDescent="0.25">
      <c r="C9470" s="20"/>
    </row>
    <row r="9471" spans="3:3" x14ac:dyDescent="0.25">
      <c r="C9471" s="20"/>
    </row>
    <row r="9472" spans="3:3" x14ac:dyDescent="0.25">
      <c r="C9472" s="20"/>
    </row>
    <row r="9473" spans="3:3" x14ac:dyDescent="0.25">
      <c r="C9473" s="20"/>
    </row>
    <row r="9474" spans="3:3" x14ac:dyDescent="0.25">
      <c r="C9474" s="20"/>
    </row>
    <row r="9475" spans="3:3" x14ac:dyDescent="0.25">
      <c r="C9475" s="20"/>
    </row>
    <row r="9476" spans="3:3" x14ac:dyDescent="0.25">
      <c r="C9476" s="20"/>
    </row>
    <row r="9477" spans="3:3" x14ac:dyDescent="0.25">
      <c r="C9477" s="20"/>
    </row>
    <row r="9478" spans="3:3" x14ac:dyDescent="0.25">
      <c r="C9478" s="20"/>
    </row>
    <row r="9479" spans="3:3" x14ac:dyDescent="0.25">
      <c r="C9479" s="20"/>
    </row>
    <row r="9480" spans="3:3" x14ac:dyDescent="0.25">
      <c r="C9480" s="20"/>
    </row>
    <row r="9481" spans="3:3" x14ac:dyDescent="0.25">
      <c r="C9481" s="20"/>
    </row>
    <row r="9482" spans="3:3" x14ac:dyDescent="0.25">
      <c r="C9482" s="20"/>
    </row>
    <row r="9483" spans="3:3" x14ac:dyDescent="0.25">
      <c r="C9483" s="20"/>
    </row>
    <row r="9484" spans="3:3" x14ac:dyDescent="0.25">
      <c r="C9484" s="20"/>
    </row>
    <row r="9485" spans="3:3" x14ac:dyDescent="0.25">
      <c r="C9485" s="20"/>
    </row>
    <row r="9486" spans="3:3" x14ac:dyDescent="0.25">
      <c r="C9486" s="20"/>
    </row>
    <row r="9487" spans="3:3" x14ac:dyDescent="0.25">
      <c r="C9487" s="20"/>
    </row>
    <row r="9488" spans="3:3" x14ac:dyDescent="0.25">
      <c r="C9488" s="20"/>
    </row>
    <row r="9489" spans="3:3" x14ac:dyDescent="0.25">
      <c r="C9489" s="20"/>
    </row>
    <row r="9490" spans="3:3" x14ac:dyDescent="0.25">
      <c r="C9490" s="20"/>
    </row>
    <row r="9491" spans="3:3" x14ac:dyDescent="0.25">
      <c r="C9491" s="20"/>
    </row>
    <row r="9492" spans="3:3" x14ac:dyDescent="0.25">
      <c r="C9492" s="20"/>
    </row>
    <row r="9493" spans="3:3" x14ac:dyDescent="0.25">
      <c r="C9493" s="20"/>
    </row>
    <row r="9494" spans="3:3" x14ac:dyDescent="0.25">
      <c r="C9494" s="20"/>
    </row>
    <row r="9495" spans="3:3" x14ac:dyDescent="0.25">
      <c r="C9495" s="20"/>
    </row>
    <row r="9496" spans="3:3" x14ac:dyDescent="0.25">
      <c r="C9496" s="20"/>
    </row>
    <row r="9497" spans="3:3" x14ac:dyDescent="0.25">
      <c r="C9497" s="20"/>
    </row>
    <row r="9498" spans="3:3" x14ac:dyDescent="0.25">
      <c r="C9498" s="20"/>
    </row>
    <row r="9499" spans="3:3" x14ac:dyDescent="0.25">
      <c r="C9499" s="20"/>
    </row>
    <row r="9500" spans="3:3" x14ac:dyDescent="0.25">
      <c r="C9500" s="20"/>
    </row>
    <row r="9501" spans="3:3" x14ac:dyDescent="0.25">
      <c r="C9501" s="20"/>
    </row>
    <row r="9502" spans="3:3" x14ac:dyDescent="0.25">
      <c r="C9502" s="20"/>
    </row>
    <row r="9503" spans="3:3" x14ac:dyDescent="0.25">
      <c r="C9503" s="20"/>
    </row>
    <row r="9504" spans="3:3" x14ac:dyDescent="0.25">
      <c r="C9504" s="20"/>
    </row>
    <row r="9505" spans="3:3" x14ac:dyDescent="0.25">
      <c r="C9505" s="20"/>
    </row>
    <row r="9506" spans="3:3" x14ac:dyDescent="0.25">
      <c r="C9506" s="20"/>
    </row>
    <row r="9507" spans="3:3" x14ac:dyDescent="0.25">
      <c r="C9507" s="20"/>
    </row>
    <row r="9508" spans="3:3" x14ac:dyDescent="0.25">
      <c r="C9508" s="20"/>
    </row>
    <row r="9509" spans="3:3" x14ac:dyDescent="0.25">
      <c r="C9509" s="20"/>
    </row>
    <row r="9510" spans="3:3" x14ac:dyDescent="0.25">
      <c r="C9510" s="20"/>
    </row>
    <row r="9511" spans="3:3" x14ac:dyDescent="0.25">
      <c r="C9511" s="20"/>
    </row>
    <row r="9512" spans="3:3" x14ac:dyDescent="0.25">
      <c r="C9512" s="20"/>
    </row>
    <row r="9513" spans="3:3" x14ac:dyDescent="0.25">
      <c r="C9513" s="20"/>
    </row>
    <row r="9514" spans="3:3" x14ac:dyDescent="0.25">
      <c r="C9514" s="20"/>
    </row>
    <row r="9515" spans="3:3" x14ac:dyDescent="0.25">
      <c r="C9515" s="20"/>
    </row>
    <row r="9516" spans="3:3" x14ac:dyDescent="0.25">
      <c r="C9516" s="20"/>
    </row>
    <row r="9517" spans="3:3" x14ac:dyDescent="0.25">
      <c r="C9517" s="20"/>
    </row>
    <row r="9518" spans="3:3" x14ac:dyDescent="0.25">
      <c r="C9518" s="20"/>
    </row>
    <row r="9519" spans="3:3" x14ac:dyDescent="0.25">
      <c r="C9519" s="20"/>
    </row>
    <row r="9520" spans="3:3" x14ac:dyDescent="0.25">
      <c r="C9520" s="20"/>
    </row>
    <row r="9521" spans="3:3" x14ac:dyDescent="0.25">
      <c r="C9521" s="20"/>
    </row>
    <row r="9522" spans="3:3" x14ac:dyDescent="0.25">
      <c r="C9522" s="20"/>
    </row>
    <row r="9523" spans="3:3" x14ac:dyDescent="0.25">
      <c r="C9523" s="20"/>
    </row>
    <row r="9524" spans="3:3" x14ac:dyDescent="0.25">
      <c r="C9524" s="20"/>
    </row>
    <row r="9525" spans="3:3" x14ac:dyDescent="0.25">
      <c r="C9525" s="20"/>
    </row>
    <row r="9526" spans="3:3" x14ac:dyDescent="0.25">
      <c r="C9526" s="20"/>
    </row>
    <row r="9527" spans="3:3" x14ac:dyDescent="0.25">
      <c r="C9527" s="20"/>
    </row>
    <row r="9528" spans="3:3" x14ac:dyDescent="0.25">
      <c r="C9528" s="20"/>
    </row>
    <row r="9529" spans="3:3" x14ac:dyDescent="0.25">
      <c r="C9529" s="20"/>
    </row>
    <row r="9530" spans="3:3" x14ac:dyDescent="0.25">
      <c r="C9530" s="20"/>
    </row>
    <row r="9531" spans="3:3" x14ac:dyDescent="0.25">
      <c r="C9531" s="20"/>
    </row>
    <row r="9532" spans="3:3" x14ac:dyDescent="0.25">
      <c r="C9532" s="20"/>
    </row>
    <row r="9533" spans="3:3" x14ac:dyDescent="0.25">
      <c r="C9533" s="20"/>
    </row>
    <row r="9534" spans="3:3" x14ac:dyDescent="0.25">
      <c r="C9534" s="20"/>
    </row>
    <row r="9535" spans="3:3" x14ac:dyDescent="0.25">
      <c r="C9535" s="20"/>
    </row>
    <row r="9536" spans="3:3" x14ac:dyDescent="0.25">
      <c r="C9536" s="20"/>
    </row>
    <row r="9537" spans="3:3" x14ac:dyDescent="0.25">
      <c r="C9537" s="20"/>
    </row>
    <row r="9538" spans="3:3" x14ac:dyDescent="0.25">
      <c r="C9538" s="20"/>
    </row>
    <row r="9539" spans="3:3" x14ac:dyDescent="0.25">
      <c r="C9539" s="20"/>
    </row>
    <row r="9540" spans="3:3" x14ac:dyDescent="0.25">
      <c r="C9540" s="20"/>
    </row>
    <row r="9541" spans="3:3" x14ac:dyDescent="0.25">
      <c r="C9541" s="20"/>
    </row>
    <row r="9542" spans="3:3" x14ac:dyDescent="0.25">
      <c r="C9542" s="20"/>
    </row>
    <row r="9543" spans="3:3" x14ac:dyDescent="0.25">
      <c r="C9543" s="20"/>
    </row>
    <row r="9544" spans="3:3" x14ac:dyDescent="0.25">
      <c r="C9544" s="20"/>
    </row>
    <row r="9545" spans="3:3" x14ac:dyDescent="0.25">
      <c r="C9545" s="20"/>
    </row>
    <row r="9546" spans="3:3" x14ac:dyDescent="0.25">
      <c r="C9546" s="20"/>
    </row>
    <row r="9547" spans="3:3" x14ac:dyDescent="0.25">
      <c r="C9547" s="20"/>
    </row>
    <row r="9548" spans="3:3" x14ac:dyDescent="0.25">
      <c r="C9548" s="20"/>
    </row>
    <row r="9549" spans="3:3" x14ac:dyDescent="0.25">
      <c r="C9549" s="20"/>
    </row>
    <row r="9550" spans="3:3" x14ac:dyDescent="0.25">
      <c r="C9550" s="20"/>
    </row>
    <row r="9551" spans="3:3" x14ac:dyDescent="0.25">
      <c r="C9551" s="20"/>
    </row>
    <row r="9552" spans="3:3" x14ac:dyDescent="0.25">
      <c r="C9552" s="20"/>
    </row>
    <row r="9553" spans="3:3" x14ac:dyDescent="0.25">
      <c r="C9553" s="20"/>
    </row>
    <row r="9554" spans="3:3" x14ac:dyDescent="0.25">
      <c r="C9554" s="20"/>
    </row>
    <row r="9555" spans="3:3" x14ac:dyDescent="0.25">
      <c r="C9555" s="20"/>
    </row>
    <row r="9556" spans="3:3" x14ac:dyDescent="0.25">
      <c r="C9556" s="20"/>
    </row>
    <row r="9557" spans="3:3" x14ac:dyDescent="0.25">
      <c r="C9557" s="20"/>
    </row>
    <row r="9558" spans="3:3" x14ac:dyDescent="0.25">
      <c r="C9558" s="20"/>
    </row>
    <row r="9559" spans="3:3" x14ac:dyDescent="0.25">
      <c r="C9559" s="20"/>
    </row>
    <row r="9560" spans="3:3" x14ac:dyDescent="0.25">
      <c r="C9560" s="20"/>
    </row>
    <row r="9561" spans="3:3" x14ac:dyDescent="0.25">
      <c r="C9561" s="20"/>
    </row>
    <row r="9562" spans="3:3" x14ac:dyDescent="0.25">
      <c r="C9562" s="20"/>
    </row>
    <row r="9563" spans="3:3" x14ac:dyDescent="0.25">
      <c r="C9563" s="20"/>
    </row>
    <row r="9564" spans="3:3" x14ac:dyDescent="0.25">
      <c r="C9564" s="20"/>
    </row>
    <row r="9565" spans="3:3" x14ac:dyDescent="0.25">
      <c r="C9565" s="20"/>
    </row>
    <row r="9566" spans="3:3" x14ac:dyDescent="0.25">
      <c r="C9566" s="20"/>
    </row>
    <row r="9567" spans="3:3" x14ac:dyDescent="0.25">
      <c r="C9567" s="20"/>
    </row>
    <row r="9568" spans="3:3" x14ac:dyDescent="0.25">
      <c r="C9568" s="20"/>
    </row>
    <row r="9569" spans="3:3" x14ac:dyDescent="0.25">
      <c r="C9569" s="20"/>
    </row>
    <row r="9570" spans="3:3" x14ac:dyDescent="0.25">
      <c r="C9570" s="20"/>
    </row>
    <row r="9571" spans="3:3" x14ac:dyDescent="0.25">
      <c r="C9571" s="20"/>
    </row>
    <row r="9572" spans="3:3" x14ac:dyDescent="0.25">
      <c r="C9572" s="20"/>
    </row>
    <row r="9573" spans="3:3" x14ac:dyDescent="0.25">
      <c r="C9573" s="20"/>
    </row>
    <row r="9574" spans="3:3" x14ac:dyDescent="0.25">
      <c r="C9574" s="20"/>
    </row>
    <row r="9575" spans="3:3" x14ac:dyDescent="0.25">
      <c r="C9575" s="20"/>
    </row>
    <row r="9576" spans="3:3" x14ac:dyDescent="0.25">
      <c r="C9576" s="20"/>
    </row>
    <row r="9577" spans="3:3" x14ac:dyDescent="0.25">
      <c r="C9577" s="20"/>
    </row>
    <row r="9578" spans="3:3" x14ac:dyDescent="0.25">
      <c r="C9578" s="20"/>
    </row>
    <row r="9579" spans="3:3" x14ac:dyDescent="0.25">
      <c r="C9579" s="20"/>
    </row>
    <row r="9580" spans="3:3" x14ac:dyDescent="0.25">
      <c r="C9580" s="20"/>
    </row>
    <row r="9581" spans="3:3" x14ac:dyDescent="0.25">
      <c r="C9581" s="20"/>
    </row>
    <row r="9582" spans="3:3" x14ac:dyDescent="0.25">
      <c r="C9582" s="20"/>
    </row>
    <row r="9583" spans="3:3" x14ac:dyDescent="0.25">
      <c r="C9583" s="20"/>
    </row>
    <row r="9584" spans="3:3" x14ac:dyDescent="0.25">
      <c r="C9584" s="20"/>
    </row>
    <row r="9585" spans="3:3" x14ac:dyDescent="0.25">
      <c r="C9585" s="20"/>
    </row>
    <row r="9586" spans="3:3" x14ac:dyDescent="0.25">
      <c r="C9586" s="20"/>
    </row>
    <row r="9587" spans="3:3" x14ac:dyDescent="0.25">
      <c r="C9587" s="20"/>
    </row>
    <row r="9588" spans="3:3" x14ac:dyDescent="0.25">
      <c r="C9588" s="20"/>
    </row>
    <row r="9589" spans="3:3" x14ac:dyDescent="0.25">
      <c r="C9589" s="20"/>
    </row>
    <row r="9590" spans="3:3" x14ac:dyDescent="0.25">
      <c r="C9590" s="20"/>
    </row>
    <row r="9591" spans="3:3" x14ac:dyDescent="0.25">
      <c r="C9591" s="20"/>
    </row>
    <row r="9592" spans="3:3" x14ac:dyDescent="0.25">
      <c r="C9592" s="20"/>
    </row>
    <row r="9593" spans="3:3" x14ac:dyDescent="0.25">
      <c r="C9593" s="20"/>
    </row>
    <row r="9594" spans="3:3" x14ac:dyDescent="0.25">
      <c r="C9594" s="20"/>
    </row>
    <row r="9595" spans="3:3" x14ac:dyDescent="0.25">
      <c r="C9595" s="20"/>
    </row>
    <row r="9596" spans="3:3" x14ac:dyDescent="0.25">
      <c r="C9596" s="20"/>
    </row>
    <row r="9597" spans="3:3" x14ac:dyDescent="0.25">
      <c r="C9597" s="20"/>
    </row>
    <row r="9598" spans="3:3" x14ac:dyDescent="0.25">
      <c r="C9598" s="20"/>
    </row>
    <row r="9599" spans="3:3" x14ac:dyDescent="0.25">
      <c r="C9599" s="20"/>
    </row>
    <row r="9600" spans="3:3" x14ac:dyDescent="0.25">
      <c r="C9600" s="20"/>
    </row>
    <row r="9601" spans="3:3" x14ac:dyDescent="0.25">
      <c r="C9601" s="20"/>
    </row>
    <row r="9602" spans="3:3" x14ac:dyDescent="0.25">
      <c r="C9602" s="20"/>
    </row>
    <row r="9603" spans="3:3" x14ac:dyDescent="0.25">
      <c r="C9603" s="20"/>
    </row>
    <row r="9604" spans="3:3" x14ac:dyDescent="0.25">
      <c r="C9604" s="20"/>
    </row>
    <row r="9605" spans="3:3" x14ac:dyDescent="0.25">
      <c r="C9605" s="20"/>
    </row>
    <row r="9606" spans="3:3" x14ac:dyDescent="0.25">
      <c r="C9606" s="20"/>
    </row>
    <row r="9607" spans="3:3" x14ac:dyDescent="0.25">
      <c r="C9607" s="20"/>
    </row>
    <row r="9608" spans="3:3" x14ac:dyDescent="0.25">
      <c r="C9608" s="20"/>
    </row>
    <row r="9609" spans="3:3" x14ac:dyDescent="0.25">
      <c r="C9609" s="20"/>
    </row>
    <row r="9610" spans="3:3" x14ac:dyDescent="0.25">
      <c r="C9610" s="20"/>
    </row>
    <row r="9611" spans="3:3" x14ac:dyDescent="0.25">
      <c r="C9611" s="20"/>
    </row>
    <row r="9612" spans="3:3" x14ac:dyDescent="0.25">
      <c r="C9612" s="20"/>
    </row>
    <row r="9613" spans="3:3" x14ac:dyDescent="0.25">
      <c r="C9613" s="20"/>
    </row>
    <row r="9614" spans="3:3" x14ac:dyDescent="0.25">
      <c r="C9614" s="20"/>
    </row>
    <row r="9615" spans="3:3" x14ac:dyDescent="0.25">
      <c r="C9615" s="20"/>
    </row>
    <row r="9616" spans="3:3" x14ac:dyDescent="0.25">
      <c r="C9616" s="20"/>
    </row>
    <row r="9617" spans="3:3" x14ac:dyDescent="0.25">
      <c r="C9617" s="20"/>
    </row>
    <row r="9618" spans="3:3" x14ac:dyDescent="0.25">
      <c r="C9618" s="20"/>
    </row>
    <row r="9619" spans="3:3" x14ac:dyDescent="0.25">
      <c r="C9619" s="20"/>
    </row>
    <row r="9620" spans="3:3" x14ac:dyDescent="0.25">
      <c r="C9620" s="20"/>
    </row>
    <row r="9621" spans="3:3" x14ac:dyDescent="0.25">
      <c r="C9621" s="20"/>
    </row>
    <row r="9622" spans="3:3" x14ac:dyDescent="0.25">
      <c r="C9622" s="20"/>
    </row>
    <row r="9623" spans="3:3" x14ac:dyDescent="0.25">
      <c r="C9623" s="20"/>
    </row>
    <row r="9624" spans="3:3" x14ac:dyDescent="0.25">
      <c r="C9624" s="20"/>
    </row>
    <row r="9625" spans="3:3" x14ac:dyDescent="0.25">
      <c r="C9625" s="20"/>
    </row>
    <row r="9626" spans="3:3" x14ac:dyDescent="0.25">
      <c r="C9626" s="20"/>
    </row>
    <row r="9627" spans="3:3" x14ac:dyDescent="0.25">
      <c r="C9627" s="20"/>
    </row>
    <row r="9628" spans="3:3" x14ac:dyDescent="0.25">
      <c r="C9628" s="20"/>
    </row>
    <row r="9629" spans="3:3" x14ac:dyDescent="0.25">
      <c r="C9629" s="20"/>
    </row>
    <row r="9630" spans="3:3" x14ac:dyDescent="0.25">
      <c r="C9630" s="20"/>
    </row>
    <row r="9631" spans="3:3" x14ac:dyDescent="0.25">
      <c r="C9631" s="20"/>
    </row>
    <row r="9632" spans="3:3" x14ac:dyDescent="0.25">
      <c r="C9632" s="20"/>
    </row>
    <row r="9633" spans="3:3" x14ac:dyDescent="0.25">
      <c r="C9633" s="20"/>
    </row>
    <row r="9634" spans="3:3" x14ac:dyDescent="0.25">
      <c r="C9634" s="20"/>
    </row>
    <row r="9635" spans="3:3" x14ac:dyDescent="0.25">
      <c r="C9635" s="20"/>
    </row>
    <row r="9636" spans="3:3" x14ac:dyDescent="0.25">
      <c r="C9636" s="20"/>
    </row>
    <row r="9637" spans="3:3" x14ac:dyDescent="0.25">
      <c r="C9637" s="20"/>
    </row>
    <row r="9638" spans="3:3" x14ac:dyDescent="0.25">
      <c r="C9638" s="20"/>
    </row>
    <row r="9639" spans="3:3" x14ac:dyDescent="0.25">
      <c r="C9639" s="20"/>
    </row>
    <row r="9640" spans="3:3" x14ac:dyDescent="0.25">
      <c r="C9640" s="20"/>
    </row>
    <row r="9641" spans="3:3" x14ac:dyDescent="0.25">
      <c r="C9641" s="20"/>
    </row>
    <row r="9642" spans="3:3" x14ac:dyDescent="0.25">
      <c r="C9642" s="20"/>
    </row>
    <row r="9643" spans="3:3" x14ac:dyDescent="0.25">
      <c r="C9643" s="20"/>
    </row>
    <row r="9644" spans="3:3" x14ac:dyDescent="0.25">
      <c r="C9644" s="20"/>
    </row>
    <row r="9645" spans="3:3" x14ac:dyDescent="0.25">
      <c r="C9645" s="20"/>
    </row>
    <row r="9646" spans="3:3" x14ac:dyDescent="0.25">
      <c r="C9646" s="20"/>
    </row>
    <row r="9647" spans="3:3" x14ac:dyDescent="0.25">
      <c r="C9647" s="20"/>
    </row>
    <row r="9648" spans="3:3" x14ac:dyDescent="0.25">
      <c r="C9648" s="20"/>
    </row>
    <row r="9649" spans="3:3" x14ac:dyDescent="0.25">
      <c r="C9649" s="20"/>
    </row>
    <row r="9650" spans="3:3" x14ac:dyDescent="0.25">
      <c r="C9650" s="20"/>
    </row>
    <row r="9651" spans="3:3" x14ac:dyDescent="0.25">
      <c r="C9651" s="20"/>
    </row>
    <row r="9652" spans="3:3" x14ac:dyDescent="0.25">
      <c r="C9652" s="20"/>
    </row>
    <row r="9653" spans="3:3" x14ac:dyDescent="0.25">
      <c r="C9653" s="20"/>
    </row>
    <row r="9654" spans="3:3" x14ac:dyDescent="0.25">
      <c r="C9654" s="20"/>
    </row>
    <row r="9655" spans="3:3" x14ac:dyDescent="0.25">
      <c r="C9655" s="20"/>
    </row>
    <row r="9656" spans="3:3" x14ac:dyDescent="0.25">
      <c r="C9656" s="20"/>
    </row>
    <row r="9657" spans="3:3" x14ac:dyDescent="0.25">
      <c r="C9657" s="20"/>
    </row>
    <row r="9658" spans="3:3" x14ac:dyDescent="0.25">
      <c r="C9658" s="20"/>
    </row>
    <row r="9659" spans="3:3" x14ac:dyDescent="0.25">
      <c r="C9659" s="20"/>
    </row>
    <row r="9660" spans="3:3" x14ac:dyDescent="0.25">
      <c r="C9660" s="20"/>
    </row>
    <row r="9661" spans="3:3" x14ac:dyDescent="0.25">
      <c r="C9661" s="20"/>
    </row>
    <row r="9662" spans="3:3" x14ac:dyDescent="0.25">
      <c r="C9662" s="20"/>
    </row>
    <row r="9663" spans="3:3" x14ac:dyDescent="0.25">
      <c r="C9663" s="20"/>
    </row>
    <row r="9664" spans="3:3" x14ac:dyDescent="0.25">
      <c r="C9664" s="20"/>
    </row>
    <row r="9665" spans="3:3" x14ac:dyDescent="0.25">
      <c r="C9665" s="20"/>
    </row>
    <row r="9666" spans="3:3" x14ac:dyDescent="0.25">
      <c r="C9666" s="20"/>
    </row>
    <row r="9667" spans="3:3" x14ac:dyDescent="0.25">
      <c r="C9667" s="20"/>
    </row>
    <row r="9668" spans="3:3" x14ac:dyDescent="0.25">
      <c r="C9668" s="20"/>
    </row>
    <row r="9669" spans="3:3" x14ac:dyDescent="0.25">
      <c r="C9669" s="20"/>
    </row>
    <row r="9670" spans="3:3" x14ac:dyDescent="0.25">
      <c r="C9670" s="20"/>
    </row>
    <row r="9671" spans="3:3" x14ac:dyDescent="0.25">
      <c r="C9671" s="20"/>
    </row>
    <row r="9672" spans="3:3" x14ac:dyDescent="0.25">
      <c r="C9672" s="20"/>
    </row>
    <row r="9673" spans="3:3" x14ac:dyDescent="0.25">
      <c r="C9673" s="20"/>
    </row>
    <row r="9674" spans="3:3" x14ac:dyDescent="0.25">
      <c r="C9674" s="20"/>
    </row>
    <row r="9675" spans="3:3" x14ac:dyDescent="0.25">
      <c r="C9675" s="20"/>
    </row>
    <row r="9676" spans="3:3" x14ac:dyDescent="0.25">
      <c r="C9676" s="20"/>
    </row>
    <row r="9677" spans="3:3" x14ac:dyDescent="0.25">
      <c r="C9677" s="20"/>
    </row>
    <row r="9678" spans="3:3" x14ac:dyDescent="0.25">
      <c r="C9678" s="20"/>
    </row>
    <row r="9679" spans="3:3" x14ac:dyDescent="0.25">
      <c r="C9679" s="20"/>
    </row>
    <row r="9680" spans="3:3" x14ac:dyDescent="0.25">
      <c r="C9680" s="20"/>
    </row>
    <row r="9681" spans="3:3" x14ac:dyDescent="0.25">
      <c r="C9681" s="20"/>
    </row>
    <row r="9682" spans="3:3" x14ac:dyDescent="0.25">
      <c r="C9682" s="20"/>
    </row>
    <row r="9683" spans="3:3" x14ac:dyDescent="0.25">
      <c r="C9683" s="20"/>
    </row>
    <row r="9684" spans="3:3" x14ac:dyDescent="0.25">
      <c r="C9684" s="20"/>
    </row>
    <row r="9685" spans="3:3" x14ac:dyDescent="0.25">
      <c r="C9685" s="20"/>
    </row>
    <row r="9686" spans="3:3" x14ac:dyDescent="0.25">
      <c r="C9686" s="20"/>
    </row>
    <row r="9687" spans="3:3" x14ac:dyDescent="0.25">
      <c r="C9687" s="20"/>
    </row>
    <row r="9688" spans="3:3" x14ac:dyDescent="0.25">
      <c r="C9688" s="20"/>
    </row>
    <row r="9689" spans="3:3" x14ac:dyDescent="0.25">
      <c r="C9689" s="20"/>
    </row>
    <row r="9690" spans="3:3" x14ac:dyDescent="0.25">
      <c r="C9690" s="20"/>
    </row>
    <row r="9691" spans="3:3" x14ac:dyDescent="0.25">
      <c r="C9691" s="20"/>
    </row>
    <row r="9692" spans="3:3" x14ac:dyDescent="0.25">
      <c r="C9692" s="20"/>
    </row>
    <row r="9693" spans="3:3" x14ac:dyDescent="0.25">
      <c r="C9693" s="20"/>
    </row>
    <row r="9694" spans="3:3" x14ac:dyDescent="0.25">
      <c r="C9694" s="20"/>
    </row>
    <row r="9695" spans="3:3" x14ac:dyDescent="0.25">
      <c r="C9695" s="20"/>
    </row>
    <row r="9696" spans="3:3" x14ac:dyDescent="0.25">
      <c r="C9696" s="20"/>
    </row>
    <row r="9697" spans="3:3" x14ac:dyDescent="0.25">
      <c r="C9697" s="20"/>
    </row>
    <row r="9698" spans="3:3" x14ac:dyDescent="0.25">
      <c r="C9698" s="20"/>
    </row>
    <row r="9699" spans="3:3" x14ac:dyDescent="0.25">
      <c r="C9699" s="20"/>
    </row>
    <row r="9700" spans="3:3" x14ac:dyDescent="0.25">
      <c r="C9700" s="20"/>
    </row>
    <row r="9701" spans="3:3" x14ac:dyDescent="0.25">
      <c r="C9701" s="20"/>
    </row>
    <row r="9702" spans="3:3" x14ac:dyDescent="0.25">
      <c r="C9702" s="20"/>
    </row>
    <row r="9703" spans="3:3" x14ac:dyDescent="0.25">
      <c r="C9703" s="20"/>
    </row>
    <row r="9704" spans="3:3" x14ac:dyDescent="0.25">
      <c r="C9704" s="20"/>
    </row>
    <row r="9705" spans="3:3" x14ac:dyDescent="0.25">
      <c r="C9705" s="20"/>
    </row>
    <row r="9706" spans="3:3" x14ac:dyDescent="0.25">
      <c r="C9706" s="20"/>
    </row>
    <row r="9707" spans="3:3" x14ac:dyDescent="0.25">
      <c r="C9707" s="20"/>
    </row>
    <row r="9708" spans="3:3" x14ac:dyDescent="0.25">
      <c r="C9708" s="20"/>
    </row>
    <row r="9709" spans="3:3" x14ac:dyDescent="0.25">
      <c r="C9709" s="20"/>
    </row>
    <row r="9710" spans="3:3" x14ac:dyDescent="0.25">
      <c r="C9710" s="20"/>
    </row>
    <row r="9711" spans="3:3" x14ac:dyDescent="0.25">
      <c r="C9711" s="20"/>
    </row>
    <row r="9712" spans="3:3" x14ac:dyDescent="0.25">
      <c r="C9712" s="20"/>
    </row>
    <row r="9713" spans="3:3" x14ac:dyDescent="0.25">
      <c r="C9713" s="20"/>
    </row>
    <row r="9714" spans="3:3" x14ac:dyDescent="0.25">
      <c r="C9714" s="20"/>
    </row>
    <row r="9715" spans="3:3" x14ac:dyDescent="0.25">
      <c r="C9715" s="20"/>
    </row>
    <row r="9716" spans="3:3" x14ac:dyDescent="0.25">
      <c r="C9716" s="20"/>
    </row>
    <row r="9717" spans="3:3" x14ac:dyDescent="0.25">
      <c r="C9717" s="20"/>
    </row>
    <row r="9718" spans="3:3" x14ac:dyDescent="0.25">
      <c r="C9718" s="20"/>
    </row>
    <row r="9719" spans="3:3" x14ac:dyDescent="0.25">
      <c r="C9719" s="20"/>
    </row>
    <row r="9720" spans="3:3" x14ac:dyDescent="0.25">
      <c r="C9720" s="20"/>
    </row>
    <row r="9721" spans="3:3" x14ac:dyDescent="0.25">
      <c r="C9721" s="20"/>
    </row>
    <row r="9722" spans="3:3" x14ac:dyDescent="0.25">
      <c r="C9722" s="20"/>
    </row>
    <row r="9723" spans="3:3" x14ac:dyDescent="0.25">
      <c r="C9723" s="20"/>
    </row>
    <row r="9724" spans="3:3" x14ac:dyDescent="0.25">
      <c r="C9724" s="20"/>
    </row>
    <row r="9725" spans="3:3" x14ac:dyDescent="0.25">
      <c r="C9725" s="20"/>
    </row>
    <row r="9726" spans="3:3" x14ac:dyDescent="0.25">
      <c r="C9726" s="20"/>
    </row>
    <row r="9727" spans="3:3" x14ac:dyDescent="0.25">
      <c r="C9727" s="20"/>
    </row>
    <row r="9728" spans="3:3" x14ac:dyDescent="0.25">
      <c r="C9728" s="20"/>
    </row>
    <row r="9729" spans="3:3" x14ac:dyDescent="0.25">
      <c r="C9729" s="20"/>
    </row>
    <row r="9730" spans="3:3" x14ac:dyDescent="0.25">
      <c r="C9730" s="20"/>
    </row>
    <row r="9731" spans="3:3" x14ac:dyDescent="0.25">
      <c r="C9731" s="20"/>
    </row>
    <row r="9732" spans="3:3" x14ac:dyDescent="0.25">
      <c r="C9732" s="20"/>
    </row>
    <row r="9733" spans="3:3" x14ac:dyDescent="0.25">
      <c r="C9733" s="20"/>
    </row>
    <row r="9734" spans="3:3" x14ac:dyDescent="0.25">
      <c r="C9734" s="20"/>
    </row>
    <row r="9735" spans="3:3" x14ac:dyDescent="0.25">
      <c r="C9735" s="20"/>
    </row>
    <row r="9736" spans="3:3" x14ac:dyDescent="0.25">
      <c r="C9736" s="20"/>
    </row>
    <row r="9737" spans="3:3" x14ac:dyDescent="0.25">
      <c r="C9737" s="20"/>
    </row>
    <row r="9738" spans="3:3" x14ac:dyDescent="0.25">
      <c r="C9738" s="20"/>
    </row>
    <row r="9739" spans="3:3" x14ac:dyDescent="0.25">
      <c r="C9739" s="20"/>
    </row>
    <row r="9740" spans="3:3" x14ac:dyDescent="0.25">
      <c r="C9740" s="20"/>
    </row>
    <row r="9741" spans="3:3" x14ac:dyDescent="0.25">
      <c r="C9741" s="20"/>
    </row>
    <row r="9742" spans="3:3" x14ac:dyDescent="0.25">
      <c r="C9742" s="20"/>
    </row>
    <row r="9743" spans="3:3" x14ac:dyDescent="0.25">
      <c r="C9743" s="20"/>
    </row>
    <row r="9744" spans="3:3" x14ac:dyDescent="0.25">
      <c r="C9744" s="20"/>
    </row>
    <row r="9745" spans="3:3" x14ac:dyDescent="0.25">
      <c r="C9745" s="20"/>
    </row>
    <row r="9746" spans="3:3" x14ac:dyDescent="0.25">
      <c r="C9746" s="20"/>
    </row>
    <row r="9747" spans="3:3" x14ac:dyDescent="0.25">
      <c r="C9747" s="20"/>
    </row>
    <row r="9748" spans="3:3" x14ac:dyDescent="0.25">
      <c r="C9748" s="20"/>
    </row>
    <row r="9749" spans="3:3" x14ac:dyDescent="0.25">
      <c r="C9749" s="20"/>
    </row>
    <row r="9750" spans="3:3" x14ac:dyDescent="0.25">
      <c r="C9750" s="20"/>
    </row>
    <row r="9751" spans="3:3" x14ac:dyDescent="0.25">
      <c r="C9751" s="20"/>
    </row>
    <row r="9752" spans="3:3" x14ac:dyDescent="0.25">
      <c r="C9752" s="20"/>
    </row>
    <row r="9753" spans="3:3" x14ac:dyDescent="0.25">
      <c r="C9753" s="20"/>
    </row>
    <row r="9754" spans="3:3" x14ac:dyDescent="0.25">
      <c r="C9754" s="20"/>
    </row>
    <row r="9755" spans="3:3" x14ac:dyDescent="0.25">
      <c r="C9755" s="20"/>
    </row>
    <row r="9756" spans="3:3" x14ac:dyDescent="0.25">
      <c r="C9756" s="20"/>
    </row>
    <row r="9757" spans="3:3" x14ac:dyDescent="0.25">
      <c r="C9757" s="20"/>
    </row>
    <row r="9758" spans="3:3" x14ac:dyDescent="0.25">
      <c r="C9758" s="20"/>
    </row>
    <row r="9759" spans="3:3" x14ac:dyDescent="0.25">
      <c r="C9759" s="20"/>
    </row>
    <row r="9760" spans="3:3" x14ac:dyDescent="0.25">
      <c r="C9760" s="20"/>
    </row>
    <row r="9761" spans="3:3" x14ac:dyDescent="0.25">
      <c r="C9761" s="20"/>
    </row>
    <row r="9762" spans="3:3" x14ac:dyDescent="0.25">
      <c r="C9762" s="20"/>
    </row>
    <row r="9763" spans="3:3" x14ac:dyDescent="0.25">
      <c r="C9763" s="20"/>
    </row>
    <row r="9764" spans="3:3" x14ac:dyDescent="0.25">
      <c r="C9764" s="20"/>
    </row>
    <row r="9765" spans="3:3" x14ac:dyDescent="0.25">
      <c r="C9765" s="20"/>
    </row>
    <row r="9766" spans="3:3" x14ac:dyDescent="0.25">
      <c r="C9766" s="20"/>
    </row>
    <row r="9767" spans="3:3" x14ac:dyDescent="0.25">
      <c r="C9767" s="20"/>
    </row>
    <row r="9768" spans="3:3" x14ac:dyDescent="0.25">
      <c r="C9768" s="20"/>
    </row>
    <row r="9769" spans="3:3" x14ac:dyDescent="0.25">
      <c r="C9769" s="20"/>
    </row>
    <row r="9770" spans="3:3" x14ac:dyDescent="0.25">
      <c r="C9770" s="20"/>
    </row>
    <row r="9771" spans="3:3" x14ac:dyDescent="0.25">
      <c r="C9771" s="20"/>
    </row>
    <row r="9772" spans="3:3" x14ac:dyDescent="0.25">
      <c r="C9772" s="20"/>
    </row>
    <row r="9773" spans="3:3" x14ac:dyDescent="0.25">
      <c r="C9773" s="20"/>
    </row>
    <row r="9774" spans="3:3" x14ac:dyDescent="0.25">
      <c r="C9774" s="20"/>
    </row>
    <row r="9775" spans="3:3" x14ac:dyDescent="0.25">
      <c r="C9775" s="20"/>
    </row>
    <row r="9776" spans="3:3" x14ac:dyDescent="0.25">
      <c r="C9776" s="20"/>
    </row>
    <row r="9777" spans="3:3" x14ac:dyDescent="0.25">
      <c r="C9777" s="20"/>
    </row>
    <row r="9778" spans="3:3" x14ac:dyDescent="0.25">
      <c r="C9778" s="20"/>
    </row>
    <row r="9779" spans="3:3" x14ac:dyDescent="0.25">
      <c r="C9779" s="20"/>
    </row>
    <row r="9780" spans="3:3" x14ac:dyDescent="0.25">
      <c r="C9780" s="20"/>
    </row>
    <row r="9781" spans="3:3" x14ac:dyDescent="0.25">
      <c r="C9781" s="20"/>
    </row>
    <row r="9782" spans="3:3" x14ac:dyDescent="0.25">
      <c r="C9782" s="20"/>
    </row>
    <row r="9783" spans="3:3" x14ac:dyDescent="0.25">
      <c r="C9783" s="20"/>
    </row>
    <row r="9784" spans="3:3" x14ac:dyDescent="0.25">
      <c r="C9784" s="20"/>
    </row>
    <row r="9785" spans="3:3" x14ac:dyDescent="0.25">
      <c r="C9785" s="20"/>
    </row>
    <row r="9786" spans="3:3" x14ac:dyDescent="0.25">
      <c r="C9786" s="20"/>
    </row>
    <row r="9787" spans="3:3" x14ac:dyDescent="0.25">
      <c r="C9787" s="20"/>
    </row>
    <row r="9788" spans="3:3" x14ac:dyDescent="0.25">
      <c r="C9788" s="20"/>
    </row>
    <row r="9789" spans="3:3" x14ac:dyDescent="0.25">
      <c r="C9789" s="20"/>
    </row>
    <row r="9790" spans="3:3" x14ac:dyDescent="0.25">
      <c r="C9790" s="20"/>
    </row>
    <row r="9791" spans="3:3" x14ac:dyDescent="0.25">
      <c r="C9791" s="20"/>
    </row>
    <row r="9792" spans="3:3" x14ac:dyDescent="0.25">
      <c r="C9792" s="20"/>
    </row>
    <row r="9793" spans="3:3" x14ac:dyDescent="0.25">
      <c r="C9793" s="20"/>
    </row>
    <row r="9794" spans="3:3" x14ac:dyDescent="0.25">
      <c r="C9794" s="20"/>
    </row>
    <row r="9795" spans="3:3" x14ac:dyDescent="0.25">
      <c r="C9795" s="20"/>
    </row>
    <row r="9796" spans="3:3" x14ac:dyDescent="0.25">
      <c r="C9796" s="20"/>
    </row>
    <row r="9797" spans="3:3" x14ac:dyDescent="0.25">
      <c r="C9797" s="20"/>
    </row>
    <row r="9798" spans="3:3" x14ac:dyDescent="0.25">
      <c r="C9798" s="20"/>
    </row>
    <row r="9799" spans="3:3" x14ac:dyDescent="0.25">
      <c r="C9799" s="20"/>
    </row>
    <row r="9800" spans="3:3" x14ac:dyDescent="0.25">
      <c r="C9800" s="20"/>
    </row>
    <row r="9801" spans="3:3" x14ac:dyDescent="0.25">
      <c r="C9801" s="20"/>
    </row>
    <row r="9802" spans="3:3" x14ac:dyDescent="0.25">
      <c r="C9802" s="20"/>
    </row>
    <row r="9803" spans="3:3" x14ac:dyDescent="0.25">
      <c r="C9803" s="20"/>
    </row>
    <row r="9804" spans="3:3" x14ac:dyDescent="0.25">
      <c r="C9804" s="20"/>
    </row>
    <row r="9805" spans="3:3" x14ac:dyDescent="0.25">
      <c r="C9805" s="20"/>
    </row>
    <row r="9806" spans="3:3" x14ac:dyDescent="0.25">
      <c r="C9806" s="20"/>
    </row>
    <row r="9807" spans="3:3" x14ac:dyDescent="0.25">
      <c r="C9807" s="20"/>
    </row>
    <row r="9808" spans="3:3" x14ac:dyDescent="0.25">
      <c r="C9808" s="20"/>
    </row>
    <row r="9809" spans="3:3" x14ac:dyDescent="0.25">
      <c r="C9809" s="20"/>
    </row>
    <row r="9810" spans="3:3" x14ac:dyDescent="0.25">
      <c r="C9810" s="20"/>
    </row>
    <row r="9811" spans="3:3" x14ac:dyDescent="0.25">
      <c r="C9811" s="20"/>
    </row>
    <row r="9812" spans="3:3" x14ac:dyDescent="0.25">
      <c r="C9812" s="20"/>
    </row>
    <row r="9813" spans="3:3" x14ac:dyDescent="0.25">
      <c r="C9813" s="20"/>
    </row>
    <row r="9814" spans="3:3" x14ac:dyDescent="0.25">
      <c r="C9814" s="20"/>
    </row>
    <row r="9815" spans="3:3" x14ac:dyDescent="0.25">
      <c r="C9815" s="20"/>
    </row>
    <row r="9816" spans="3:3" x14ac:dyDescent="0.25">
      <c r="C9816" s="20"/>
    </row>
    <row r="9817" spans="3:3" x14ac:dyDescent="0.25">
      <c r="C9817" s="20"/>
    </row>
    <row r="9818" spans="3:3" x14ac:dyDescent="0.25">
      <c r="C9818" s="20"/>
    </row>
    <row r="9819" spans="3:3" x14ac:dyDescent="0.25">
      <c r="C9819" s="20"/>
    </row>
    <row r="9820" spans="3:3" x14ac:dyDescent="0.25">
      <c r="C9820" s="20"/>
    </row>
    <row r="9821" spans="3:3" x14ac:dyDescent="0.25">
      <c r="C9821" s="20"/>
    </row>
    <row r="9822" spans="3:3" x14ac:dyDescent="0.25">
      <c r="C9822" s="20"/>
    </row>
    <row r="9823" spans="3:3" x14ac:dyDescent="0.25">
      <c r="C9823" s="20"/>
    </row>
    <row r="9824" spans="3:3" x14ac:dyDescent="0.25">
      <c r="C9824" s="20"/>
    </row>
    <row r="9825" spans="3:3" x14ac:dyDescent="0.25">
      <c r="C9825" s="20"/>
    </row>
    <row r="9826" spans="3:3" x14ac:dyDescent="0.25">
      <c r="C9826" s="20"/>
    </row>
    <row r="9827" spans="3:3" x14ac:dyDescent="0.25">
      <c r="C9827" s="20"/>
    </row>
    <row r="9828" spans="3:3" x14ac:dyDescent="0.25">
      <c r="C9828" s="20"/>
    </row>
    <row r="9829" spans="3:3" x14ac:dyDescent="0.25">
      <c r="C9829" s="20"/>
    </row>
    <row r="9830" spans="3:3" x14ac:dyDescent="0.25">
      <c r="C9830" s="20"/>
    </row>
    <row r="9831" spans="3:3" x14ac:dyDescent="0.25">
      <c r="C9831" s="20"/>
    </row>
    <row r="9832" spans="3:3" x14ac:dyDescent="0.25">
      <c r="C9832" s="20"/>
    </row>
    <row r="9833" spans="3:3" x14ac:dyDescent="0.25">
      <c r="C9833" s="20"/>
    </row>
    <row r="9834" spans="3:3" x14ac:dyDescent="0.25">
      <c r="C9834" s="20"/>
    </row>
    <row r="9835" spans="3:3" x14ac:dyDescent="0.25">
      <c r="C9835" s="20"/>
    </row>
    <row r="9836" spans="3:3" x14ac:dyDescent="0.25">
      <c r="C9836" s="20"/>
    </row>
    <row r="9837" spans="3:3" x14ac:dyDescent="0.25">
      <c r="C9837" s="20"/>
    </row>
    <row r="9838" spans="3:3" x14ac:dyDescent="0.25">
      <c r="C9838" s="20"/>
    </row>
    <row r="9839" spans="3:3" x14ac:dyDescent="0.25">
      <c r="C9839" s="20"/>
    </row>
    <row r="9840" spans="3:3" x14ac:dyDescent="0.25">
      <c r="C9840" s="20"/>
    </row>
    <row r="9841" spans="3:3" x14ac:dyDescent="0.25">
      <c r="C9841" s="20"/>
    </row>
    <row r="9842" spans="3:3" x14ac:dyDescent="0.25">
      <c r="C9842" s="20"/>
    </row>
    <row r="9843" spans="3:3" x14ac:dyDescent="0.25">
      <c r="C9843" s="20"/>
    </row>
    <row r="9844" spans="3:3" x14ac:dyDescent="0.25">
      <c r="C9844" s="20"/>
    </row>
    <row r="9845" spans="3:3" x14ac:dyDescent="0.25">
      <c r="C9845" s="20"/>
    </row>
    <row r="9846" spans="3:3" x14ac:dyDescent="0.25">
      <c r="C9846" s="20"/>
    </row>
    <row r="9847" spans="3:3" x14ac:dyDescent="0.25">
      <c r="C9847" s="20"/>
    </row>
    <row r="9848" spans="3:3" x14ac:dyDescent="0.25">
      <c r="C9848" s="20"/>
    </row>
    <row r="9849" spans="3:3" x14ac:dyDescent="0.25">
      <c r="C9849" s="20"/>
    </row>
    <row r="9850" spans="3:3" x14ac:dyDescent="0.25">
      <c r="C9850" s="20"/>
    </row>
    <row r="9851" spans="3:3" x14ac:dyDescent="0.25">
      <c r="C9851" s="20"/>
    </row>
    <row r="9852" spans="3:3" x14ac:dyDescent="0.25">
      <c r="C9852" s="20"/>
    </row>
    <row r="9853" spans="3:3" x14ac:dyDescent="0.25">
      <c r="C9853" s="20"/>
    </row>
    <row r="9854" spans="3:3" x14ac:dyDescent="0.25">
      <c r="C9854" s="20"/>
    </row>
    <row r="9855" spans="3:3" x14ac:dyDescent="0.25">
      <c r="C9855" s="20"/>
    </row>
    <row r="9856" spans="3:3" x14ac:dyDescent="0.25">
      <c r="C9856" s="20"/>
    </row>
    <row r="9857" spans="3:3" x14ac:dyDescent="0.25">
      <c r="C9857" s="20"/>
    </row>
    <row r="9858" spans="3:3" x14ac:dyDescent="0.25">
      <c r="C9858" s="20"/>
    </row>
    <row r="9859" spans="3:3" x14ac:dyDescent="0.25">
      <c r="C9859" s="20"/>
    </row>
    <row r="9860" spans="3:3" x14ac:dyDescent="0.25">
      <c r="C9860" s="20"/>
    </row>
    <row r="9861" spans="3:3" x14ac:dyDescent="0.25">
      <c r="C9861" s="20"/>
    </row>
    <row r="9862" spans="3:3" x14ac:dyDescent="0.25">
      <c r="C9862" s="20"/>
    </row>
    <row r="9863" spans="3:3" x14ac:dyDescent="0.25">
      <c r="C9863" s="20"/>
    </row>
    <row r="9864" spans="3:3" x14ac:dyDescent="0.25">
      <c r="C9864" s="20"/>
    </row>
    <row r="9865" spans="3:3" x14ac:dyDescent="0.25">
      <c r="C9865" s="20"/>
    </row>
    <row r="9866" spans="3:3" x14ac:dyDescent="0.25">
      <c r="C9866" s="20"/>
    </row>
    <row r="9867" spans="3:3" x14ac:dyDescent="0.25">
      <c r="C9867" s="20"/>
    </row>
    <row r="9868" spans="3:3" x14ac:dyDescent="0.25">
      <c r="C9868" s="20"/>
    </row>
    <row r="9869" spans="3:3" x14ac:dyDescent="0.25">
      <c r="C9869" s="20"/>
    </row>
    <row r="9870" spans="3:3" x14ac:dyDescent="0.25">
      <c r="C9870" s="20"/>
    </row>
    <row r="9871" spans="3:3" x14ac:dyDescent="0.25">
      <c r="C9871" s="20"/>
    </row>
    <row r="9872" spans="3:3" x14ac:dyDescent="0.25">
      <c r="C9872" s="20"/>
    </row>
    <row r="9873" spans="3:3" x14ac:dyDescent="0.25">
      <c r="C9873" s="20"/>
    </row>
    <row r="9874" spans="3:3" x14ac:dyDescent="0.25">
      <c r="C9874" s="20"/>
    </row>
    <row r="9875" spans="3:3" x14ac:dyDescent="0.25">
      <c r="C9875" s="20"/>
    </row>
    <row r="9876" spans="3:3" x14ac:dyDescent="0.25">
      <c r="C9876" s="20"/>
    </row>
    <row r="9877" spans="3:3" x14ac:dyDescent="0.25">
      <c r="C9877" s="20"/>
    </row>
    <row r="9878" spans="3:3" x14ac:dyDescent="0.25">
      <c r="C9878" s="20"/>
    </row>
    <row r="9879" spans="3:3" x14ac:dyDescent="0.25">
      <c r="C9879" s="20"/>
    </row>
    <row r="9880" spans="3:3" x14ac:dyDescent="0.25">
      <c r="C9880" s="20"/>
    </row>
    <row r="9881" spans="3:3" x14ac:dyDescent="0.25">
      <c r="C9881" s="20"/>
    </row>
    <row r="9882" spans="3:3" x14ac:dyDescent="0.25">
      <c r="C9882" s="20"/>
    </row>
    <row r="9883" spans="3:3" x14ac:dyDescent="0.25">
      <c r="C9883" s="20"/>
    </row>
    <row r="9884" spans="3:3" x14ac:dyDescent="0.25">
      <c r="C9884" s="20"/>
    </row>
    <row r="9885" spans="3:3" x14ac:dyDescent="0.25">
      <c r="C9885" s="20"/>
    </row>
    <row r="9886" spans="3:3" x14ac:dyDescent="0.25">
      <c r="C9886" s="20"/>
    </row>
    <row r="9887" spans="3:3" x14ac:dyDescent="0.25">
      <c r="C9887" s="20"/>
    </row>
    <row r="9888" spans="3:3" x14ac:dyDescent="0.25">
      <c r="C9888" s="20"/>
    </row>
    <row r="9889" spans="3:3" x14ac:dyDescent="0.25">
      <c r="C9889" s="20"/>
    </row>
    <row r="9890" spans="3:3" x14ac:dyDescent="0.25">
      <c r="C9890" s="20"/>
    </row>
    <row r="9891" spans="3:3" x14ac:dyDescent="0.25">
      <c r="C9891" s="20"/>
    </row>
    <row r="9892" spans="3:3" x14ac:dyDescent="0.25">
      <c r="C9892" s="20"/>
    </row>
    <row r="9893" spans="3:3" x14ac:dyDescent="0.25">
      <c r="C9893" s="20"/>
    </row>
    <row r="9894" spans="3:3" x14ac:dyDescent="0.25">
      <c r="C9894" s="20"/>
    </row>
    <row r="9895" spans="3:3" x14ac:dyDescent="0.25">
      <c r="C9895" s="20"/>
    </row>
    <row r="9896" spans="3:3" x14ac:dyDescent="0.25">
      <c r="C9896" s="20"/>
    </row>
    <row r="9897" spans="3:3" x14ac:dyDescent="0.25">
      <c r="C9897" s="20"/>
    </row>
    <row r="9898" spans="3:3" x14ac:dyDescent="0.25">
      <c r="C9898" s="20"/>
    </row>
    <row r="9899" spans="3:3" x14ac:dyDescent="0.25">
      <c r="C9899" s="20"/>
    </row>
    <row r="9900" spans="3:3" x14ac:dyDescent="0.25">
      <c r="C9900" s="20"/>
    </row>
    <row r="9901" spans="3:3" x14ac:dyDescent="0.25">
      <c r="C9901" s="20"/>
    </row>
    <row r="9902" spans="3:3" x14ac:dyDescent="0.25">
      <c r="C9902" s="20"/>
    </row>
    <row r="9903" spans="3:3" x14ac:dyDescent="0.25">
      <c r="C9903" s="20"/>
    </row>
    <row r="9904" spans="3:3" x14ac:dyDescent="0.25">
      <c r="C9904" s="20"/>
    </row>
    <row r="9905" spans="3:3" x14ac:dyDescent="0.25">
      <c r="C9905" s="20"/>
    </row>
    <row r="9906" spans="3:3" x14ac:dyDescent="0.25">
      <c r="C9906" s="20"/>
    </row>
    <row r="9907" spans="3:3" x14ac:dyDescent="0.25">
      <c r="C9907" s="20"/>
    </row>
    <row r="9908" spans="3:3" x14ac:dyDescent="0.25">
      <c r="C9908" s="20"/>
    </row>
    <row r="9909" spans="3:3" x14ac:dyDescent="0.25">
      <c r="C9909" s="20"/>
    </row>
    <row r="9910" spans="3:3" x14ac:dyDescent="0.25">
      <c r="C9910" s="20"/>
    </row>
    <row r="9911" spans="3:3" x14ac:dyDescent="0.25">
      <c r="C9911" s="20"/>
    </row>
    <row r="9912" spans="3:3" x14ac:dyDescent="0.25">
      <c r="C9912" s="20"/>
    </row>
    <row r="9913" spans="3:3" x14ac:dyDescent="0.25">
      <c r="C9913" s="20"/>
    </row>
    <row r="9914" spans="3:3" x14ac:dyDescent="0.25">
      <c r="C9914" s="20"/>
    </row>
    <row r="9915" spans="3:3" x14ac:dyDescent="0.25">
      <c r="C9915" s="20"/>
    </row>
    <row r="9916" spans="3:3" x14ac:dyDescent="0.25">
      <c r="C9916" s="20"/>
    </row>
    <row r="9917" spans="3:3" x14ac:dyDescent="0.25">
      <c r="C9917" s="20"/>
    </row>
    <row r="9918" spans="3:3" x14ac:dyDescent="0.25">
      <c r="C9918" s="20"/>
    </row>
    <row r="9919" spans="3:3" x14ac:dyDescent="0.25">
      <c r="C9919" s="20"/>
    </row>
    <row r="9920" spans="3:3" x14ac:dyDescent="0.25">
      <c r="C9920" s="20"/>
    </row>
    <row r="9921" spans="3:3" x14ac:dyDescent="0.25">
      <c r="C9921" s="20"/>
    </row>
    <row r="9922" spans="3:3" x14ac:dyDescent="0.25">
      <c r="C9922" s="20"/>
    </row>
    <row r="9923" spans="3:3" x14ac:dyDescent="0.25">
      <c r="C9923" s="20"/>
    </row>
    <row r="9924" spans="3:3" x14ac:dyDescent="0.25">
      <c r="C9924" s="20"/>
    </row>
    <row r="9925" spans="3:3" x14ac:dyDescent="0.25">
      <c r="C9925" s="20"/>
    </row>
    <row r="9926" spans="3:3" x14ac:dyDescent="0.25">
      <c r="C9926" s="20"/>
    </row>
    <row r="9927" spans="3:3" x14ac:dyDescent="0.25">
      <c r="C9927" s="20"/>
    </row>
    <row r="9928" spans="3:3" x14ac:dyDescent="0.25">
      <c r="C9928" s="20"/>
    </row>
    <row r="9929" spans="3:3" x14ac:dyDescent="0.25">
      <c r="C9929" s="20"/>
    </row>
    <row r="9930" spans="3:3" x14ac:dyDescent="0.25">
      <c r="C9930" s="20"/>
    </row>
    <row r="9931" spans="3:3" x14ac:dyDescent="0.25">
      <c r="C9931" s="20"/>
    </row>
    <row r="9932" spans="3:3" x14ac:dyDescent="0.25">
      <c r="C9932" s="20"/>
    </row>
    <row r="9933" spans="3:3" x14ac:dyDescent="0.25">
      <c r="C9933" s="20"/>
    </row>
    <row r="9934" spans="3:3" x14ac:dyDescent="0.25">
      <c r="C9934" s="20"/>
    </row>
    <row r="9935" spans="3:3" x14ac:dyDescent="0.25">
      <c r="C9935" s="20"/>
    </row>
    <row r="9936" spans="3:3" x14ac:dyDescent="0.25">
      <c r="C9936" s="20"/>
    </row>
    <row r="9937" spans="3:3" x14ac:dyDescent="0.25">
      <c r="C9937" s="20"/>
    </row>
    <row r="9938" spans="3:3" x14ac:dyDescent="0.25">
      <c r="C9938" s="20"/>
    </row>
    <row r="9939" spans="3:3" x14ac:dyDescent="0.25">
      <c r="C9939" s="20"/>
    </row>
    <row r="9940" spans="3:3" x14ac:dyDescent="0.25">
      <c r="C9940" s="20"/>
    </row>
    <row r="9941" spans="3:3" x14ac:dyDescent="0.25">
      <c r="C9941" s="20"/>
    </row>
    <row r="9942" spans="3:3" x14ac:dyDescent="0.25">
      <c r="C9942" s="20"/>
    </row>
    <row r="9943" spans="3:3" x14ac:dyDescent="0.25">
      <c r="C9943" s="20"/>
    </row>
    <row r="9944" spans="3:3" x14ac:dyDescent="0.25">
      <c r="C9944" s="20"/>
    </row>
    <row r="9945" spans="3:3" x14ac:dyDescent="0.25">
      <c r="C9945" s="20"/>
    </row>
    <row r="9946" spans="3:3" x14ac:dyDescent="0.25">
      <c r="C9946" s="20"/>
    </row>
    <row r="9947" spans="3:3" x14ac:dyDescent="0.25">
      <c r="C9947" s="20"/>
    </row>
    <row r="9948" spans="3:3" x14ac:dyDescent="0.25">
      <c r="C9948" s="20"/>
    </row>
    <row r="9949" spans="3:3" x14ac:dyDescent="0.25">
      <c r="C9949" s="20"/>
    </row>
    <row r="9950" spans="3:3" x14ac:dyDescent="0.25">
      <c r="C9950" s="20"/>
    </row>
    <row r="9951" spans="3:3" x14ac:dyDescent="0.25">
      <c r="C9951" s="20"/>
    </row>
    <row r="9952" spans="3:3" x14ac:dyDescent="0.25">
      <c r="C9952" s="20"/>
    </row>
    <row r="9953" spans="3:3" x14ac:dyDescent="0.25">
      <c r="C9953" s="20"/>
    </row>
    <row r="9954" spans="3:3" x14ac:dyDescent="0.25">
      <c r="C9954" s="20"/>
    </row>
    <row r="9955" spans="3:3" x14ac:dyDescent="0.25">
      <c r="C9955" s="20"/>
    </row>
    <row r="9956" spans="3:3" x14ac:dyDescent="0.25">
      <c r="C9956" s="20"/>
    </row>
    <row r="9957" spans="3:3" x14ac:dyDescent="0.25">
      <c r="C9957" s="20"/>
    </row>
    <row r="9958" spans="3:3" x14ac:dyDescent="0.25">
      <c r="C9958" s="20"/>
    </row>
    <row r="9959" spans="3:3" x14ac:dyDescent="0.25">
      <c r="C9959" s="20"/>
    </row>
    <row r="9960" spans="3:3" x14ac:dyDescent="0.25">
      <c r="C9960" s="20"/>
    </row>
    <row r="9961" spans="3:3" x14ac:dyDescent="0.25">
      <c r="C9961" s="20"/>
    </row>
    <row r="9962" spans="3:3" x14ac:dyDescent="0.25">
      <c r="C9962" s="20"/>
    </row>
    <row r="9963" spans="3:3" x14ac:dyDescent="0.25">
      <c r="C9963" s="20"/>
    </row>
    <row r="9964" spans="3:3" x14ac:dyDescent="0.25">
      <c r="C9964" s="20"/>
    </row>
    <row r="9965" spans="3:3" x14ac:dyDescent="0.25">
      <c r="C9965" s="20"/>
    </row>
    <row r="9966" spans="3:3" x14ac:dyDescent="0.25">
      <c r="C9966" s="20"/>
    </row>
    <row r="9967" spans="3:3" x14ac:dyDescent="0.25">
      <c r="C9967" s="20"/>
    </row>
    <row r="9968" spans="3:3" x14ac:dyDescent="0.25">
      <c r="C9968" s="20"/>
    </row>
    <row r="9969" spans="3:3" x14ac:dyDescent="0.25">
      <c r="C9969" s="20"/>
    </row>
    <row r="9970" spans="3:3" x14ac:dyDescent="0.25">
      <c r="C9970" s="20"/>
    </row>
    <row r="9971" spans="3:3" x14ac:dyDescent="0.25">
      <c r="C9971" s="20"/>
    </row>
    <row r="9972" spans="3:3" x14ac:dyDescent="0.25">
      <c r="C9972" s="20"/>
    </row>
    <row r="9973" spans="3:3" x14ac:dyDescent="0.25">
      <c r="C9973" s="20"/>
    </row>
    <row r="9974" spans="3:3" x14ac:dyDescent="0.25">
      <c r="C9974" s="20"/>
    </row>
    <row r="9975" spans="3:3" x14ac:dyDescent="0.25">
      <c r="C9975" s="20"/>
    </row>
    <row r="9976" spans="3:3" x14ac:dyDescent="0.25">
      <c r="C9976" s="20"/>
    </row>
    <row r="9977" spans="3:3" x14ac:dyDescent="0.25">
      <c r="C9977" s="20"/>
    </row>
    <row r="9978" spans="3:3" x14ac:dyDescent="0.25">
      <c r="C9978" s="20"/>
    </row>
    <row r="9979" spans="3:3" x14ac:dyDescent="0.25">
      <c r="C9979" s="20"/>
    </row>
    <row r="9980" spans="3:3" x14ac:dyDescent="0.25">
      <c r="C9980" s="20"/>
    </row>
    <row r="9981" spans="3:3" x14ac:dyDescent="0.25">
      <c r="C9981" s="20"/>
    </row>
    <row r="9982" spans="3:3" x14ac:dyDescent="0.25">
      <c r="C9982" s="20"/>
    </row>
    <row r="9983" spans="3:3" x14ac:dyDescent="0.25">
      <c r="C9983" s="20"/>
    </row>
    <row r="9984" spans="3:3" x14ac:dyDescent="0.25">
      <c r="C9984" s="20"/>
    </row>
    <row r="9985" spans="3:3" x14ac:dyDescent="0.25">
      <c r="C9985" s="20"/>
    </row>
    <row r="9986" spans="3:3" x14ac:dyDescent="0.25">
      <c r="C9986" s="20"/>
    </row>
    <row r="9987" spans="3:3" x14ac:dyDescent="0.25">
      <c r="C9987" s="20"/>
    </row>
    <row r="9988" spans="3:3" x14ac:dyDescent="0.25">
      <c r="C9988" s="20"/>
    </row>
    <row r="9989" spans="3:3" x14ac:dyDescent="0.25">
      <c r="C9989" s="20"/>
    </row>
    <row r="9990" spans="3:3" x14ac:dyDescent="0.25">
      <c r="C9990" s="20"/>
    </row>
    <row r="9991" spans="3:3" x14ac:dyDescent="0.25">
      <c r="C9991" s="20"/>
    </row>
    <row r="9992" spans="3:3" x14ac:dyDescent="0.25">
      <c r="C9992" s="20"/>
    </row>
    <row r="9993" spans="3:3" x14ac:dyDescent="0.25">
      <c r="C9993" s="20"/>
    </row>
    <row r="9994" spans="3:3" x14ac:dyDescent="0.25">
      <c r="C9994" s="20"/>
    </row>
    <row r="9995" spans="3:3" x14ac:dyDescent="0.25">
      <c r="C9995" s="20"/>
    </row>
    <row r="9996" spans="3:3" x14ac:dyDescent="0.25">
      <c r="C9996" s="20"/>
    </row>
    <row r="9997" spans="3:3" x14ac:dyDescent="0.25">
      <c r="C9997" s="20"/>
    </row>
    <row r="9998" spans="3:3" x14ac:dyDescent="0.25">
      <c r="C9998" s="20"/>
    </row>
    <row r="9999" spans="3:3" x14ac:dyDescent="0.25">
      <c r="C9999" s="20"/>
    </row>
    <row r="10000" spans="3:3" x14ac:dyDescent="0.25">
      <c r="C10000" s="20"/>
    </row>
    <row r="10001" spans="3:3" x14ac:dyDescent="0.25">
      <c r="C10001" s="20"/>
    </row>
    <row r="10002" spans="3:3" x14ac:dyDescent="0.25">
      <c r="C10002" s="20"/>
    </row>
    <row r="10003" spans="3:3" x14ac:dyDescent="0.25">
      <c r="C10003" s="20"/>
    </row>
    <row r="10004" spans="3:3" x14ac:dyDescent="0.25">
      <c r="C10004" s="20"/>
    </row>
    <row r="10005" spans="3:3" x14ac:dyDescent="0.25">
      <c r="C10005" s="20"/>
    </row>
    <row r="10006" spans="3:3" x14ac:dyDescent="0.25">
      <c r="C10006" s="20"/>
    </row>
    <row r="10007" spans="3:3" x14ac:dyDescent="0.25">
      <c r="C10007" s="20"/>
    </row>
    <row r="10008" spans="3:3" x14ac:dyDescent="0.25">
      <c r="C10008" s="20"/>
    </row>
    <row r="10009" spans="3:3" x14ac:dyDescent="0.25">
      <c r="C10009" s="20"/>
    </row>
    <row r="10010" spans="3:3" x14ac:dyDescent="0.25">
      <c r="C10010" s="20"/>
    </row>
    <row r="10011" spans="3:3" x14ac:dyDescent="0.25">
      <c r="C10011" s="20"/>
    </row>
    <row r="10012" spans="3:3" x14ac:dyDescent="0.25">
      <c r="C10012" s="20"/>
    </row>
    <row r="10013" spans="3:3" x14ac:dyDescent="0.25">
      <c r="C10013" s="20"/>
    </row>
    <row r="10014" spans="3:3" x14ac:dyDescent="0.25">
      <c r="C10014" s="20"/>
    </row>
    <row r="10015" spans="3:3" x14ac:dyDescent="0.25">
      <c r="C10015" s="20"/>
    </row>
    <row r="10016" spans="3:3" x14ac:dyDescent="0.25">
      <c r="C10016" s="20"/>
    </row>
    <row r="10017" spans="3:3" x14ac:dyDescent="0.25">
      <c r="C10017" s="20"/>
    </row>
    <row r="10018" spans="3:3" x14ac:dyDescent="0.25">
      <c r="C10018" s="20"/>
    </row>
    <row r="10019" spans="3:3" x14ac:dyDescent="0.25">
      <c r="C10019" s="20"/>
    </row>
    <row r="10020" spans="3:3" x14ac:dyDescent="0.25">
      <c r="C10020" s="20"/>
    </row>
    <row r="10021" spans="3:3" x14ac:dyDescent="0.25">
      <c r="C10021" s="20"/>
    </row>
    <row r="10022" spans="3:3" x14ac:dyDescent="0.25">
      <c r="C10022" s="20"/>
    </row>
    <row r="10023" spans="3:3" x14ac:dyDescent="0.25">
      <c r="C10023" s="20"/>
    </row>
    <row r="10024" spans="3:3" x14ac:dyDescent="0.25">
      <c r="C10024" s="20"/>
    </row>
    <row r="10025" spans="3:3" x14ac:dyDescent="0.25">
      <c r="C10025" s="20"/>
    </row>
    <row r="10026" spans="3:3" x14ac:dyDescent="0.25">
      <c r="C10026" s="20"/>
    </row>
    <row r="10027" spans="3:3" x14ac:dyDescent="0.25">
      <c r="C10027" s="20"/>
    </row>
    <row r="10028" spans="3:3" x14ac:dyDescent="0.25">
      <c r="C10028" s="20"/>
    </row>
    <row r="10029" spans="3:3" x14ac:dyDescent="0.25">
      <c r="C10029" s="20"/>
    </row>
    <row r="10030" spans="3:3" x14ac:dyDescent="0.25">
      <c r="C10030" s="20"/>
    </row>
    <row r="10031" spans="3:3" x14ac:dyDescent="0.25">
      <c r="C10031" s="20"/>
    </row>
    <row r="10032" spans="3:3" x14ac:dyDescent="0.25">
      <c r="C10032" s="20"/>
    </row>
    <row r="10033" spans="3:3" x14ac:dyDescent="0.25">
      <c r="C10033" s="20"/>
    </row>
    <row r="10034" spans="3:3" x14ac:dyDescent="0.25">
      <c r="C10034" s="20"/>
    </row>
    <row r="10035" spans="3:3" x14ac:dyDescent="0.25">
      <c r="C10035" s="20"/>
    </row>
    <row r="10036" spans="3:3" x14ac:dyDescent="0.25">
      <c r="C10036" s="20"/>
    </row>
    <row r="10037" spans="3:3" x14ac:dyDescent="0.25">
      <c r="C10037" s="20"/>
    </row>
    <row r="10038" spans="3:3" x14ac:dyDescent="0.25">
      <c r="C10038" s="20"/>
    </row>
    <row r="10039" spans="3:3" x14ac:dyDescent="0.25">
      <c r="C10039" s="20"/>
    </row>
    <row r="10040" spans="3:3" x14ac:dyDescent="0.25">
      <c r="C10040" s="20"/>
    </row>
    <row r="10041" spans="3:3" x14ac:dyDescent="0.25">
      <c r="C10041" s="20"/>
    </row>
    <row r="10042" spans="3:3" x14ac:dyDescent="0.25">
      <c r="C10042" s="20"/>
    </row>
    <row r="10043" spans="3:3" x14ac:dyDescent="0.25">
      <c r="C10043" s="20"/>
    </row>
    <row r="10044" spans="3:3" x14ac:dyDescent="0.25">
      <c r="C10044" s="20"/>
    </row>
    <row r="10045" spans="3:3" x14ac:dyDescent="0.25">
      <c r="C10045" s="20"/>
    </row>
    <row r="10046" spans="3:3" x14ac:dyDescent="0.25">
      <c r="C10046" s="20"/>
    </row>
    <row r="10047" spans="3:3" x14ac:dyDescent="0.25">
      <c r="C10047" s="20"/>
    </row>
    <row r="10048" spans="3:3" x14ac:dyDescent="0.25">
      <c r="C10048" s="20"/>
    </row>
    <row r="10049" spans="3:3" x14ac:dyDescent="0.25">
      <c r="C10049" s="20"/>
    </row>
    <row r="10050" spans="3:3" x14ac:dyDescent="0.25">
      <c r="C10050" s="20"/>
    </row>
    <row r="10051" spans="3:3" x14ac:dyDescent="0.25">
      <c r="C10051" s="20"/>
    </row>
    <row r="10052" spans="3:3" x14ac:dyDescent="0.25">
      <c r="C10052" s="20"/>
    </row>
    <row r="10053" spans="3:3" x14ac:dyDescent="0.25">
      <c r="C10053" s="20"/>
    </row>
    <row r="10054" spans="3:3" x14ac:dyDescent="0.25">
      <c r="C10054" s="20"/>
    </row>
    <row r="10055" spans="3:3" x14ac:dyDescent="0.25">
      <c r="C10055" s="20"/>
    </row>
    <row r="10056" spans="3:3" x14ac:dyDescent="0.25">
      <c r="C10056" s="20"/>
    </row>
    <row r="10057" spans="3:3" x14ac:dyDescent="0.25">
      <c r="C10057" s="20"/>
    </row>
    <row r="10058" spans="3:3" x14ac:dyDescent="0.25">
      <c r="C10058" s="20"/>
    </row>
    <row r="10059" spans="3:3" x14ac:dyDescent="0.25">
      <c r="C10059" s="20"/>
    </row>
    <row r="10060" spans="3:3" x14ac:dyDescent="0.25">
      <c r="C10060" s="20"/>
    </row>
    <row r="10061" spans="3:3" x14ac:dyDescent="0.25">
      <c r="C10061" s="20"/>
    </row>
    <row r="10062" spans="3:3" x14ac:dyDescent="0.25">
      <c r="C10062" s="20"/>
    </row>
    <row r="10063" spans="3:3" x14ac:dyDescent="0.25">
      <c r="C10063" s="20"/>
    </row>
    <row r="10064" spans="3:3" x14ac:dyDescent="0.25">
      <c r="C10064" s="20"/>
    </row>
    <row r="10065" spans="3:3" x14ac:dyDescent="0.25">
      <c r="C10065" s="20"/>
    </row>
    <row r="10066" spans="3:3" x14ac:dyDescent="0.25">
      <c r="C10066" s="20"/>
    </row>
    <row r="10067" spans="3:3" x14ac:dyDescent="0.25">
      <c r="C10067" s="20"/>
    </row>
    <row r="10068" spans="3:3" x14ac:dyDescent="0.25">
      <c r="C10068" s="20"/>
    </row>
    <row r="10069" spans="3:3" x14ac:dyDescent="0.25">
      <c r="C10069" s="20"/>
    </row>
    <row r="10070" spans="3:3" x14ac:dyDescent="0.25">
      <c r="C10070" s="20"/>
    </row>
    <row r="10071" spans="3:3" x14ac:dyDescent="0.25">
      <c r="C10071" s="20"/>
    </row>
    <row r="10072" spans="3:3" x14ac:dyDescent="0.25">
      <c r="C10072" s="20"/>
    </row>
    <row r="10073" spans="3:3" x14ac:dyDescent="0.25">
      <c r="C10073" s="20"/>
    </row>
    <row r="10074" spans="3:3" x14ac:dyDescent="0.25">
      <c r="C10074" s="20"/>
    </row>
    <row r="10075" spans="3:3" x14ac:dyDescent="0.25">
      <c r="C10075" s="20"/>
    </row>
    <row r="10076" spans="3:3" x14ac:dyDescent="0.25">
      <c r="C10076" s="20"/>
    </row>
    <row r="10077" spans="3:3" x14ac:dyDescent="0.25">
      <c r="C10077" s="20"/>
    </row>
    <row r="10078" spans="3:3" x14ac:dyDescent="0.25">
      <c r="C10078" s="20"/>
    </row>
    <row r="10079" spans="3:3" x14ac:dyDescent="0.25">
      <c r="C10079" s="20"/>
    </row>
    <row r="10080" spans="3:3" x14ac:dyDescent="0.25">
      <c r="C10080" s="20"/>
    </row>
    <row r="10081" spans="3:3" x14ac:dyDescent="0.25">
      <c r="C10081" s="20"/>
    </row>
    <row r="10082" spans="3:3" x14ac:dyDescent="0.25">
      <c r="C10082" s="20"/>
    </row>
    <row r="10083" spans="3:3" x14ac:dyDescent="0.25">
      <c r="C10083" s="20"/>
    </row>
    <row r="10084" spans="3:3" x14ac:dyDescent="0.25">
      <c r="C10084" s="20"/>
    </row>
    <row r="10085" spans="3:3" x14ac:dyDescent="0.25">
      <c r="C10085" s="20"/>
    </row>
    <row r="10086" spans="3:3" x14ac:dyDescent="0.25">
      <c r="C10086" s="20"/>
    </row>
    <row r="10087" spans="3:3" x14ac:dyDescent="0.25">
      <c r="C10087" s="20"/>
    </row>
    <row r="10088" spans="3:3" x14ac:dyDescent="0.25">
      <c r="C10088" s="20"/>
    </row>
    <row r="10089" spans="3:3" x14ac:dyDescent="0.25">
      <c r="C10089" s="20"/>
    </row>
    <row r="10090" spans="3:3" x14ac:dyDescent="0.25">
      <c r="C10090" s="20"/>
    </row>
    <row r="10091" spans="3:3" x14ac:dyDescent="0.25">
      <c r="C10091" s="20"/>
    </row>
    <row r="10092" spans="3:3" x14ac:dyDescent="0.25">
      <c r="C10092" s="20"/>
    </row>
    <row r="10093" spans="3:3" x14ac:dyDescent="0.25">
      <c r="C10093" s="20"/>
    </row>
    <row r="10094" spans="3:3" x14ac:dyDescent="0.25">
      <c r="C10094" s="20"/>
    </row>
    <row r="10095" spans="3:3" x14ac:dyDescent="0.25">
      <c r="C10095" s="20"/>
    </row>
    <row r="10096" spans="3:3" x14ac:dyDescent="0.25">
      <c r="C10096" s="20"/>
    </row>
    <row r="10097" spans="3:3" x14ac:dyDescent="0.25">
      <c r="C10097" s="20"/>
    </row>
    <row r="10098" spans="3:3" x14ac:dyDescent="0.25">
      <c r="C10098" s="20"/>
    </row>
    <row r="10099" spans="3:3" x14ac:dyDescent="0.25">
      <c r="C10099" s="20"/>
    </row>
    <row r="10100" spans="3:3" x14ac:dyDescent="0.25">
      <c r="C10100" s="20"/>
    </row>
    <row r="10101" spans="3:3" x14ac:dyDescent="0.25">
      <c r="C10101" s="20"/>
    </row>
    <row r="10102" spans="3:3" x14ac:dyDescent="0.25">
      <c r="C10102" s="20"/>
    </row>
    <row r="10103" spans="3:3" x14ac:dyDescent="0.25">
      <c r="C10103" s="20"/>
    </row>
    <row r="10104" spans="3:3" x14ac:dyDescent="0.25">
      <c r="C10104" s="20"/>
    </row>
    <row r="10105" spans="3:3" x14ac:dyDescent="0.25">
      <c r="C10105" s="20"/>
    </row>
    <row r="10106" spans="3:3" x14ac:dyDescent="0.25">
      <c r="C10106" s="20"/>
    </row>
    <row r="10107" spans="3:3" x14ac:dyDescent="0.25">
      <c r="C10107" s="20"/>
    </row>
    <row r="10108" spans="3:3" x14ac:dyDescent="0.25">
      <c r="C10108" s="20"/>
    </row>
    <row r="10109" spans="3:3" x14ac:dyDescent="0.25">
      <c r="C10109" s="20"/>
    </row>
    <row r="10110" spans="3:3" x14ac:dyDescent="0.25">
      <c r="C10110" s="20"/>
    </row>
    <row r="10111" spans="3:3" x14ac:dyDescent="0.25">
      <c r="C10111" s="20"/>
    </row>
    <row r="10112" spans="3:3" x14ac:dyDescent="0.25">
      <c r="C10112" s="20"/>
    </row>
    <row r="10113" spans="3:3" x14ac:dyDescent="0.25">
      <c r="C10113" s="20"/>
    </row>
    <row r="10114" spans="3:3" x14ac:dyDescent="0.25">
      <c r="C10114" s="20"/>
    </row>
    <row r="10115" spans="3:3" x14ac:dyDescent="0.25">
      <c r="C10115" s="20"/>
    </row>
    <row r="10116" spans="3:3" x14ac:dyDescent="0.25">
      <c r="C10116" s="20"/>
    </row>
    <row r="10117" spans="3:3" x14ac:dyDescent="0.25">
      <c r="C10117" s="20"/>
    </row>
    <row r="10118" spans="3:3" x14ac:dyDescent="0.25">
      <c r="C10118" s="20"/>
    </row>
    <row r="10119" spans="3:3" x14ac:dyDescent="0.25">
      <c r="C10119" s="20"/>
    </row>
    <row r="10120" spans="3:3" x14ac:dyDescent="0.25">
      <c r="C10120" s="20"/>
    </row>
    <row r="10121" spans="3:3" x14ac:dyDescent="0.25">
      <c r="C10121" s="20"/>
    </row>
    <row r="10122" spans="3:3" x14ac:dyDescent="0.25">
      <c r="C10122" s="20"/>
    </row>
    <row r="10123" spans="3:3" x14ac:dyDescent="0.25">
      <c r="C10123" s="20"/>
    </row>
    <row r="10124" spans="3:3" x14ac:dyDescent="0.25">
      <c r="C10124" s="20"/>
    </row>
    <row r="10125" spans="3:3" x14ac:dyDescent="0.25">
      <c r="C10125" s="20"/>
    </row>
    <row r="10126" spans="3:3" x14ac:dyDescent="0.25">
      <c r="C10126" s="20"/>
    </row>
    <row r="10127" spans="3:3" x14ac:dyDescent="0.25">
      <c r="C10127" s="20"/>
    </row>
    <row r="10128" spans="3:3" x14ac:dyDescent="0.25">
      <c r="C10128" s="20"/>
    </row>
    <row r="10129" spans="3:3" x14ac:dyDescent="0.25">
      <c r="C10129" s="20"/>
    </row>
    <row r="10130" spans="3:3" x14ac:dyDescent="0.25">
      <c r="C10130" s="20"/>
    </row>
    <row r="10131" spans="3:3" x14ac:dyDescent="0.25">
      <c r="C10131" s="20"/>
    </row>
    <row r="10132" spans="3:3" x14ac:dyDescent="0.25">
      <c r="C10132" s="20"/>
    </row>
    <row r="10133" spans="3:3" x14ac:dyDescent="0.25">
      <c r="C10133" s="20"/>
    </row>
    <row r="10134" spans="3:3" x14ac:dyDescent="0.25">
      <c r="C10134" s="20"/>
    </row>
    <row r="10135" spans="3:3" x14ac:dyDescent="0.25">
      <c r="C10135" s="20"/>
    </row>
    <row r="10136" spans="3:3" x14ac:dyDescent="0.25">
      <c r="C10136" s="20"/>
    </row>
    <row r="10137" spans="3:3" x14ac:dyDescent="0.25">
      <c r="C10137" s="20"/>
    </row>
    <row r="10138" spans="3:3" x14ac:dyDescent="0.25">
      <c r="C10138" s="20"/>
    </row>
    <row r="10139" spans="3:3" x14ac:dyDescent="0.25">
      <c r="C10139" s="20"/>
    </row>
    <row r="10140" spans="3:3" x14ac:dyDescent="0.25">
      <c r="C10140" s="20"/>
    </row>
    <row r="10141" spans="3:3" x14ac:dyDescent="0.25">
      <c r="C10141" s="20"/>
    </row>
    <row r="10142" spans="3:3" x14ac:dyDescent="0.25">
      <c r="C10142" s="20"/>
    </row>
    <row r="10143" spans="3:3" x14ac:dyDescent="0.25">
      <c r="C10143" s="20"/>
    </row>
    <row r="10144" spans="3:3" x14ac:dyDescent="0.25">
      <c r="C10144" s="20"/>
    </row>
    <row r="10145" spans="3:3" x14ac:dyDescent="0.25">
      <c r="C10145" s="20"/>
    </row>
    <row r="10146" spans="3:3" x14ac:dyDescent="0.25">
      <c r="C10146" s="20"/>
    </row>
    <row r="10147" spans="3:3" x14ac:dyDescent="0.25">
      <c r="C10147" s="20"/>
    </row>
    <row r="10148" spans="3:3" x14ac:dyDescent="0.25">
      <c r="C10148" s="20"/>
    </row>
    <row r="10149" spans="3:3" x14ac:dyDescent="0.25">
      <c r="C10149" s="20"/>
    </row>
    <row r="10150" spans="3:3" x14ac:dyDescent="0.25">
      <c r="C10150" s="20"/>
    </row>
    <row r="10151" spans="3:3" x14ac:dyDescent="0.25">
      <c r="C10151" s="20"/>
    </row>
    <row r="10152" spans="3:3" x14ac:dyDescent="0.25">
      <c r="C10152" s="20"/>
    </row>
    <row r="10153" spans="3:3" x14ac:dyDescent="0.25">
      <c r="C10153" s="20"/>
    </row>
    <row r="10154" spans="3:3" x14ac:dyDescent="0.25">
      <c r="C10154" s="20"/>
    </row>
    <row r="10155" spans="3:3" x14ac:dyDescent="0.25">
      <c r="C10155" s="20"/>
    </row>
    <row r="10156" spans="3:3" x14ac:dyDescent="0.25">
      <c r="C10156" s="20"/>
    </row>
    <row r="10157" spans="3:3" x14ac:dyDescent="0.25">
      <c r="C10157" s="20"/>
    </row>
    <row r="10158" spans="3:3" x14ac:dyDescent="0.25">
      <c r="C10158" s="20"/>
    </row>
    <row r="10159" spans="3:3" x14ac:dyDescent="0.25">
      <c r="C10159" s="20"/>
    </row>
    <row r="10160" spans="3:3" x14ac:dyDescent="0.25">
      <c r="C10160" s="20"/>
    </row>
    <row r="10161" spans="3:3" x14ac:dyDescent="0.25">
      <c r="C10161" s="20"/>
    </row>
    <row r="10162" spans="3:3" x14ac:dyDescent="0.25">
      <c r="C10162" s="20"/>
    </row>
    <row r="10163" spans="3:3" x14ac:dyDescent="0.25">
      <c r="C10163" s="20"/>
    </row>
    <row r="10164" spans="3:3" x14ac:dyDescent="0.25">
      <c r="C10164" s="20"/>
    </row>
    <row r="10165" spans="3:3" x14ac:dyDescent="0.25">
      <c r="C10165" s="20"/>
    </row>
    <row r="10166" spans="3:3" x14ac:dyDescent="0.25">
      <c r="C10166" s="20"/>
    </row>
    <row r="10167" spans="3:3" x14ac:dyDescent="0.25">
      <c r="C10167" s="20"/>
    </row>
    <row r="10168" spans="3:3" x14ac:dyDescent="0.25">
      <c r="C10168" s="20"/>
    </row>
    <row r="10169" spans="3:3" x14ac:dyDescent="0.25">
      <c r="C10169" s="20"/>
    </row>
    <row r="10170" spans="3:3" x14ac:dyDescent="0.25">
      <c r="C10170" s="20"/>
    </row>
    <row r="10171" spans="3:3" x14ac:dyDescent="0.25">
      <c r="C10171" s="20"/>
    </row>
    <row r="10172" spans="3:3" x14ac:dyDescent="0.25">
      <c r="C10172" s="20"/>
    </row>
    <row r="10173" spans="3:3" x14ac:dyDescent="0.25">
      <c r="C10173" s="20"/>
    </row>
    <row r="10174" spans="3:3" x14ac:dyDescent="0.25">
      <c r="C10174" s="20"/>
    </row>
    <row r="10175" spans="3:3" x14ac:dyDescent="0.25">
      <c r="C10175" s="20"/>
    </row>
    <row r="10176" spans="3:3" x14ac:dyDescent="0.25">
      <c r="C10176" s="20"/>
    </row>
    <row r="10177" spans="3:3" x14ac:dyDescent="0.25">
      <c r="C10177" s="20"/>
    </row>
    <row r="10178" spans="3:3" x14ac:dyDescent="0.25">
      <c r="C10178" s="20"/>
    </row>
    <row r="10179" spans="3:3" x14ac:dyDescent="0.25">
      <c r="C10179" s="20"/>
    </row>
    <row r="10180" spans="3:3" x14ac:dyDescent="0.25">
      <c r="C10180" s="20"/>
    </row>
    <row r="10181" spans="3:3" x14ac:dyDescent="0.25">
      <c r="C10181" s="20"/>
    </row>
    <row r="10182" spans="3:3" x14ac:dyDescent="0.25">
      <c r="C10182" s="20"/>
    </row>
    <row r="10183" spans="3:3" x14ac:dyDescent="0.25">
      <c r="C10183" s="20"/>
    </row>
    <row r="10184" spans="3:3" x14ac:dyDescent="0.25">
      <c r="C10184" s="20"/>
    </row>
    <row r="10185" spans="3:3" x14ac:dyDescent="0.25">
      <c r="C10185" s="20"/>
    </row>
    <row r="10186" spans="3:3" x14ac:dyDescent="0.25">
      <c r="C10186" s="20"/>
    </row>
    <row r="10187" spans="3:3" x14ac:dyDescent="0.25">
      <c r="C10187" s="20"/>
    </row>
    <row r="10188" spans="3:3" x14ac:dyDescent="0.25">
      <c r="C10188" s="20"/>
    </row>
    <row r="10189" spans="3:3" x14ac:dyDescent="0.25">
      <c r="C10189" s="20"/>
    </row>
    <row r="10190" spans="3:3" x14ac:dyDescent="0.25">
      <c r="C10190" s="20"/>
    </row>
    <row r="10191" spans="3:3" x14ac:dyDescent="0.25">
      <c r="C10191" s="20"/>
    </row>
    <row r="10192" spans="3:3" x14ac:dyDescent="0.25">
      <c r="C10192" s="20"/>
    </row>
    <row r="10193" spans="3:3" x14ac:dyDescent="0.25">
      <c r="C10193" s="20"/>
    </row>
    <row r="10194" spans="3:3" x14ac:dyDescent="0.25">
      <c r="C10194" s="20"/>
    </row>
    <row r="10195" spans="3:3" x14ac:dyDescent="0.25">
      <c r="C10195" s="20"/>
    </row>
    <row r="10196" spans="3:3" x14ac:dyDescent="0.25">
      <c r="C10196" s="20"/>
    </row>
    <row r="10197" spans="3:3" x14ac:dyDescent="0.25">
      <c r="C10197" s="20"/>
    </row>
    <row r="10198" spans="3:3" x14ac:dyDescent="0.25">
      <c r="C10198" s="20"/>
    </row>
    <row r="10199" spans="3:3" x14ac:dyDescent="0.25">
      <c r="C10199" s="20"/>
    </row>
    <row r="10200" spans="3:3" x14ac:dyDescent="0.25">
      <c r="C10200" s="20"/>
    </row>
    <row r="10201" spans="3:3" x14ac:dyDescent="0.25">
      <c r="C10201" s="20"/>
    </row>
    <row r="10202" spans="3:3" x14ac:dyDescent="0.25">
      <c r="C10202" s="20"/>
    </row>
    <row r="10203" spans="3:3" x14ac:dyDescent="0.25">
      <c r="C10203" s="20"/>
    </row>
    <row r="10204" spans="3:3" x14ac:dyDescent="0.25">
      <c r="C10204" s="20"/>
    </row>
    <row r="10205" spans="3:3" x14ac:dyDescent="0.25">
      <c r="C10205" s="20"/>
    </row>
    <row r="10206" spans="3:3" x14ac:dyDescent="0.25">
      <c r="C10206" s="20"/>
    </row>
    <row r="10207" spans="3:3" x14ac:dyDescent="0.25">
      <c r="C10207" s="20"/>
    </row>
    <row r="10208" spans="3:3" x14ac:dyDescent="0.25">
      <c r="C10208" s="20"/>
    </row>
    <row r="10209" spans="3:3" x14ac:dyDescent="0.25">
      <c r="C10209" s="20"/>
    </row>
    <row r="10210" spans="3:3" x14ac:dyDescent="0.25">
      <c r="C10210" s="20"/>
    </row>
    <row r="10211" spans="3:3" x14ac:dyDescent="0.25">
      <c r="C10211" s="20"/>
    </row>
    <row r="10212" spans="3:3" x14ac:dyDescent="0.25">
      <c r="C10212" s="20"/>
    </row>
    <row r="10213" spans="3:3" x14ac:dyDescent="0.25">
      <c r="C10213" s="20"/>
    </row>
    <row r="10214" spans="3:3" x14ac:dyDescent="0.25">
      <c r="C10214" s="20"/>
    </row>
    <row r="10215" spans="3:3" x14ac:dyDescent="0.25">
      <c r="C10215" s="20"/>
    </row>
    <row r="10216" spans="3:3" x14ac:dyDescent="0.25">
      <c r="C10216" s="20"/>
    </row>
    <row r="10217" spans="3:3" x14ac:dyDescent="0.25">
      <c r="C10217" s="20"/>
    </row>
    <row r="10218" spans="3:3" x14ac:dyDescent="0.25">
      <c r="C10218" s="20"/>
    </row>
    <row r="10219" spans="3:3" x14ac:dyDescent="0.25">
      <c r="C10219" s="20"/>
    </row>
    <row r="10220" spans="3:3" x14ac:dyDescent="0.25">
      <c r="C10220" s="20"/>
    </row>
    <row r="10221" spans="3:3" x14ac:dyDescent="0.25">
      <c r="C10221" s="20"/>
    </row>
    <row r="10222" spans="3:3" x14ac:dyDescent="0.25">
      <c r="C10222" s="20"/>
    </row>
    <row r="10223" spans="3:3" x14ac:dyDescent="0.25">
      <c r="C10223" s="20"/>
    </row>
    <row r="10224" spans="3:3" x14ac:dyDescent="0.25">
      <c r="C10224" s="20"/>
    </row>
    <row r="10225" spans="3:3" x14ac:dyDescent="0.25">
      <c r="C10225" s="20"/>
    </row>
    <row r="10226" spans="3:3" x14ac:dyDescent="0.25">
      <c r="C10226" s="20"/>
    </row>
    <row r="10227" spans="3:3" x14ac:dyDescent="0.25">
      <c r="C10227" s="20"/>
    </row>
    <row r="10228" spans="3:3" x14ac:dyDescent="0.25">
      <c r="C10228" s="20"/>
    </row>
    <row r="10229" spans="3:3" x14ac:dyDescent="0.25">
      <c r="C10229" s="20"/>
    </row>
    <row r="10230" spans="3:3" x14ac:dyDescent="0.25">
      <c r="C10230" s="20"/>
    </row>
    <row r="10231" spans="3:3" x14ac:dyDescent="0.25">
      <c r="C10231" s="20"/>
    </row>
    <row r="10232" spans="3:3" x14ac:dyDescent="0.25">
      <c r="C10232" s="20"/>
    </row>
    <row r="10233" spans="3:3" x14ac:dyDescent="0.25">
      <c r="C10233" s="20"/>
    </row>
    <row r="10234" spans="3:3" x14ac:dyDescent="0.25">
      <c r="C10234" s="20"/>
    </row>
    <row r="10235" spans="3:3" x14ac:dyDescent="0.25">
      <c r="C10235" s="20"/>
    </row>
    <row r="10236" spans="3:3" x14ac:dyDescent="0.25">
      <c r="C10236" s="20"/>
    </row>
    <row r="10237" spans="3:3" x14ac:dyDescent="0.25">
      <c r="C10237" s="20"/>
    </row>
    <row r="10238" spans="3:3" x14ac:dyDescent="0.25">
      <c r="C10238" s="20"/>
    </row>
    <row r="10239" spans="3:3" x14ac:dyDescent="0.25">
      <c r="C10239" s="20"/>
    </row>
    <row r="10240" spans="3:3" x14ac:dyDescent="0.25">
      <c r="C10240" s="20"/>
    </row>
    <row r="10241" spans="3:3" x14ac:dyDescent="0.25">
      <c r="C10241" s="20"/>
    </row>
    <row r="10242" spans="3:3" x14ac:dyDescent="0.25">
      <c r="C10242" s="20"/>
    </row>
    <row r="10243" spans="3:3" x14ac:dyDescent="0.25">
      <c r="C10243" s="20"/>
    </row>
    <row r="10244" spans="3:3" x14ac:dyDescent="0.25">
      <c r="C10244" s="20"/>
    </row>
    <row r="10245" spans="3:3" x14ac:dyDescent="0.25">
      <c r="C10245" s="20"/>
    </row>
    <row r="10246" spans="3:3" x14ac:dyDescent="0.25">
      <c r="C10246" s="20"/>
    </row>
    <row r="10247" spans="3:3" x14ac:dyDescent="0.25">
      <c r="C10247" s="20"/>
    </row>
    <row r="10248" spans="3:3" x14ac:dyDescent="0.25">
      <c r="C10248" s="20"/>
    </row>
    <row r="10249" spans="3:3" x14ac:dyDescent="0.25">
      <c r="C10249" s="20"/>
    </row>
    <row r="10250" spans="3:3" x14ac:dyDescent="0.25">
      <c r="C10250" s="20"/>
    </row>
    <row r="10251" spans="3:3" x14ac:dyDescent="0.25">
      <c r="C10251" s="20"/>
    </row>
    <row r="10252" spans="3:3" x14ac:dyDescent="0.25">
      <c r="C10252" s="20"/>
    </row>
    <row r="10253" spans="3:3" x14ac:dyDescent="0.25">
      <c r="C10253" s="20"/>
    </row>
    <row r="10254" spans="3:3" x14ac:dyDescent="0.25">
      <c r="C10254" s="20"/>
    </row>
    <row r="10255" spans="3:3" x14ac:dyDescent="0.25">
      <c r="C10255" s="20"/>
    </row>
    <row r="10256" spans="3:3" x14ac:dyDescent="0.25">
      <c r="C10256" s="20"/>
    </row>
    <row r="10257" spans="3:3" x14ac:dyDescent="0.25">
      <c r="C10257" s="20"/>
    </row>
    <row r="10258" spans="3:3" x14ac:dyDescent="0.25">
      <c r="C10258" s="20"/>
    </row>
    <row r="10259" spans="3:3" x14ac:dyDescent="0.25">
      <c r="C10259" s="20"/>
    </row>
    <row r="10260" spans="3:3" x14ac:dyDescent="0.25">
      <c r="C10260" s="20"/>
    </row>
    <row r="10261" spans="3:3" x14ac:dyDescent="0.25">
      <c r="C10261" s="20"/>
    </row>
    <row r="10262" spans="3:3" x14ac:dyDescent="0.25">
      <c r="C10262" s="20"/>
    </row>
    <row r="10263" spans="3:3" x14ac:dyDescent="0.25">
      <c r="C10263" s="20"/>
    </row>
    <row r="10264" spans="3:3" x14ac:dyDescent="0.25">
      <c r="C10264" s="20"/>
    </row>
    <row r="10265" spans="3:3" x14ac:dyDescent="0.25">
      <c r="C10265" s="20"/>
    </row>
    <row r="10266" spans="3:3" x14ac:dyDescent="0.25">
      <c r="C10266" s="20"/>
    </row>
    <row r="10267" spans="3:3" x14ac:dyDescent="0.25">
      <c r="C10267" s="20"/>
    </row>
    <row r="10268" spans="3:3" x14ac:dyDescent="0.25">
      <c r="C10268" s="20"/>
    </row>
    <row r="10269" spans="3:3" x14ac:dyDescent="0.25">
      <c r="C10269" s="20"/>
    </row>
    <row r="10270" spans="3:3" x14ac:dyDescent="0.25">
      <c r="C10270" s="20"/>
    </row>
    <row r="10271" spans="3:3" x14ac:dyDescent="0.25">
      <c r="C10271" s="20"/>
    </row>
    <row r="10272" spans="3:3" x14ac:dyDescent="0.25">
      <c r="C10272" s="20"/>
    </row>
    <row r="10273" spans="3:3" x14ac:dyDescent="0.25">
      <c r="C10273" s="20"/>
    </row>
    <row r="10274" spans="3:3" x14ac:dyDescent="0.25">
      <c r="C10274" s="20"/>
    </row>
    <row r="10275" spans="3:3" x14ac:dyDescent="0.25">
      <c r="C10275" s="20"/>
    </row>
    <row r="10276" spans="3:3" x14ac:dyDescent="0.25">
      <c r="C10276" s="20"/>
    </row>
    <row r="10277" spans="3:3" x14ac:dyDescent="0.25">
      <c r="C10277" s="20"/>
    </row>
    <row r="10278" spans="3:3" x14ac:dyDescent="0.25">
      <c r="C10278" s="20"/>
    </row>
    <row r="10279" spans="3:3" x14ac:dyDescent="0.25">
      <c r="C10279" s="20"/>
    </row>
    <row r="10280" spans="3:3" x14ac:dyDescent="0.25">
      <c r="C10280" s="20"/>
    </row>
    <row r="10281" spans="3:3" x14ac:dyDescent="0.25">
      <c r="C10281" s="20"/>
    </row>
    <row r="10282" spans="3:3" x14ac:dyDescent="0.25">
      <c r="C10282" s="20"/>
    </row>
    <row r="10283" spans="3:3" x14ac:dyDescent="0.25">
      <c r="C10283" s="20"/>
    </row>
    <row r="10284" spans="3:3" x14ac:dyDescent="0.25">
      <c r="C10284" s="20"/>
    </row>
    <row r="10285" spans="3:3" x14ac:dyDescent="0.25">
      <c r="C10285" s="20"/>
    </row>
    <row r="10286" spans="3:3" x14ac:dyDescent="0.25">
      <c r="C10286" s="20"/>
    </row>
    <row r="10287" spans="3:3" x14ac:dyDescent="0.25">
      <c r="C10287" s="20"/>
    </row>
    <row r="10288" spans="3:3" x14ac:dyDescent="0.25">
      <c r="C10288" s="20"/>
    </row>
    <row r="10289" spans="3:3" x14ac:dyDescent="0.25">
      <c r="C10289" s="20"/>
    </row>
    <row r="10290" spans="3:3" x14ac:dyDescent="0.25">
      <c r="C10290" s="20"/>
    </row>
    <row r="10291" spans="3:3" x14ac:dyDescent="0.25">
      <c r="C10291" s="20"/>
    </row>
    <row r="10292" spans="3:3" x14ac:dyDescent="0.25">
      <c r="C10292" s="20"/>
    </row>
    <row r="10293" spans="3:3" x14ac:dyDescent="0.25">
      <c r="C10293" s="20"/>
    </row>
    <row r="10294" spans="3:3" x14ac:dyDescent="0.25">
      <c r="C10294" s="20"/>
    </row>
    <row r="10295" spans="3:3" x14ac:dyDescent="0.25">
      <c r="C10295" s="20"/>
    </row>
    <row r="10296" spans="3:3" x14ac:dyDescent="0.25">
      <c r="C10296" s="20"/>
    </row>
    <row r="10297" spans="3:3" x14ac:dyDescent="0.25">
      <c r="C10297" s="20"/>
    </row>
    <row r="10298" spans="3:3" x14ac:dyDescent="0.25">
      <c r="C10298" s="20"/>
    </row>
    <row r="10299" spans="3:3" x14ac:dyDescent="0.25">
      <c r="C10299" s="20"/>
    </row>
    <row r="10300" spans="3:3" x14ac:dyDescent="0.25">
      <c r="C10300" s="20"/>
    </row>
    <row r="10301" spans="3:3" x14ac:dyDescent="0.25">
      <c r="C10301" s="20"/>
    </row>
    <row r="10302" spans="3:3" x14ac:dyDescent="0.25">
      <c r="C10302" s="20"/>
    </row>
    <row r="10303" spans="3:3" x14ac:dyDescent="0.25">
      <c r="C10303" s="20"/>
    </row>
    <row r="10304" spans="3:3" x14ac:dyDescent="0.25">
      <c r="C10304" s="20"/>
    </row>
    <row r="10305" spans="3:3" x14ac:dyDescent="0.25">
      <c r="C10305" s="20"/>
    </row>
    <row r="10306" spans="3:3" x14ac:dyDescent="0.25">
      <c r="C10306" s="20"/>
    </row>
    <row r="10307" spans="3:3" x14ac:dyDescent="0.25">
      <c r="C10307" s="20"/>
    </row>
    <row r="10308" spans="3:3" x14ac:dyDescent="0.25">
      <c r="C10308" s="20"/>
    </row>
    <row r="10309" spans="3:3" x14ac:dyDescent="0.25">
      <c r="C10309" s="20"/>
    </row>
    <row r="10310" spans="3:3" x14ac:dyDescent="0.25">
      <c r="C10310" s="20"/>
    </row>
    <row r="10311" spans="3:3" x14ac:dyDescent="0.25">
      <c r="C10311" s="20"/>
    </row>
    <row r="10312" spans="3:3" x14ac:dyDescent="0.25">
      <c r="C10312" s="20"/>
    </row>
    <row r="10313" spans="3:3" x14ac:dyDescent="0.25">
      <c r="C10313" s="20"/>
    </row>
    <row r="10314" spans="3:3" x14ac:dyDescent="0.25">
      <c r="C10314" s="20"/>
    </row>
    <row r="10315" spans="3:3" x14ac:dyDescent="0.25">
      <c r="C10315" s="20"/>
    </row>
    <row r="10316" spans="3:3" x14ac:dyDescent="0.25">
      <c r="C10316" s="20"/>
    </row>
    <row r="10317" spans="3:3" x14ac:dyDescent="0.25">
      <c r="C10317" s="20"/>
    </row>
    <row r="10318" spans="3:3" x14ac:dyDescent="0.25">
      <c r="C10318" s="20"/>
    </row>
    <row r="10319" spans="3:3" x14ac:dyDescent="0.25">
      <c r="C10319" s="20"/>
    </row>
    <row r="10320" spans="3:3" x14ac:dyDescent="0.25">
      <c r="C10320" s="20"/>
    </row>
    <row r="10321" spans="3:3" x14ac:dyDescent="0.25">
      <c r="C10321" s="20"/>
    </row>
    <row r="10322" spans="3:3" x14ac:dyDescent="0.25">
      <c r="C10322" s="20"/>
    </row>
    <row r="10323" spans="3:3" x14ac:dyDescent="0.25">
      <c r="C10323" s="20"/>
    </row>
    <row r="10324" spans="3:3" x14ac:dyDescent="0.25">
      <c r="C10324" s="20"/>
    </row>
    <row r="10325" spans="3:3" x14ac:dyDescent="0.25">
      <c r="C10325" s="20"/>
    </row>
    <row r="10326" spans="3:3" x14ac:dyDescent="0.25">
      <c r="C10326" s="20"/>
    </row>
    <row r="10327" spans="3:3" x14ac:dyDescent="0.25">
      <c r="C10327" s="20"/>
    </row>
    <row r="10328" spans="3:3" x14ac:dyDescent="0.25">
      <c r="C10328" s="20"/>
    </row>
    <row r="10329" spans="3:3" x14ac:dyDescent="0.25">
      <c r="C10329" s="20"/>
    </row>
    <row r="10330" spans="3:3" x14ac:dyDescent="0.25">
      <c r="C10330" s="20"/>
    </row>
    <row r="10331" spans="3:3" x14ac:dyDescent="0.25">
      <c r="C10331" s="20"/>
    </row>
    <row r="10332" spans="3:3" x14ac:dyDescent="0.25">
      <c r="C10332" s="20"/>
    </row>
    <row r="10333" spans="3:3" x14ac:dyDescent="0.25">
      <c r="C10333" s="20"/>
    </row>
    <row r="10334" spans="3:3" x14ac:dyDescent="0.25">
      <c r="C10334" s="20"/>
    </row>
    <row r="10335" spans="3:3" x14ac:dyDescent="0.25">
      <c r="C10335" s="20"/>
    </row>
    <row r="10336" spans="3:3" x14ac:dyDescent="0.25">
      <c r="C10336" s="20"/>
    </row>
    <row r="10337" spans="3:3" x14ac:dyDescent="0.25">
      <c r="C10337" s="20"/>
    </row>
    <row r="10338" spans="3:3" x14ac:dyDescent="0.25">
      <c r="C10338" s="20"/>
    </row>
    <row r="10339" spans="3:3" x14ac:dyDescent="0.25">
      <c r="C10339" s="20"/>
    </row>
    <row r="10340" spans="3:3" x14ac:dyDescent="0.25">
      <c r="C10340" s="20"/>
    </row>
    <row r="10341" spans="3:3" x14ac:dyDescent="0.25">
      <c r="C10341" s="20"/>
    </row>
    <row r="10342" spans="3:3" x14ac:dyDescent="0.25">
      <c r="C10342" s="20"/>
    </row>
    <row r="10343" spans="3:3" x14ac:dyDescent="0.25">
      <c r="C10343" s="20"/>
    </row>
    <row r="10344" spans="3:3" x14ac:dyDescent="0.25">
      <c r="C10344" s="20"/>
    </row>
    <row r="10345" spans="3:3" x14ac:dyDescent="0.25">
      <c r="C10345" s="20"/>
    </row>
    <row r="10346" spans="3:3" x14ac:dyDescent="0.25">
      <c r="C10346" s="20"/>
    </row>
    <row r="10347" spans="3:3" x14ac:dyDescent="0.25">
      <c r="C10347" s="20"/>
    </row>
    <row r="10348" spans="3:3" x14ac:dyDescent="0.25">
      <c r="C10348" s="20"/>
    </row>
    <row r="10349" spans="3:3" x14ac:dyDescent="0.25">
      <c r="C10349" s="20"/>
    </row>
    <row r="10350" spans="3:3" x14ac:dyDescent="0.25">
      <c r="C10350" s="20"/>
    </row>
    <row r="10351" spans="3:3" x14ac:dyDescent="0.25">
      <c r="C10351" s="20"/>
    </row>
    <row r="10352" spans="3:3" x14ac:dyDescent="0.25">
      <c r="C10352" s="20"/>
    </row>
    <row r="10353" spans="3:3" x14ac:dyDescent="0.25">
      <c r="C10353" s="20"/>
    </row>
    <row r="10354" spans="3:3" x14ac:dyDescent="0.25">
      <c r="C10354" s="20"/>
    </row>
    <row r="10355" spans="3:3" x14ac:dyDescent="0.25">
      <c r="C10355" s="20"/>
    </row>
    <row r="10356" spans="3:3" x14ac:dyDescent="0.25">
      <c r="C10356" s="20"/>
    </row>
    <row r="10357" spans="3:3" x14ac:dyDescent="0.25">
      <c r="C10357" s="20"/>
    </row>
    <row r="10358" spans="3:3" x14ac:dyDescent="0.25">
      <c r="C10358" s="20"/>
    </row>
    <row r="10359" spans="3:3" x14ac:dyDescent="0.25">
      <c r="C10359" s="20"/>
    </row>
    <row r="10360" spans="3:3" x14ac:dyDescent="0.25">
      <c r="C10360" s="20"/>
    </row>
    <row r="10361" spans="3:3" x14ac:dyDescent="0.25">
      <c r="C10361" s="20"/>
    </row>
    <row r="10362" spans="3:3" x14ac:dyDescent="0.25">
      <c r="C10362" s="20"/>
    </row>
    <row r="10363" spans="3:3" x14ac:dyDescent="0.25">
      <c r="C10363" s="20"/>
    </row>
    <row r="10364" spans="3:3" x14ac:dyDescent="0.25">
      <c r="C10364" s="20"/>
    </row>
    <row r="10365" spans="3:3" x14ac:dyDescent="0.25">
      <c r="C10365" s="20"/>
    </row>
    <row r="10366" spans="3:3" x14ac:dyDescent="0.25">
      <c r="C10366" s="20"/>
    </row>
    <row r="10367" spans="3:3" x14ac:dyDescent="0.25">
      <c r="C10367" s="20"/>
    </row>
    <row r="10368" spans="3:3" x14ac:dyDescent="0.25">
      <c r="C10368" s="20"/>
    </row>
    <row r="10369" spans="3:3" x14ac:dyDescent="0.25">
      <c r="C10369" s="20"/>
    </row>
    <row r="10370" spans="3:3" x14ac:dyDescent="0.25">
      <c r="C10370" s="20"/>
    </row>
    <row r="10371" spans="3:3" x14ac:dyDescent="0.25">
      <c r="C10371" s="20"/>
    </row>
    <row r="10372" spans="3:3" x14ac:dyDescent="0.25">
      <c r="C10372" s="20"/>
    </row>
    <row r="10373" spans="3:3" x14ac:dyDescent="0.25">
      <c r="C10373" s="20"/>
    </row>
    <row r="10374" spans="3:3" x14ac:dyDescent="0.25">
      <c r="C10374" s="20"/>
    </row>
    <row r="10375" spans="3:3" x14ac:dyDescent="0.25">
      <c r="C10375" s="20"/>
    </row>
    <row r="10376" spans="3:3" x14ac:dyDescent="0.25">
      <c r="C10376" s="20"/>
    </row>
    <row r="10377" spans="3:3" x14ac:dyDescent="0.25">
      <c r="C10377" s="20"/>
    </row>
    <row r="10378" spans="3:3" x14ac:dyDescent="0.25">
      <c r="C10378" s="20"/>
    </row>
    <row r="10379" spans="3:3" x14ac:dyDescent="0.25">
      <c r="C10379" s="20"/>
    </row>
    <row r="10380" spans="3:3" x14ac:dyDescent="0.25">
      <c r="C10380" s="20"/>
    </row>
    <row r="10381" spans="3:3" x14ac:dyDescent="0.25">
      <c r="C10381" s="20"/>
    </row>
    <row r="10382" spans="3:3" x14ac:dyDescent="0.25">
      <c r="C10382" s="20"/>
    </row>
    <row r="10383" spans="3:3" x14ac:dyDescent="0.25">
      <c r="C10383" s="20"/>
    </row>
    <row r="10384" spans="3:3" x14ac:dyDescent="0.25">
      <c r="C10384" s="20"/>
    </row>
    <row r="10385" spans="3:3" x14ac:dyDescent="0.25">
      <c r="C10385" s="20"/>
    </row>
    <row r="10386" spans="3:3" x14ac:dyDescent="0.25">
      <c r="C10386" s="20"/>
    </row>
    <row r="10387" spans="3:3" x14ac:dyDescent="0.25">
      <c r="C10387" s="20"/>
    </row>
    <row r="10388" spans="3:3" x14ac:dyDescent="0.25">
      <c r="C10388" s="20"/>
    </row>
    <row r="10389" spans="3:3" x14ac:dyDescent="0.25">
      <c r="C10389" s="20"/>
    </row>
    <row r="10390" spans="3:3" x14ac:dyDescent="0.25">
      <c r="C10390" s="20"/>
    </row>
    <row r="10391" spans="3:3" x14ac:dyDescent="0.25">
      <c r="C10391" s="20"/>
    </row>
    <row r="10392" spans="3:3" x14ac:dyDescent="0.25">
      <c r="C10392" s="20"/>
    </row>
    <row r="10393" spans="3:3" x14ac:dyDescent="0.25">
      <c r="C10393" s="20"/>
    </row>
    <row r="10394" spans="3:3" x14ac:dyDescent="0.25">
      <c r="C10394" s="20"/>
    </row>
    <row r="10395" spans="3:3" x14ac:dyDescent="0.25">
      <c r="C10395" s="20"/>
    </row>
    <row r="10396" spans="3:3" x14ac:dyDescent="0.25">
      <c r="C10396" s="20"/>
    </row>
    <row r="10397" spans="3:3" x14ac:dyDescent="0.25">
      <c r="C10397" s="20"/>
    </row>
    <row r="10398" spans="3:3" x14ac:dyDescent="0.25">
      <c r="C10398" s="20"/>
    </row>
    <row r="10399" spans="3:3" x14ac:dyDescent="0.25">
      <c r="C10399" s="20"/>
    </row>
    <row r="10400" spans="3:3" x14ac:dyDescent="0.25">
      <c r="C10400" s="20"/>
    </row>
    <row r="10401" spans="3:3" x14ac:dyDescent="0.25">
      <c r="C10401" s="20"/>
    </row>
    <row r="10402" spans="3:3" x14ac:dyDescent="0.25">
      <c r="C10402" s="20"/>
    </row>
    <row r="10403" spans="3:3" x14ac:dyDescent="0.25">
      <c r="C10403" s="20"/>
    </row>
    <row r="10404" spans="3:3" x14ac:dyDescent="0.25">
      <c r="C10404" s="20"/>
    </row>
    <row r="10405" spans="3:3" x14ac:dyDescent="0.25">
      <c r="C10405" s="20"/>
    </row>
    <row r="10406" spans="3:3" x14ac:dyDescent="0.25">
      <c r="C10406" s="20"/>
    </row>
    <row r="10407" spans="3:3" x14ac:dyDescent="0.25">
      <c r="C10407" s="20"/>
    </row>
    <row r="10408" spans="3:3" x14ac:dyDescent="0.25">
      <c r="C10408" s="20"/>
    </row>
    <row r="10409" spans="3:3" x14ac:dyDescent="0.25">
      <c r="C10409" s="20"/>
    </row>
    <row r="10410" spans="3:3" x14ac:dyDescent="0.25">
      <c r="C10410" s="20"/>
    </row>
    <row r="10411" spans="3:3" x14ac:dyDescent="0.25">
      <c r="C10411" s="20"/>
    </row>
    <row r="10412" spans="3:3" x14ac:dyDescent="0.25">
      <c r="C10412" s="20"/>
    </row>
    <row r="10413" spans="3:3" x14ac:dyDescent="0.25">
      <c r="C10413" s="20"/>
    </row>
    <row r="10414" spans="3:3" x14ac:dyDescent="0.25">
      <c r="C10414" s="20"/>
    </row>
    <row r="10415" spans="3:3" x14ac:dyDescent="0.25">
      <c r="C10415" s="20"/>
    </row>
    <row r="10416" spans="3:3" x14ac:dyDescent="0.25">
      <c r="C10416" s="20"/>
    </row>
    <row r="10417" spans="3:3" x14ac:dyDescent="0.25">
      <c r="C10417" s="20"/>
    </row>
    <row r="10418" spans="3:3" x14ac:dyDescent="0.25">
      <c r="C10418" s="20"/>
    </row>
    <row r="10419" spans="3:3" x14ac:dyDescent="0.25">
      <c r="C10419" s="20"/>
    </row>
    <row r="10420" spans="3:3" x14ac:dyDescent="0.25">
      <c r="C10420" s="20"/>
    </row>
    <row r="10421" spans="3:3" x14ac:dyDescent="0.25">
      <c r="C10421" s="20"/>
    </row>
    <row r="10422" spans="3:3" x14ac:dyDescent="0.25">
      <c r="C10422" s="20"/>
    </row>
    <row r="10423" spans="3:3" x14ac:dyDescent="0.25">
      <c r="C10423" s="20"/>
    </row>
    <row r="10424" spans="3:3" x14ac:dyDescent="0.25">
      <c r="C10424" s="20"/>
    </row>
    <row r="10425" spans="3:3" x14ac:dyDescent="0.25">
      <c r="C10425" s="20"/>
    </row>
    <row r="10426" spans="3:3" x14ac:dyDescent="0.25">
      <c r="C10426" s="20"/>
    </row>
    <row r="10427" spans="3:3" x14ac:dyDescent="0.25">
      <c r="C10427" s="20"/>
    </row>
    <row r="10428" spans="3:3" x14ac:dyDescent="0.25">
      <c r="C10428" s="20"/>
    </row>
    <row r="10429" spans="3:3" x14ac:dyDescent="0.25">
      <c r="C10429" s="20"/>
    </row>
    <row r="10430" spans="3:3" x14ac:dyDescent="0.25">
      <c r="C10430" s="20"/>
    </row>
    <row r="10431" spans="3:3" x14ac:dyDescent="0.25">
      <c r="C10431" s="20"/>
    </row>
    <row r="10432" spans="3:3" x14ac:dyDescent="0.25">
      <c r="C10432" s="20"/>
    </row>
    <row r="10433" spans="3:3" x14ac:dyDescent="0.25">
      <c r="C10433" s="20"/>
    </row>
    <row r="10434" spans="3:3" x14ac:dyDescent="0.25">
      <c r="C10434" s="20"/>
    </row>
    <row r="10435" spans="3:3" x14ac:dyDescent="0.25">
      <c r="C10435" s="20"/>
    </row>
    <row r="10436" spans="3:3" x14ac:dyDescent="0.25">
      <c r="C10436" s="20"/>
    </row>
    <row r="10437" spans="3:3" x14ac:dyDescent="0.25">
      <c r="C10437" s="20"/>
    </row>
    <row r="10438" spans="3:3" x14ac:dyDescent="0.25">
      <c r="C10438" s="20"/>
    </row>
    <row r="10439" spans="3:3" x14ac:dyDescent="0.25">
      <c r="C10439" s="20"/>
    </row>
    <row r="10440" spans="3:3" x14ac:dyDescent="0.25">
      <c r="C10440" s="20"/>
    </row>
    <row r="10441" spans="3:3" x14ac:dyDescent="0.25">
      <c r="C10441" s="20"/>
    </row>
    <row r="10442" spans="3:3" x14ac:dyDescent="0.25">
      <c r="C10442" s="20"/>
    </row>
    <row r="10443" spans="3:3" x14ac:dyDescent="0.25">
      <c r="C10443" s="20"/>
    </row>
    <row r="10444" spans="3:3" x14ac:dyDescent="0.25">
      <c r="C10444" s="20"/>
    </row>
    <row r="10445" spans="3:3" x14ac:dyDescent="0.25">
      <c r="C10445" s="20"/>
    </row>
    <row r="10446" spans="3:3" x14ac:dyDescent="0.25">
      <c r="C10446" s="20"/>
    </row>
    <row r="10447" spans="3:3" x14ac:dyDescent="0.25">
      <c r="C10447" s="20"/>
    </row>
    <row r="10448" spans="3:3" x14ac:dyDescent="0.25">
      <c r="C10448" s="20"/>
    </row>
    <row r="10449" spans="3:3" x14ac:dyDescent="0.25">
      <c r="C10449" s="20"/>
    </row>
    <row r="10450" spans="3:3" x14ac:dyDescent="0.25">
      <c r="C10450" s="20"/>
    </row>
    <row r="10451" spans="3:3" x14ac:dyDescent="0.25">
      <c r="C10451" s="20"/>
    </row>
    <row r="10452" spans="3:3" x14ac:dyDescent="0.25">
      <c r="C10452" s="20"/>
    </row>
    <row r="10453" spans="3:3" x14ac:dyDescent="0.25">
      <c r="C10453" s="20"/>
    </row>
    <row r="10454" spans="3:3" x14ac:dyDescent="0.25">
      <c r="C10454" s="20"/>
    </row>
    <row r="10455" spans="3:3" x14ac:dyDescent="0.25">
      <c r="C10455" s="20"/>
    </row>
    <row r="10456" spans="3:3" x14ac:dyDescent="0.25">
      <c r="C10456" s="20"/>
    </row>
    <row r="10457" spans="3:3" x14ac:dyDescent="0.25">
      <c r="C10457" s="20"/>
    </row>
    <row r="10458" spans="3:3" x14ac:dyDescent="0.25">
      <c r="C10458" s="20"/>
    </row>
    <row r="10459" spans="3:3" x14ac:dyDescent="0.25">
      <c r="C10459" s="20"/>
    </row>
    <row r="10460" spans="3:3" x14ac:dyDescent="0.25">
      <c r="C10460" s="20"/>
    </row>
    <row r="10461" spans="3:3" x14ac:dyDescent="0.25">
      <c r="C10461" s="20"/>
    </row>
    <row r="10462" spans="3:3" x14ac:dyDescent="0.25">
      <c r="C10462" s="20"/>
    </row>
    <row r="10463" spans="3:3" x14ac:dyDescent="0.25">
      <c r="C10463" s="20"/>
    </row>
    <row r="10464" spans="3:3" x14ac:dyDescent="0.25">
      <c r="C10464" s="20"/>
    </row>
    <row r="10465" spans="3:3" x14ac:dyDescent="0.25">
      <c r="C10465" s="20"/>
    </row>
    <row r="10466" spans="3:3" x14ac:dyDescent="0.25">
      <c r="C10466" s="20"/>
    </row>
    <row r="10467" spans="3:3" x14ac:dyDescent="0.25">
      <c r="C10467" s="20"/>
    </row>
    <row r="10468" spans="3:3" x14ac:dyDescent="0.25">
      <c r="C10468" s="20"/>
    </row>
    <row r="10469" spans="3:3" x14ac:dyDescent="0.25">
      <c r="C10469" s="20"/>
    </row>
    <row r="10470" spans="3:3" x14ac:dyDescent="0.25">
      <c r="C10470" s="20"/>
    </row>
    <row r="10471" spans="3:3" x14ac:dyDescent="0.25">
      <c r="C10471" s="20"/>
    </row>
    <row r="10472" spans="3:3" x14ac:dyDescent="0.25">
      <c r="C10472" s="20"/>
    </row>
    <row r="10473" spans="3:3" x14ac:dyDescent="0.25">
      <c r="C10473" s="20"/>
    </row>
    <row r="10474" spans="3:3" x14ac:dyDescent="0.25">
      <c r="C10474" s="20"/>
    </row>
    <row r="10475" spans="3:3" x14ac:dyDescent="0.25">
      <c r="C10475" s="20"/>
    </row>
    <row r="10476" spans="3:3" x14ac:dyDescent="0.25">
      <c r="C10476" s="20"/>
    </row>
    <row r="10477" spans="3:3" x14ac:dyDescent="0.25">
      <c r="C10477" s="20"/>
    </row>
    <row r="10478" spans="3:3" x14ac:dyDescent="0.25">
      <c r="C10478" s="20"/>
    </row>
    <row r="10479" spans="3:3" x14ac:dyDescent="0.25">
      <c r="C10479" s="20"/>
    </row>
    <row r="10480" spans="3:3" x14ac:dyDescent="0.25">
      <c r="C10480" s="20"/>
    </row>
    <row r="10481" spans="3:3" x14ac:dyDescent="0.25">
      <c r="C10481" s="20"/>
    </row>
    <row r="10482" spans="3:3" x14ac:dyDescent="0.25">
      <c r="C10482" s="20"/>
    </row>
    <row r="10483" spans="3:3" x14ac:dyDescent="0.25">
      <c r="C10483" s="20"/>
    </row>
    <row r="10484" spans="3:3" x14ac:dyDescent="0.25">
      <c r="C10484" s="20"/>
    </row>
    <row r="10485" spans="3:3" x14ac:dyDescent="0.25">
      <c r="C10485" s="20"/>
    </row>
    <row r="10486" spans="3:3" x14ac:dyDescent="0.25">
      <c r="C10486" s="20"/>
    </row>
    <row r="10487" spans="3:3" x14ac:dyDescent="0.25">
      <c r="C10487" s="20"/>
    </row>
    <row r="10488" spans="3:3" x14ac:dyDescent="0.25">
      <c r="C10488" s="20"/>
    </row>
    <row r="10489" spans="3:3" x14ac:dyDescent="0.25">
      <c r="C10489" s="20"/>
    </row>
    <row r="10490" spans="3:3" x14ac:dyDescent="0.25">
      <c r="C10490" s="20"/>
    </row>
    <row r="10491" spans="3:3" x14ac:dyDescent="0.25">
      <c r="C10491" s="20"/>
    </row>
    <row r="10492" spans="3:3" x14ac:dyDescent="0.25">
      <c r="C10492" s="20"/>
    </row>
    <row r="10493" spans="3:3" x14ac:dyDescent="0.25">
      <c r="C10493" s="20"/>
    </row>
    <row r="10494" spans="3:3" x14ac:dyDescent="0.25">
      <c r="C10494" s="20"/>
    </row>
    <row r="10495" spans="3:3" x14ac:dyDescent="0.25">
      <c r="C10495" s="20"/>
    </row>
    <row r="10496" spans="3:3" x14ac:dyDescent="0.25">
      <c r="C10496" s="20"/>
    </row>
    <row r="10497" spans="3:3" x14ac:dyDescent="0.25">
      <c r="C10497" s="20"/>
    </row>
    <row r="10498" spans="3:3" x14ac:dyDescent="0.25">
      <c r="C10498" s="20"/>
    </row>
    <row r="10499" spans="3:3" x14ac:dyDescent="0.25">
      <c r="C10499" s="20"/>
    </row>
    <row r="10500" spans="3:3" x14ac:dyDescent="0.25">
      <c r="C10500" s="20"/>
    </row>
    <row r="10501" spans="3:3" x14ac:dyDescent="0.25">
      <c r="C10501" s="20"/>
    </row>
    <row r="10502" spans="3:3" x14ac:dyDescent="0.25">
      <c r="C10502" s="20"/>
    </row>
    <row r="10503" spans="3:3" x14ac:dyDescent="0.25">
      <c r="C10503" s="20"/>
    </row>
    <row r="10504" spans="3:3" x14ac:dyDescent="0.25">
      <c r="C10504" s="20"/>
    </row>
    <row r="10505" spans="3:3" x14ac:dyDescent="0.25">
      <c r="C10505" s="20"/>
    </row>
    <row r="10506" spans="3:3" x14ac:dyDescent="0.25">
      <c r="C10506" s="20"/>
    </row>
    <row r="10507" spans="3:3" x14ac:dyDescent="0.25">
      <c r="C10507" s="20"/>
    </row>
    <row r="10508" spans="3:3" x14ac:dyDescent="0.25">
      <c r="C10508" s="20"/>
    </row>
    <row r="10509" spans="3:3" x14ac:dyDescent="0.25">
      <c r="C10509" s="20"/>
    </row>
    <row r="10510" spans="3:3" x14ac:dyDescent="0.25">
      <c r="C10510" s="20"/>
    </row>
    <row r="10511" spans="3:3" x14ac:dyDescent="0.25">
      <c r="C10511" s="20"/>
    </row>
    <row r="10512" spans="3:3" x14ac:dyDescent="0.25">
      <c r="C10512" s="20"/>
    </row>
    <row r="10513" spans="3:3" x14ac:dyDescent="0.25">
      <c r="C10513" s="20"/>
    </row>
    <row r="10514" spans="3:3" x14ac:dyDescent="0.25">
      <c r="C10514" s="20"/>
    </row>
    <row r="10515" spans="3:3" x14ac:dyDescent="0.25">
      <c r="C10515" s="20"/>
    </row>
    <row r="10516" spans="3:3" x14ac:dyDescent="0.25">
      <c r="C10516" s="20"/>
    </row>
    <row r="10517" spans="3:3" x14ac:dyDescent="0.25">
      <c r="C10517" s="20"/>
    </row>
    <row r="10518" spans="3:3" x14ac:dyDescent="0.25">
      <c r="C10518" s="20"/>
    </row>
    <row r="10519" spans="3:3" x14ac:dyDescent="0.25">
      <c r="C10519" s="20"/>
    </row>
    <row r="10520" spans="3:3" x14ac:dyDescent="0.25">
      <c r="C10520" s="20"/>
    </row>
    <row r="10521" spans="3:3" x14ac:dyDescent="0.25">
      <c r="C10521" s="20"/>
    </row>
    <row r="10522" spans="3:3" x14ac:dyDescent="0.25">
      <c r="C10522" s="20"/>
    </row>
    <row r="10523" spans="3:3" x14ac:dyDescent="0.25">
      <c r="C10523" s="20"/>
    </row>
    <row r="10524" spans="3:3" x14ac:dyDescent="0.25">
      <c r="C10524" s="20"/>
    </row>
    <row r="10525" spans="3:3" x14ac:dyDescent="0.25">
      <c r="C10525" s="20"/>
    </row>
    <row r="10526" spans="3:3" x14ac:dyDescent="0.25">
      <c r="C10526" s="20"/>
    </row>
    <row r="10527" spans="3:3" x14ac:dyDescent="0.25">
      <c r="C10527" s="20"/>
    </row>
    <row r="10528" spans="3:3" x14ac:dyDescent="0.25">
      <c r="C10528" s="20"/>
    </row>
    <row r="10529" spans="3:3" x14ac:dyDescent="0.25">
      <c r="C10529" s="20"/>
    </row>
    <row r="10530" spans="3:3" x14ac:dyDescent="0.25">
      <c r="C10530" s="20"/>
    </row>
    <row r="10531" spans="3:3" x14ac:dyDescent="0.25">
      <c r="C10531" s="20"/>
    </row>
    <row r="10532" spans="3:3" x14ac:dyDescent="0.25">
      <c r="C10532" s="20"/>
    </row>
    <row r="10533" spans="3:3" x14ac:dyDescent="0.25">
      <c r="C10533" s="20"/>
    </row>
    <row r="10534" spans="3:3" x14ac:dyDescent="0.25">
      <c r="C10534" s="20"/>
    </row>
    <row r="10535" spans="3:3" x14ac:dyDescent="0.25">
      <c r="C10535" s="20"/>
    </row>
    <row r="10536" spans="3:3" x14ac:dyDescent="0.25">
      <c r="C10536" s="20"/>
    </row>
    <row r="10537" spans="3:3" x14ac:dyDescent="0.25">
      <c r="C10537" s="20"/>
    </row>
    <row r="10538" spans="3:3" x14ac:dyDescent="0.25">
      <c r="C10538" s="20"/>
    </row>
    <row r="10539" spans="3:3" x14ac:dyDescent="0.25">
      <c r="C10539" s="20"/>
    </row>
    <row r="10540" spans="3:3" x14ac:dyDescent="0.25">
      <c r="C10540" s="20"/>
    </row>
    <row r="10541" spans="3:3" x14ac:dyDescent="0.25">
      <c r="C10541" s="20"/>
    </row>
    <row r="10542" spans="3:3" x14ac:dyDescent="0.25">
      <c r="C10542" s="20"/>
    </row>
    <row r="10543" spans="3:3" x14ac:dyDescent="0.25">
      <c r="C10543" s="20"/>
    </row>
    <row r="10544" spans="3:3" x14ac:dyDescent="0.25">
      <c r="C10544" s="20"/>
    </row>
    <row r="10545" spans="3:3" x14ac:dyDescent="0.25">
      <c r="C10545" s="20"/>
    </row>
    <row r="10546" spans="3:3" x14ac:dyDescent="0.25">
      <c r="C10546" s="20"/>
    </row>
    <row r="10547" spans="3:3" x14ac:dyDescent="0.25">
      <c r="C10547" s="20"/>
    </row>
    <row r="10548" spans="3:3" x14ac:dyDescent="0.25">
      <c r="C10548" s="20"/>
    </row>
    <row r="10549" spans="3:3" x14ac:dyDescent="0.25">
      <c r="C10549" s="20"/>
    </row>
    <row r="10550" spans="3:3" x14ac:dyDescent="0.25">
      <c r="C10550" s="20"/>
    </row>
    <row r="10551" spans="3:3" x14ac:dyDescent="0.25">
      <c r="C10551" s="20"/>
    </row>
    <row r="10552" spans="3:3" x14ac:dyDescent="0.25">
      <c r="C10552" s="20"/>
    </row>
    <row r="10553" spans="3:3" x14ac:dyDescent="0.25">
      <c r="C10553" s="20"/>
    </row>
    <row r="10554" spans="3:3" x14ac:dyDescent="0.25">
      <c r="C10554" s="20"/>
    </row>
    <row r="10555" spans="3:3" x14ac:dyDescent="0.25">
      <c r="C10555" s="20"/>
    </row>
    <row r="10556" spans="3:3" x14ac:dyDescent="0.25">
      <c r="C10556" s="20"/>
    </row>
    <row r="10557" spans="3:3" x14ac:dyDescent="0.25">
      <c r="C10557" s="20"/>
    </row>
    <row r="10558" spans="3:3" x14ac:dyDescent="0.25">
      <c r="C10558" s="20"/>
    </row>
    <row r="10559" spans="3:3" x14ac:dyDescent="0.25">
      <c r="C10559" s="20"/>
    </row>
    <row r="10560" spans="3:3" x14ac:dyDescent="0.25">
      <c r="C10560" s="20"/>
    </row>
    <row r="10561" spans="3:3" x14ac:dyDescent="0.25">
      <c r="C10561" s="20"/>
    </row>
    <row r="10562" spans="3:3" x14ac:dyDescent="0.25">
      <c r="C10562" s="20"/>
    </row>
    <row r="10563" spans="3:3" x14ac:dyDescent="0.25">
      <c r="C10563" s="20"/>
    </row>
    <row r="10564" spans="3:3" x14ac:dyDescent="0.25">
      <c r="C10564" s="20"/>
    </row>
    <row r="10565" spans="3:3" x14ac:dyDescent="0.25">
      <c r="C10565" s="20"/>
    </row>
    <row r="10566" spans="3:3" x14ac:dyDescent="0.25">
      <c r="C10566" s="20"/>
    </row>
    <row r="10567" spans="3:3" x14ac:dyDescent="0.25">
      <c r="C10567" s="20"/>
    </row>
    <row r="10568" spans="3:3" x14ac:dyDescent="0.25">
      <c r="C10568" s="20"/>
    </row>
    <row r="10569" spans="3:3" x14ac:dyDescent="0.25">
      <c r="C10569" s="20"/>
    </row>
    <row r="10570" spans="3:3" x14ac:dyDescent="0.25">
      <c r="C10570" s="20"/>
    </row>
    <row r="10571" spans="3:3" x14ac:dyDescent="0.25">
      <c r="C10571" s="20"/>
    </row>
    <row r="10572" spans="3:3" x14ac:dyDescent="0.25">
      <c r="C10572" s="20"/>
    </row>
    <row r="10573" spans="3:3" x14ac:dyDescent="0.25">
      <c r="C10573" s="20"/>
    </row>
    <row r="10574" spans="3:3" x14ac:dyDescent="0.25">
      <c r="C10574" s="20"/>
    </row>
    <row r="10575" spans="3:3" x14ac:dyDescent="0.25">
      <c r="C10575" s="20"/>
    </row>
    <row r="10576" spans="3:3" x14ac:dyDescent="0.25">
      <c r="C10576" s="20"/>
    </row>
    <row r="10577" spans="3:3" x14ac:dyDescent="0.25">
      <c r="C10577" s="20"/>
    </row>
    <row r="10578" spans="3:3" x14ac:dyDescent="0.25">
      <c r="C10578" s="20"/>
    </row>
    <row r="10579" spans="3:3" x14ac:dyDescent="0.25">
      <c r="C10579" s="20"/>
    </row>
    <row r="10580" spans="3:3" x14ac:dyDescent="0.25">
      <c r="C10580" s="20"/>
    </row>
    <row r="10581" spans="3:3" x14ac:dyDescent="0.25">
      <c r="C10581" s="20"/>
    </row>
    <row r="10582" spans="3:3" x14ac:dyDescent="0.25">
      <c r="C10582" s="20"/>
    </row>
    <row r="10583" spans="3:3" x14ac:dyDescent="0.25">
      <c r="C10583" s="20"/>
    </row>
    <row r="10584" spans="3:3" x14ac:dyDescent="0.25">
      <c r="C10584" s="20"/>
    </row>
    <row r="10585" spans="3:3" x14ac:dyDescent="0.25">
      <c r="C10585" s="20"/>
    </row>
    <row r="10586" spans="3:3" x14ac:dyDescent="0.25">
      <c r="C10586" s="20"/>
    </row>
    <row r="10587" spans="3:3" x14ac:dyDescent="0.25">
      <c r="C10587" s="20"/>
    </row>
    <row r="10588" spans="3:3" x14ac:dyDescent="0.25">
      <c r="C10588" s="20"/>
    </row>
    <row r="10589" spans="3:3" x14ac:dyDescent="0.25">
      <c r="C10589" s="20"/>
    </row>
    <row r="10590" spans="3:3" x14ac:dyDescent="0.25">
      <c r="C10590" s="20"/>
    </row>
    <row r="10591" spans="3:3" x14ac:dyDescent="0.25">
      <c r="C10591" s="20"/>
    </row>
    <row r="10592" spans="3:3" x14ac:dyDescent="0.25">
      <c r="C10592" s="20"/>
    </row>
    <row r="10593" spans="3:3" x14ac:dyDescent="0.25">
      <c r="C10593" s="20"/>
    </row>
    <row r="10594" spans="3:3" x14ac:dyDescent="0.25">
      <c r="C10594" s="20"/>
    </row>
    <row r="10595" spans="3:3" x14ac:dyDescent="0.25">
      <c r="C10595" s="20"/>
    </row>
    <row r="10596" spans="3:3" x14ac:dyDescent="0.25">
      <c r="C10596" s="20"/>
    </row>
    <row r="10597" spans="3:3" x14ac:dyDescent="0.25">
      <c r="C10597" s="20"/>
    </row>
    <row r="10598" spans="3:3" x14ac:dyDescent="0.25">
      <c r="C10598" s="20"/>
    </row>
    <row r="10599" spans="3:3" x14ac:dyDescent="0.25">
      <c r="C10599" s="20"/>
    </row>
    <row r="10600" spans="3:3" x14ac:dyDescent="0.25">
      <c r="C10600" s="20"/>
    </row>
    <row r="10601" spans="3:3" x14ac:dyDescent="0.25">
      <c r="C10601" s="20"/>
    </row>
    <row r="10602" spans="3:3" x14ac:dyDescent="0.25">
      <c r="C10602" s="20"/>
    </row>
    <row r="10603" spans="3:3" x14ac:dyDescent="0.25">
      <c r="C10603" s="20"/>
    </row>
    <row r="10604" spans="3:3" x14ac:dyDescent="0.25">
      <c r="C10604" s="20"/>
    </row>
    <row r="10605" spans="3:3" x14ac:dyDescent="0.25">
      <c r="C10605" s="20"/>
    </row>
    <row r="10606" spans="3:3" x14ac:dyDescent="0.25">
      <c r="C10606" s="20"/>
    </row>
    <row r="10607" spans="3:3" x14ac:dyDescent="0.25">
      <c r="C10607" s="20"/>
    </row>
    <row r="10608" spans="3:3" x14ac:dyDescent="0.25">
      <c r="C10608" s="20"/>
    </row>
    <row r="10609" spans="3:3" x14ac:dyDescent="0.25">
      <c r="C10609" s="20"/>
    </row>
    <row r="10610" spans="3:3" x14ac:dyDescent="0.25">
      <c r="C10610" s="20"/>
    </row>
    <row r="10611" spans="3:3" x14ac:dyDescent="0.25">
      <c r="C10611" s="20"/>
    </row>
    <row r="10612" spans="3:3" x14ac:dyDescent="0.25">
      <c r="C10612" s="20"/>
    </row>
    <row r="10613" spans="3:3" x14ac:dyDescent="0.25">
      <c r="C10613" s="20"/>
    </row>
    <row r="10614" spans="3:3" x14ac:dyDescent="0.25">
      <c r="C10614" s="20"/>
    </row>
    <row r="10615" spans="3:3" x14ac:dyDescent="0.25">
      <c r="C10615" s="20"/>
    </row>
    <row r="10616" spans="3:3" x14ac:dyDescent="0.25">
      <c r="C10616" s="20"/>
    </row>
    <row r="10617" spans="3:3" x14ac:dyDescent="0.25">
      <c r="C10617" s="20"/>
    </row>
    <row r="10618" spans="3:3" x14ac:dyDescent="0.25">
      <c r="C10618" s="20"/>
    </row>
    <row r="10619" spans="3:3" x14ac:dyDescent="0.25">
      <c r="C10619" s="20"/>
    </row>
    <row r="10620" spans="3:3" x14ac:dyDescent="0.25">
      <c r="C10620" s="20"/>
    </row>
    <row r="10621" spans="3:3" x14ac:dyDescent="0.25">
      <c r="C10621" s="20"/>
    </row>
    <row r="10622" spans="3:3" x14ac:dyDescent="0.25">
      <c r="C10622" s="20"/>
    </row>
    <row r="10623" spans="3:3" x14ac:dyDescent="0.25">
      <c r="C10623" s="20"/>
    </row>
    <row r="10624" spans="3:3" x14ac:dyDescent="0.25">
      <c r="C10624" s="20"/>
    </row>
    <row r="10625" spans="3:3" x14ac:dyDescent="0.25">
      <c r="C10625" s="20"/>
    </row>
    <row r="10626" spans="3:3" x14ac:dyDescent="0.25">
      <c r="C10626" s="20"/>
    </row>
    <row r="10627" spans="3:3" x14ac:dyDescent="0.25">
      <c r="C10627" s="20"/>
    </row>
    <row r="10628" spans="3:3" x14ac:dyDescent="0.25">
      <c r="C10628" s="20"/>
    </row>
    <row r="10629" spans="3:3" x14ac:dyDescent="0.25">
      <c r="C10629" s="20"/>
    </row>
    <row r="10630" spans="3:3" x14ac:dyDescent="0.25">
      <c r="C10630" s="20"/>
    </row>
    <row r="10631" spans="3:3" x14ac:dyDescent="0.25">
      <c r="C10631" s="20"/>
    </row>
    <row r="10632" spans="3:3" x14ac:dyDescent="0.25">
      <c r="C10632" s="20"/>
    </row>
    <row r="10633" spans="3:3" x14ac:dyDescent="0.25">
      <c r="C10633" s="20"/>
    </row>
    <row r="10634" spans="3:3" x14ac:dyDescent="0.25">
      <c r="C10634" s="20"/>
    </row>
    <row r="10635" spans="3:3" x14ac:dyDescent="0.25">
      <c r="C10635" s="20"/>
    </row>
    <row r="10636" spans="3:3" x14ac:dyDescent="0.25">
      <c r="C10636" s="20"/>
    </row>
    <row r="10637" spans="3:3" x14ac:dyDescent="0.25">
      <c r="C10637" s="20"/>
    </row>
    <row r="10638" spans="3:3" x14ac:dyDescent="0.25">
      <c r="C10638" s="20"/>
    </row>
    <row r="10639" spans="3:3" x14ac:dyDescent="0.25">
      <c r="C10639" s="20"/>
    </row>
    <row r="10640" spans="3:3" x14ac:dyDescent="0.25">
      <c r="C10640" s="20"/>
    </row>
    <row r="10641" spans="3:3" x14ac:dyDescent="0.25">
      <c r="C10641" s="20"/>
    </row>
    <row r="10642" spans="3:3" x14ac:dyDescent="0.25">
      <c r="C10642" s="20"/>
    </row>
    <row r="10643" spans="3:3" x14ac:dyDescent="0.25">
      <c r="C10643" s="20"/>
    </row>
    <row r="10644" spans="3:3" x14ac:dyDescent="0.25">
      <c r="C10644" s="20"/>
    </row>
    <row r="10645" spans="3:3" x14ac:dyDescent="0.25">
      <c r="C10645" s="20"/>
    </row>
    <row r="10646" spans="3:3" x14ac:dyDescent="0.25">
      <c r="C10646" s="20"/>
    </row>
    <row r="10647" spans="3:3" x14ac:dyDescent="0.25">
      <c r="C10647" s="20"/>
    </row>
    <row r="10648" spans="3:3" x14ac:dyDescent="0.25">
      <c r="C10648" s="20"/>
    </row>
    <row r="10649" spans="3:3" x14ac:dyDescent="0.25">
      <c r="C10649" s="20"/>
    </row>
    <row r="10650" spans="3:3" x14ac:dyDescent="0.25">
      <c r="C10650" s="20"/>
    </row>
    <row r="10651" spans="3:3" x14ac:dyDescent="0.25">
      <c r="C10651" s="20"/>
    </row>
    <row r="10652" spans="3:3" x14ac:dyDescent="0.25">
      <c r="C10652" s="20"/>
    </row>
    <row r="10653" spans="3:3" x14ac:dyDescent="0.25">
      <c r="C10653" s="20"/>
    </row>
    <row r="10654" spans="3:3" x14ac:dyDescent="0.25">
      <c r="C10654" s="20"/>
    </row>
    <row r="10655" spans="3:3" x14ac:dyDescent="0.25">
      <c r="C10655" s="20"/>
    </row>
    <row r="10656" spans="3:3" x14ac:dyDescent="0.25">
      <c r="C10656" s="20"/>
    </row>
    <row r="10657" spans="3:3" x14ac:dyDescent="0.25">
      <c r="C10657" s="20"/>
    </row>
    <row r="10658" spans="3:3" x14ac:dyDescent="0.25">
      <c r="C10658" s="20"/>
    </row>
    <row r="10659" spans="3:3" x14ac:dyDescent="0.25">
      <c r="C10659" s="20"/>
    </row>
    <row r="10660" spans="3:3" x14ac:dyDescent="0.25">
      <c r="C10660" s="20"/>
    </row>
    <row r="10661" spans="3:3" x14ac:dyDescent="0.25">
      <c r="C10661" s="20"/>
    </row>
    <row r="10662" spans="3:3" x14ac:dyDescent="0.25">
      <c r="C10662" s="20"/>
    </row>
    <row r="10663" spans="3:3" x14ac:dyDescent="0.25">
      <c r="C10663" s="20"/>
    </row>
    <row r="10664" spans="3:3" x14ac:dyDescent="0.25">
      <c r="C10664" s="20"/>
    </row>
    <row r="10665" spans="3:3" x14ac:dyDescent="0.25">
      <c r="C10665" s="20"/>
    </row>
    <row r="10666" spans="3:3" x14ac:dyDescent="0.25">
      <c r="C10666" s="20"/>
    </row>
    <row r="10667" spans="3:3" x14ac:dyDescent="0.25">
      <c r="C10667" s="20"/>
    </row>
    <row r="10668" spans="3:3" x14ac:dyDescent="0.25">
      <c r="C10668" s="20"/>
    </row>
    <row r="10669" spans="3:3" x14ac:dyDescent="0.25">
      <c r="C10669" s="20"/>
    </row>
    <row r="10670" spans="3:3" x14ac:dyDescent="0.25">
      <c r="C10670" s="20"/>
    </row>
    <row r="10671" spans="3:3" x14ac:dyDescent="0.25">
      <c r="C10671" s="20"/>
    </row>
    <row r="10672" spans="3:3" x14ac:dyDescent="0.25">
      <c r="C10672" s="20"/>
    </row>
    <row r="10673" spans="3:3" x14ac:dyDescent="0.25">
      <c r="C10673" s="20"/>
    </row>
    <row r="10674" spans="3:3" x14ac:dyDescent="0.25">
      <c r="C10674" s="20"/>
    </row>
    <row r="10675" spans="3:3" x14ac:dyDescent="0.25">
      <c r="C10675" s="20"/>
    </row>
    <row r="10676" spans="3:3" x14ac:dyDescent="0.25">
      <c r="C10676" s="20"/>
    </row>
    <row r="10677" spans="3:3" x14ac:dyDescent="0.25">
      <c r="C10677" s="20"/>
    </row>
    <row r="10678" spans="3:3" x14ac:dyDescent="0.25">
      <c r="C10678" s="20"/>
    </row>
    <row r="10679" spans="3:3" x14ac:dyDescent="0.25">
      <c r="C10679" s="20"/>
    </row>
    <row r="10680" spans="3:3" x14ac:dyDescent="0.25">
      <c r="C10680" s="20"/>
    </row>
    <row r="10681" spans="3:3" x14ac:dyDescent="0.25">
      <c r="C10681" s="20"/>
    </row>
    <row r="10682" spans="3:3" x14ac:dyDescent="0.25">
      <c r="C10682" s="20"/>
    </row>
    <row r="10683" spans="3:3" x14ac:dyDescent="0.25">
      <c r="C10683" s="20"/>
    </row>
    <row r="10684" spans="3:3" x14ac:dyDescent="0.25">
      <c r="C10684" s="20"/>
    </row>
    <row r="10685" spans="3:3" x14ac:dyDescent="0.25">
      <c r="C10685" s="20"/>
    </row>
    <row r="10686" spans="3:3" x14ac:dyDescent="0.25">
      <c r="C10686" s="20"/>
    </row>
    <row r="10687" spans="3:3" x14ac:dyDescent="0.25">
      <c r="C10687" s="20"/>
    </row>
    <row r="10688" spans="3:3" x14ac:dyDescent="0.25">
      <c r="C10688" s="20"/>
    </row>
    <row r="10689" spans="3:3" x14ac:dyDescent="0.25">
      <c r="C10689" s="20"/>
    </row>
    <row r="10690" spans="3:3" x14ac:dyDescent="0.25">
      <c r="C10690" s="20"/>
    </row>
    <row r="10691" spans="3:3" x14ac:dyDescent="0.25">
      <c r="C10691" s="20"/>
    </row>
    <row r="10692" spans="3:3" x14ac:dyDescent="0.25">
      <c r="C10692" s="20"/>
    </row>
    <row r="10693" spans="3:3" x14ac:dyDescent="0.25">
      <c r="C10693" s="20"/>
    </row>
    <row r="10694" spans="3:3" x14ac:dyDescent="0.25">
      <c r="C10694" s="20"/>
    </row>
    <row r="10695" spans="3:3" x14ac:dyDescent="0.25">
      <c r="C10695" s="20"/>
    </row>
    <row r="10696" spans="3:3" x14ac:dyDescent="0.25">
      <c r="C10696" s="20"/>
    </row>
    <row r="10697" spans="3:3" x14ac:dyDescent="0.25">
      <c r="C10697" s="20"/>
    </row>
    <row r="10698" spans="3:3" x14ac:dyDescent="0.25">
      <c r="C10698" s="20"/>
    </row>
    <row r="10699" spans="3:3" x14ac:dyDescent="0.25">
      <c r="C10699" s="20"/>
    </row>
    <row r="10700" spans="3:3" x14ac:dyDescent="0.25">
      <c r="C10700" s="20"/>
    </row>
    <row r="10701" spans="3:3" x14ac:dyDescent="0.25">
      <c r="C10701" s="20"/>
    </row>
    <row r="10702" spans="3:3" x14ac:dyDescent="0.25">
      <c r="C10702" s="20"/>
    </row>
    <row r="10703" spans="3:3" x14ac:dyDescent="0.25">
      <c r="C10703" s="20"/>
    </row>
    <row r="10704" spans="3:3" x14ac:dyDescent="0.25">
      <c r="C10704" s="20"/>
    </row>
    <row r="10705" spans="3:3" x14ac:dyDescent="0.25">
      <c r="C10705" s="20"/>
    </row>
    <row r="10706" spans="3:3" x14ac:dyDescent="0.25">
      <c r="C10706" s="20"/>
    </row>
    <row r="10707" spans="3:3" x14ac:dyDescent="0.25">
      <c r="C10707" s="20"/>
    </row>
    <row r="10708" spans="3:3" x14ac:dyDescent="0.25">
      <c r="C10708" s="20"/>
    </row>
    <row r="10709" spans="3:3" x14ac:dyDescent="0.25">
      <c r="C10709" s="20"/>
    </row>
    <row r="10710" spans="3:3" x14ac:dyDescent="0.25">
      <c r="C10710" s="20"/>
    </row>
    <row r="10711" spans="3:3" x14ac:dyDescent="0.25">
      <c r="C10711" s="20"/>
    </row>
    <row r="10712" spans="3:3" x14ac:dyDescent="0.25">
      <c r="C10712" s="20"/>
    </row>
    <row r="10713" spans="3:3" x14ac:dyDescent="0.25">
      <c r="C10713" s="20"/>
    </row>
    <row r="10714" spans="3:3" x14ac:dyDescent="0.25">
      <c r="C10714" s="20"/>
    </row>
    <row r="10715" spans="3:3" x14ac:dyDescent="0.25">
      <c r="C10715" s="20"/>
    </row>
    <row r="10716" spans="3:3" x14ac:dyDescent="0.25">
      <c r="C10716" s="20"/>
    </row>
    <row r="10717" spans="3:3" x14ac:dyDescent="0.25">
      <c r="C10717" s="20"/>
    </row>
    <row r="10718" spans="3:3" x14ac:dyDescent="0.25">
      <c r="C10718" s="20"/>
    </row>
    <row r="10719" spans="3:3" x14ac:dyDescent="0.25">
      <c r="C10719" s="20"/>
    </row>
    <row r="10720" spans="3:3" x14ac:dyDescent="0.25">
      <c r="C10720" s="20"/>
    </row>
    <row r="10721" spans="3:3" x14ac:dyDescent="0.25">
      <c r="C10721" s="20"/>
    </row>
    <row r="10722" spans="3:3" x14ac:dyDescent="0.25">
      <c r="C10722" s="20"/>
    </row>
    <row r="10723" spans="3:3" x14ac:dyDescent="0.25">
      <c r="C10723" s="20"/>
    </row>
    <row r="10724" spans="3:3" x14ac:dyDescent="0.25">
      <c r="C10724" s="20"/>
    </row>
    <row r="10725" spans="3:3" x14ac:dyDescent="0.25">
      <c r="C10725" s="20"/>
    </row>
    <row r="10726" spans="3:3" x14ac:dyDescent="0.25">
      <c r="C10726" s="20"/>
    </row>
    <row r="10727" spans="3:3" x14ac:dyDescent="0.25">
      <c r="C10727" s="20"/>
    </row>
    <row r="10728" spans="3:3" x14ac:dyDescent="0.25">
      <c r="C10728" s="20"/>
    </row>
    <row r="10729" spans="3:3" x14ac:dyDescent="0.25">
      <c r="C10729" s="20"/>
    </row>
    <row r="10730" spans="3:3" x14ac:dyDescent="0.25">
      <c r="C10730" s="20"/>
    </row>
    <row r="10731" spans="3:3" x14ac:dyDescent="0.25">
      <c r="C10731" s="20"/>
    </row>
    <row r="10732" spans="3:3" x14ac:dyDescent="0.25">
      <c r="C10732" s="20"/>
    </row>
    <row r="10733" spans="3:3" x14ac:dyDescent="0.25">
      <c r="C10733" s="20"/>
    </row>
    <row r="10734" spans="3:3" x14ac:dyDescent="0.25">
      <c r="C10734" s="20"/>
    </row>
    <row r="10735" spans="3:3" x14ac:dyDescent="0.25">
      <c r="C10735" s="20"/>
    </row>
    <row r="10736" spans="3:3" x14ac:dyDescent="0.25">
      <c r="C10736" s="20"/>
    </row>
    <row r="10737" spans="3:3" x14ac:dyDescent="0.25">
      <c r="C10737" s="20"/>
    </row>
    <row r="10738" spans="3:3" x14ac:dyDescent="0.25">
      <c r="C10738" s="20"/>
    </row>
    <row r="10739" spans="3:3" x14ac:dyDescent="0.25">
      <c r="C10739" s="20"/>
    </row>
    <row r="10740" spans="3:3" x14ac:dyDescent="0.25">
      <c r="C10740" s="20"/>
    </row>
    <row r="10741" spans="3:3" x14ac:dyDescent="0.25">
      <c r="C10741" s="20"/>
    </row>
    <row r="10742" spans="3:3" x14ac:dyDescent="0.25">
      <c r="C10742" s="20"/>
    </row>
    <row r="10743" spans="3:3" x14ac:dyDescent="0.25">
      <c r="C10743" s="20"/>
    </row>
    <row r="10744" spans="3:3" x14ac:dyDescent="0.25">
      <c r="C10744" s="20"/>
    </row>
    <row r="10745" spans="3:3" x14ac:dyDescent="0.25">
      <c r="C10745" s="20"/>
    </row>
    <row r="10746" spans="3:3" x14ac:dyDescent="0.25">
      <c r="C10746" s="20"/>
    </row>
    <row r="10747" spans="3:3" x14ac:dyDescent="0.25">
      <c r="C10747" s="20"/>
    </row>
    <row r="10748" spans="3:3" x14ac:dyDescent="0.25">
      <c r="C10748" s="20"/>
    </row>
    <row r="10749" spans="3:3" x14ac:dyDescent="0.25">
      <c r="C10749" s="20"/>
    </row>
    <row r="10750" spans="3:3" x14ac:dyDescent="0.25">
      <c r="C10750" s="20"/>
    </row>
    <row r="10751" spans="3:3" x14ac:dyDescent="0.25">
      <c r="C10751" s="20"/>
    </row>
    <row r="10752" spans="3:3" x14ac:dyDescent="0.25">
      <c r="C10752" s="20"/>
    </row>
    <row r="10753" spans="3:3" x14ac:dyDescent="0.25">
      <c r="C10753" s="20"/>
    </row>
    <row r="10754" spans="3:3" x14ac:dyDescent="0.25">
      <c r="C10754" s="20"/>
    </row>
    <row r="10755" spans="3:3" x14ac:dyDescent="0.25">
      <c r="C10755" s="20"/>
    </row>
    <row r="10756" spans="3:3" x14ac:dyDescent="0.25">
      <c r="C10756" s="20"/>
    </row>
    <row r="10757" spans="3:3" x14ac:dyDescent="0.25">
      <c r="C10757" s="20"/>
    </row>
    <row r="10758" spans="3:3" x14ac:dyDescent="0.25">
      <c r="C10758" s="20"/>
    </row>
    <row r="10759" spans="3:3" x14ac:dyDescent="0.25">
      <c r="C10759" s="20"/>
    </row>
    <row r="10760" spans="3:3" x14ac:dyDescent="0.25">
      <c r="C10760" s="20"/>
    </row>
    <row r="10761" spans="3:3" x14ac:dyDescent="0.25">
      <c r="C10761" s="20"/>
    </row>
    <row r="10762" spans="3:3" x14ac:dyDescent="0.25">
      <c r="C10762" s="20"/>
    </row>
    <row r="10763" spans="3:3" x14ac:dyDescent="0.25">
      <c r="C10763" s="20"/>
    </row>
    <row r="10764" spans="3:3" x14ac:dyDescent="0.25">
      <c r="C10764" s="20"/>
    </row>
    <row r="10765" spans="3:3" x14ac:dyDescent="0.25">
      <c r="C10765" s="20"/>
    </row>
    <row r="10766" spans="3:3" x14ac:dyDescent="0.25">
      <c r="C10766" s="20"/>
    </row>
    <row r="10767" spans="3:3" x14ac:dyDescent="0.25">
      <c r="C10767" s="20"/>
    </row>
    <row r="10768" spans="3:3" x14ac:dyDescent="0.25">
      <c r="C10768" s="20"/>
    </row>
    <row r="10769" spans="3:3" x14ac:dyDescent="0.25">
      <c r="C10769" s="20"/>
    </row>
    <row r="10770" spans="3:3" x14ac:dyDescent="0.25">
      <c r="C10770" s="20"/>
    </row>
    <row r="10771" spans="3:3" x14ac:dyDescent="0.25">
      <c r="C10771" s="20"/>
    </row>
    <row r="10772" spans="3:3" x14ac:dyDescent="0.25">
      <c r="C10772" s="20"/>
    </row>
    <row r="10773" spans="3:3" x14ac:dyDescent="0.25">
      <c r="C10773" s="20"/>
    </row>
    <row r="10774" spans="3:3" x14ac:dyDescent="0.25">
      <c r="C10774" s="20"/>
    </row>
    <row r="10775" spans="3:3" x14ac:dyDescent="0.25">
      <c r="C10775" s="20"/>
    </row>
    <row r="10776" spans="3:3" x14ac:dyDescent="0.25">
      <c r="C10776" s="20"/>
    </row>
    <row r="10777" spans="3:3" x14ac:dyDescent="0.25">
      <c r="C10777" s="20"/>
    </row>
    <row r="10778" spans="3:3" x14ac:dyDescent="0.25">
      <c r="C10778" s="20"/>
    </row>
    <row r="10779" spans="3:3" x14ac:dyDescent="0.25">
      <c r="C10779" s="20"/>
    </row>
    <row r="10780" spans="3:3" x14ac:dyDescent="0.25">
      <c r="C10780" s="20"/>
    </row>
    <row r="10781" spans="3:3" x14ac:dyDescent="0.25">
      <c r="C10781" s="20"/>
    </row>
    <row r="10782" spans="3:3" x14ac:dyDescent="0.25">
      <c r="C10782" s="20"/>
    </row>
    <row r="10783" spans="3:3" x14ac:dyDescent="0.25">
      <c r="C10783" s="20"/>
    </row>
    <row r="10784" spans="3:3" x14ac:dyDescent="0.25">
      <c r="C10784" s="20"/>
    </row>
    <row r="10785" spans="3:3" x14ac:dyDescent="0.25">
      <c r="C10785" s="20"/>
    </row>
    <row r="10786" spans="3:3" x14ac:dyDescent="0.25">
      <c r="C10786" s="20"/>
    </row>
    <row r="10787" spans="3:3" x14ac:dyDescent="0.25">
      <c r="C10787" s="20"/>
    </row>
    <row r="10788" spans="3:3" x14ac:dyDescent="0.25">
      <c r="C10788" s="20"/>
    </row>
    <row r="10789" spans="3:3" x14ac:dyDescent="0.25">
      <c r="C10789" s="20"/>
    </row>
    <row r="10790" spans="3:3" x14ac:dyDescent="0.25">
      <c r="C10790" s="20"/>
    </row>
    <row r="10791" spans="3:3" x14ac:dyDescent="0.25">
      <c r="C10791" s="20"/>
    </row>
    <row r="10792" spans="3:3" x14ac:dyDescent="0.25">
      <c r="C10792" s="20"/>
    </row>
    <row r="10793" spans="3:3" x14ac:dyDescent="0.25">
      <c r="C10793" s="20"/>
    </row>
    <row r="10794" spans="3:3" x14ac:dyDescent="0.25">
      <c r="C10794" s="20"/>
    </row>
    <row r="10795" spans="3:3" x14ac:dyDescent="0.25">
      <c r="C10795" s="20"/>
    </row>
    <row r="10796" spans="3:3" x14ac:dyDescent="0.25">
      <c r="C10796" s="20"/>
    </row>
    <row r="10797" spans="3:3" x14ac:dyDescent="0.25">
      <c r="C10797" s="20"/>
    </row>
    <row r="10798" spans="3:3" x14ac:dyDescent="0.25">
      <c r="C10798" s="20"/>
    </row>
    <row r="10799" spans="3:3" x14ac:dyDescent="0.25">
      <c r="C10799" s="20"/>
    </row>
    <row r="10800" spans="3:3" x14ac:dyDescent="0.25">
      <c r="C10800" s="20"/>
    </row>
    <row r="10801" spans="3:3" x14ac:dyDescent="0.25">
      <c r="C10801" s="20"/>
    </row>
    <row r="10802" spans="3:3" x14ac:dyDescent="0.25">
      <c r="C10802" s="20"/>
    </row>
    <row r="10803" spans="3:3" x14ac:dyDescent="0.25">
      <c r="C10803" s="20"/>
    </row>
    <row r="10804" spans="3:3" x14ac:dyDescent="0.25">
      <c r="C10804" s="20"/>
    </row>
    <row r="10805" spans="3:3" x14ac:dyDescent="0.25">
      <c r="C10805" s="20"/>
    </row>
    <row r="10806" spans="3:3" x14ac:dyDescent="0.25">
      <c r="C10806" s="20"/>
    </row>
    <row r="10807" spans="3:3" x14ac:dyDescent="0.25">
      <c r="C10807" s="20"/>
    </row>
    <row r="10808" spans="3:3" x14ac:dyDescent="0.25">
      <c r="C10808" s="20"/>
    </row>
    <row r="10809" spans="3:3" x14ac:dyDescent="0.25">
      <c r="C10809" s="20"/>
    </row>
    <row r="10810" spans="3:3" x14ac:dyDescent="0.25">
      <c r="C10810" s="20"/>
    </row>
    <row r="10811" spans="3:3" x14ac:dyDescent="0.25">
      <c r="C10811" s="20"/>
    </row>
    <row r="10812" spans="3:3" x14ac:dyDescent="0.25">
      <c r="C10812" s="20"/>
    </row>
    <row r="10813" spans="3:3" x14ac:dyDescent="0.25">
      <c r="C10813" s="20"/>
    </row>
    <row r="10814" spans="3:3" x14ac:dyDescent="0.25">
      <c r="C10814" s="20"/>
    </row>
    <row r="10815" spans="3:3" x14ac:dyDescent="0.25">
      <c r="C10815" s="20"/>
    </row>
    <row r="10816" spans="3:3" x14ac:dyDescent="0.25">
      <c r="C10816" s="20"/>
    </row>
    <row r="10817" spans="3:3" x14ac:dyDescent="0.25">
      <c r="C10817" s="20"/>
    </row>
    <row r="10818" spans="3:3" x14ac:dyDescent="0.25">
      <c r="C10818" s="20"/>
    </row>
    <row r="10819" spans="3:3" x14ac:dyDescent="0.25">
      <c r="C10819" s="20"/>
    </row>
    <row r="10820" spans="3:3" x14ac:dyDescent="0.25">
      <c r="C10820" s="20"/>
    </row>
    <row r="10821" spans="3:3" x14ac:dyDescent="0.25">
      <c r="C10821" s="20"/>
    </row>
    <row r="10822" spans="3:3" x14ac:dyDescent="0.25">
      <c r="C10822" s="20"/>
    </row>
    <row r="10823" spans="3:3" x14ac:dyDescent="0.25">
      <c r="C10823" s="20"/>
    </row>
    <row r="10824" spans="3:3" x14ac:dyDescent="0.25">
      <c r="C10824" s="20"/>
    </row>
    <row r="10825" spans="3:3" x14ac:dyDescent="0.25">
      <c r="C10825" s="20"/>
    </row>
    <row r="10826" spans="3:3" x14ac:dyDescent="0.25">
      <c r="C10826" s="20"/>
    </row>
    <row r="10827" spans="3:3" x14ac:dyDescent="0.25">
      <c r="C10827" s="20"/>
    </row>
    <row r="10828" spans="3:3" x14ac:dyDescent="0.25">
      <c r="C10828" s="20"/>
    </row>
    <row r="10829" spans="3:3" x14ac:dyDescent="0.25">
      <c r="C10829" s="20"/>
    </row>
    <row r="10830" spans="3:3" x14ac:dyDescent="0.25">
      <c r="C10830" s="20"/>
    </row>
    <row r="10831" spans="3:3" x14ac:dyDescent="0.25">
      <c r="C10831" s="20"/>
    </row>
    <row r="10832" spans="3:3" x14ac:dyDescent="0.25">
      <c r="C10832" s="20"/>
    </row>
    <row r="10833" spans="3:3" x14ac:dyDescent="0.25">
      <c r="C10833" s="20"/>
    </row>
    <row r="10834" spans="3:3" x14ac:dyDescent="0.25">
      <c r="C10834" s="20"/>
    </row>
    <row r="10835" spans="3:3" x14ac:dyDescent="0.25">
      <c r="C10835" s="20"/>
    </row>
    <row r="10836" spans="3:3" x14ac:dyDescent="0.25">
      <c r="C10836" s="20"/>
    </row>
    <row r="10837" spans="3:3" x14ac:dyDescent="0.25">
      <c r="C10837" s="20"/>
    </row>
    <row r="10838" spans="3:3" x14ac:dyDescent="0.25">
      <c r="C10838" s="20"/>
    </row>
    <row r="10839" spans="3:3" x14ac:dyDescent="0.25">
      <c r="C10839" s="20"/>
    </row>
    <row r="10840" spans="3:3" x14ac:dyDescent="0.25">
      <c r="C10840" s="20"/>
    </row>
    <row r="10841" spans="3:3" x14ac:dyDescent="0.25">
      <c r="C10841" s="20"/>
    </row>
    <row r="10842" spans="3:3" x14ac:dyDescent="0.25">
      <c r="C10842" s="20"/>
    </row>
    <row r="10843" spans="3:3" x14ac:dyDescent="0.25">
      <c r="C10843" s="20"/>
    </row>
    <row r="10844" spans="3:3" x14ac:dyDescent="0.25">
      <c r="C10844" s="20"/>
    </row>
    <row r="10845" spans="3:3" x14ac:dyDescent="0.25">
      <c r="C10845" s="20"/>
    </row>
    <row r="10846" spans="3:3" x14ac:dyDescent="0.25">
      <c r="C10846" s="20"/>
    </row>
    <row r="10847" spans="3:3" x14ac:dyDescent="0.25">
      <c r="C10847" s="20"/>
    </row>
    <row r="10848" spans="3:3" x14ac:dyDescent="0.25">
      <c r="C10848" s="20"/>
    </row>
    <row r="10849" spans="3:3" x14ac:dyDescent="0.25">
      <c r="C10849" s="20"/>
    </row>
    <row r="10850" spans="3:3" x14ac:dyDescent="0.25">
      <c r="C10850" s="20"/>
    </row>
    <row r="10851" spans="3:3" x14ac:dyDescent="0.25">
      <c r="C10851" s="20"/>
    </row>
    <row r="10852" spans="3:3" x14ac:dyDescent="0.25">
      <c r="C10852" s="20"/>
    </row>
    <row r="10853" spans="3:3" x14ac:dyDescent="0.25">
      <c r="C10853" s="20"/>
    </row>
    <row r="10854" spans="3:3" x14ac:dyDescent="0.25">
      <c r="C10854" s="20"/>
    </row>
    <row r="10855" spans="3:3" x14ac:dyDescent="0.25">
      <c r="C10855" s="20"/>
    </row>
    <row r="10856" spans="3:3" x14ac:dyDescent="0.25">
      <c r="C10856" s="20"/>
    </row>
    <row r="10857" spans="3:3" x14ac:dyDescent="0.25">
      <c r="C10857" s="20"/>
    </row>
    <row r="10858" spans="3:3" x14ac:dyDescent="0.25">
      <c r="C10858" s="20"/>
    </row>
    <row r="10859" spans="3:3" x14ac:dyDescent="0.25">
      <c r="C10859" s="20"/>
    </row>
    <row r="10860" spans="3:3" x14ac:dyDescent="0.25">
      <c r="C10860" s="20"/>
    </row>
    <row r="10861" spans="3:3" x14ac:dyDescent="0.25">
      <c r="C10861" s="20"/>
    </row>
    <row r="10862" spans="3:3" x14ac:dyDescent="0.25">
      <c r="C10862" s="20"/>
    </row>
    <row r="10863" spans="3:3" x14ac:dyDescent="0.25">
      <c r="C10863" s="20"/>
    </row>
    <row r="10864" spans="3:3" x14ac:dyDescent="0.25">
      <c r="C10864" s="20"/>
    </row>
    <row r="10865" spans="3:3" x14ac:dyDescent="0.25">
      <c r="C10865" s="20"/>
    </row>
    <row r="10866" spans="3:3" x14ac:dyDescent="0.25">
      <c r="C10866" s="20"/>
    </row>
    <row r="10867" spans="3:3" x14ac:dyDescent="0.25">
      <c r="C10867" s="20"/>
    </row>
    <row r="10868" spans="3:3" x14ac:dyDescent="0.25">
      <c r="C10868" s="20"/>
    </row>
    <row r="10869" spans="3:3" x14ac:dyDescent="0.25">
      <c r="C10869" s="20"/>
    </row>
    <row r="10870" spans="3:3" x14ac:dyDescent="0.25">
      <c r="C10870" s="20"/>
    </row>
    <row r="10871" spans="3:3" x14ac:dyDescent="0.25">
      <c r="C10871" s="20"/>
    </row>
    <row r="10872" spans="3:3" x14ac:dyDescent="0.25">
      <c r="C10872" s="20"/>
    </row>
    <row r="10873" spans="3:3" x14ac:dyDescent="0.25">
      <c r="C10873" s="20"/>
    </row>
    <row r="10874" spans="3:3" x14ac:dyDescent="0.25">
      <c r="C10874" s="20"/>
    </row>
    <row r="10875" spans="3:3" x14ac:dyDescent="0.25">
      <c r="C10875" s="20"/>
    </row>
    <row r="10876" spans="3:3" x14ac:dyDescent="0.25">
      <c r="C10876" s="20"/>
    </row>
    <row r="10877" spans="3:3" x14ac:dyDescent="0.25">
      <c r="C10877" s="20"/>
    </row>
    <row r="10878" spans="3:3" x14ac:dyDescent="0.25">
      <c r="C10878" s="20"/>
    </row>
    <row r="10879" spans="3:3" x14ac:dyDescent="0.25">
      <c r="C10879" s="20"/>
    </row>
    <row r="10880" spans="3:3" x14ac:dyDescent="0.25">
      <c r="C10880" s="20"/>
    </row>
    <row r="10881" spans="3:3" x14ac:dyDescent="0.25">
      <c r="C10881" s="20"/>
    </row>
    <row r="10882" spans="3:3" x14ac:dyDescent="0.25">
      <c r="C10882" s="20"/>
    </row>
    <row r="10883" spans="3:3" x14ac:dyDescent="0.25">
      <c r="C10883" s="20"/>
    </row>
    <row r="10884" spans="3:3" x14ac:dyDescent="0.25">
      <c r="C10884" s="20"/>
    </row>
    <row r="10885" spans="3:3" x14ac:dyDescent="0.25">
      <c r="C10885" s="20"/>
    </row>
    <row r="10886" spans="3:3" x14ac:dyDescent="0.25">
      <c r="C10886" s="20"/>
    </row>
    <row r="10887" spans="3:3" x14ac:dyDescent="0.25">
      <c r="C10887" s="20"/>
    </row>
    <row r="10888" spans="3:3" x14ac:dyDescent="0.25">
      <c r="C10888" s="20"/>
    </row>
    <row r="10889" spans="3:3" x14ac:dyDescent="0.25">
      <c r="C10889" s="20"/>
    </row>
    <row r="10890" spans="3:3" x14ac:dyDescent="0.25">
      <c r="C10890" s="20"/>
    </row>
    <row r="10891" spans="3:3" x14ac:dyDescent="0.25">
      <c r="C10891" s="20"/>
    </row>
    <row r="10892" spans="3:3" x14ac:dyDescent="0.25">
      <c r="C10892" s="20"/>
    </row>
    <row r="10893" spans="3:3" x14ac:dyDescent="0.25">
      <c r="C10893" s="20"/>
    </row>
    <row r="10894" spans="3:3" x14ac:dyDescent="0.25">
      <c r="C10894" s="20"/>
    </row>
    <row r="10895" spans="3:3" x14ac:dyDescent="0.25">
      <c r="C10895" s="20"/>
    </row>
    <row r="10896" spans="3:3" x14ac:dyDescent="0.25">
      <c r="C10896" s="20"/>
    </row>
    <row r="10897" spans="3:3" x14ac:dyDescent="0.25">
      <c r="C10897" s="20"/>
    </row>
    <row r="10898" spans="3:3" x14ac:dyDescent="0.25">
      <c r="C10898" s="20"/>
    </row>
    <row r="10899" spans="3:3" x14ac:dyDescent="0.25">
      <c r="C10899" s="20"/>
    </row>
    <row r="10900" spans="3:3" x14ac:dyDescent="0.25">
      <c r="C10900" s="20"/>
    </row>
    <row r="10901" spans="3:3" x14ac:dyDescent="0.25">
      <c r="C10901" s="20"/>
    </row>
    <row r="10902" spans="3:3" x14ac:dyDescent="0.25">
      <c r="C10902" s="20"/>
    </row>
    <row r="10903" spans="3:3" x14ac:dyDescent="0.25">
      <c r="C10903" s="20"/>
    </row>
    <row r="10904" spans="3:3" x14ac:dyDescent="0.25">
      <c r="C10904" s="20"/>
    </row>
    <row r="10905" spans="3:3" x14ac:dyDescent="0.25">
      <c r="C10905" s="20"/>
    </row>
    <row r="10906" spans="3:3" x14ac:dyDescent="0.25">
      <c r="C10906" s="20"/>
    </row>
    <row r="10907" spans="3:3" x14ac:dyDescent="0.25">
      <c r="C10907" s="20"/>
    </row>
    <row r="10908" spans="3:3" x14ac:dyDescent="0.25">
      <c r="C10908" s="20"/>
    </row>
    <row r="10909" spans="3:3" x14ac:dyDescent="0.25">
      <c r="C10909" s="20"/>
    </row>
    <row r="10910" spans="3:3" x14ac:dyDescent="0.25">
      <c r="C10910" s="20"/>
    </row>
    <row r="10911" spans="3:3" x14ac:dyDescent="0.25">
      <c r="C10911" s="20"/>
    </row>
    <row r="10912" spans="3:3" x14ac:dyDescent="0.25">
      <c r="C10912" s="20"/>
    </row>
    <row r="10913" spans="3:3" x14ac:dyDescent="0.25">
      <c r="C10913" s="20"/>
    </row>
    <row r="10914" spans="3:3" x14ac:dyDescent="0.25">
      <c r="C10914" s="20"/>
    </row>
    <row r="10915" spans="3:3" x14ac:dyDescent="0.25">
      <c r="C10915" s="20"/>
    </row>
    <row r="10916" spans="3:3" x14ac:dyDescent="0.25">
      <c r="C10916" s="20"/>
    </row>
    <row r="10917" spans="3:3" x14ac:dyDescent="0.25">
      <c r="C10917" s="20"/>
    </row>
    <row r="10918" spans="3:3" x14ac:dyDescent="0.25">
      <c r="C10918" s="20"/>
    </row>
    <row r="10919" spans="3:3" x14ac:dyDescent="0.25">
      <c r="C10919" s="20"/>
    </row>
    <row r="10920" spans="3:3" x14ac:dyDescent="0.25">
      <c r="C10920" s="20"/>
    </row>
    <row r="10921" spans="3:3" x14ac:dyDescent="0.25">
      <c r="C10921" s="20"/>
    </row>
    <row r="10922" spans="3:3" x14ac:dyDescent="0.25">
      <c r="C10922" s="20"/>
    </row>
    <row r="10923" spans="3:3" x14ac:dyDescent="0.25">
      <c r="C10923" s="20"/>
    </row>
    <row r="10924" spans="3:3" x14ac:dyDescent="0.25">
      <c r="C10924" s="20"/>
    </row>
    <row r="10925" spans="3:3" x14ac:dyDescent="0.25">
      <c r="C10925" s="20"/>
    </row>
    <row r="10926" spans="3:3" x14ac:dyDescent="0.25">
      <c r="C10926" s="20"/>
    </row>
    <row r="10927" spans="3:3" x14ac:dyDescent="0.25">
      <c r="C10927" s="20"/>
    </row>
    <row r="10928" spans="3:3" x14ac:dyDescent="0.25">
      <c r="C10928" s="20"/>
    </row>
    <row r="10929" spans="3:3" x14ac:dyDescent="0.25">
      <c r="C10929" s="20"/>
    </row>
    <row r="10930" spans="3:3" x14ac:dyDescent="0.25">
      <c r="C10930" s="20"/>
    </row>
    <row r="10931" spans="3:3" x14ac:dyDescent="0.25">
      <c r="C10931" s="20"/>
    </row>
    <row r="10932" spans="3:3" x14ac:dyDescent="0.25">
      <c r="C10932" s="20"/>
    </row>
    <row r="10933" spans="3:3" x14ac:dyDescent="0.25">
      <c r="C10933" s="20"/>
    </row>
    <row r="10934" spans="3:3" x14ac:dyDescent="0.25">
      <c r="C10934" s="20"/>
    </row>
    <row r="10935" spans="3:3" x14ac:dyDescent="0.25">
      <c r="C10935" s="20"/>
    </row>
    <row r="10936" spans="3:3" x14ac:dyDescent="0.25">
      <c r="C10936" s="20"/>
    </row>
    <row r="10937" spans="3:3" x14ac:dyDescent="0.25">
      <c r="C10937" s="20"/>
    </row>
    <row r="10938" spans="3:3" x14ac:dyDescent="0.25">
      <c r="C10938" s="20"/>
    </row>
    <row r="10939" spans="3:3" x14ac:dyDescent="0.25">
      <c r="C10939" s="20"/>
    </row>
    <row r="10940" spans="3:3" x14ac:dyDescent="0.25">
      <c r="C10940" s="20"/>
    </row>
    <row r="10941" spans="3:3" x14ac:dyDescent="0.25">
      <c r="C10941" s="20"/>
    </row>
    <row r="10942" spans="3:3" x14ac:dyDescent="0.25">
      <c r="C10942" s="20"/>
    </row>
    <row r="10943" spans="3:3" x14ac:dyDescent="0.25">
      <c r="C10943" s="20"/>
    </row>
    <row r="10944" spans="3:3" x14ac:dyDescent="0.25">
      <c r="C10944" s="20"/>
    </row>
    <row r="10945" spans="3:3" x14ac:dyDescent="0.25">
      <c r="C10945" s="20"/>
    </row>
    <row r="10946" spans="3:3" x14ac:dyDescent="0.25">
      <c r="C10946" s="20"/>
    </row>
    <row r="10947" spans="3:3" x14ac:dyDescent="0.25">
      <c r="C10947" s="20"/>
    </row>
    <row r="10948" spans="3:3" x14ac:dyDescent="0.25">
      <c r="C10948" s="20"/>
    </row>
    <row r="10949" spans="3:3" x14ac:dyDescent="0.25">
      <c r="C10949" s="20"/>
    </row>
    <row r="10950" spans="3:3" x14ac:dyDescent="0.25">
      <c r="C10950" s="20"/>
    </row>
    <row r="10951" spans="3:3" x14ac:dyDescent="0.25">
      <c r="C10951" s="20"/>
    </row>
    <row r="10952" spans="3:3" x14ac:dyDescent="0.25">
      <c r="C10952" s="20"/>
    </row>
    <row r="10953" spans="3:3" x14ac:dyDescent="0.25">
      <c r="C10953" s="20"/>
    </row>
    <row r="10954" spans="3:3" x14ac:dyDescent="0.25">
      <c r="C10954" s="20"/>
    </row>
    <row r="10955" spans="3:3" x14ac:dyDescent="0.25">
      <c r="C10955" s="20"/>
    </row>
    <row r="10956" spans="3:3" x14ac:dyDescent="0.25">
      <c r="C10956" s="20"/>
    </row>
    <row r="10957" spans="3:3" x14ac:dyDescent="0.25">
      <c r="C10957" s="20"/>
    </row>
    <row r="10958" spans="3:3" x14ac:dyDescent="0.25">
      <c r="C10958" s="20"/>
    </row>
    <row r="10959" spans="3:3" x14ac:dyDescent="0.25">
      <c r="C10959" s="20"/>
    </row>
    <row r="10960" spans="3:3" x14ac:dyDescent="0.25">
      <c r="C10960" s="20"/>
    </row>
    <row r="10961" spans="3:3" x14ac:dyDescent="0.25">
      <c r="C10961" s="20"/>
    </row>
    <row r="10962" spans="3:3" x14ac:dyDescent="0.25">
      <c r="C10962" s="20"/>
    </row>
    <row r="10963" spans="3:3" x14ac:dyDescent="0.25">
      <c r="C10963" s="20"/>
    </row>
    <row r="10964" spans="3:3" x14ac:dyDescent="0.25">
      <c r="C10964" s="20"/>
    </row>
    <row r="10965" spans="3:3" x14ac:dyDescent="0.25">
      <c r="C10965" s="20"/>
    </row>
    <row r="10966" spans="3:3" x14ac:dyDescent="0.25">
      <c r="C10966" s="20"/>
    </row>
    <row r="10967" spans="3:3" x14ac:dyDescent="0.25">
      <c r="C10967" s="20"/>
    </row>
    <row r="10968" spans="3:3" x14ac:dyDescent="0.25">
      <c r="C10968" s="20"/>
    </row>
    <row r="10969" spans="3:3" x14ac:dyDescent="0.25">
      <c r="C10969" s="20"/>
    </row>
    <row r="10970" spans="3:3" x14ac:dyDescent="0.25">
      <c r="C10970" s="20"/>
    </row>
    <row r="10971" spans="3:3" x14ac:dyDescent="0.25">
      <c r="C10971" s="20"/>
    </row>
    <row r="10972" spans="3:3" x14ac:dyDescent="0.25">
      <c r="C10972" s="20"/>
    </row>
    <row r="10973" spans="3:3" x14ac:dyDescent="0.25">
      <c r="C10973" s="20"/>
    </row>
    <row r="10974" spans="3:3" x14ac:dyDescent="0.25">
      <c r="C10974" s="20"/>
    </row>
    <row r="10975" spans="3:3" x14ac:dyDescent="0.25">
      <c r="C10975" s="20"/>
    </row>
    <row r="10976" spans="3:3" x14ac:dyDescent="0.25">
      <c r="C10976" s="20"/>
    </row>
    <row r="10977" spans="3:3" x14ac:dyDescent="0.25">
      <c r="C10977" s="20"/>
    </row>
    <row r="10978" spans="3:3" x14ac:dyDescent="0.25">
      <c r="C10978" s="20"/>
    </row>
    <row r="10979" spans="3:3" x14ac:dyDescent="0.25">
      <c r="C10979" s="20"/>
    </row>
    <row r="10980" spans="3:3" x14ac:dyDescent="0.25">
      <c r="C10980" s="20"/>
    </row>
    <row r="10981" spans="3:3" x14ac:dyDescent="0.25">
      <c r="C10981" s="20"/>
    </row>
    <row r="10982" spans="3:3" x14ac:dyDescent="0.25">
      <c r="C10982" s="20"/>
    </row>
    <row r="10983" spans="3:3" x14ac:dyDescent="0.25">
      <c r="C10983" s="20"/>
    </row>
    <row r="10984" spans="3:3" x14ac:dyDescent="0.25">
      <c r="C10984" s="20"/>
    </row>
    <row r="10985" spans="3:3" x14ac:dyDescent="0.25">
      <c r="C10985" s="20"/>
    </row>
    <row r="10986" spans="3:3" x14ac:dyDescent="0.25">
      <c r="C10986" s="20"/>
    </row>
    <row r="10987" spans="3:3" x14ac:dyDescent="0.25">
      <c r="C10987" s="20"/>
    </row>
    <row r="10988" spans="3:3" x14ac:dyDescent="0.25">
      <c r="C10988" s="20"/>
    </row>
    <row r="10989" spans="3:3" x14ac:dyDescent="0.25">
      <c r="C10989" s="20"/>
    </row>
    <row r="10990" spans="3:3" x14ac:dyDescent="0.25">
      <c r="C10990" s="20"/>
    </row>
    <row r="10991" spans="3:3" x14ac:dyDescent="0.25">
      <c r="C10991" s="20"/>
    </row>
    <row r="10992" spans="3:3" x14ac:dyDescent="0.25">
      <c r="C10992" s="20"/>
    </row>
    <row r="10993" spans="3:3" x14ac:dyDescent="0.25">
      <c r="C10993" s="20"/>
    </row>
    <row r="10994" spans="3:3" x14ac:dyDescent="0.25">
      <c r="C10994" s="20"/>
    </row>
    <row r="10995" spans="3:3" x14ac:dyDescent="0.25">
      <c r="C10995" s="20"/>
    </row>
    <row r="10996" spans="3:3" x14ac:dyDescent="0.25">
      <c r="C10996" s="20"/>
    </row>
    <row r="10997" spans="3:3" x14ac:dyDescent="0.25">
      <c r="C10997" s="20"/>
    </row>
    <row r="10998" spans="3:3" x14ac:dyDescent="0.25">
      <c r="C10998" s="20"/>
    </row>
    <row r="10999" spans="3:3" x14ac:dyDescent="0.25">
      <c r="C10999" s="20"/>
    </row>
    <row r="11000" spans="3:3" x14ac:dyDescent="0.25">
      <c r="C11000" s="20"/>
    </row>
    <row r="11001" spans="3:3" x14ac:dyDescent="0.25">
      <c r="C11001" s="20"/>
    </row>
    <row r="11002" spans="3:3" x14ac:dyDescent="0.25">
      <c r="C11002" s="20"/>
    </row>
    <row r="11003" spans="3:3" x14ac:dyDescent="0.25">
      <c r="C11003" s="20"/>
    </row>
    <row r="11004" spans="3:3" x14ac:dyDescent="0.25">
      <c r="C11004" s="20"/>
    </row>
    <row r="11005" spans="3:3" x14ac:dyDescent="0.25">
      <c r="C11005" s="20"/>
    </row>
    <row r="11006" spans="3:3" x14ac:dyDescent="0.25">
      <c r="C11006" s="20"/>
    </row>
    <row r="11007" spans="3:3" x14ac:dyDescent="0.25">
      <c r="C11007" s="20"/>
    </row>
    <row r="11008" spans="3:3" x14ac:dyDescent="0.25">
      <c r="C11008" s="20"/>
    </row>
    <row r="11009" spans="3:3" x14ac:dyDescent="0.25">
      <c r="C11009" s="20"/>
    </row>
    <row r="11010" spans="3:3" x14ac:dyDescent="0.25">
      <c r="C11010" s="20"/>
    </row>
    <row r="11011" spans="3:3" x14ac:dyDescent="0.25">
      <c r="C11011" s="20"/>
    </row>
    <row r="11012" spans="3:3" x14ac:dyDescent="0.25">
      <c r="C11012" s="20"/>
    </row>
    <row r="11013" spans="3:3" x14ac:dyDescent="0.25">
      <c r="C11013" s="20"/>
    </row>
    <row r="11014" spans="3:3" x14ac:dyDescent="0.25">
      <c r="C11014" s="20"/>
    </row>
    <row r="11015" spans="3:3" x14ac:dyDescent="0.25">
      <c r="C11015" s="20"/>
    </row>
    <row r="11016" spans="3:3" x14ac:dyDescent="0.25">
      <c r="C11016" s="20"/>
    </row>
    <row r="11017" spans="3:3" x14ac:dyDescent="0.25">
      <c r="C11017" s="20"/>
    </row>
    <row r="11018" spans="3:3" x14ac:dyDescent="0.25">
      <c r="C11018" s="20"/>
    </row>
    <row r="11019" spans="3:3" x14ac:dyDescent="0.25">
      <c r="C11019" s="20"/>
    </row>
    <row r="11020" spans="3:3" x14ac:dyDescent="0.25">
      <c r="C11020" s="20"/>
    </row>
    <row r="11021" spans="3:3" x14ac:dyDescent="0.25">
      <c r="C11021" s="20"/>
    </row>
    <row r="11022" spans="3:3" x14ac:dyDescent="0.25">
      <c r="C11022" s="20"/>
    </row>
    <row r="11023" spans="3:3" x14ac:dyDescent="0.25">
      <c r="C11023" s="20"/>
    </row>
    <row r="11024" spans="3:3" x14ac:dyDescent="0.25">
      <c r="C11024" s="20"/>
    </row>
    <row r="11025" spans="3:3" x14ac:dyDescent="0.25">
      <c r="C11025" s="20"/>
    </row>
    <row r="11026" spans="3:3" x14ac:dyDescent="0.25">
      <c r="C11026" s="20"/>
    </row>
    <row r="11027" spans="3:3" x14ac:dyDescent="0.25">
      <c r="C11027" s="20"/>
    </row>
    <row r="11028" spans="3:3" x14ac:dyDescent="0.25">
      <c r="C11028" s="20"/>
    </row>
    <row r="11029" spans="3:3" x14ac:dyDescent="0.25">
      <c r="C11029" s="20"/>
    </row>
    <row r="11030" spans="3:3" x14ac:dyDescent="0.25">
      <c r="C11030" s="20"/>
    </row>
    <row r="11031" spans="3:3" x14ac:dyDescent="0.25">
      <c r="C11031" s="20"/>
    </row>
    <row r="11032" spans="3:3" x14ac:dyDescent="0.25">
      <c r="C11032" s="20"/>
    </row>
    <row r="11033" spans="3:3" x14ac:dyDescent="0.25">
      <c r="C11033" s="20"/>
    </row>
    <row r="11034" spans="3:3" x14ac:dyDescent="0.25">
      <c r="C11034" s="20"/>
    </row>
    <row r="11035" spans="3:3" x14ac:dyDescent="0.25">
      <c r="C11035" s="20"/>
    </row>
    <row r="11036" spans="3:3" x14ac:dyDescent="0.25">
      <c r="C11036" s="20"/>
    </row>
    <row r="11037" spans="3:3" x14ac:dyDescent="0.25">
      <c r="C11037" s="20"/>
    </row>
    <row r="11038" spans="3:3" x14ac:dyDescent="0.25">
      <c r="C11038" s="20"/>
    </row>
    <row r="11039" spans="3:3" x14ac:dyDescent="0.25">
      <c r="C11039" s="20"/>
    </row>
    <row r="11040" spans="3:3" x14ac:dyDescent="0.25">
      <c r="C11040" s="20"/>
    </row>
    <row r="11041" spans="3:3" x14ac:dyDescent="0.25">
      <c r="C11041" s="20"/>
    </row>
    <row r="11042" spans="3:3" x14ac:dyDescent="0.25">
      <c r="C11042" s="20"/>
    </row>
    <row r="11043" spans="3:3" x14ac:dyDescent="0.25">
      <c r="C11043" s="20"/>
    </row>
    <row r="11044" spans="3:3" x14ac:dyDescent="0.25">
      <c r="C11044" s="20"/>
    </row>
    <row r="11045" spans="3:3" x14ac:dyDescent="0.25">
      <c r="C11045" s="20"/>
    </row>
    <row r="11046" spans="3:3" x14ac:dyDescent="0.25">
      <c r="C11046" s="20"/>
    </row>
    <row r="11047" spans="3:3" x14ac:dyDescent="0.25">
      <c r="C11047" s="20"/>
    </row>
    <row r="11048" spans="3:3" x14ac:dyDescent="0.25">
      <c r="C11048" s="20"/>
    </row>
    <row r="11049" spans="3:3" x14ac:dyDescent="0.25">
      <c r="C11049" s="20"/>
    </row>
    <row r="11050" spans="3:3" x14ac:dyDescent="0.25">
      <c r="C11050" s="20"/>
    </row>
    <row r="11051" spans="3:3" x14ac:dyDescent="0.25">
      <c r="C11051" s="20"/>
    </row>
    <row r="11052" spans="3:3" x14ac:dyDescent="0.25">
      <c r="C11052" s="20"/>
    </row>
    <row r="11053" spans="3:3" x14ac:dyDescent="0.25">
      <c r="C11053" s="20"/>
    </row>
    <row r="11054" spans="3:3" x14ac:dyDescent="0.25">
      <c r="C11054" s="20"/>
    </row>
    <row r="11055" spans="3:3" x14ac:dyDescent="0.25">
      <c r="C11055" s="20"/>
    </row>
    <row r="11056" spans="3:3" x14ac:dyDescent="0.25">
      <c r="C11056" s="20"/>
    </row>
    <row r="11057" spans="3:3" x14ac:dyDescent="0.25">
      <c r="C11057" s="20"/>
    </row>
    <row r="11058" spans="3:3" x14ac:dyDescent="0.25">
      <c r="C11058" s="20"/>
    </row>
    <row r="11059" spans="3:3" x14ac:dyDescent="0.25">
      <c r="C11059" s="20"/>
    </row>
    <row r="11060" spans="3:3" x14ac:dyDescent="0.25">
      <c r="C11060" s="20"/>
    </row>
    <row r="11061" spans="3:3" x14ac:dyDescent="0.25">
      <c r="C11061" s="20"/>
    </row>
    <row r="11062" spans="3:3" x14ac:dyDescent="0.25">
      <c r="C11062" s="20"/>
    </row>
    <row r="11063" spans="3:3" x14ac:dyDescent="0.25">
      <c r="C11063" s="20"/>
    </row>
    <row r="11064" spans="3:3" x14ac:dyDescent="0.25">
      <c r="C11064" s="20"/>
    </row>
    <row r="11065" spans="3:3" x14ac:dyDescent="0.25">
      <c r="C11065" s="20"/>
    </row>
    <row r="11066" spans="3:3" x14ac:dyDescent="0.25">
      <c r="C11066" s="20"/>
    </row>
    <row r="11067" spans="3:3" x14ac:dyDescent="0.25">
      <c r="C11067" s="20"/>
    </row>
    <row r="11068" spans="3:3" x14ac:dyDescent="0.25">
      <c r="C11068" s="20"/>
    </row>
    <row r="11069" spans="3:3" x14ac:dyDescent="0.25">
      <c r="C11069" s="20"/>
    </row>
    <row r="11070" spans="3:3" x14ac:dyDescent="0.25">
      <c r="C11070" s="20"/>
    </row>
    <row r="11071" spans="3:3" x14ac:dyDescent="0.25">
      <c r="C11071" s="20"/>
    </row>
    <row r="11072" spans="3:3" x14ac:dyDescent="0.25">
      <c r="C11072" s="20"/>
    </row>
    <row r="11073" spans="3:3" x14ac:dyDescent="0.25">
      <c r="C11073" s="20"/>
    </row>
    <row r="11074" spans="3:3" x14ac:dyDescent="0.25">
      <c r="C11074" s="20"/>
    </row>
    <row r="11075" spans="3:3" x14ac:dyDescent="0.25">
      <c r="C11075" s="20"/>
    </row>
    <row r="11076" spans="3:3" x14ac:dyDescent="0.25">
      <c r="C11076" s="20"/>
    </row>
    <row r="11077" spans="3:3" x14ac:dyDescent="0.25">
      <c r="C11077" s="20"/>
    </row>
    <row r="11078" spans="3:3" x14ac:dyDescent="0.25">
      <c r="C11078" s="20"/>
    </row>
    <row r="11079" spans="3:3" x14ac:dyDescent="0.25">
      <c r="C11079" s="20"/>
    </row>
    <row r="11080" spans="3:3" x14ac:dyDescent="0.25">
      <c r="C11080" s="20"/>
    </row>
    <row r="11081" spans="3:3" x14ac:dyDescent="0.25">
      <c r="C11081" s="20"/>
    </row>
    <row r="11082" spans="3:3" x14ac:dyDescent="0.25">
      <c r="C11082" s="20"/>
    </row>
    <row r="11083" spans="3:3" x14ac:dyDescent="0.25">
      <c r="C11083" s="20"/>
    </row>
    <row r="11084" spans="3:3" x14ac:dyDescent="0.25">
      <c r="C11084" s="20"/>
    </row>
    <row r="11085" spans="3:3" x14ac:dyDescent="0.25">
      <c r="C11085" s="20"/>
    </row>
    <row r="11086" spans="3:3" x14ac:dyDescent="0.25">
      <c r="C11086" s="20"/>
    </row>
    <row r="11087" spans="3:3" x14ac:dyDescent="0.25">
      <c r="C11087" s="20"/>
    </row>
    <row r="11088" spans="3:3" x14ac:dyDescent="0.25">
      <c r="C11088" s="20"/>
    </row>
    <row r="11089" spans="3:3" x14ac:dyDescent="0.25">
      <c r="C11089" s="20"/>
    </row>
    <row r="11090" spans="3:3" x14ac:dyDescent="0.25">
      <c r="C11090" s="20"/>
    </row>
    <row r="11091" spans="3:3" x14ac:dyDescent="0.25">
      <c r="C11091" s="20"/>
    </row>
    <row r="11092" spans="3:3" x14ac:dyDescent="0.25">
      <c r="C11092" s="20"/>
    </row>
    <row r="11093" spans="3:3" x14ac:dyDescent="0.25">
      <c r="C11093" s="20"/>
    </row>
    <row r="11094" spans="3:3" x14ac:dyDescent="0.25">
      <c r="C11094" s="20"/>
    </row>
    <row r="11095" spans="3:3" x14ac:dyDescent="0.25">
      <c r="C11095" s="20"/>
    </row>
    <row r="11096" spans="3:3" x14ac:dyDescent="0.25">
      <c r="C11096" s="20"/>
    </row>
    <row r="11097" spans="3:3" x14ac:dyDescent="0.25">
      <c r="C11097" s="20"/>
    </row>
    <row r="11098" spans="3:3" x14ac:dyDescent="0.25">
      <c r="C11098" s="20"/>
    </row>
    <row r="11099" spans="3:3" x14ac:dyDescent="0.25">
      <c r="C11099" s="20"/>
    </row>
    <row r="11100" spans="3:3" x14ac:dyDescent="0.25">
      <c r="C11100" s="20"/>
    </row>
    <row r="11101" spans="3:3" x14ac:dyDescent="0.25">
      <c r="C11101" s="20"/>
    </row>
    <row r="11102" spans="3:3" x14ac:dyDescent="0.25">
      <c r="C11102" s="20"/>
    </row>
    <row r="11103" spans="3:3" x14ac:dyDescent="0.25">
      <c r="C11103" s="20"/>
    </row>
    <row r="11104" spans="3:3" x14ac:dyDescent="0.25">
      <c r="C11104" s="20"/>
    </row>
    <row r="11105" spans="3:3" x14ac:dyDescent="0.25">
      <c r="C11105" s="20"/>
    </row>
    <row r="11106" spans="3:3" x14ac:dyDescent="0.25">
      <c r="C11106" s="20"/>
    </row>
    <row r="11107" spans="3:3" x14ac:dyDescent="0.25">
      <c r="C11107" s="20"/>
    </row>
    <row r="11108" spans="3:3" x14ac:dyDescent="0.25">
      <c r="C11108" s="20"/>
    </row>
    <row r="11109" spans="3:3" x14ac:dyDescent="0.25">
      <c r="C11109" s="20"/>
    </row>
    <row r="11110" spans="3:3" x14ac:dyDescent="0.25">
      <c r="C11110" s="20"/>
    </row>
    <row r="11111" spans="3:3" x14ac:dyDescent="0.25">
      <c r="C11111" s="20"/>
    </row>
    <row r="11112" spans="3:3" x14ac:dyDescent="0.25">
      <c r="C11112" s="20"/>
    </row>
    <row r="11113" spans="3:3" x14ac:dyDescent="0.25">
      <c r="C11113" s="20"/>
    </row>
    <row r="11114" spans="3:3" x14ac:dyDescent="0.25">
      <c r="C11114" s="20"/>
    </row>
    <row r="11115" spans="3:3" x14ac:dyDescent="0.25">
      <c r="C11115" s="20"/>
    </row>
    <row r="11116" spans="3:3" x14ac:dyDescent="0.25">
      <c r="C11116" s="20"/>
    </row>
    <row r="11117" spans="3:3" x14ac:dyDescent="0.25">
      <c r="C11117" s="20"/>
    </row>
    <row r="11118" spans="3:3" x14ac:dyDescent="0.25">
      <c r="C11118" s="20"/>
    </row>
    <row r="11119" spans="3:3" x14ac:dyDescent="0.25">
      <c r="C11119" s="20"/>
    </row>
    <row r="11120" spans="3:3" x14ac:dyDescent="0.25">
      <c r="C11120" s="20"/>
    </row>
    <row r="11121" spans="3:3" x14ac:dyDescent="0.25">
      <c r="C11121" s="20"/>
    </row>
    <row r="11122" spans="3:3" x14ac:dyDescent="0.25">
      <c r="C11122" s="20"/>
    </row>
    <row r="11123" spans="3:3" x14ac:dyDescent="0.25">
      <c r="C11123" s="20"/>
    </row>
    <row r="11124" spans="3:3" x14ac:dyDescent="0.25">
      <c r="C11124" s="20"/>
    </row>
    <row r="11125" spans="3:3" x14ac:dyDescent="0.25">
      <c r="C11125" s="20"/>
    </row>
    <row r="11126" spans="3:3" x14ac:dyDescent="0.25">
      <c r="C11126" s="20"/>
    </row>
    <row r="11127" spans="3:3" x14ac:dyDescent="0.25">
      <c r="C11127" s="20"/>
    </row>
    <row r="11128" spans="3:3" x14ac:dyDescent="0.25">
      <c r="C11128" s="20"/>
    </row>
    <row r="11129" spans="3:3" x14ac:dyDescent="0.25">
      <c r="C11129" s="20"/>
    </row>
    <row r="11130" spans="3:3" x14ac:dyDescent="0.25">
      <c r="C11130" s="20"/>
    </row>
    <row r="11131" spans="3:3" x14ac:dyDescent="0.25">
      <c r="C11131" s="20"/>
    </row>
    <row r="11132" spans="3:3" x14ac:dyDescent="0.25">
      <c r="C11132" s="20"/>
    </row>
    <row r="11133" spans="3:3" x14ac:dyDescent="0.25">
      <c r="C11133" s="20"/>
    </row>
    <row r="11134" spans="3:3" x14ac:dyDescent="0.25">
      <c r="C11134" s="20"/>
    </row>
    <row r="11135" spans="3:3" x14ac:dyDescent="0.25">
      <c r="C11135" s="20"/>
    </row>
    <row r="11136" spans="3:3" x14ac:dyDescent="0.25">
      <c r="C11136" s="20"/>
    </row>
    <row r="11137" spans="3:3" x14ac:dyDescent="0.25">
      <c r="C11137" s="20"/>
    </row>
    <row r="11138" spans="3:3" x14ac:dyDescent="0.25">
      <c r="C11138" s="20"/>
    </row>
    <row r="11139" spans="3:3" x14ac:dyDescent="0.25">
      <c r="C11139" s="20"/>
    </row>
    <row r="11140" spans="3:3" x14ac:dyDescent="0.25">
      <c r="C11140" s="20"/>
    </row>
    <row r="11141" spans="3:3" x14ac:dyDescent="0.25">
      <c r="C11141" s="20"/>
    </row>
    <row r="11142" spans="3:3" x14ac:dyDescent="0.25">
      <c r="C11142" s="20"/>
    </row>
    <row r="11143" spans="3:3" x14ac:dyDescent="0.25">
      <c r="C11143" s="20"/>
    </row>
    <row r="11144" spans="3:3" x14ac:dyDescent="0.25">
      <c r="C11144" s="20"/>
    </row>
    <row r="11145" spans="3:3" x14ac:dyDescent="0.25">
      <c r="C11145" s="20"/>
    </row>
    <row r="11146" spans="3:3" x14ac:dyDescent="0.25">
      <c r="C11146" s="20"/>
    </row>
    <row r="11147" spans="3:3" x14ac:dyDescent="0.25">
      <c r="C11147" s="20"/>
    </row>
    <row r="11148" spans="3:3" x14ac:dyDescent="0.25">
      <c r="C11148" s="20"/>
    </row>
    <row r="11149" spans="3:3" x14ac:dyDescent="0.25">
      <c r="C11149" s="20"/>
    </row>
    <row r="11150" spans="3:3" x14ac:dyDescent="0.25">
      <c r="C11150" s="20"/>
    </row>
    <row r="11151" spans="3:3" x14ac:dyDescent="0.25">
      <c r="C11151" s="20"/>
    </row>
    <row r="11152" spans="3:3" x14ac:dyDescent="0.25">
      <c r="C11152" s="20"/>
    </row>
    <row r="11153" spans="3:3" x14ac:dyDescent="0.25">
      <c r="C11153" s="20"/>
    </row>
    <row r="11154" spans="3:3" x14ac:dyDescent="0.25">
      <c r="C11154" s="20"/>
    </row>
    <row r="11155" spans="3:3" x14ac:dyDescent="0.25">
      <c r="C11155" s="20"/>
    </row>
    <row r="11156" spans="3:3" x14ac:dyDescent="0.25">
      <c r="C11156" s="20"/>
    </row>
    <row r="11157" spans="3:3" x14ac:dyDescent="0.25">
      <c r="C11157" s="20"/>
    </row>
    <row r="11158" spans="3:3" x14ac:dyDescent="0.25">
      <c r="C11158" s="20"/>
    </row>
    <row r="11159" spans="3:3" x14ac:dyDescent="0.25">
      <c r="C11159" s="20"/>
    </row>
    <row r="11160" spans="3:3" x14ac:dyDescent="0.25">
      <c r="C11160" s="20"/>
    </row>
    <row r="11161" spans="3:3" x14ac:dyDescent="0.25">
      <c r="C11161" s="20"/>
    </row>
    <row r="11162" spans="3:3" x14ac:dyDescent="0.25">
      <c r="C11162" s="20"/>
    </row>
    <row r="11163" spans="3:3" x14ac:dyDescent="0.25">
      <c r="C11163" s="20"/>
    </row>
    <row r="11164" spans="3:3" x14ac:dyDescent="0.25">
      <c r="C11164" s="20"/>
    </row>
    <row r="11165" spans="3:3" x14ac:dyDescent="0.25">
      <c r="C11165" s="20"/>
    </row>
    <row r="11166" spans="3:3" x14ac:dyDescent="0.25">
      <c r="C11166" s="20"/>
    </row>
    <row r="11167" spans="3:3" x14ac:dyDescent="0.25">
      <c r="C11167" s="20"/>
    </row>
    <row r="11168" spans="3:3" x14ac:dyDescent="0.25">
      <c r="C11168" s="20"/>
    </row>
    <row r="11169" spans="3:3" x14ac:dyDescent="0.25">
      <c r="C11169" s="20"/>
    </row>
    <row r="11170" spans="3:3" x14ac:dyDescent="0.25">
      <c r="C11170" s="20"/>
    </row>
    <row r="11171" spans="3:3" x14ac:dyDescent="0.25">
      <c r="C11171" s="20"/>
    </row>
    <row r="11172" spans="3:3" x14ac:dyDescent="0.25">
      <c r="C11172" s="20"/>
    </row>
    <row r="11173" spans="3:3" x14ac:dyDescent="0.25">
      <c r="C11173" s="20"/>
    </row>
    <row r="11174" spans="3:3" x14ac:dyDescent="0.25">
      <c r="C11174" s="20"/>
    </row>
    <row r="11175" spans="3:3" x14ac:dyDescent="0.25">
      <c r="C11175" s="20"/>
    </row>
    <row r="11176" spans="3:3" x14ac:dyDescent="0.25">
      <c r="C11176" s="20"/>
    </row>
    <row r="11177" spans="3:3" x14ac:dyDescent="0.25">
      <c r="C11177" s="20"/>
    </row>
    <row r="11178" spans="3:3" x14ac:dyDescent="0.25">
      <c r="C11178" s="20"/>
    </row>
    <row r="11179" spans="3:3" x14ac:dyDescent="0.25">
      <c r="C11179" s="20"/>
    </row>
    <row r="11180" spans="3:3" x14ac:dyDescent="0.25">
      <c r="C11180" s="20"/>
    </row>
    <row r="11181" spans="3:3" x14ac:dyDescent="0.25">
      <c r="C11181" s="20"/>
    </row>
    <row r="11182" spans="3:3" x14ac:dyDescent="0.25">
      <c r="C11182" s="20"/>
    </row>
    <row r="11183" spans="3:3" x14ac:dyDescent="0.25">
      <c r="C11183" s="20"/>
    </row>
    <row r="11184" spans="3:3" x14ac:dyDescent="0.25">
      <c r="C11184" s="20"/>
    </row>
    <row r="11185" spans="3:3" x14ac:dyDescent="0.25">
      <c r="C11185" s="20"/>
    </row>
    <row r="11186" spans="3:3" x14ac:dyDescent="0.25">
      <c r="C11186" s="20"/>
    </row>
    <row r="11187" spans="3:3" x14ac:dyDescent="0.25">
      <c r="C11187" s="20"/>
    </row>
    <row r="11188" spans="3:3" x14ac:dyDescent="0.25">
      <c r="C11188" s="20"/>
    </row>
    <row r="11189" spans="3:3" x14ac:dyDescent="0.25">
      <c r="C11189" s="20"/>
    </row>
    <row r="11190" spans="3:3" x14ac:dyDescent="0.25">
      <c r="C11190" s="20"/>
    </row>
    <row r="11191" spans="3:3" x14ac:dyDescent="0.25">
      <c r="C11191" s="20"/>
    </row>
    <row r="11192" spans="3:3" x14ac:dyDescent="0.25">
      <c r="C11192" s="20"/>
    </row>
    <row r="11193" spans="3:3" x14ac:dyDescent="0.25">
      <c r="C11193" s="20"/>
    </row>
    <row r="11194" spans="3:3" x14ac:dyDescent="0.25">
      <c r="C11194" s="20"/>
    </row>
    <row r="11195" spans="3:3" x14ac:dyDescent="0.25">
      <c r="C11195" s="20"/>
    </row>
    <row r="11196" spans="3:3" x14ac:dyDescent="0.25">
      <c r="C11196" s="20"/>
    </row>
    <row r="11197" spans="3:3" x14ac:dyDescent="0.25">
      <c r="C11197" s="20"/>
    </row>
    <row r="11198" spans="3:3" x14ac:dyDescent="0.25">
      <c r="C11198" s="20"/>
    </row>
    <row r="11199" spans="3:3" x14ac:dyDescent="0.25">
      <c r="C11199" s="20"/>
    </row>
    <row r="11200" spans="3:3" x14ac:dyDescent="0.25">
      <c r="C11200" s="20"/>
    </row>
    <row r="11201" spans="3:3" x14ac:dyDescent="0.25">
      <c r="C11201" s="20"/>
    </row>
    <row r="11202" spans="3:3" x14ac:dyDescent="0.25">
      <c r="C11202" s="20"/>
    </row>
    <row r="11203" spans="3:3" x14ac:dyDescent="0.25">
      <c r="C11203" s="20"/>
    </row>
    <row r="11204" spans="3:3" x14ac:dyDescent="0.25">
      <c r="C11204" s="20"/>
    </row>
    <row r="11205" spans="3:3" x14ac:dyDescent="0.25">
      <c r="C11205" s="20"/>
    </row>
    <row r="11206" spans="3:3" x14ac:dyDescent="0.25">
      <c r="C11206" s="20"/>
    </row>
    <row r="11207" spans="3:3" x14ac:dyDescent="0.25">
      <c r="C11207" s="20"/>
    </row>
    <row r="11208" spans="3:3" x14ac:dyDescent="0.25">
      <c r="C11208" s="20"/>
    </row>
    <row r="11209" spans="3:3" x14ac:dyDescent="0.25">
      <c r="C11209" s="20"/>
    </row>
    <row r="11210" spans="3:3" x14ac:dyDescent="0.25">
      <c r="C11210" s="20"/>
    </row>
    <row r="11211" spans="3:3" x14ac:dyDescent="0.25">
      <c r="C11211" s="20"/>
    </row>
    <row r="11212" spans="3:3" x14ac:dyDescent="0.25">
      <c r="C11212" s="20"/>
    </row>
    <row r="11213" spans="3:3" x14ac:dyDescent="0.25">
      <c r="C11213" s="20"/>
    </row>
    <row r="11214" spans="3:3" x14ac:dyDescent="0.25">
      <c r="C11214" s="20"/>
    </row>
    <row r="11215" spans="3:3" x14ac:dyDescent="0.25">
      <c r="C11215" s="20"/>
    </row>
    <row r="11216" spans="3:3" x14ac:dyDescent="0.25">
      <c r="C11216" s="20"/>
    </row>
    <row r="11217" spans="3:3" x14ac:dyDescent="0.25">
      <c r="C11217" s="20"/>
    </row>
    <row r="11218" spans="3:3" x14ac:dyDescent="0.25">
      <c r="C11218" s="20"/>
    </row>
    <row r="11219" spans="3:3" x14ac:dyDescent="0.25">
      <c r="C11219" s="20"/>
    </row>
    <row r="11220" spans="3:3" x14ac:dyDescent="0.25">
      <c r="C11220" s="20"/>
    </row>
    <row r="11221" spans="3:3" x14ac:dyDescent="0.25">
      <c r="C11221" s="20"/>
    </row>
    <row r="11222" spans="3:3" x14ac:dyDescent="0.25">
      <c r="C11222" s="20"/>
    </row>
    <row r="11223" spans="3:3" x14ac:dyDescent="0.25">
      <c r="C11223" s="20"/>
    </row>
    <row r="11224" spans="3:3" x14ac:dyDescent="0.25">
      <c r="C11224" s="20"/>
    </row>
    <row r="11225" spans="3:3" x14ac:dyDescent="0.25">
      <c r="C11225" s="20"/>
    </row>
    <row r="11226" spans="3:3" x14ac:dyDescent="0.25">
      <c r="C11226" s="20"/>
    </row>
    <row r="11227" spans="3:3" x14ac:dyDescent="0.25">
      <c r="C11227" s="20"/>
    </row>
    <row r="11228" spans="3:3" x14ac:dyDescent="0.25">
      <c r="C11228" s="20"/>
    </row>
    <row r="11229" spans="3:3" x14ac:dyDescent="0.25">
      <c r="C11229" s="20"/>
    </row>
    <row r="11230" spans="3:3" x14ac:dyDescent="0.25">
      <c r="C11230" s="20"/>
    </row>
    <row r="11231" spans="3:3" x14ac:dyDescent="0.25">
      <c r="C11231" s="20"/>
    </row>
    <row r="11232" spans="3:3" x14ac:dyDescent="0.25">
      <c r="C11232" s="20"/>
    </row>
    <row r="11233" spans="3:3" x14ac:dyDescent="0.25">
      <c r="C11233" s="20"/>
    </row>
    <row r="11234" spans="3:3" x14ac:dyDescent="0.25">
      <c r="C11234" s="20"/>
    </row>
    <row r="11235" spans="3:3" x14ac:dyDescent="0.25">
      <c r="C11235" s="20"/>
    </row>
    <row r="11236" spans="3:3" x14ac:dyDescent="0.25">
      <c r="C11236" s="20"/>
    </row>
    <row r="11237" spans="3:3" x14ac:dyDescent="0.25">
      <c r="C11237" s="20"/>
    </row>
    <row r="11238" spans="3:3" x14ac:dyDescent="0.25">
      <c r="C11238" s="20"/>
    </row>
    <row r="11239" spans="3:3" x14ac:dyDescent="0.25">
      <c r="C11239" s="20"/>
    </row>
    <row r="11240" spans="3:3" x14ac:dyDescent="0.25">
      <c r="C11240" s="20"/>
    </row>
    <row r="11241" spans="3:3" x14ac:dyDescent="0.25">
      <c r="C11241" s="20"/>
    </row>
    <row r="11242" spans="3:3" x14ac:dyDescent="0.25">
      <c r="C11242" s="20"/>
    </row>
    <row r="11243" spans="3:3" x14ac:dyDescent="0.25">
      <c r="C11243" s="20"/>
    </row>
    <row r="11244" spans="3:3" x14ac:dyDescent="0.25">
      <c r="C11244" s="20"/>
    </row>
    <row r="11245" spans="3:3" x14ac:dyDescent="0.25">
      <c r="C11245" s="20"/>
    </row>
    <row r="11246" spans="3:3" x14ac:dyDescent="0.25">
      <c r="C11246" s="20"/>
    </row>
    <row r="11247" spans="3:3" x14ac:dyDescent="0.25">
      <c r="C11247" s="20"/>
    </row>
    <row r="11248" spans="3:3" x14ac:dyDescent="0.25">
      <c r="C11248" s="20"/>
    </row>
    <row r="11249" spans="3:3" x14ac:dyDescent="0.25">
      <c r="C11249" s="20"/>
    </row>
    <row r="11250" spans="3:3" x14ac:dyDescent="0.25">
      <c r="C11250" s="20"/>
    </row>
    <row r="11251" spans="3:3" x14ac:dyDescent="0.25">
      <c r="C11251" s="20"/>
    </row>
    <row r="11252" spans="3:3" x14ac:dyDescent="0.25">
      <c r="C11252" s="20"/>
    </row>
    <row r="11253" spans="3:3" x14ac:dyDescent="0.25">
      <c r="C11253" s="20"/>
    </row>
    <row r="11254" spans="3:3" x14ac:dyDescent="0.25">
      <c r="C11254" s="20"/>
    </row>
    <row r="11255" spans="3:3" x14ac:dyDescent="0.25">
      <c r="C11255" s="20"/>
    </row>
    <row r="11256" spans="3:3" x14ac:dyDescent="0.25">
      <c r="C11256" s="20"/>
    </row>
    <row r="11257" spans="3:3" x14ac:dyDescent="0.25">
      <c r="C11257" s="20"/>
    </row>
    <row r="11258" spans="3:3" x14ac:dyDescent="0.25">
      <c r="C11258" s="20"/>
    </row>
    <row r="11259" spans="3:3" x14ac:dyDescent="0.25">
      <c r="C11259" s="20"/>
    </row>
    <row r="11260" spans="3:3" x14ac:dyDescent="0.25">
      <c r="C11260" s="20"/>
    </row>
    <row r="11261" spans="3:3" x14ac:dyDescent="0.25">
      <c r="C11261" s="20"/>
    </row>
    <row r="11262" spans="3:3" x14ac:dyDescent="0.25">
      <c r="C11262" s="20"/>
    </row>
    <row r="11263" spans="3:3" x14ac:dyDescent="0.25">
      <c r="C11263" s="20"/>
    </row>
    <row r="11264" spans="3:3" x14ac:dyDescent="0.25">
      <c r="C11264" s="20"/>
    </row>
    <row r="11265" spans="3:3" x14ac:dyDescent="0.25">
      <c r="C11265" s="20"/>
    </row>
    <row r="11266" spans="3:3" x14ac:dyDescent="0.25">
      <c r="C11266" s="20"/>
    </row>
    <row r="11267" spans="3:3" x14ac:dyDescent="0.25">
      <c r="C11267" s="20"/>
    </row>
    <row r="11268" spans="3:3" x14ac:dyDescent="0.25">
      <c r="C11268" s="20"/>
    </row>
    <row r="11269" spans="3:3" x14ac:dyDescent="0.25">
      <c r="C11269" s="20"/>
    </row>
    <row r="11270" spans="3:3" x14ac:dyDescent="0.25">
      <c r="C11270" s="20"/>
    </row>
    <row r="11271" spans="3:3" x14ac:dyDescent="0.25">
      <c r="C11271" s="20"/>
    </row>
    <row r="11272" spans="3:3" x14ac:dyDescent="0.25">
      <c r="C11272" s="20"/>
    </row>
    <row r="11273" spans="3:3" x14ac:dyDescent="0.25">
      <c r="C11273" s="20"/>
    </row>
    <row r="11274" spans="3:3" x14ac:dyDescent="0.25">
      <c r="C11274" s="20"/>
    </row>
    <row r="11275" spans="3:3" x14ac:dyDescent="0.25">
      <c r="C11275" s="20"/>
    </row>
    <row r="11276" spans="3:3" x14ac:dyDescent="0.25">
      <c r="C11276" s="20"/>
    </row>
    <row r="11277" spans="3:3" x14ac:dyDescent="0.25">
      <c r="C11277" s="20"/>
    </row>
    <row r="11278" spans="3:3" x14ac:dyDescent="0.25">
      <c r="C11278" s="20"/>
    </row>
    <row r="11279" spans="3:3" x14ac:dyDescent="0.25">
      <c r="C11279" s="20"/>
    </row>
    <row r="11280" spans="3:3" x14ac:dyDescent="0.25">
      <c r="C11280" s="20"/>
    </row>
    <row r="11281" spans="3:3" x14ac:dyDescent="0.25">
      <c r="C11281" s="20"/>
    </row>
    <row r="11282" spans="3:3" x14ac:dyDescent="0.25">
      <c r="C11282" s="20"/>
    </row>
    <row r="11283" spans="3:3" x14ac:dyDescent="0.25">
      <c r="C11283" s="20"/>
    </row>
    <row r="11284" spans="3:3" x14ac:dyDescent="0.25">
      <c r="C11284" s="20"/>
    </row>
    <row r="11285" spans="3:3" x14ac:dyDescent="0.25">
      <c r="C11285" s="20"/>
    </row>
    <row r="11286" spans="3:3" x14ac:dyDescent="0.25">
      <c r="C11286" s="20"/>
    </row>
    <row r="11287" spans="3:3" x14ac:dyDescent="0.25">
      <c r="C11287" s="20"/>
    </row>
    <row r="11288" spans="3:3" x14ac:dyDescent="0.25">
      <c r="C11288" s="20"/>
    </row>
    <row r="11289" spans="3:3" x14ac:dyDescent="0.25">
      <c r="C11289" s="20"/>
    </row>
    <row r="11290" spans="3:3" x14ac:dyDescent="0.25">
      <c r="C11290" s="20"/>
    </row>
    <row r="11291" spans="3:3" x14ac:dyDescent="0.25">
      <c r="C11291" s="20"/>
    </row>
    <row r="11292" spans="3:3" x14ac:dyDescent="0.25">
      <c r="C11292" s="20"/>
    </row>
    <row r="11293" spans="3:3" x14ac:dyDescent="0.25">
      <c r="C11293" s="20"/>
    </row>
    <row r="11294" spans="3:3" x14ac:dyDescent="0.25">
      <c r="C11294" s="20"/>
    </row>
    <row r="11295" spans="3:3" x14ac:dyDescent="0.25">
      <c r="C11295" s="20"/>
    </row>
    <row r="11296" spans="3:3" x14ac:dyDescent="0.25">
      <c r="C11296" s="20"/>
    </row>
    <row r="11297" spans="3:3" x14ac:dyDescent="0.25">
      <c r="C11297" s="20"/>
    </row>
    <row r="11298" spans="3:3" x14ac:dyDescent="0.25">
      <c r="C11298" s="20"/>
    </row>
    <row r="11299" spans="3:3" x14ac:dyDescent="0.25">
      <c r="C11299" s="20"/>
    </row>
    <row r="11300" spans="3:3" x14ac:dyDescent="0.25">
      <c r="C11300" s="20"/>
    </row>
    <row r="11301" spans="3:3" x14ac:dyDescent="0.25">
      <c r="C11301" s="20"/>
    </row>
    <row r="11302" spans="3:3" x14ac:dyDescent="0.25">
      <c r="C11302" s="20"/>
    </row>
    <row r="11303" spans="3:3" x14ac:dyDescent="0.25">
      <c r="C11303" s="20"/>
    </row>
    <row r="11304" spans="3:3" x14ac:dyDescent="0.25">
      <c r="C11304" s="20"/>
    </row>
    <row r="11305" spans="3:3" x14ac:dyDescent="0.25">
      <c r="C11305" s="20"/>
    </row>
    <row r="11306" spans="3:3" x14ac:dyDescent="0.25">
      <c r="C11306" s="20"/>
    </row>
    <row r="11307" spans="3:3" x14ac:dyDescent="0.25">
      <c r="C11307" s="20"/>
    </row>
    <row r="11308" spans="3:3" x14ac:dyDescent="0.25">
      <c r="C11308" s="20"/>
    </row>
    <row r="11309" spans="3:3" x14ac:dyDescent="0.25">
      <c r="C11309" s="20"/>
    </row>
    <row r="11310" spans="3:3" x14ac:dyDescent="0.25">
      <c r="C11310" s="20"/>
    </row>
    <row r="11311" spans="3:3" x14ac:dyDescent="0.25">
      <c r="C11311" s="20"/>
    </row>
    <row r="11312" spans="3:3" x14ac:dyDescent="0.25">
      <c r="C11312" s="20"/>
    </row>
    <row r="11313" spans="3:3" x14ac:dyDescent="0.25">
      <c r="C11313" s="20"/>
    </row>
    <row r="11314" spans="3:3" x14ac:dyDescent="0.25">
      <c r="C11314" s="20"/>
    </row>
    <row r="11315" spans="3:3" x14ac:dyDescent="0.25">
      <c r="C11315" s="20"/>
    </row>
    <row r="11316" spans="3:3" x14ac:dyDescent="0.25">
      <c r="C11316" s="20"/>
    </row>
    <row r="11317" spans="3:3" x14ac:dyDescent="0.25">
      <c r="C11317" s="20"/>
    </row>
    <row r="11318" spans="3:3" x14ac:dyDescent="0.25">
      <c r="C11318" s="20"/>
    </row>
    <row r="11319" spans="3:3" x14ac:dyDescent="0.25">
      <c r="C11319" s="20"/>
    </row>
    <row r="11320" spans="3:3" x14ac:dyDescent="0.25">
      <c r="C11320" s="20"/>
    </row>
    <row r="11321" spans="3:3" x14ac:dyDescent="0.25">
      <c r="C11321" s="20"/>
    </row>
    <row r="11322" spans="3:3" x14ac:dyDescent="0.25">
      <c r="C11322" s="20"/>
    </row>
    <row r="11323" spans="3:3" x14ac:dyDescent="0.25">
      <c r="C11323" s="20"/>
    </row>
    <row r="11324" spans="3:3" x14ac:dyDescent="0.25">
      <c r="C11324" s="20"/>
    </row>
    <row r="11325" spans="3:3" x14ac:dyDescent="0.25">
      <c r="C11325" s="20"/>
    </row>
    <row r="11326" spans="3:3" x14ac:dyDescent="0.25">
      <c r="C11326" s="20"/>
    </row>
    <row r="11327" spans="3:3" x14ac:dyDescent="0.25">
      <c r="C11327" s="20"/>
    </row>
    <row r="11328" spans="3:3" x14ac:dyDescent="0.25">
      <c r="C11328" s="20"/>
    </row>
    <row r="11329" spans="3:3" x14ac:dyDescent="0.25">
      <c r="C11329" s="20"/>
    </row>
    <row r="11330" spans="3:3" x14ac:dyDescent="0.25">
      <c r="C11330" s="20"/>
    </row>
    <row r="11331" spans="3:3" x14ac:dyDescent="0.25">
      <c r="C11331" s="20"/>
    </row>
    <row r="11332" spans="3:3" x14ac:dyDescent="0.25">
      <c r="C11332" s="20"/>
    </row>
    <row r="11333" spans="3:3" x14ac:dyDescent="0.25">
      <c r="C11333" s="20"/>
    </row>
    <row r="11334" spans="3:3" x14ac:dyDescent="0.25">
      <c r="C11334" s="20"/>
    </row>
    <row r="11335" spans="3:3" x14ac:dyDescent="0.25">
      <c r="C11335" s="20"/>
    </row>
    <row r="11336" spans="3:3" x14ac:dyDescent="0.25">
      <c r="C11336" s="20"/>
    </row>
    <row r="11337" spans="3:3" x14ac:dyDescent="0.25">
      <c r="C11337" s="20"/>
    </row>
    <row r="11338" spans="3:3" x14ac:dyDescent="0.25">
      <c r="C11338" s="20"/>
    </row>
    <row r="11339" spans="3:3" x14ac:dyDescent="0.25">
      <c r="C11339" s="20"/>
    </row>
    <row r="11340" spans="3:3" x14ac:dyDescent="0.25">
      <c r="C11340" s="20"/>
    </row>
    <row r="11341" spans="3:3" x14ac:dyDescent="0.25">
      <c r="C11341" s="20"/>
    </row>
    <row r="11342" spans="3:3" x14ac:dyDescent="0.25">
      <c r="C11342" s="20"/>
    </row>
    <row r="11343" spans="3:3" x14ac:dyDescent="0.25">
      <c r="C11343" s="20"/>
    </row>
    <row r="11344" spans="3:3" x14ac:dyDescent="0.25">
      <c r="C11344" s="20"/>
    </row>
    <row r="11345" spans="3:3" x14ac:dyDescent="0.25">
      <c r="C11345" s="20"/>
    </row>
    <row r="11346" spans="3:3" x14ac:dyDescent="0.25">
      <c r="C11346" s="20"/>
    </row>
    <row r="11347" spans="3:3" x14ac:dyDescent="0.25">
      <c r="C11347" s="20"/>
    </row>
    <row r="11348" spans="3:3" x14ac:dyDescent="0.25">
      <c r="C11348" s="20"/>
    </row>
    <row r="11349" spans="3:3" x14ac:dyDescent="0.25">
      <c r="C11349" s="20"/>
    </row>
    <row r="11350" spans="3:3" x14ac:dyDescent="0.25">
      <c r="C11350" s="20"/>
    </row>
    <row r="11351" spans="3:3" x14ac:dyDescent="0.25">
      <c r="C11351" s="20"/>
    </row>
    <row r="11352" spans="3:3" x14ac:dyDescent="0.25">
      <c r="C11352" s="20"/>
    </row>
    <row r="11353" spans="3:3" x14ac:dyDescent="0.25">
      <c r="C11353" s="20"/>
    </row>
    <row r="11354" spans="3:3" x14ac:dyDescent="0.25">
      <c r="C11354" s="20"/>
    </row>
    <row r="11355" spans="3:3" x14ac:dyDescent="0.25">
      <c r="C11355" s="20"/>
    </row>
    <row r="11356" spans="3:3" x14ac:dyDescent="0.25">
      <c r="C11356" s="20"/>
    </row>
    <row r="11357" spans="3:3" x14ac:dyDescent="0.25">
      <c r="C11357" s="20"/>
    </row>
    <row r="11358" spans="3:3" x14ac:dyDescent="0.25">
      <c r="C11358" s="20"/>
    </row>
    <row r="11359" spans="3:3" x14ac:dyDescent="0.25">
      <c r="C11359" s="20"/>
    </row>
    <row r="11360" spans="3:3" x14ac:dyDescent="0.25">
      <c r="C11360" s="20"/>
    </row>
    <row r="11361" spans="3:3" x14ac:dyDescent="0.25">
      <c r="C11361" s="20"/>
    </row>
    <row r="11362" spans="3:3" x14ac:dyDescent="0.25">
      <c r="C11362" s="20"/>
    </row>
    <row r="11363" spans="3:3" x14ac:dyDescent="0.25">
      <c r="C11363" s="20"/>
    </row>
    <row r="11364" spans="3:3" x14ac:dyDescent="0.25">
      <c r="C11364" s="20"/>
    </row>
    <row r="11365" spans="3:3" x14ac:dyDescent="0.25">
      <c r="C11365" s="20"/>
    </row>
    <row r="11366" spans="3:3" x14ac:dyDescent="0.25">
      <c r="C11366" s="20"/>
    </row>
    <row r="11367" spans="3:3" x14ac:dyDescent="0.25">
      <c r="C11367" s="20"/>
    </row>
    <row r="11368" spans="3:3" x14ac:dyDescent="0.25">
      <c r="C11368" s="20"/>
    </row>
    <row r="11369" spans="3:3" x14ac:dyDescent="0.25">
      <c r="C11369" s="20"/>
    </row>
    <row r="11370" spans="3:3" x14ac:dyDescent="0.25">
      <c r="C11370" s="20"/>
    </row>
    <row r="11371" spans="3:3" x14ac:dyDescent="0.25">
      <c r="C11371" s="20"/>
    </row>
    <row r="11372" spans="3:3" x14ac:dyDescent="0.25">
      <c r="C11372" s="20"/>
    </row>
    <row r="11373" spans="3:3" x14ac:dyDescent="0.25">
      <c r="C11373" s="20"/>
    </row>
    <row r="11374" spans="3:3" x14ac:dyDescent="0.25">
      <c r="C11374" s="20"/>
    </row>
    <row r="11375" spans="3:3" x14ac:dyDescent="0.25">
      <c r="C11375" s="20"/>
    </row>
    <row r="11376" spans="3:3" x14ac:dyDescent="0.25">
      <c r="C11376" s="20"/>
    </row>
    <row r="11377" spans="3:3" x14ac:dyDescent="0.25">
      <c r="C11377" s="20"/>
    </row>
    <row r="11378" spans="3:3" x14ac:dyDescent="0.25">
      <c r="C11378" s="20"/>
    </row>
    <row r="11379" spans="3:3" x14ac:dyDescent="0.25">
      <c r="C11379" s="20"/>
    </row>
    <row r="11380" spans="3:3" x14ac:dyDescent="0.25">
      <c r="C11380" s="20"/>
    </row>
    <row r="11381" spans="3:3" x14ac:dyDescent="0.25">
      <c r="C11381" s="20"/>
    </row>
    <row r="11382" spans="3:3" x14ac:dyDescent="0.25">
      <c r="C11382" s="20"/>
    </row>
    <row r="11383" spans="3:3" x14ac:dyDescent="0.25">
      <c r="C11383" s="20"/>
    </row>
    <row r="11384" spans="3:3" x14ac:dyDescent="0.25">
      <c r="C11384" s="20"/>
    </row>
    <row r="11385" spans="3:3" x14ac:dyDescent="0.25">
      <c r="C11385" s="20"/>
    </row>
    <row r="11386" spans="3:3" x14ac:dyDescent="0.25">
      <c r="C11386" s="20"/>
    </row>
    <row r="11387" spans="3:3" x14ac:dyDescent="0.25">
      <c r="C11387" s="20"/>
    </row>
    <row r="11388" spans="3:3" x14ac:dyDescent="0.25">
      <c r="C11388" s="20"/>
    </row>
    <row r="11389" spans="3:3" x14ac:dyDescent="0.25">
      <c r="C11389" s="20"/>
    </row>
    <row r="11390" spans="3:3" x14ac:dyDescent="0.25">
      <c r="C11390" s="20"/>
    </row>
    <row r="11391" spans="3:3" x14ac:dyDescent="0.25">
      <c r="C11391" s="20"/>
    </row>
    <row r="11392" spans="3:3" x14ac:dyDescent="0.25">
      <c r="C11392" s="20"/>
    </row>
    <row r="11393" spans="3:3" x14ac:dyDescent="0.25">
      <c r="C11393" s="20"/>
    </row>
    <row r="11394" spans="3:3" x14ac:dyDescent="0.25">
      <c r="C11394" s="20"/>
    </row>
    <row r="11395" spans="3:3" x14ac:dyDescent="0.25">
      <c r="C11395" s="20"/>
    </row>
    <row r="11396" spans="3:3" x14ac:dyDescent="0.25">
      <c r="C11396" s="20"/>
    </row>
    <row r="11397" spans="3:3" x14ac:dyDescent="0.25">
      <c r="C11397" s="20"/>
    </row>
    <row r="11398" spans="3:3" x14ac:dyDescent="0.25">
      <c r="C11398" s="20"/>
    </row>
    <row r="11399" spans="3:3" x14ac:dyDescent="0.25">
      <c r="C11399" s="20"/>
    </row>
    <row r="11400" spans="3:3" x14ac:dyDescent="0.25">
      <c r="C11400" s="20"/>
    </row>
    <row r="11401" spans="3:3" x14ac:dyDescent="0.25">
      <c r="C11401" s="20"/>
    </row>
    <row r="11402" spans="3:3" x14ac:dyDescent="0.25">
      <c r="C11402" s="20"/>
    </row>
    <row r="11403" spans="3:3" x14ac:dyDescent="0.25">
      <c r="C11403" s="20"/>
    </row>
    <row r="11404" spans="3:3" x14ac:dyDescent="0.25">
      <c r="C11404" s="20"/>
    </row>
    <row r="11405" spans="3:3" x14ac:dyDescent="0.25">
      <c r="C11405" s="20"/>
    </row>
    <row r="11406" spans="3:3" x14ac:dyDescent="0.25">
      <c r="C11406" s="20"/>
    </row>
    <row r="11407" spans="3:3" x14ac:dyDescent="0.25">
      <c r="C11407" s="20"/>
    </row>
    <row r="11408" spans="3:3" x14ac:dyDescent="0.25">
      <c r="C11408" s="20"/>
    </row>
    <row r="11409" spans="3:3" x14ac:dyDescent="0.25">
      <c r="C11409" s="20"/>
    </row>
    <row r="11410" spans="3:3" x14ac:dyDescent="0.25">
      <c r="C11410" s="20"/>
    </row>
    <row r="11411" spans="3:3" x14ac:dyDescent="0.25">
      <c r="C11411" s="20"/>
    </row>
    <row r="11412" spans="3:3" x14ac:dyDescent="0.25">
      <c r="C11412" s="20"/>
    </row>
    <row r="11413" spans="3:3" x14ac:dyDescent="0.25">
      <c r="C11413" s="20"/>
    </row>
    <row r="11414" spans="3:3" x14ac:dyDescent="0.25">
      <c r="C11414" s="20"/>
    </row>
    <row r="11415" spans="3:3" x14ac:dyDescent="0.25">
      <c r="C11415" s="20"/>
    </row>
    <row r="11416" spans="3:3" x14ac:dyDescent="0.25">
      <c r="C11416" s="20"/>
    </row>
    <row r="11417" spans="3:3" x14ac:dyDescent="0.25">
      <c r="C11417" s="20"/>
    </row>
    <row r="11418" spans="3:3" x14ac:dyDescent="0.25">
      <c r="C11418" s="20"/>
    </row>
    <row r="11419" spans="3:3" x14ac:dyDescent="0.25">
      <c r="C11419" s="20"/>
    </row>
    <row r="11420" spans="3:3" x14ac:dyDescent="0.25">
      <c r="C11420" s="20"/>
    </row>
    <row r="11421" spans="3:3" x14ac:dyDescent="0.25">
      <c r="C11421" s="20"/>
    </row>
    <row r="11422" spans="3:3" x14ac:dyDescent="0.25">
      <c r="C11422" s="20"/>
    </row>
    <row r="11423" spans="3:3" x14ac:dyDescent="0.25">
      <c r="C11423" s="20"/>
    </row>
    <row r="11424" spans="3:3" x14ac:dyDescent="0.25">
      <c r="C11424" s="20"/>
    </row>
    <row r="11425" spans="3:3" x14ac:dyDescent="0.25">
      <c r="C11425" s="20"/>
    </row>
    <row r="11426" spans="3:3" x14ac:dyDescent="0.25">
      <c r="C11426" s="20"/>
    </row>
    <row r="11427" spans="3:3" x14ac:dyDescent="0.25">
      <c r="C11427" s="20"/>
    </row>
    <row r="11428" spans="3:3" x14ac:dyDescent="0.25">
      <c r="C11428" s="20"/>
    </row>
    <row r="11429" spans="3:3" x14ac:dyDescent="0.25">
      <c r="C11429" s="20"/>
    </row>
    <row r="11430" spans="3:3" x14ac:dyDescent="0.25">
      <c r="C11430" s="20"/>
    </row>
    <row r="11431" spans="3:3" x14ac:dyDescent="0.25">
      <c r="C11431" s="20"/>
    </row>
    <row r="11432" spans="3:3" x14ac:dyDescent="0.25">
      <c r="C11432" s="20"/>
    </row>
    <row r="11433" spans="3:3" x14ac:dyDescent="0.25">
      <c r="C11433" s="20"/>
    </row>
    <row r="11434" spans="3:3" x14ac:dyDescent="0.25">
      <c r="C11434" s="20"/>
    </row>
    <row r="11435" spans="3:3" x14ac:dyDescent="0.25">
      <c r="C11435" s="20"/>
    </row>
    <row r="11436" spans="3:3" x14ac:dyDescent="0.25">
      <c r="C11436" s="20"/>
    </row>
    <row r="11437" spans="3:3" x14ac:dyDescent="0.25">
      <c r="C11437" s="20"/>
    </row>
    <row r="11438" spans="3:3" x14ac:dyDescent="0.25">
      <c r="C11438" s="20"/>
    </row>
    <row r="11439" spans="3:3" x14ac:dyDescent="0.25">
      <c r="C11439" s="20"/>
    </row>
    <row r="11440" spans="3:3" x14ac:dyDescent="0.25">
      <c r="C11440" s="20"/>
    </row>
    <row r="11441" spans="3:3" x14ac:dyDescent="0.25">
      <c r="C11441" s="20"/>
    </row>
    <row r="11442" spans="3:3" x14ac:dyDescent="0.25">
      <c r="C11442" s="20"/>
    </row>
    <row r="11443" spans="3:3" x14ac:dyDescent="0.25">
      <c r="C11443" s="20"/>
    </row>
    <row r="11444" spans="3:3" x14ac:dyDescent="0.25">
      <c r="C11444" s="20"/>
    </row>
    <row r="11445" spans="3:3" x14ac:dyDescent="0.25">
      <c r="C11445" s="20"/>
    </row>
    <row r="11446" spans="3:3" x14ac:dyDescent="0.25">
      <c r="C11446" s="20"/>
    </row>
    <row r="11447" spans="3:3" x14ac:dyDescent="0.25">
      <c r="C11447" s="20"/>
    </row>
    <row r="11448" spans="3:3" x14ac:dyDescent="0.25">
      <c r="C11448" s="20"/>
    </row>
    <row r="11449" spans="3:3" x14ac:dyDescent="0.25">
      <c r="C11449" s="20"/>
    </row>
    <row r="11450" spans="3:3" x14ac:dyDescent="0.25">
      <c r="C11450" s="20"/>
    </row>
    <row r="11451" spans="3:3" x14ac:dyDescent="0.25">
      <c r="C11451" s="20"/>
    </row>
    <row r="11452" spans="3:3" x14ac:dyDescent="0.25">
      <c r="C11452" s="20"/>
    </row>
    <row r="11453" spans="3:3" x14ac:dyDescent="0.25">
      <c r="C11453" s="20"/>
    </row>
    <row r="11454" spans="3:3" x14ac:dyDescent="0.25">
      <c r="C11454" s="20"/>
    </row>
    <row r="11455" spans="3:3" x14ac:dyDescent="0.25">
      <c r="C11455" s="20"/>
    </row>
    <row r="11456" spans="3:3" x14ac:dyDescent="0.25">
      <c r="C11456" s="20"/>
    </row>
    <row r="11457" spans="3:3" x14ac:dyDescent="0.25">
      <c r="C11457" s="20"/>
    </row>
    <row r="11458" spans="3:3" x14ac:dyDescent="0.25">
      <c r="C11458" s="20"/>
    </row>
    <row r="11459" spans="3:3" x14ac:dyDescent="0.25">
      <c r="C11459" s="20"/>
    </row>
    <row r="11460" spans="3:3" x14ac:dyDescent="0.25">
      <c r="C11460" s="20"/>
    </row>
    <row r="11461" spans="3:3" x14ac:dyDescent="0.25">
      <c r="C11461" s="20"/>
    </row>
    <row r="11462" spans="3:3" x14ac:dyDescent="0.25">
      <c r="C11462" s="20"/>
    </row>
    <row r="11463" spans="3:3" x14ac:dyDescent="0.25">
      <c r="C11463" s="20"/>
    </row>
    <row r="11464" spans="3:3" x14ac:dyDescent="0.25">
      <c r="C11464" s="20"/>
    </row>
    <row r="11465" spans="3:3" x14ac:dyDescent="0.25">
      <c r="C11465" s="20"/>
    </row>
    <row r="11466" spans="3:3" x14ac:dyDescent="0.25">
      <c r="C11466" s="20"/>
    </row>
    <row r="11467" spans="3:3" x14ac:dyDescent="0.25">
      <c r="C11467" s="20"/>
    </row>
    <row r="11468" spans="3:3" x14ac:dyDescent="0.25">
      <c r="C11468" s="20"/>
    </row>
    <row r="11469" spans="3:3" x14ac:dyDescent="0.25">
      <c r="C11469" s="20"/>
    </row>
    <row r="11470" spans="3:3" x14ac:dyDescent="0.25">
      <c r="C11470" s="20"/>
    </row>
    <row r="11471" spans="3:3" x14ac:dyDescent="0.25">
      <c r="C11471" s="20"/>
    </row>
    <row r="11472" spans="3:3" x14ac:dyDescent="0.25">
      <c r="C11472" s="20"/>
    </row>
    <row r="11473" spans="3:3" x14ac:dyDescent="0.25">
      <c r="C11473" s="20"/>
    </row>
    <row r="11474" spans="3:3" x14ac:dyDescent="0.25">
      <c r="C11474" s="20"/>
    </row>
    <row r="11475" spans="3:3" x14ac:dyDescent="0.25">
      <c r="C11475" s="20"/>
    </row>
    <row r="11476" spans="3:3" x14ac:dyDescent="0.25">
      <c r="C11476" s="20"/>
    </row>
    <row r="11477" spans="3:3" x14ac:dyDescent="0.25">
      <c r="C11477" s="20"/>
    </row>
    <row r="11478" spans="3:3" x14ac:dyDescent="0.25">
      <c r="C11478" s="20"/>
    </row>
    <row r="11479" spans="3:3" x14ac:dyDescent="0.25">
      <c r="C11479" s="20"/>
    </row>
    <row r="11480" spans="3:3" x14ac:dyDescent="0.25">
      <c r="C11480" s="20"/>
    </row>
    <row r="11481" spans="3:3" x14ac:dyDescent="0.25">
      <c r="C11481" s="20"/>
    </row>
    <row r="11482" spans="3:3" x14ac:dyDescent="0.25">
      <c r="C11482" s="20"/>
    </row>
    <row r="11483" spans="3:3" x14ac:dyDescent="0.25">
      <c r="C11483" s="20"/>
    </row>
    <row r="11484" spans="3:3" x14ac:dyDescent="0.25">
      <c r="C11484" s="20"/>
    </row>
    <row r="11485" spans="3:3" x14ac:dyDescent="0.25">
      <c r="C11485" s="20"/>
    </row>
    <row r="11486" spans="3:3" x14ac:dyDescent="0.25">
      <c r="C11486" s="20"/>
    </row>
    <row r="11487" spans="3:3" x14ac:dyDescent="0.25">
      <c r="C11487" s="20"/>
    </row>
    <row r="11488" spans="3:3" x14ac:dyDescent="0.25">
      <c r="C11488" s="20"/>
    </row>
    <row r="11489" spans="3:3" x14ac:dyDescent="0.25">
      <c r="C11489" s="20"/>
    </row>
    <row r="11490" spans="3:3" x14ac:dyDescent="0.25">
      <c r="C11490" s="20"/>
    </row>
    <row r="11491" spans="3:3" x14ac:dyDescent="0.25">
      <c r="C11491" s="20"/>
    </row>
    <row r="11492" spans="3:3" x14ac:dyDescent="0.25">
      <c r="C11492" s="20"/>
    </row>
    <row r="11493" spans="3:3" x14ac:dyDescent="0.25">
      <c r="C11493" s="20"/>
    </row>
    <row r="11494" spans="3:3" x14ac:dyDescent="0.25">
      <c r="C11494" s="20"/>
    </row>
    <row r="11495" spans="3:3" x14ac:dyDescent="0.25">
      <c r="C11495" s="20"/>
    </row>
    <row r="11496" spans="3:3" x14ac:dyDescent="0.25">
      <c r="C11496" s="20"/>
    </row>
    <row r="11497" spans="3:3" x14ac:dyDescent="0.25">
      <c r="C11497" s="20"/>
    </row>
    <row r="11498" spans="3:3" x14ac:dyDescent="0.25">
      <c r="C11498" s="20"/>
    </row>
    <row r="11499" spans="3:3" x14ac:dyDescent="0.25">
      <c r="C11499" s="20"/>
    </row>
    <row r="11500" spans="3:3" x14ac:dyDescent="0.25">
      <c r="C11500" s="20"/>
    </row>
    <row r="11501" spans="3:3" x14ac:dyDescent="0.25">
      <c r="C11501" s="20"/>
    </row>
    <row r="11502" spans="3:3" x14ac:dyDescent="0.25">
      <c r="C11502" s="20"/>
    </row>
    <row r="11503" spans="3:3" x14ac:dyDescent="0.25">
      <c r="C11503" s="20"/>
    </row>
    <row r="11504" spans="3:3" x14ac:dyDescent="0.25">
      <c r="C11504" s="20"/>
    </row>
    <row r="11505" spans="3:3" x14ac:dyDescent="0.25">
      <c r="C11505" s="20"/>
    </row>
    <row r="11506" spans="3:3" x14ac:dyDescent="0.25">
      <c r="C11506" s="20"/>
    </row>
    <row r="11507" spans="3:3" x14ac:dyDescent="0.25">
      <c r="C11507" s="20"/>
    </row>
    <row r="11508" spans="3:3" x14ac:dyDescent="0.25">
      <c r="C11508" s="20"/>
    </row>
    <row r="11509" spans="3:3" x14ac:dyDescent="0.25">
      <c r="C11509" s="20"/>
    </row>
    <row r="11510" spans="3:3" x14ac:dyDescent="0.25">
      <c r="C11510" s="20"/>
    </row>
    <row r="11511" spans="3:3" x14ac:dyDescent="0.25">
      <c r="C11511" s="20"/>
    </row>
    <row r="11512" spans="3:3" x14ac:dyDescent="0.25">
      <c r="C11512" s="20"/>
    </row>
    <row r="11513" spans="3:3" x14ac:dyDescent="0.25">
      <c r="C11513" s="20"/>
    </row>
    <row r="11514" spans="3:3" x14ac:dyDescent="0.25">
      <c r="C11514" s="20"/>
    </row>
    <row r="11515" spans="3:3" x14ac:dyDescent="0.25">
      <c r="C11515" s="20"/>
    </row>
    <row r="11516" spans="3:3" x14ac:dyDescent="0.25">
      <c r="C11516" s="20"/>
    </row>
    <row r="11517" spans="3:3" x14ac:dyDescent="0.25">
      <c r="C11517" s="20"/>
    </row>
    <row r="11518" spans="3:3" x14ac:dyDescent="0.25">
      <c r="C11518" s="20"/>
    </row>
    <row r="11519" spans="3:3" x14ac:dyDescent="0.25">
      <c r="C11519" s="20"/>
    </row>
    <row r="11520" spans="3:3" x14ac:dyDescent="0.25">
      <c r="C11520" s="20"/>
    </row>
    <row r="11521" spans="3:3" x14ac:dyDescent="0.25">
      <c r="C11521" s="20"/>
    </row>
    <row r="11522" spans="3:3" x14ac:dyDescent="0.25">
      <c r="C11522" s="20"/>
    </row>
    <row r="11523" spans="3:3" x14ac:dyDescent="0.25">
      <c r="C11523" s="20"/>
    </row>
    <row r="11524" spans="3:3" x14ac:dyDescent="0.25">
      <c r="C11524" s="20"/>
    </row>
    <row r="11525" spans="3:3" x14ac:dyDescent="0.25">
      <c r="C11525" s="20"/>
    </row>
    <row r="11526" spans="3:3" x14ac:dyDescent="0.25">
      <c r="C11526" s="20"/>
    </row>
    <row r="11527" spans="3:3" x14ac:dyDescent="0.25">
      <c r="C11527" s="20"/>
    </row>
    <row r="11528" spans="3:3" x14ac:dyDescent="0.25">
      <c r="C11528" s="20"/>
    </row>
    <row r="11529" spans="3:3" x14ac:dyDescent="0.25">
      <c r="C11529" s="20"/>
    </row>
    <row r="11530" spans="3:3" x14ac:dyDescent="0.25">
      <c r="C11530" s="20"/>
    </row>
    <row r="11531" spans="3:3" x14ac:dyDescent="0.25">
      <c r="C11531" s="20"/>
    </row>
    <row r="11532" spans="3:3" x14ac:dyDescent="0.25">
      <c r="C11532" s="20"/>
    </row>
    <row r="11533" spans="3:3" x14ac:dyDescent="0.25">
      <c r="C11533" s="20"/>
    </row>
    <row r="11534" spans="3:3" x14ac:dyDescent="0.25">
      <c r="C11534" s="20"/>
    </row>
    <row r="11535" spans="3:3" x14ac:dyDescent="0.25">
      <c r="C11535" s="20"/>
    </row>
    <row r="11536" spans="3:3" x14ac:dyDescent="0.25">
      <c r="C11536" s="20"/>
    </row>
    <row r="11537" spans="3:3" x14ac:dyDescent="0.25">
      <c r="C11537" s="20"/>
    </row>
    <row r="11538" spans="3:3" x14ac:dyDescent="0.25">
      <c r="C11538" s="20"/>
    </row>
    <row r="11539" spans="3:3" x14ac:dyDescent="0.25">
      <c r="C11539" s="20"/>
    </row>
    <row r="11540" spans="3:3" x14ac:dyDescent="0.25">
      <c r="C11540" s="20"/>
    </row>
    <row r="11541" spans="3:3" x14ac:dyDescent="0.25">
      <c r="C11541" s="20"/>
    </row>
    <row r="11542" spans="3:3" x14ac:dyDescent="0.25">
      <c r="C11542" s="20"/>
    </row>
    <row r="11543" spans="3:3" x14ac:dyDescent="0.25">
      <c r="C11543" s="20"/>
    </row>
    <row r="11544" spans="3:3" x14ac:dyDescent="0.25">
      <c r="C11544" s="20"/>
    </row>
    <row r="11545" spans="3:3" x14ac:dyDescent="0.25">
      <c r="C11545" s="20"/>
    </row>
    <row r="11546" spans="3:3" x14ac:dyDescent="0.25">
      <c r="C11546" s="20"/>
    </row>
    <row r="11547" spans="3:3" x14ac:dyDescent="0.25">
      <c r="C11547" s="20"/>
    </row>
    <row r="11548" spans="3:3" x14ac:dyDescent="0.25">
      <c r="C11548" s="20"/>
    </row>
    <row r="11549" spans="3:3" x14ac:dyDescent="0.25">
      <c r="C11549" s="20"/>
    </row>
    <row r="11550" spans="3:3" x14ac:dyDescent="0.25">
      <c r="C11550" s="20"/>
    </row>
    <row r="11551" spans="3:3" x14ac:dyDescent="0.25">
      <c r="C11551" s="20"/>
    </row>
    <row r="11552" spans="3:3" x14ac:dyDescent="0.25">
      <c r="C11552" s="20"/>
    </row>
    <row r="11553" spans="3:3" x14ac:dyDescent="0.25">
      <c r="C11553" s="20"/>
    </row>
    <row r="11554" spans="3:3" x14ac:dyDescent="0.25">
      <c r="C11554" s="20"/>
    </row>
    <row r="11555" spans="3:3" x14ac:dyDescent="0.25">
      <c r="C11555" s="20"/>
    </row>
    <row r="11556" spans="3:3" x14ac:dyDescent="0.25">
      <c r="C11556" s="20"/>
    </row>
    <row r="11557" spans="3:3" x14ac:dyDescent="0.25">
      <c r="C11557" s="20"/>
    </row>
    <row r="11558" spans="3:3" x14ac:dyDescent="0.25">
      <c r="C11558" s="20"/>
    </row>
    <row r="11559" spans="3:3" x14ac:dyDescent="0.25">
      <c r="C11559" s="20"/>
    </row>
    <row r="11560" spans="3:3" x14ac:dyDescent="0.25">
      <c r="C11560" s="20"/>
    </row>
    <row r="11561" spans="3:3" x14ac:dyDescent="0.25">
      <c r="C11561" s="20"/>
    </row>
    <row r="11562" spans="3:3" x14ac:dyDescent="0.25">
      <c r="C11562" s="20"/>
    </row>
    <row r="11563" spans="3:3" x14ac:dyDescent="0.25">
      <c r="C11563" s="20"/>
    </row>
    <row r="11564" spans="3:3" x14ac:dyDescent="0.25">
      <c r="C11564" s="20"/>
    </row>
    <row r="11565" spans="3:3" x14ac:dyDescent="0.25">
      <c r="C11565" s="20"/>
    </row>
    <row r="11566" spans="3:3" x14ac:dyDescent="0.25">
      <c r="C11566" s="20"/>
    </row>
    <row r="11567" spans="3:3" x14ac:dyDescent="0.25">
      <c r="C11567" s="20"/>
    </row>
    <row r="11568" spans="3:3" x14ac:dyDescent="0.25">
      <c r="C11568" s="20"/>
    </row>
    <row r="11569" spans="3:3" x14ac:dyDescent="0.25">
      <c r="C11569" s="20"/>
    </row>
    <row r="11570" spans="3:3" x14ac:dyDescent="0.25">
      <c r="C11570" s="20"/>
    </row>
    <row r="11571" spans="3:3" x14ac:dyDescent="0.25">
      <c r="C11571" s="20"/>
    </row>
    <row r="11572" spans="3:3" x14ac:dyDescent="0.25">
      <c r="C11572" s="20"/>
    </row>
    <row r="11573" spans="3:3" x14ac:dyDescent="0.25">
      <c r="C11573" s="20"/>
    </row>
    <row r="11574" spans="3:3" x14ac:dyDescent="0.25">
      <c r="C11574" s="20"/>
    </row>
    <row r="11575" spans="3:3" x14ac:dyDescent="0.25">
      <c r="C11575" s="20"/>
    </row>
    <row r="11576" spans="3:3" x14ac:dyDescent="0.25">
      <c r="C11576" s="20"/>
    </row>
    <row r="11577" spans="3:3" x14ac:dyDescent="0.25">
      <c r="C11577" s="20"/>
    </row>
    <row r="11578" spans="3:3" x14ac:dyDescent="0.25">
      <c r="C11578" s="20"/>
    </row>
    <row r="11579" spans="3:3" x14ac:dyDescent="0.25">
      <c r="C11579" s="20"/>
    </row>
    <row r="11580" spans="3:3" x14ac:dyDescent="0.25">
      <c r="C11580" s="20"/>
    </row>
    <row r="11581" spans="3:3" x14ac:dyDescent="0.25">
      <c r="C11581" s="20"/>
    </row>
    <row r="11582" spans="3:3" x14ac:dyDescent="0.25">
      <c r="C11582" s="20"/>
    </row>
    <row r="11583" spans="3:3" x14ac:dyDescent="0.25">
      <c r="C11583" s="20"/>
    </row>
    <row r="11584" spans="3:3" x14ac:dyDescent="0.25">
      <c r="C11584" s="20"/>
    </row>
    <row r="11585" spans="3:3" x14ac:dyDescent="0.25">
      <c r="C11585" s="20"/>
    </row>
    <row r="11586" spans="3:3" x14ac:dyDescent="0.25">
      <c r="C11586" s="20"/>
    </row>
    <row r="11587" spans="3:3" x14ac:dyDescent="0.25">
      <c r="C11587" s="20"/>
    </row>
    <row r="11588" spans="3:3" x14ac:dyDescent="0.25">
      <c r="C11588" s="20"/>
    </row>
    <row r="11589" spans="3:3" x14ac:dyDescent="0.25">
      <c r="C11589" s="20"/>
    </row>
    <row r="11590" spans="3:3" x14ac:dyDescent="0.25">
      <c r="C11590" s="20"/>
    </row>
    <row r="11591" spans="3:3" x14ac:dyDescent="0.25">
      <c r="C11591" s="20"/>
    </row>
    <row r="11592" spans="3:3" x14ac:dyDescent="0.25">
      <c r="C11592" s="20"/>
    </row>
    <row r="11593" spans="3:3" x14ac:dyDescent="0.25">
      <c r="C11593" s="20"/>
    </row>
    <row r="11594" spans="3:3" x14ac:dyDescent="0.25">
      <c r="C11594" s="20"/>
    </row>
    <row r="11595" spans="3:3" x14ac:dyDescent="0.25">
      <c r="C11595" s="20"/>
    </row>
    <row r="11596" spans="3:3" x14ac:dyDescent="0.25">
      <c r="C11596" s="20"/>
    </row>
    <row r="11597" spans="3:3" x14ac:dyDescent="0.25">
      <c r="C11597" s="20"/>
    </row>
    <row r="11598" spans="3:3" x14ac:dyDescent="0.25">
      <c r="C11598" s="20"/>
    </row>
    <row r="11599" spans="3:3" x14ac:dyDescent="0.25">
      <c r="C11599" s="20"/>
    </row>
    <row r="11600" spans="3:3" x14ac:dyDescent="0.25">
      <c r="C11600" s="20"/>
    </row>
    <row r="11601" spans="3:3" x14ac:dyDescent="0.25">
      <c r="C11601" s="20"/>
    </row>
    <row r="11602" spans="3:3" x14ac:dyDescent="0.25">
      <c r="C11602" s="20"/>
    </row>
    <row r="11603" spans="3:3" x14ac:dyDescent="0.25">
      <c r="C11603" s="20"/>
    </row>
    <row r="11604" spans="3:3" x14ac:dyDescent="0.25">
      <c r="C11604" s="20"/>
    </row>
    <row r="11605" spans="3:3" x14ac:dyDescent="0.25">
      <c r="C11605" s="20"/>
    </row>
    <row r="11606" spans="3:3" x14ac:dyDescent="0.25">
      <c r="C11606" s="20"/>
    </row>
    <row r="11607" spans="3:3" x14ac:dyDescent="0.25">
      <c r="C11607" s="20"/>
    </row>
    <row r="11608" spans="3:3" x14ac:dyDescent="0.25">
      <c r="C11608" s="20"/>
    </row>
    <row r="11609" spans="3:3" x14ac:dyDescent="0.25">
      <c r="C11609" s="20"/>
    </row>
    <row r="11610" spans="3:3" x14ac:dyDescent="0.25">
      <c r="C11610" s="20"/>
    </row>
    <row r="11611" spans="3:3" x14ac:dyDescent="0.25">
      <c r="C11611" s="20"/>
    </row>
    <row r="11612" spans="3:3" x14ac:dyDescent="0.25">
      <c r="C11612" s="20"/>
    </row>
    <row r="11613" spans="3:3" x14ac:dyDescent="0.25">
      <c r="C11613" s="20"/>
    </row>
    <row r="11614" spans="3:3" x14ac:dyDescent="0.25">
      <c r="C11614" s="20"/>
    </row>
    <row r="11615" spans="3:3" x14ac:dyDescent="0.25">
      <c r="C11615" s="20"/>
    </row>
    <row r="11616" spans="3:3" x14ac:dyDescent="0.25">
      <c r="C11616" s="20"/>
    </row>
    <row r="11617" spans="3:3" x14ac:dyDescent="0.25">
      <c r="C11617" s="20"/>
    </row>
    <row r="11618" spans="3:3" x14ac:dyDescent="0.25">
      <c r="C11618" s="20"/>
    </row>
    <row r="11619" spans="3:3" x14ac:dyDescent="0.25">
      <c r="C11619" s="20"/>
    </row>
    <row r="11620" spans="3:3" x14ac:dyDescent="0.25">
      <c r="C11620" s="20"/>
    </row>
    <row r="11621" spans="3:3" x14ac:dyDescent="0.25">
      <c r="C11621" s="20"/>
    </row>
    <row r="11622" spans="3:3" x14ac:dyDescent="0.25">
      <c r="C11622" s="20"/>
    </row>
    <row r="11623" spans="3:3" x14ac:dyDescent="0.25">
      <c r="C11623" s="20"/>
    </row>
    <row r="11624" spans="3:3" x14ac:dyDescent="0.25">
      <c r="C11624" s="20"/>
    </row>
    <row r="11625" spans="3:3" x14ac:dyDescent="0.25">
      <c r="C11625" s="20"/>
    </row>
    <row r="11626" spans="3:3" x14ac:dyDescent="0.25">
      <c r="C11626" s="20"/>
    </row>
    <row r="11627" spans="3:3" x14ac:dyDescent="0.25">
      <c r="C11627" s="20"/>
    </row>
    <row r="11628" spans="3:3" x14ac:dyDescent="0.25">
      <c r="C11628" s="20"/>
    </row>
    <row r="11629" spans="3:3" x14ac:dyDescent="0.25">
      <c r="C11629" s="20"/>
    </row>
    <row r="11630" spans="3:3" x14ac:dyDescent="0.25">
      <c r="C11630" s="20"/>
    </row>
    <row r="11631" spans="3:3" x14ac:dyDescent="0.25">
      <c r="C11631" s="20"/>
    </row>
    <row r="11632" spans="3:3" x14ac:dyDescent="0.25">
      <c r="C11632" s="20"/>
    </row>
    <row r="11633" spans="3:3" x14ac:dyDescent="0.25">
      <c r="C11633" s="20"/>
    </row>
    <row r="11634" spans="3:3" x14ac:dyDescent="0.25">
      <c r="C11634" s="20"/>
    </row>
    <row r="11635" spans="3:3" x14ac:dyDescent="0.25">
      <c r="C11635" s="20"/>
    </row>
    <row r="11636" spans="3:3" x14ac:dyDescent="0.25">
      <c r="C11636" s="20"/>
    </row>
    <row r="11637" spans="3:3" x14ac:dyDescent="0.25">
      <c r="C11637" s="20"/>
    </row>
    <row r="11638" spans="3:3" x14ac:dyDescent="0.25">
      <c r="C11638" s="20"/>
    </row>
    <row r="11639" spans="3:3" x14ac:dyDescent="0.25">
      <c r="C11639" s="20"/>
    </row>
    <row r="11640" spans="3:3" x14ac:dyDescent="0.25">
      <c r="C11640" s="20"/>
    </row>
    <row r="11641" spans="3:3" x14ac:dyDescent="0.25">
      <c r="C11641" s="20"/>
    </row>
    <row r="11642" spans="3:3" x14ac:dyDescent="0.25">
      <c r="C11642" s="20"/>
    </row>
    <row r="11643" spans="3:3" x14ac:dyDescent="0.25">
      <c r="C11643" s="20"/>
    </row>
    <row r="11644" spans="3:3" x14ac:dyDescent="0.25">
      <c r="C11644" s="20"/>
    </row>
    <row r="11645" spans="3:3" x14ac:dyDescent="0.25">
      <c r="C11645" s="20"/>
    </row>
    <row r="11646" spans="3:3" x14ac:dyDescent="0.25">
      <c r="C11646" s="20"/>
    </row>
    <row r="11647" spans="3:3" x14ac:dyDescent="0.25">
      <c r="C11647" s="20"/>
    </row>
    <row r="11648" spans="3:3" x14ac:dyDescent="0.25">
      <c r="C11648" s="20"/>
    </row>
    <row r="11649" spans="3:3" x14ac:dyDescent="0.25">
      <c r="C11649" s="20"/>
    </row>
    <row r="11650" spans="3:3" x14ac:dyDescent="0.25">
      <c r="C11650" s="20"/>
    </row>
    <row r="11651" spans="3:3" x14ac:dyDescent="0.25">
      <c r="C11651" s="20"/>
    </row>
    <row r="11652" spans="3:3" x14ac:dyDescent="0.25">
      <c r="C11652" s="20"/>
    </row>
    <row r="11653" spans="3:3" x14ac:dyDescent="0.25">
      <c r="C11653" s="20"/>
    </row>
    <row r="11654" spans="3:3" x14ac:dyDescent="0.25">
      <c r="C11654" s="20"/>
    </row>
    <row r="11655" spans="3:3" x14ac:dyDescent="0.25">
      <c r="C11655" s="20"/>
    </row>
    <row r="11656" spans="3:3" x14ac:dyDescent="0.25">
      <c r="C11656" s="20"/>
    </row>
    <row r="11657" spans="3:3" x14ac:dyDescent="0.25">
      <c r="C11657" s="20"/>
    </row>
    <row r="11658" spans="3:3" x14ac:dyDescent="0.25">
      <c r="C11658" s="20"/>
    </row>
    <row r="11659" spans="3:3" x14ac:dyDescent="0.25">
      <c r="C11659" s="20"/>
    </row>
    <row r="11660" spans="3:3" x14ac:dyDescent="0.25">
      <c r="C11660" s="20"/>
    </row>
    <row r="11661" spans="3:3" x14ac:dyDescent="0.25">
      <c r="C11661" s="20"/>
    </row>
    <row r="11662" spans="3:3" x14ac:dyDescent="0.25">
      <c r="C11662" s="20"/>
    </row>
    <row r="11663" spans="3:3" x14ac:dyDescent="0.25">
      <c r="C11663" s="20"/>
    </row>
    <row r="11664" spans="3:3" x14ac:dyDescent="0.25">
      <c r="C11664" s="20"/>
    </row>
    <row r="11665" spans="3:3" x14ac:dyDescent="0.25">
      <c r="C11665" s="20"/>
    </row>
    <row r="11666" spans="3:3" x14ac:dyDescent="0.25">
      <c r="C11666" s="20"/>
    </row>
    <row r="11667" spans="3:3" x14ac:dyDescent="0.25">
      <c r="C11667" s="20"/>
    </row>
    <row r="11668" spans="3:3" x14ac:dyDescent="0.25">
      <c r="C11668" s="20"/>
    </row>
    <row r="11669" spans="3:3" x14ac:dyDescent="0.25">
      <c r="C11669" s="20"/>
    </row>
    <row r="11670" spans="3:3" x14ac:dyDescent="0.25">
      <c r="C11670" s="20"/>
    </row>
    <row r="11671" spans="3:3" x14ac:dyDescent="0.25">
      <c r="C11671" s="20"/>
    </row>
    <row r="11672" spans="3:3" x14ac:dyDescent="0.25">
      <c r="C11672" s="20"/>
    </row>
    <row r="11673" spans="3:3" x14ac:dyDescent="0.25">
      <c r="C11673" s="20"/>
    </row>
    <row r="11674" spans="3:3" x14ac:dyDescent="0.25">
      <c r="C11674" s="20"/>
    </row>
    <row r="11675" spans="3:3" x14ac:dyDescent="0.25">
      <c r="C11675" s="20"/>
    </row>
    <row r="11676" spans="3:3" x14ac:dyDescent="0.25">
      <c r="C11676" s="20"/>
    </row>
    <row r="11677" spans="3:3" x14ac:dyDescent="0.25">
      <c r="C11677" s="20"/>
    </row>
    <row r="11678" spans="3:3" x14ac:dyDescent="0.25">
      <c r="C11678" s="20"/>
    </row>
    <row r="11679" spans="3:3" x14ac:dyDescent="0.25">
      <c r="C11679" s="20"/>
    </row>
    <row r="11680" spans="3:3" x14ac:dyDescent="0.25">
      <c r="C11680" s="20"/>
    </row>
    <row r="11681" spans="3:3" x14ac:dyDescent="0.25">
      <c r="C11681" s="20"/>
    </row>
    <row r="11682" spans="3:3" x14ac:dyDescent="0.25">
      <c r="C11682" s="20"/>
    </row>
    <row r="11683" spans="3:3" x14ac:dyDescent="0.25">
      <c r="C11683" s="20"/>
    </row>
    <row r="11684" spans="3:3" x14ac:dyDescent="0.25">
      <c r="C11684" s="20"/>
    </row>
    <row r="11685" spans="3:3" x14ac:dyDescent="0.25">
      <c r="C11685" s="20"/>
    </row>
    <row r="11686" spans="3:3" x14ac:dyDescent="0.25">
      <c r="C11686" s="20"/>
    </row>
    <row r="11687" spans="3:3" x14ac:dyDescent="0.25">
      <c r="C11687" s="20"/>
    </row>
    <row r="11688" spans="3:3" x14ac:dyDescent="0.25">
      <c r="C11688" s="20"/>
    </row>
    <row r="11689" spans="3:3" x14ac:dyDescent="0.25">
      <c r="C11689" s="20"/>
    </row>
    <row r="11690" spans="3:3" x14ac:dyDescent="0.25">
      <c r="C11690" s="20"/>
    </row>
    <row r="11691" spans="3:3" x14ac:dyDescent="0.25">
      <c r="C11691" s="20"/>
    </row>
    <row r="11692" spans="3:3" x14ac:dyDescent="0.25">
      <c r="C11692" s="20"/>
    </row>
    <row r="11693" spans="3:3" x14ac:dyDescent="0.25">
      <c r="C11693" s="20"/>
    </row>
    <row r="11694" spans="3:3" x14ac:dyDescent="0.25">
      <c r="C11694" s="20"/>
    </row>
    <row r="11695" spans="3:3" x14ac:dyDescent="0.25">
      <c r="C11695" s="20"/>
    </row>
    <row r="11696" spans="3:3" x14ac:dyDescent="0.25">
      <c r="C11696" s="20"/>
    </row>
    <row r="11697" spans="3:3" x14ac:dyDescent="0.25">
      <c r="C11697" s="20"/>
    </row>
    <row r="11698" spans="3:3" x14ac:dyDescent="0.25">
      <c r="C11698" s="20"/>
    </row>
    <row r="11699" spans="3:3" x14ac:dyDescent="0.25">
      <c r="C11699" s="20"/>
    </row>
    <row r="11700" spans="3:3" x14ac:dyDescent="0.25">
      <c r="C11700" s="20"/>
    </row>
    <row r="11701" spans="3:3" x14ac:dyDescent="0.25">
      <c r="C11701" s="20"/>
    </row>
    <row r="11702" spans="3:3" x14ac:dyDescent="0.25">
      <c r="C11702" s="20"/>
    </row>
    <row r="11703" spans="3:3" x14ac:dyDescent="0.25">
      <c r="C11703" s="20"/>
    </row>
    <row r="11704" spans="3:3" x14ac:dyDescent="0.25">
      <c r="C11704" s="20"/>
    </row>
    <row r="11705" spans="3:3" x14ac:dyDescent="0.25">
      <c r="C11705" s="20"/>
    </row>
    <row r="11706" spans="3:3" x14ac:dyDescent="0.25">
      <c r="C11706" s="20"/>
    </row>
    <row r="11707" spans="3:3" x14ac:dyDescent="0.25">
      <c r="C11707" s="20"/>
    </row>
    <row r="11708" spans="3:3" x14ac:dyDescent="0.25">
      <c r="C11708" s="20"/>
    </row>
    <row r="11709" spans="3:3" x14ac:dyDescent="0.25">
      <c r="C11709" s="20"/>
    </row>
    <row r="11710" spans="3:3" x14ac:dyDescent="0.25">
      <c r="C11710" s="20"/>
    </row>
    <row r="11711" spans="3:3" x14ac:dyDescent="0.25">
      <c r="C11711" s="20"/>
    </row>
    <row r="11712" spans="3:3" x14ac:dyDescent="0.25">
      <c r="C11712" s="20"/>
    </row>
    <row r="11713" spans="3:3" x14ac:dyDescent="0.25">
      <c r="C11713" s="20"/>
    </row>
    <row r="11714" spans="3:3" x14ac:dyDescent="0.25">
      <c r="C11714" s="20"/>
    </row>
    <row r="11715" spans="3:3" x14ac:dyDescent="0.25">
      <c r="C11715" s="20"/>
    </row>
    <row r="11716" spans="3:3" x14ac:dyDescent="0.25">
      <c r="C11716" s="20"/>
    </row>
    <row r="11717" spans="3:3" x14ac:dyDescent="0.25">
      <c r="C11717" s="20"/>
    </row>
    <row r="11718" spans="3:3" x14ac:dyDescent="0.25">
      <c r="C11718" s="20"/>
    </row>
    <row r="11719" spans="3:3" x14ac:dyDescent="0.25">
      <c r="C11719" s="20"/>
    </row>
    <row r="11720" spans="3:3" x14ac:dyDescent="0.25">
      <c r="C11720" s="20"/>
    </row>
    <row r="11721" spans="3:3" x14ac:dyDescent="0.25">
      <c r="C11721" s="20"/>
    </row>
    <row r="11722" spans="3:3" x14ac:dyDescent="0.25">
      <c r="C11722" s="20"/>
    </row>
    <row r="11723" spans="3:3" x14ac:dyDescent="0.25">
      <c r="C11723" s="20"/>
    </row>
    <row r="11724" spans="3:3" x14ac:dyDescent="0.25">
      <c r="C11724" s="20"/>
    </row>
    <row r="11725" spans="3:3" x14ac:dyDescent="0.25">
      <c r="C11725" s="20"/>
    </row>
    <row r="11726" spans="3:3" x14ac:dyDescent="0.25">
      <c r="C11726" s="20"/>
    </row>
    <row r="11727" spans="3:3" x14ac:dyDescent="0.25">
      <c r="C11727" s="20"/>
    </row>
    <row r="11728" spans="3:3" x14ac:dyDescent="0.25">
      <c r="C11728" s="20"/>
    </row>
    <row r="11729" spans="3:3" x14ac:dyDescent="0.25">
      <c r="C11729" s="20"/>
    </row>
    <row r="11730" spans="3:3" x14ac:dyDescent="0.25">
      <c r="C11730" s="20"/>
    </row>
    <row r="11731" spans="3:3" x14ac:dyDescent="0.25">
      <c r="C11731" s="20"/>
    </row>
    <row r="11732" spans="3:3" x14ac:dyDescent="0.25">
      <c r="C11732" s="20"/>
    </row>
    <row r="11733" spans="3:3" x14ac:dyDescent="0.25">
      <c r="C11733" s="20"/>
    </row>
    <row r="11734" spans="3:3" x14ac:dyDescent="0.25">
      <c r="C11734" s="20"/>
    </row>
    <row r="11735" spans="3:3" x14ac:dyDescent="0.25">
      <c r="C11735" s="20"/>
    </row>
    <row r="11736" spans="3:3" x14ac:dyDescent="0.25">
      <c r="C11736" s="20"/>
    </row>
    <row r="11737" spans="3:3" x14ac:dyDescent="0.25">
      <c r="C11737" s="20"/>
    </row>
    <row r="11738" spans="3:3" x14ac:dyDescent="0.25">
      <c r="C11738" s="20"/>
    </row>
    <row r="11739" spans="3:3" x14ac:dyDescent="0.25">
      <c r="C11739" s="20"/>
    </row>
    <row r="11740" spans="3:3" x14ac:dyDescent="0.25">
      <c r="C11740" s="20"/>
    </row>
    <row r="11741" spans="3:3" x14ac:dyDescent="0.25">
      <c r="C11741" s="20"/>
    </row>
    <row r="11742" spans="3:3" x14ac:dyDescent="0.25">
      <c r="C11742" s="20"/>
    </row>
    <row r="11743" spans="3:3" x14ac:dyDescent="0.25">
      <c r="C11743" s="20"/>
    </row>
    <row r="11744" spans="3:3" x14ac:dyDescent="0.25">
      <c r="C11744" s="20"/>
    </row>
    <row r="11745" spans="3:3" x14ac:dyDescent="0.25">
      <c r="C11745" s="20"/>
    </row>
    <row r="11746" spans="3:3" x14ac:dyDescent="0.25">
      <c r="C11746" s="20"/>
    </row>
    <row r="11747" spans="3:3" x14ac:dyDescent="0.25">
      <c r="C11747" s="20"/>
    </row>
    <row r="11748" spans="3:3" x14ac:dyDescent="0.25">
      <c r="C11748" s="20"/>
    </row>
    <row r="11749" spans="3:3" x14ac:dyDescent="0.25">
      <c r="C11749" s="20"/>
    </row>
    <row r="11750" spans="3:3" x14ac:dyDescent="0.25">
      <c r="C11750" s="20"/>
    </row>
    <row r="11751" spans="3:3" x14ac:dyDescent="0.25">
      <c r="C11751" s="20"/>
    </row>
    <row r="11752" spans="3:3" x14ac:dyDescent="0.25">
      <c r="C11752" s="20"/>
    </row>
    <row r="11753" spans="3:3" x14ac:dyDescent="0.25">
      <c r="C11753" s="20"/>
    </row>
    <row r="11754" spans="3:3" x14ac:dyDescent="0.25">
      <c r="C11754" s="20"/>
    </row>
    <row r="11755" spans="3:3" x14ac:dyDescent="0.25">
      <c r="C11755" s="20"/>
    </row>
    <row r="11756" spans="3:3" x14ac:dyDescent="0.25">
      <c r="C11756" s="20"/>
    </row>
    <row r="11757" spans="3:3" x14ac:dyDescent="0.25">
      <c r="C11757" s="20"/>
    </row>
    <row r="11758" spans="3:3" x14ac:dyDescent="0.25">
      <c r="C11758" s="20"/>
    </row>
    <row r="11759" spans="3:3" x14ac:dyDescent="0.25">
      <c r="C11759" s="20"/>
    </row>
    <row r="11760" spans="3:3" x14ac:dyDescent="0.25">
      <c r="C11760" s="20"/>
    </row>
    <row r="11761" spans="3:3" x14ac:dyDescent="0.25">
      <c r="C11761" s="20"/>
    </row>
    <row r="11762" spans="3:3" x14ac:dyDescent="0.25">
      <c r="C11762" s="20"/>
    </row>
    <row r="11763" spans="3:3" x14ac:dyDescent="0.25">
      <c r="C11763" s="20"/>
    </row>
    <row r="11764" spans="3:3" x14ac:dyDescent="0.25">
      <c r="C11764" s="20"/>
    </row>
    <row r="11765" spans="3:3" x14ac:dyDescent="0.25">
      <c r="C11765" s="20"/>
    </row>
    <row r="11766" spans="3:3" x14ac:dyDescent="0.25">
      <c r="C11766" s="20"/>
    </row>
    <row r="11767" spans="3:3" x14ac:dyDescent="0.25">
      <c r="C11767" s="20"/>
    </row>
    <row r="11768" spans="3:3" x14ac:dyDescent="0.25">
      <c r="C11768" s="20"/>
    </row>
    <row r="11769" spans="3:3" x14ac:dyDescent="0.25">
      <c r="C11769" s="20"/>
    </row>
    <row r="11770" spans="3:3" x14ac:dyDescent="0.25">
      <c r="C11770" s="20"/>
    </row>
    <row r="11771" spans="3:3" x14ac:dyDescent="0.25">
      <c r="C11771" s="20"/>
    </row>
    <row r="11772" spans="3:3" x14ac:dyDescent="0.25">
      <c r="C11772" s="20"/>
    </row>
    <row r="11773" spans="3:3" x14ac:dyDescent="0.25">
      <c r="C11773" s="20"/>
    </row>
    <row r="11774" spans="3:3" x14ac:dyDescent="0.25">
      <c r="C11774" s="20"/>
    </row>
    <row r="11775" spans="3:3" x14ac:dyDescent="0.25">
      <c r="C11775" s="20"/>
    </row>
    <row r="11776" spans="3:3" x14ac:dyDescent="0.25">
      <c r="C11776" s="20"/>
    </row>
    <row r="11777" spans="3:3" x14ac:dyDescent="0.25">
      <c r="C11777" s="20"/>
    </row>
    <row r="11778" spans="3:3" x14ac:dyDescent="0.25">
      <c r="C11778" s="20"/>
    </row>
    <row r="11779" spans="3:3" x14ac:dyDescent="0.25">
      <c r="C11779" s="20"/>
    </row>
    <row r="11780" spans="3:3" x14ac:dyDescent="0.25">
      <c r="C11780" s="20"/>
    </row>
    <row r="11781" spans="3:3" x14ac:dyDescent="0.25">
      <c r="C11781" s="20"/>
    </row>
    <row r="11782" spans="3:3" x14ac:dyDescent="0.25">
      <c r="C11782" s="20"/>
    </row>
    <row r="11783" spans="3:3" x14ac:dyDescent="0.25">
      <c r="C11783" s="20"/>
    </row>
    <row r="11784" spans="3:3" x14ac:dyDescent="0.25">
      <c r="C11784" s="20"/>
    </row>
    <row r="11785" spans="3:3" x14ac:dyDescent="0.25">
      <c r="C11785" s="20"/>
    </row>
    <row r="11786" spans="3:3" x14ac:dyDescent="0.25">
      <c r="C11786" s="20"/>
    </row>
    <row r="11787" spans="3:3" x14ac:dyDescent="0.25">
      <c r="C11787" s="20"/>
    </row>
    <row r="11788" spans="3:3" x14ac:dyDescent="0.25">
      <c r="C11788" s="20"/>
    </row>
    <row r="11789" spans="3:3" x14ac:dyDescent="0.25">
      <c r="C11789" s="20"/>
    </row>
    <row r="11790" spans="3:3" x14ac:dyDescent="0.25">
      <c r="C11790" s="20"/>
    </row>
    <row r="11791" spans="3:3" x14ac:dyDescent="0.25">
      <c r="C11791" s="20"/>
    </row>
    <row r="11792" spans="3:3" x14ac:dyDescent="0.25">
      <c r="C11792" s="20"/>
    </row>
    <row r="11793" spans="3:3" x14ac:dyDescent="0.25">
      <c r="C11793" s="20"/>
    </row>
    <row r="11794" spans="3:3" x14ac:dyDescent="0.25">
      <c r="C11794" s="20"/>
    </row>
    <row r="11795" spans="3:3" x14ac:dyDescent="0.25">
      <c r="C11795" s="20"/>
    </row>
    <row r="11796" spans="3:3" x14ac:dyDescent="0.25">
      <c r="C11796" s="20"/>
    </row>
    <row r="11797" spans="3:3" x14ac:dyDescent="0.25">
      <c r="C11797" s="20"/>
    </row>
    <row r="11798" spans="3:3" x14ac:dyDescent="0.25">
      <c r="C11798" s="20"/>
    </row>
    <row r="11799" spans="3:3" x14ac:dyDescent="0.25">
      <c r="C11799" s="20"/>
    </row>
    <row r="11800" spans="3:3" x14ac:dyDescent="0.25">
      <c r="C11800" s="20"/>
    </row>
    <row r="11801" spans="3:3" x14ac:dyDescent="0.25">
      <c r="C11801" s="20"/>
    </row>
    <row r="11802" spans="3:3" x14ac:dyDescent="0.25">
      <c r="C11802" s="20"/>
    </row>
    <row r="11803" spans="3:3" x14ac:dyDescent="0.25">
      <c r="C11803" s="20"/>
    </row>
    <row r="11804" spans="3:3" x14ac:dyDescent="0.25">
      <c r="C11804" s="20"/>
    </row>
    <row r="11805" spans="3:3" x14ac:dyDescent="0.25">
      <c r="C11805" s="20"/>
    </row>
    <row r="11806" spans="3:3" x14ac:dyDescent="0.25">
      <c r="C11806" s="20"/>
    </row>
    <row r="11807" spans="3:3" x14ac:dyDescent="0.25">
      <c r="C11807" s="20"/>
    </row>
    <row r="11808" spans="3:3" x14ac:dyDescent="0.25">
      <c r="C11808" s="20"/>
    </row>
    <row r="11809" spans="3:3" x14ac:dyDescent="0.25">
      <c r="C11809" s="20"/>
    </row>
    <row r="11810" spans="3:3" x14ac:dyDescent="0.25">
      <c r="C11810" s="20"/>
    </row>
    <row r="11811" spans="3:3" x14ac:dyDescent="0.25">
      <c r="C11811" s="20"/>
    </row>
    <row r="11812" spans="3:3" x14ac:dyDescent="0.25">
      <c r="C11812" s="20"/>
    </row>
    <row r="11813" spans="3:3" x14ac:dyDescent="0.25">
      <c r="C11813" s="20"/>
    </row>
    <row r="11814" spans="3:3" x14ac:dyDescent="0.25">
      <c r="C11814" s="20"/>
    </row>
    <row r="11815" spans="3:3" x14ac:dyDescent="0.25">
      <c r="C11815" s="20"/>
    </row>
    <row r="11816" spans="3:3" x14ac:dyDescent="0.25">
      <c r="C11816" s="20"/>
    </row>
    <row r="11817" spans="3:3" x14ac:dyDescent="0.25">
      <c r="C11817" s="20"/>
    </row>
    <row r="11818" spans="3:3" x14ac:dyDescent="0.25">
      <c r="C11818" s="20"/>
    </row>
    <row r="11819" spans="3:3" x14ac:dyDescent="0.25">
      <c r="C11819" s="20"/>
    </row>
    <row r="11820" spans="3:3" x14ac:dyDescent="0.25">
      <c r="C11820" s="20"/>
    </row>
    <row r="11821" spans="3:3" x14ac:dyDescent="0.25">
      <c r="C11821" s="20"/>
    </row>
    <row r="11822" spans="3:3" x14ac:dyDescent="0.25">
      <c r="C11822" s="20"/>
    </row>
    <row r="11823" spans="3:3" x14ac:dyDescent="0.25">
      <c r="C11823" s="20"/>
    </row>
    <row r="11824" spans="3:3" x14ac:dyDescent="0.25">
      <c r="C11824" s="20"/>
    </row>
    <row r="11825" spans="3:3" x14ac:dyDescent="0.25">
      <c r="C11825" s="20"/>
    </row>
    <row r="11826" spans="3:3" x14ac:dyDescent="0.25">
      <c r="C11826" s="20"/>
    </row>
    <row r="11827" spans="3:3" x14ac:dyDescent="0.25">
      <c r="C11827" s="20"/>
    </row>
    <row r="11828" spans="3:3" x14ac:dyDescent="0.25">
      <c r="C11828" s="20"/>
    </row>
    <row r="11829" spans="3:3" x14ac:dyDescent="0.25">
      <c r="C11829" s="20"/>
    </row>
    <row r="11830" spans="3:3" x14ac:dyDescent="0.25">
      <c r="C11830" s="20"/>
    </row>
    <row r="11831" spans="3:3" x14ac:dyDescent="0.25">
      <c r="C11831" s="20"/>
    </row>
    <row r="11832" spans="3:3" x14ac:dyDescent="0.25">
      <c r="C11832" s="20"/>
    </row>
    <row r="11833" spans="3:3" x14ac:dyDescent="0.25">
      <c r="C11833" s="20"/>
    </row>
    <row r="11834" spans="3:3" x14ac:dyDescent="0.25">
      <c r="C11834" s="20"/>
    </row>
    <row r="11835" spans="3:3" x14ac:dyDescent="0.25">
      <c r="C11835" s="20"/>
    </row>
    <row r="11836" spans="3:3" x14ac:dyDescent="0.25">
      <c r="C11836" s="20"/>
    </row>
    <row r="11837" spans="3:3" x14ac:dyDescent="0.25">
      <c r="C11837" s="20"/>
    </row>
    <row r="11838" spans="3:3" x14ac:dyDescent="0.25">
      <c r="C11838" s="20"/>
    </row>
    <row r="11839" spans="3:3" x14ac:dyDescent="0.25">
      <c r="C11839" s="20"/>
    </row>
    <row r="11840" spans="3:3" x14ac:dyDescent="0.25">
      <c r="C11840" s="20"/>
    </row>
    <row r="11841" spans="3:3" x14ac:dyDescent="0.25">
      <c r="C11841" s="20"/>
    </row>
    <row r="11842" spans="3:3" x14ac:dyDescent="0.25">
      <c r="C11842" s="20"/>
    </row>
    <row r="11843" spans="3:3" x14ac:dyDescent="0.25">
      <c r="C11843" s="20"/>
    </row>
    <row r="11844" spans="3:3" x14ac:dyDescent="0.25">
      <c r="C11844" s="20"/>
    </row>
    <row r="11845" spans="3:3" x14ac:dyDescent="0.25">
      <c r="C11845" s="20"/>
    </row>
    <row r="11846" spans="3:3" x14ac:dyDescent="0.25">
      <c r="C11846" s="20"/>
    </row>
    <row r="11847" spans="3:3" x14ac:dyDescent="0.25">
      <c r="C11847" s="20"/>
    </row>
    <row r="11848" spans="3:3" x14ac:dyDescent="0.25">
      <c r="C11848" s="20"/>
    </row>
    <row r="11849" spans="3:3" x14ac:dyDescent="0.25">
      <c r="C11849" s="20"/>
    </row>
    <row r="11850" spans="3:3" x14ac:dyDescent="0.25">
      <c r="C11850" s="20"/>
    </row>
    <row r="11851" spans="3:3" x14ac:dyDescent="0.25">
      <c r="C11851" s="20"/>
    </row>
    <row r="11852" spans="3:3" x14ac:dyDescent="0.25">
      <c r="C11852" s="20"/>
    </row>
    <row r="11853" spans="3:3" x14ac:dyDescent="0.25">
      <c r="C11853" s="20"/>
    </row>
    <row r="11854" spans="3:3" x14ac:dyDescent="0.25">
      <c r="C11854" s="20"/>
    </row>
    <row r="11855" spans="3:3" x14ac:dyDescent="0.25">
      <c r="C11855" s="20"/>
    </row>
    <row r="11856" spans="3:3" x14ac:dyDescent="0.25">
      <c r="C11856" s="20"/>
    </row>
    <row r="11857" spans="3:3" x14ac:dyDescent="0.25">
      <c r="C11857" s="20"/>
    </row>
    <row r="11858" spans="3:3" x14ac:dyDescent="0.25">
      <c r="C11858" s="20"/>
    </row>
    <row r="11859" spans="3:3" x14ac:dyDescent="0.25">
      <c r="C11859" s="20"/>
    </row>
    <row r="11860" spans="3:3" x14ac:dyDescent="0.25">
      <c r="C11860" s="20"/>
    </row>
    <row r="11861" spans="3:3" x14ac:dyDescent="0.25">
      <c r="C11861" s="20"/>
    </row>
    <row r="11862" spans="3:3" x14ac:dyDescent="0.25">
      <c r="C11862" s="20"/>
    </row>
    <row r="11863" spans="3:3" x14ac:dyDescent="0.25">
      <c r="C11863" s="20"/>
    </row>
    <row r="11864" spans="3:3" x14ac:dyDescent="0.25">
      <c r="C11864" s="20"/>
    </row>
    <row r="11865" spans="3:3" x14ac:dyDescent="0.25">
      <c r="C11865" s="20"/>
    </row>
    <row r="11866" spans="3:3" x14ac:dyDescent="0.25">
      <c r="C11866" s="20"/>
    </row>
    <row r="11867" spans="3:3" x14ac:dyDescent="0.25">
      <c r="C11867" s="20"/>
    </row>
    <row r="11868" spans="3:3" x14ac:dyDescent="0.25">
      <c r="C11868" s="20"/>
    </row>
    <row r="11869" spans="3:3" x14ac:dyDescent="0.25">
      <c r="C11869" s="20"/>
    </row>
    <row r="11870" spans="3:3" x14ac:dyDescent="0.25">
      <c r="C11870" s="20"/>
    </row>
    <row r="11871" spans="3:3" x14ac:dyDescent="0.25">
      <c r="C11871" s="20"/>
    </row>
    <row r="11872" spans="3:3" x14ac:dyDescent="0.25">
      <c r="C11872" s="20"/>
    </row>
    <row r="11873" spans="3:3" x14ac:dyDescent="0.25">
      <c r="C11873" s="20"/>
    </row>
    <row r="11874" spans="3:3" x14ac:dyDescent="0.25">
      <c r="C11874" s="20"/>
    </row>
    <row r="11875" spans="3:3" x14ac:dyDescent="0.25">
      <c r="C11875" s="20"/>
    </row>
    <row r="11876" spans="3:3" x14ac:dyDescent="0.25">
      <c r="C11876" s="20"/>
    </row>
    <row r="11877" spans="3:3" x14ac:dyDescent="0.25">
      <c r="C11877" s="20"/>
    </row>
    <row r="11878" spans="3:3" x14ac:dyDescent="0.25">
      <c r="C11878" s="20"/>
    </row>
    <row r="11879" spans="3:3" x14ac:dyDescent="0.25">
      <c r="C11879" s="20"/>
    </row>
    <row r="11880" spans="3:3" x14ac:dyDescent="0.25">
      <c r="C11880" s="20"/>
    </row>
    <row r="11881" spans="3:3" x14ac:dyDescent="0.25">
      <c r="C11881" s="20"/>
    </row>
    <row r="11882" spans="3:3" x14ac:dyDescent="0.25">
      <c r="C11882" s="20"/>
    </row>
    <row r="11883" spans="3:3" x14ac:dyDescent="0.25">
      <c r="C11883" s="20"/>
    </row>
    <row r="11884" spans="3:3" x14ac:dyDescent="0.25">
      <c r="C11884" s="20"/>
    </row>
    <row r="11885" spans="3:3" x14ac:dyDescent="0.25">
      <c r="C11885" s="20"/>
    </row>
    <row r="11886" spans="3:3" x14ac:dyDescent="0.25">
      <c r="C11886" s="20"/>
    </row>
    <row r="11887" spans="3:3" x14ac:dyDescent="0.25">
      <c r="C11887" s="20"/>
    </row>
    <row r="11888" spans="3:3" x14ac:dyDescent="0.25">
      <c r="C11888" s="20"/>
    </row>
    <row r="11889" spans="3:3" x14ac:dyDescent="0.25">
      <c r="C11889" s="20"/>
    </row>
    <row r="11890" spans="3:3" x14ac:dyDescent="0.25">
      <c r="C11890" s="20"/>
    </row>
    <row r="11891" spans="3:3" x14ac:dyDescent="0.25">
      <c r="C11891" s="20"/>
    </row>
    <row r="11892" spans="3:3" x14ac:dyDescent="0.25">
      <c r="C11892" s="20"/>
    </row>
    <row r="11893" spans="3:3" x14ac:dyDescent="0.25">
      <c r="C11893" s="20"/>
    </row>
    <row r="11894" spans="3:3" x14ac:dyDescent="0.25">
      <c r="C11894" s="20"/>
    </row>
    <row r="11895" spans="3:3" x14ac:dyDescent="0.25">
      <c r="C11895" s="20"/>
    </row>
    <row r="11896" spans="3:3" x14ac:dyDescent="0.25">
      <c r="C11896" s="20"/>
    </row>
    <row r="11897" spans="3:3" x14ac:dyDescent="0.25">
      <c r="C11897" s="20"/>
    </row>
    <row r="11898" spans="3:3" x14ac:dyDescent="0.25">
      <c r="C11898" s="20"/>
    </row>
    <row r="11899" spans="3:3" x14ac:dyDescent="0.25">
      <c r="C11899" s="20"/>
    </row>
    <row r="11900" spans="3:3" x14ac:dyDescent="0.25">
      <c r="C11900" s="20"/>
    </row>
    <row r="11901" spans="3:3" x14ac:dyDescent="0.25">
      <c r="C11901" s="20"/>
    </row>
    <row r="11902" spans="3:3" x14ac:dyDescent="0.25">
      <c r="C11902" s="20"/>
    </row>
    <row r="11903" spans="3:3" x14ac:dyDescent="0.25">
      <c r="C11903" s="20"/>
    </row>
    <row r="11904" spans="3:3" x14ac:dyDescent="0.25">
      <c r="C11904" s="20"/>
    </row>
    <row r="11905" spans="3:3" x14ac:dyDescent="0.25">
      <c r="C11905" s="20"/>
    </row>
    <row r="11906" spans="3:3" x14ac:dyDescent="0.25">
      <c r="C11906" s="20"/>
    </row>
    <row r="11907" spans="3:3" x14ac:dyDescent="0.25">
      <c r="C11907" s="20"/>
    </row>
    <row r="11908" spans="3:3" x14ac:dyDescent="0.25">
      <c r="C11908" s="20"/>
    </row>
    <row r="11909" spans="3:3" x14ac:dyDescent="0.25">
      <c r="C11909" s="20"/>
    </row>
    <row r="11910" spans="3:3" x14ac:dyDescent="0.25">
      <c r="C11910" s="20"/>
    </row>
    <row r="11911" spans="3:3" x14ac:dyDescent="0.25">
      <c r="C11911" s="20"/>
    </row>
    <row r="11912" spans="3:3" x14ac:dyDescent="0.25">
      <c r="C11912" s="20"/>
    </row>
    <row r="11913" spans="3:3" x14ac:dyDescent="0.25">
      <c r="C11913" s="20"/>
    </row>
    <row r="11914" spans="3:3" x14ac:dyDescent="0.25">
      <c r="C11914" s="20"/>
    </row>
    <row r="11915" spans="3:3" x14ac:dyDescent="0.25">
      <c r="C11915" s="20"/>
    </row>
    <row r="11916" spans="3:3" x14ac:dyDescent="0.25">
      <c r="C11916" s="20"/>
    </row>
    <row r="11917" spans="3:3" x14ac:dyDescent="0.25">
      <c r="C11917" s="20"/>
    </row>
    <row r="11918" spans="3:3" x14ac:dyDescent="0.25">
      <c r="C11918" s="20"/>
    </row>
    <row r="11919" spans="3:3" x14ac:dyDescent="0.25">
      <c r="C11919" s="20"/>
    </row>
    <row r="11920" spans="3:3" x14ac:dyDescent="0.25">
      <c r="C11920" s="20"/>
    </row>
    <row r="11921" spans="3:3" x14ac:dyDescent="0.25">
      <c r="C11921" s="20"/>
    </row>
    <row r="11922" spans="3:3" x14ac:dyDescent="0.25">
      <c r="C11922" s="20"/>
    </row>
    <row r="11923" spans="3:3" x14ac:dyDescent="0.25">
      <c r="C11923" s="20"/>
    </row>
    <row r="11924" spans="3:3" x14ac:dyDescent="0.25">
      <c r="C11924" s="20"/>
    </row>
    <row r="11925" spans="3:3" x14ac:dyDescent="0.25">
      <c r="C11925" s="20"/>
    </row>
    <row r="11926" spans="3:3" x14ac:dyDescent="0.25">
      <c r="C11926" s="20"/>
    </row>
    <row r="11927" spans="3:3" x14ac:dyDescent="0.25">
      <c r="C11927" s="20"/>
    </row>
    <row r="11928" spans="3:3" x14ac:dyDescent="0.25">
      <c r="C11928" s="20"/>
    </row>
    <row r="11929" spans="3:3" x14ac:dyDescent="0.25">
      <c r="C11929" s="20"/>
    </row>
    <row r="11930" spans="3:3" x14ac:dyDescent="0.25">
      <c r="C11930" s="20"/>
    </row>
    <row r="11931" spans="3:3" x14ac:dyDescent="0.25">
      <c r="C11931" s="20"/>
    </row>
    <row r="11932" spans="3:3" x14ac:dyDescent="0.25">
      <c r="C11932" s="20"/>
    </row>
    <row r="11933" spans="3:3" x14ac:dyDescent="0.25">
      <c r="C11933" s="20"/>
    </row>
    <row r="11934" spans="3:3" x14ac:dyDescent="0.25">
      <c r="C11934" s="20"/>
    </row>
    <row r="11935" spans="3:3" x14ac:dyDescent="0.25">
      <c r="C11935" s="20"/>
    </row>
    <row r="11936" spans="3:3" x14ac:dyDescent="0.25">
      <c r="C11936" s="20"/>
    </row>
    <row r="11937" spans="3:3" x14ac:dyDescent="0.25">
      <c r="C11937" s="20"/>
    </row>
    <row r="11938" spans="3:3" x14ac:dyDescent="0.25">
      <c r="C11938" s="20"/>
    </row>
    <row r="11939" spans="3:3" x14ac:dyDescent="0.25">
      <c r="C11939" s="20"/>
    </row>
    <row r="11940" spans="3:3" x14ac:dyDescent="0.25">
      <c r="C11940" s="20"/>
    </row>
    <row r="11941" spans="3:3" x14ac:dyDescent="0.25">
      <c r="C11941" s="20"/>
    </row>
    <row r="11942" spans="3:3" x14ac:dyDescent="0.25">
      <c r="C11942" s="20"/>
    </row>
    <row r="11943" spans="3:3" x14ac:dyDescent="0.25">
      <c r="C11943" s="20"/>
    </row>
    <row r="11944" spans="3:3" x14ac:dyDescent="0.25">
      <c r="C11944" s="20"/>
    </row>
    <row r="11945" spans="3:3" x14ac:dyDescent="0.25">
      <c r="C11945" s="20"/>
    </row>
    <row r="11946" spans="3:3" x14ac:dyDescent="0.25">
      <c r="C11946" s="20"/>
    </row>
    <row r="11947" spans="3:3" x14ac:dyDescent="0.25">
      <c r="C11947" s="20"/>
    </row>
    <row r="11948" spans="3:3" x14ac:dyDescent="0.25">
      <c r="C11948" s="20"/>
    </row>
    <row r="11949" spans="3:3" x14ac:dyDescent="0.25">
      <c r="C11949" s="20"/>
    </row>
    <row r="11950" spans="3:3" x14ac:dyDescent="0.25">
      <c r="C11950" s="20"/>
    </row>
    <row r="11951" spans="3:3" x14ac:dyDescent="0.25">
      <c r="C11951" s="20"/>
    </row>
    <row r="11952" spans="3:3" x14ac:dyDescent="0.25">
      <c r="C11952" s="20"/>
    </row>
    <row r="11953" spans="3:3" x14ac:dyDescent="0.25">
      <c r="C11953" s="20"/>
    </row>
    <row r="11954" spans="3:3" x14ac:dyDescent="0.25">
      <c r="C11954" s="20"/>
    </row>
    <row r="11955" spans="3:3" x14ac:dyDescent="0.25">
      <c r="C11955" s="20"/>
    </row>
    <row r="11956" spans="3:3" x14ac:dyDescent="0.25">
      <c r="C11956" s="20"/>
    </row>
    <row r="11957" spans="3:3" x14ac:dyDescent="0.25">
      <c r="C11957" s="20"/>
    </row>
    <row r="11958" spans="3:3" x14ac:dyDescent="0.25">
      <c r="C11958" s="20"/>
    </row>
    <row r="11959" spans="3:3" x14ac:dyDescent="0.25">
      <c r="C11959" s="20"/>
    </row>
    <row r="11960" spans="3:3" x14ac:dyDescent="0.25">
      <c r="C11960" s="20"/>
    </row>
    <row r="11961" spans="3:3" x14ac:dyDescent="0.25">
      <c r="C11961" s="20"/>
    </row>
    <row r="11962" spans="3:3" x14ac:dyDescent="0.25">
      <c r="C11962" s="20"/>
    </row>
    <row r="11963" spans="3:3" x14ac:dyDescent="0.25">
      <c r="C11963" s="20"/>
    </row>
    <row r="11964" spans="3:3" x14ac:dyDescent="0.25">
      <c r="C11964" s="20"/>
    </row>
    <row r="11965" spans="3:3" x14ac:dyDescent="0.25">
      <c r="C11965" s="20"/>
    </row>
    <row r="11966" spans="3:3" x14ac:dyDescent="0.25">
      <c r="C11966" s="20"/>
    </row>
    <row r="11967" spans="3:3" x14ac:dyDescent="0.25">
      <c r="C11967" s="20"/>
    </row>
    <row r="11968" spans="3:3" x14ac:dyDescent="0.25">
      <c r="C11968" s="20"/>
    </row>
    <row r="11969" spans="3:3" x14ac:dyDescent="0.25">
      <c r="C11969" s="20"/>
    </row>
    <row r="11970" spans="3:3" x14ac:dyDescent="0.25">
      <c r="C11970" s="20"/>
    </row>
    <row r="11971" spans="3:3" x14ac:dyDescent="0.25">
      <c r="C11971" s="20"/>
    </row>
    <row r="11972" spans="3:3" x14ac:dyDescent="0.25">
      <c r="C11972" s="20"/>
    </row>
    <row r="11973" spans="3:3" x14ac:dyDescent="0.25">
      <c r="C11973" s="20"/>
    </row>
    <row r="11974" spans="3:3" x14ac:dyDescent="0.25">
      <c r="C11974" s="20"/>
    </row>
    <row r="11975" spans="3:3" x14ac:dyDescent="0.25">
      <c r="C11975" s="20"/>
    </row>
    <row r="11976" spans="3:3" x14ac:dyDescent="0.25">
      <c r="C11976" s="20"/>
    </row>
    <row r="11977" spans="3:3" x14ac:dyDescent="0.25">
      <c r="C11977" s="20"/>
    </row>
    <row r="11978" spans="3:3" x14ac:dyDescent="0.25">
      <c r="C11978" s="20"/>
    </row>
    <row r="11979" spans="3:3" x14ac:dyDescent="0.25">
      <c r="C11979" s="20"/>
    </row>
    <row r="11980" spans="3:3" x14ac:dyDescent="0.25">
      <c r="C11980" s="20"/>
    </row>
    <row r="11981" spans="3:3" x14ac:dyDescent="0.25">
      <c r="C11981" s="20"/>
    </row>
    <row r="11982" spans="3:3" x14ac:dyDescent="0.25">
      <c r="C11982" s="20"/>
    </row>
    <row r="11983" spans="3:3" x14ac:dyDescent="0.25">
      <c r="C11983" s="20"/>
    </row>
    <row r="11984" spans="3:3" x14ac:dyDescent="0.25">
      <c r="C11984" s="20"/>
    </row>
    <row r="11985" spans="3:3" x14ac:dyDescent="0.25">
      <c r="C11985" s="20"/>
    </row>
    <row r="11986" spans="3:3" x14ac:dyDescent="0.25">
      <c r="C11986" s="20"/>
    </row>
    <row r="11987" spans="3:3" x14ac:dyDescent="0.25">
      <c r="C11987" s="20"/>
    </row>
    <row r="11988" spans="3:3" x14ac:dyDescent="0.25">
      <c r="C11988" s="20"/>
    </row>
    <row r="11989" spans="3:3" x14ac:dyDescent="0.25">
      <c r="C11989" s="20"/>
    </row>
    <row r="11990" spans="3:3" x14ac:dyDescent="0.25">
      <c r="C11990" s="20"/>
    </row>
    <row r="11991" spans="3:3" x14ac:dyDescent="0.25">
      <c r="C11991" s="20"/>
    </row>
    <row r="11992" spans="3:3" x14ac:dyDescent="0.25">
      <c r="C11992" s="20"/>
    </row>
    <row r="11993" spans="3:3" x14ac:dyDescent="0.25">
      <c r="C11993" s="20"/>
    </row>
    <row r="11994" spans="3:3" x14ac:dyDescent="0.25">
      <c r="C11994" s="20"/>
    </row>
    <row r="11995" spans="3:3" x14ac:dyDescent="0.25">
      <c r="C11995" s="20"/>
    </row>
    <row r="11996" spans="3:3" x14ac:dyDescent="0.25">
      <c r="C11996" s="20"/>
    </row>
    <row r="11997" spans="3:3" x14ac:dyDescent="0.25">
      <c r="C11997" s="20"/>
    </row>
    <row r="11998" spans="3:3" x14ac:dyDescent="0.25">
      <c r="C11998" s="20"/>
    </row>
    <row r="11999" spans="3:3" x14ac:dyDescent="0.25">
      <c r="C11999" s="20"/>
    </row>
    <row r="12000" spans="3:3" x14ac:dyDescent="0.25">
      <c r="C12000" s="20"/>
    </row>
    <row r="12001" spans="3:3" x14ac:dyDescent="0.25">
      <c r="C12001" s="20"/>
    </row>
    <row r="12002" spans="3:3" x14ac:dyDescent="0.25">
      <c r="C12002" s="20"/>
    </row>
    <row r="12003" spans="3:3" x14ac:dyDescent="0.25">
      <c r="C12003" s="20"/>
    </row>
    <row r="12004" spans="3:3" x14ac:dyDescent="0.25">
      <c r="C12004" s="20"/>
    </row>
    <row r="12005" spans="3:3" x14ac:dyDescent="0.25">
      <c r="C12005" s="20"/>
    </row>
    <row r="12006" spans="3:3" x14ac:dyDescent="0.25">
      <c r="C12006" s="20"/>
    </row>
    <row r="12007" spans="3:3" x14ac:dyDescent="0.25">
      <c r="C12007" s="20"/>
    </row>
    <row r="12008" spans="3:3" x14ac:dyDescent="0.25">
      <c r="C12008" s="20"/>
    </row>
    <row r="12009" spans="3:3" x14ac:dyDescent="0.25">
      <c r="C12009" s="20"/>
    </row>
    <row r="12010" spans="3:3" x14ac:dyDescent="0.25">
      <c r="C12010" s="20"/>
    </row>
    <row r="12011" spans="3:3" x14ac:dyDescent="0.25">
      <c r="C12011" s="20"/>
    </row>
    <row r="12012" spans="3:3" x14ac:dyDescent="0.25">
      <c r="C12012" s="20"/>
    </row>
    <row r="12013" spans="3:3" x14ac:dyDescent="0.25">
      <c r="C12013" s="20"/>
    </row>
    <row r="12014" spans="3:3" x14ac:dyDescent="0.25">
      <c r="C12014" s="20"/>
    </row>
    <row r="12015" spans="3:3" x14ac:dyDescent="0.25">
      <c r="C12015" s="20"/>
    </row>
    <row r="12016" spans="3:3" x14ac:dyDescent="0.25">
      <c r="C12016" s="20"/>
    </row>
    <row r="12017" spans="3:3" x14ac:dyDescent="0.25">
      <c r="C12017" s="20"/>
    </row>
    <row r="12018" spans="3:3" x14ac:dyDescent="0.25">
      <c r="C12018" s="20"/>
    </row>
    <row r="12019" spans="3:3" x14ac:dyDescent="0.25">
      <c r="C12019" s="20"/>
    </row>
    <row r="12020" spans="3:3" x14ac:dyDescent="0.25">
      <c r="C12020" s="20"/>
    </row>
    <row r="12021" spans="3:3" x14ac:dyDescent="0.25">
      <c r="C12021" s="20"/>
    </row>
    <row r="12022" spans="3:3" x14ac:dyDescent="0.25">
      <c r="C12022" s="20"/>
    </row>
    <row r="12023" spans="3:3" x14ac:dyDescent="0.25">
      <c r="C12023" s="20"/>
    </row>
    <row r="12024" spans="3:3" x14ac:dyDescent="0.25">
      <c r="C12024" s="20"/>
    </row>
    <row r="12025" spans="3:3" x14ac:dyDescent="0.25">
      <c r="C12025" s="20"/>
    </row>
    <row r="12026" spans="3:3" x14ac:dyDescent="0.25">
      <c r="C12026" s="20"/>
    </row>
    <row r="12027" spans="3:3" x14ac:dyDescent="0.25">
      <c r="C12027" s="20"/>
    </row>
    <row r="12028" spans="3:3" x14ac:dyDescent="0.25">
      <c r="C12028" s="20"/>
    </row>
    <row r="12029" spans="3:3" x14ac:dyDescent="0.25">
      <c r="C12029" s="20"/>
    </row>
    <row r="12030" spans="3:3" x14ac:dyDescent="0.25">
      <c r="C12030" s="20"/>
    </row>
    <row r="12031" spans="3:3" x14ac:dyDescent="0.25">
      <c r="C12031" s="20"/>
    </row>
    <row r="12032" spans="3:3" x14ac:dyDescent="0.25">
      <c r="C12032" s="20"/>
    </row>
    <row r="12033" spans="3:3" x14ac:dyDescent="0.25">
      <c r="C12033" s="20"/>
    </row>
    <row r="12034" spans="3:3" x14ac:dyDescent="0.25">
      <c r="C12034" s="20"/>
    </row>
    <row r="12035" spans="3:3" x14ac:dyDescent="0.25">
      <c r="C12035" s="20"/>
    </row>
    <row r="12036" spans="3:3" x14ac:dyDescent="0.25">
      <c r="C12036" s="20"/>
    </row>
    <row r="12037" spans="3:3" x14ac:dyDescent="0.25">
      <c r="C12037" s="20"/>
    </row>
    <row r="12038" spans="3:3" x14ac:dyDescent="0.25">
      <c r="C12038" s="20"/>
    </row>
    <row r="12039" spans="3:3" x14ac:dyDescent="0.25">
      <c r="C12039" s="20"/>
    </row>
    <row r="12040" spans="3:3" x14ac:dyDescent="0.25">
      <c r="C12040" s="20"/>
    </row>
    <row r="12041" spans="3:3" x14ac:dyDescent="0.25">
      <c r="C12041" s="20"/>
    </row>
    <row r="12042" spans="3:3" x14ac:dyDescent="0.25">
      <c r="C12042" s="20"/>
    </row>
    <row r="12043" spans="3:3" x14ac:dyDescent="0.25">
      <c r="C12043" s="20"/>
    </row>
    <row r="12044" spans="3:3" x14ac:dyDescent="0.25">
      <c r="C12044" s="20"/>
    </row>
    <row r="12045" spans="3:3" x14ac:dyDescent="0.25">
      <c r="C12045" s="20"/>
    </row>
    <row r="12046" spans="3:3" x14ac:dyDescent="0.25">
      <c r="C12046" s="20"/>
    </row>
    <row r="12047" spans="3:3" x14ac:dyDescent="0.25">
      <c r="C12047" s="20"/>
    </row>
    <row r="12048" spans="3:3" x14ac:dyDescent="0.25">
      <c r="C12048" s="20"/>
    </row>
    <row r="12049" spans="3:3" x14ac:dyDescent="0.25">
      <c r="C12049" s="20"/>
    </row>
    <row r="12050" spans="3:3" x14ac:dyDescent="0.25">
      <c r="C12050" s="20"/>
    </row>
    <row r="12051" spans="3:3" x14ac:dyDescent="0.25">
      <c r="C12051" s="20"/>
    </row>
    <row r="12052" spans="3:3" x14ac:dyDescent="0.25">
      <c r="C12052" s="20"/>
    </row>
    <row r="12053" spans="3:3" x14ac:dyDescent="0.25">
      <c r="C12053" s="20"/>
    </row>
    <row r="12054" spans="3:3" x14ac:dyDescent="0.25">
      <c r="C12054" s="20"/>
    </row>
    <row r="12055" spans="3:3" x14ac:dyDescent="0.25">
      <c r="C12055" s="20"/>
    </row>
    <row r="12056" spans="3:3" x14ac:dyDescent="0.25">
      <c r="C12056" s="20"/>
    </row>
    <row r="12057" spans="3:3" x14ac:dyDescent="0.25">
      <c r="C12057" s="20"/>
    </row>
    <row r="12058" spans="3:3" x14ac:dyDescent="0.25">
      <c r="C12058" s="20"/>
    </row>
    <row r="12059" spans="3:3" x14ac:dyDescent="0.25">
      <c r="C12059" s="20"/>
    </row>
    <row r="12060" spans="3:3" x14ac:dyDescent="0.25">
      <c r="C12060" s="20"/>
    </row>
    <row r="12061" spans="3:3" x14ac:dyDescent="0.25">
      <c r="C12061" s="20"/>
    </row>
    <row r="12062" spans="3:3" x14ac:dyDescent="0.25">
      <c r="C12062" s="20"/>
    </row>
    <row r="12063" spans="3:3" x14ac:dyDescent="0.25">
      <c r="C12063" s="20"/>
    </row>
    <row r="12064" spans="3:3" x14ac:dyDescent="0.25">
      <c r="C12064" s="20"/>
    </row>
    <row r="12065" spans="3:3" x14ac:dyDescent="0.25">
      <c r="C12065" s="20"/>
    </row>
    <row r="12066" spans="3:3" x14ac:dyDescent="0.25">
      <c r="C12066" s="20"/>
    </row>
    <row r="12067" spans="3:3" x14ac:dyDescent="0.25">
      <c r="C12067" s="20"/>
    </row>
    <row r="12068" spans="3:3" x14ac:dyDescent="0.25">
      <c r="C12068" s="20"/>
    </row>
    <row r="12069" spans="3:3" x14ac:dyDescent="0.25">
      <c r="C12069" s="20"/>
    </row>
    <row r="12070" spans="3:3" x14ac:dyDescent="0.25">
      <c r="C12070" s="20"/>
    </row>
    <row r="12071" spans="3:3" x14ac:dyDescent="0.25">
      <c r="C12071" s="20"/>
    </row>
    <row r="12072" spans="3:3" x14ac:dyDescent="0.25">
      <c r="C12072" s="20"/>
    </row>
    <row r="12073" spans="3:3" x14ac:dyDescent="0.25">
      <c r="C12073" s="20"/>
    </row>
    <row r="12074" spans="3:3" x14ac:dyDescent="0.25">
      <c r="C12074" s="20"/>
    </row>
    <row r="12075" spans="3:3" x14ac:dyDescent="0.25">
      <c r="C12075" s="20"/>
    </row>
    <row r="12076" spans="3:3" x14ac:dyDescent="0.25">
      <c r="C12076" s="20"/>
    </row>
    <row r="12077" spans="3:3" x14ac:dyDescent="0.25">
      <c r="C12077" s="20"/>
    </row>
    <row r="12078" spans="3:3" x14ac:dyDescent="0.25">
      <c r="C12078" s="20"/>
    </row>
    <row r="12079" spans="3:3" x14ac:dyDescent="0.25">
      <c r="C12079" s="20"/>
    </row>
    <row r="12080" spans="3:3" x14ac:dyDescent="0.25">
      <c r="C12080" s="20"/>
    </row>
    <row r="12081" spans="3:3" x14ac:dyDescent="0.25">
      <c r="C12081" s="20"/>
    </row>
    <row r="12082" spans="3:3" x14ac:dyDescent="0.25">
      <c r="C12082" s="20"/>
    </row>
    <row r="12083" spans="3:3" x14ac:dyDescent="0.25">
      <c r="C12083" s="20"/>
    </row>
    <row r="12084" spans="3:3" x14ac:dyDescent="0.25">
      <c r="C12084" s="20"/>
    </row>
    <row r="12085" spans="3:3" x14ac:dyDescent="0.25">
      <c r="C12085" s="20"/>
    </row>
    <row r="12086" spans="3:3" x14ac:dyDescent="0.25">
      <c r="C12086" s="20"/>
    </row>
    <row r="12087" spans="3:3" x14ac:dyDescent="0.25">
      <c r="C12087" s="20"/>
    </row>
    <row r="12088" spans="3:3" x14ac:dyDescent="0.25">
      <c r="C12088" s="20"/>
    </row>
    <row r="12089" spans="3:3" x14ac:dyDescent="0.25">
      <c r="C12089" s="20"/>
    </row>
    <row r="12090" spans="3:3" x14ac:dyDescent="0.25">
      <c r="C12090" s="20"/>
    </row>
    <row r="12091" spans="3:3" x14ac:dyDescent="0.25">
      <c r="C12091" s="20"/>
    </row>
    <row r="12092" spans="3:3" x14ac:dyDescent="0.25">
      <c r="C12092" s="20"/>
    </row>
    <row r="12093" spans="3:3" x14ac:dyDescent="0.25">
      <c r="C12093" s="20"/>
    </row>
    <row r="12094" spans="3:3" x14ac:dyDescent="0.25">
      <c r="C12094" s="20"/>
    </row>
    <row r="12095" spans="3:3" x14ac:dyDescent="0.25">
      <c r="C12095" s="20"/>
    </row>
    <row r="12096" spans="3:3" x14ac:dyDescent="0.25">
      <c r="C12096" s="20"/>
    </row>
    <row r="12097" spans="3:3" x14ac:dyDescent="0.25">
      <c r="C12097" s="20"/>
    </row>
    <row r="12098" spans="3:3" x14ac:dyDescent="0.25">
      <c r="C12098" s="20"/>
    </row>
    <row r="12099" spans="3:3" x14ac:dyDescent="0.25">
      <c r="C12099" s="20"/>
    </row>
    <row r="12100" spans="3:3" x14ac:dyDescent="0.25">
      <c r="C12100" s="20"/>
    </row>
    <row r="12101" spans="3:3" x14ac:dyDescent="0.25">
      <c r="C12101" s="20"/>
    </row>
    <row r="12102" spans="3:3" x14ac:dyDescent="0.25">
      <c r="C12102" s="20"/>
    </row>
    <row r="12103" spans="3:3" x14ac:dyDescent="0.25">
      <c r="C12103" s="20"/>
    </row>
    <row r="12104" spans="3:3" x14ac:dyDescent="0.25">
      <c r="C12104" s="20"/>
    </row>
    <row r="12105" spans="3:3" x14ac:dyDescent="0.25">
      <c r="C12105" s="20"/>
    </row>
    <row r="12106" spans="3:3" x14ac:dyDescent="0.25">
      <c r="C12106" s="20"/>
    </row>
    <row r="12107" spans="3:3" x14ac:dyDescent="0.25">
      <c r="C12107" s="20"/>
    </row>
    <row r="12108" spans="3:3" x14ac:dyDescent="0.25">
      <c r="C12108" s="20"/>
    </row>
    <row r="12109" spans="3:3" x14ac:dyDescent="0.25">
      <c r="C12109" s="20"/>
    </row>
    <row r="12110" spans="3:3" x14ac:dyDescent="0.25">
      <c r="C12110" s="20"/>
    </row>
    <row r="12111" spans="3:3" x14ac:dyDescent="0.25">
      <c r="C12111" s="20"/>
    </row>
    <row r="12112" spans="3:3" x14ac:dyDescent="0.25">
      <c r="C12112" s="20"/>
    </row>
    <row r="12113" spans="3:3" x14ac:dyDescent="0.25">
      <c r="C12113" s="20"/>
    </row>
    <row r="12114" spans="3:3" x14ac:dyDescent="0.25">
      <c r="C12114" s="20"/>
    </row>
    <row r="12115" spans="3:3" x14ac:dyDescent="0.25">
      <c r="C12115" s="20"/>
    </row>
    <row r="12116" spans="3:3" x14ac:dyDescent="0.25">
      <c r="C12116" s="20"/>
    </row>
    <row r="12117" spans="3:3" x14ac:dyDescent="0.25">
      <c r="C12117" s="20"/>
    </row>
    <row r="12118" spans="3:3" x14ac:dyDescent="0.25">
      <c r="C12118" s="20"/>
    </row>
    <row r="12119" spans="3:3" x14ac:dyDescent="0.25">
      <c r="C12119" s="20"/>
    </row>
    <row r="12120" spans="3:3" x14ac:dyDescent="0.25">
      <c r="C12120" s="20"/>
    </row>
    <row r="12121" spans="3:3" x14ac:dyDescent="0.25">
      <c r="C12121" s="20"/>
    </row>
    <row r="12122" spans="3:3" x14ac:dyDescent="0.25">
      <c r="C12122" s="20"/>
    </row>
    <row r="12123" spans="3:3" x14ac:dyDescent="0.25">
      <c r="C12123" s="20"/>
    </row>
    <row r="12124" spans="3:3" x14ac:dyDescent="0.25">
      <c r="C12124" s="20"/>
    </row>
    <row r="12125" spans="3:3" x14ac:dyDescent="0.25">
      <c r="C12125" s="20"/>
    </row>
    <row r="12126" spans="3:3" x14ac:dyDescent="0.25">
      <c r="C12126" s="20"/>
    </row>
    <row r="12127" spans="3:3" x14ac:dyDescent="0.25">
      <c r="C12127" s="20"/>
    </row>
    <row r="12128" spans="3:3" x14ac:dyDescent="0.25">
      <c r="C12128" s="20"/>
    </row>
    <row r="12129" spans="3:3" x14ac:dyDescent="0.25">
      <c r="C12129" s="20"/>
    </row>
    <row r="12130" spans="3:3" x14ac:dyDescent="0.25">
      <c r="C12130" s="20"/>
    </row>
    <row r="12131" spans="3:3" x14ac:dyDescent="0.25">
      <c r="C12131" s="20"/>
    </row>
    <row r="12132" spans="3:3" x14ac:dyDescent="0.25">
      <c r="C12132" s="20"/>
    </row>
    <row r="12133" spans="3:3" x14ac:dyDescent="0.25">
      <c r="C12133" s="20"/>
    </row>
    <row r="12134" spans="3:3" x14ac:dyDescent="0.25">
      <c r="C12134" s="20"/>
    </row>
    <row r="12135" spans="3:3" x14ac:dyDescent="0.25">
      <c r="C12135" s="20"/>
    </row>
    <row r="12136" spans="3:3" x14ac:dyDescent="0.25">
      <c r="C12136" s="20"/>
    </row>
    <row r="12137" spans="3:3" x14ac:dyDescent="0.25">
      <c r="C12137" s="20"/>
    </row>
    <row r="12138" spans="3:3" x14ac:dyDescent="0.25">
      <c r="C12138" s="20"/>
    </row>
    <row r="12139" spans="3:3" x14ac:dyDescent="0.25">
      <c r="C12139" s="20"/>
    </row>
    <row r="12140" spans="3:3" x14ac:dyDescent="0.25">
      <c r="C12140" s="20"/>
    </row>
    <row r="12141" spans="3:3" x14ac:dyDescent="0.25">
      <c r="C12141" s="20"/>
    </row>
    <row r="12142" spans="3:3" x14ac:dyDescent="0.25">
      <c r="C12142" s="20"/>
    </row>
    <row r="12143" spans="3:3" x14ac:dyDescent="0.25">
      <c r="C12143" s="20"/>
    </row>
    <row r="12144" spans="3:3" x14ac:dyDescent="0.25">
      <c r="C12144" s="20"/>
    </row>
    <row r="12145" spans="3:3" x14ac:dyDescent="0.25">
      <c r="C12145" s="20"/>
    </row>
    <row r="12146" spans="3:3" x14ac:dyDescent="0.25">
      <c r="C12146" s="20"/>
    </row>
    <row r="12147" spans="3:3" x14ac:dyDescent="0.25">
      <c r="C12147" s="20"/>
    </row>
    <row r="12148" spans="3:3" x14ac:dyDescent="0.25">
      <c r="C12148" s="20"/>
    </row>
    <row r="12149" spans="3:3" x14ac:dyDescent="0.25">
      <c r="C12149" s="20"/>
    </row>
    <row r="12150" spans="3:3" x14ac:dyDescent="0.25">
      <c r="C12150" s="20"/>
    </row>
    <row r="12151" spans="3:3" x14ac:dyDescent="0.25">
      <c r="C12151" s="20"/>
    </row>
    <row r="12152" spans="3:3" x14ac:dyDescent="0.25">
      <c r="C12152" s="20"/>
    </row>
    <row r="12153" spans="3:3" x14ac:dyDescent="0.25">
      <c r="C12153" s="20"/>
    </row>
    <row r="12154" spans="3:3" x14ac:dyDescent="0.25">
      <c r="C12154" s="20"/>
    </row>
    <row r="12155" spans="3:3" x14ac:dyDescent="0.25">
      <c r="C12155" s="20"/>
    </row>
    <row r="12156" spans="3:3" x14ac:dyDescent="0.25">
      <c r="C12156" s="20"/>
    </row>
    <row r="12157" spans="3:3" x14ac:dyDescent="0.25">
      <c r="C12157" s="20"/>
    </row>
    <row r="12158" spans="3:3" x14ac:dyDescent="0.25">
      <c r="C12158" s="20"/>
    </row>
    <row r="12159" spans="3:3" x14ac:dyDescent="0.25">
      <c r="C12159" s="20"/>
    </row>
    <row r="12160" spans="3:3" x14ac:dyDescent="0.25">
      <c r="C12160" s="20"/>
    </row>
    <row r="12161" spans="3:3" x14ac:dyDescent="0.25">
      <c r="C12161" s="20"/>
    </row>
    <row r="12162" spans="3:3" x14ac:dyDescent="0.25">
      <c r="C12162" s="20"/>
    </row>
    <row r="12163" spans="3:3" x14ac:dyDescent="0.25">
      <c r="C12163" s="20"/>
    </row>
    <row r="12164" spans="3:3" x14ac:dyDescent="0.25">
      <c r="C12164" s="20"/>
    </row>
    <row r="12165" spans="3:3" x14ac:dyDescent="0.25">
      <c r="C12165" s="20"/>
    </row>
    <row r="12166" spans="3:3" x14ac:dyDescent="0.25">
      <c r="C12166" s="20"/>
    </row>
    <row r="12167" spans="3:3" x14ac:dyDescent="0.25">
      <c r="C12167" s="20"/>
    </row>
    <row r="12168" spans="3:3" x14ac:dyDescent="0.25">
      <c r="C12168" s="20"/>
    </row>
    <row r="12169" spans="3:3" x14ac:dyDescent="0.25">
      <c r="C12169" s="20"/>
    </row>
    <row r="12170" spans="3:3" x14ac:dyDescent="0.25">
      <c r="C12170" s="20"/>
    </row>
    <row r="12171" spans="3:3" x14ac:dyDescent="0.25">
      <c r="C12171" s="20"/>
    </row>
    <row r="12172" spans="3:3" x14ac:dyDescent="0.25">
      <c r="C12172" s="20"/>
    </row>
    <row r="12173" spans="3:3" x14ac:dyDescent="0.25">
      <c r="C12173" s="20"/>
    </row>
    <row r="12174" spans="3:3" x14ac:dyDescent="0.25">
      <c r="C12174" s="20"/>
    </row>
    <row r="12175" spans="3:3" x14ac:dyDescent="0.25">
      <c r="C12175" s="20"/>
    </row>
    <row r="12176" spans="3:3" x14ac:dyDescent="0.25">
      <c r="C12176" s="20"/>
    </row>
    <row r="12177" spans="3:3" x14ac:dyDescent="0.25">
      <c r="C12177" s="20"/>
    </row>
    <row r="12178" spans="3:3" x14ac:dyDescent="0.25">
      <c r="C12178" s="20"/>
    </row>
    <row r="12179" spans="3:3" x14ac:dyDescent="0.25">
      <c r="C12179" s="20"/>
    </row>
    <row r="12180" spans="3:3" x14ac:dyDescent="0.25">
      <c r="C12180" s="20"/>
    </row>
    <row r="12181" spans="3:3" x14ac:dyDescent="0.25">
      <c r="C12181" s="20"/>
    </row>
    <row r="12182" spans="3:3" x14ac:dyDescent="0.25">
      <c r="C12182" s="20"/>
    </row>
    <row r="12183" spans="3:3" x14ac:dyDescent="0.25">
      <c r="C12183" s="20"/>
    </row>
    <row r="12184" spans="3:3" x14ac:dyDescent="0.25">
      <c r="C12184" s="20"/>
    </row>
    <row r="12185" spans="3:3" x14ac:dyDescent="0.25">
      <c r="C12185" s="20"/>
    </row>
    <row r="12186" spans="3:3" x14ac:dyDescent="0.25">
      <c r="C12186" s="20"/>
    </row>
    <row r="12187" spans="3:3" x14ac:dyDescent="0.25">
      <c r="C12187" s="20"/>
    </row>
    <row r="12188" spans="3:3" x14ac:dyDescent="0.25">
      <c r="C12188" s="20"/>
    </row>
    <row r="12189" spans="3:3" x14ac:dyDescent="0.25">
      <c r="C12189" s="20"/>
    </row>
    <row r="12190" spans="3:3" x14ac:dyDescent="0.25">
      <c r="C12190" s="20"/>
    </row>
    <row r="12191" spans="3:3" x14ac:dyDescent="0.25">
      <c r="C12191" s="20"/>
    </row>
    <row r="12192" spans="3:3" x14ac:dyDescent="0.25">
      <c r="C12192" s="20"/>
    </row>
    <row r="12193" spans="3:3" x14ac:dyDescent="0.25">
      <c r="C12193" s="20"/>
    </row>
    <row r="12194" spans="3:3" x14ac:dyDescent="0.25">
      <c r="C12194" s="20"/>
    </row>
    <row r="12195" spans="3:3" x14ac:dyDescent="0.25">
      <c r="C12195" s="20"/>
    </row>
    <row r="12196" spans="3:3" x14ac:dyDescent="0.25">
      <c r="C12196" s="20"/>
    </row>
    <row r="12197" spans="3:3" x14ac:dyDescent="0.25">
      <c r="C12197" s="20"/>
    </row>
    <row r="12198" spans="3:3" x14ac:dyDescent="0.25">
      <c r="C12198" s="20"/>
    </row>
    <row r="12199" spans="3:3" x14ac:dyDescent="0.25">
      <c r="C12199" s="20"/>
    </row>
    <row r="12200" spans="3:3" x14ac:dyDescent="0.25">
      <c r="C12200" s="20"/>
    </row>
    <row r="12201" spans="3:3" x14ac:dyDescent="0.25">
      <c r="C12201" s="20"/>
    </row>
    <row r="12202" spans="3:3" x14ac:dyDescent="0.25">
      <c r="C12202" s="20"/>
    </row>
    <row r="12203" spans="3:3" x14ac:dyDescent="0.25">
      <c r="C12203" s="20"/>
    </row>
    <row r="12204" spans="3:3" x14ac:dyDescent="0.25">
      <c r="C12204" s="20"/>
    </row>
    <row r="12205" spans="3:3" x14ac:dyDescent="0.25">
      <c r="C12205" s="20"/>
    </row>
    <row r="12206" spans="3:3" x14ac:dyDescent="0.25">
      <c r="C12206" s="20"/>
    </row>
    <row r="12207" spans="3:3" x14ac:dyDescent="0.25">
      <c r="C12207" s="20"/>
    </row>
    <row r="12208" spans="3:3" x14ac:dyDescent="0.25">
      <c r="C12208" s="20"/>
    </row>
    <row r="12209" spans="3:3" x14ac:dyDescent="0.25">
      <c r="C12209" s="20"/>
    </row>
    <row r="12210" spans="3:3" x14ac:dyDescent="0.25">
      <c r="C12210" s="20"/>
    </row>
    <row r="12211" spans="3:3" x14ac:dyDescent="0.25">
      <c r="C12211" s="20"/>
    </row>
    <row r="12212" spans="3:3" x14ac:dyDescent="0.25">
      <c r="C12212" s="20"/>
    </row>
    <row r="12213" spans="3:3" x14ac:dyDescent="0.25">
      <c r="C12213" s="20"/>
    </row>
    <row r="12214" spans="3:3" x14ac:dyDescent="0.25">
      <c r="C12214" s="20"/>
    </row>
    <row r="12215" spans="3:3" x14ac:dyDescent="0.25">
      <c r="C12215" s="20"/>
    </row>
    <row r="12216" spans="3:3" x14ac:dyDescent="0.25">
      <c r="C12216" s="20"/>
    </row>
    <row r="12217" spans="3:3" x14ac:dyDescent="0.25">
      <c r="C12217" s="20"/>
    </row>
    <row r="12218" spans="3:3" x14ac:dyDescent="0.25">
      <c r="C12218" s="20"/>
    </row>
    <row r="12219" spans="3:3" x14ac:dyDescent="0.25">
      <c r="C12219" s="20"/>
    </row>
    <row r="12220" spans="3:3" x14ac:dyDescent="0.25">
      <c r="C12220" s="20"/>
    </row>
    <row r="12221" spans="3:3" x14ac:dyDescent="0.25">
      <c r="C12221" s="20"/>
    </row>
    <row r="12222" spans="3:3" x14ac:dyDescent="0.25">
      <c r="C12222" s="20"/>
    </row>
    <row r="12223" spans="3:3" x14ac:dyDescent="0.25">
      <c r="C12223" s="20"/>
    </row>
    <row r="12224" spans="3:3" x14ac:dyDescent="0.25">
      <c r="C12224" s="20"/>
    </row>
    <row r="12225" spans="3:3" x14ac:dyDescent="0.25">
      <c r="C12225" s="20"/>
    </row>
    <row r="12226" spans="3:3" x14ac:dyDescent="0.25">
      <c r="C12226" s="20"/>
    </row>
    <row r="12227" spans="3:3" x14ac:dyDescent="0.25">
      <c r="C12227" s="20"/>
    </row>
    <row r="12228" spans="3:3" x14ac:dyDescent="0.25">
      <c r="C12228" s="20"/>
    </row>
    <row r="12229" spans="3:3" x14ac:dyDescent="0.25">
      <c r="C12229" s="20"/>
    </row>
    <row r="12230" spans="3:3" x14ac:dyDescent="0.25">
      <c r="C12230" s="20"/>
    </row>
    <row r="12231" spans="3:3" x14ac:dyDescent="0.25">
      <c r="C12231" s="20"/>
    </row>
    <row r="12232" spans="3:3" x14ac:dyDescent="0.25">
      <c r="C12232" s="20"/>
    </row>
    <row r="12233" spans="3:3" x14ac:dyDescent="0.25">
      <c r="C12233" s="20"/>
    </row>
    <row r="12234" spans="3:3" x14ac:dyDescent="0.25">
      <c r="C12234" s="20"/>
    </row>
    <row r="12235" spans="3:3" x14ac:dyDescent="0.25">
      <c r="C12235" s="20"/>
    </row>
    <row r="12236" spans="3:3" x14ac:dyDescent="0.25">
      <c r="C12236" s="20"/>
    </row>
    <row r="12237" spans="3:3" x14ac:dyDescent="0.25">
      <c r="C12237" s="20"/>
    </row>
    <row r="12238" spans="3:3" x14ac:dyDescent="0.25">
      <c r="C12238" s="20"/>
    </row>
    <row r="12239" spans="3:3" x14ac:dyDescent="0.25">
      <c r="C12239" s="20"/>
    </row>
    <row r="12240" spans="3:3" x14ac:dyDescent="0.25">
      <c r="C12240" s="20"/>
    </row>
    <row r="12241" spans="3:3" x14ac:dyDescent="0.25">
      <c r="C12241" s="20"/>
    </row>
    <row r="12242" spans="3:3" x14ac:dyDescent="0.25">
      <c r="C12242" s="20"/>
    </row>
    <row r="12243" spans="3:3" x14ac:dyDescent="0.25">
      <c r="C12243" s="20"/>
    </row>
    <row r="12244" spans="3:3" x14ac:dyDescent="0.25">
      <c r="C12244" s="20"/>
    </row>
    <row r="12245" spans="3:3" x14ac:dyDescent="0.25">
      <c r="C12245" s="20"/>
    </row>
    <row r="12246" spans="3:3" x14ac:dyDescent="0.25">
      <c r="C12246" s="20"/>
    </row>
    <row r="12247" spans="3:3" x14ac:dyDescent="0.25">
      <c r="C12247" s="20"/>
    </row>
    <row r="12248" spans="3:3" x14ac:dyDescent="0.25">
      <c r="C12248" s="20"/>
    </row>
    <row r="12249" spans="3:3" x14ac:dyDescent="0.25">
      <c r="C12249" s="20"/>
    </row>
    <row r="12250" spans="3:3" x14ac:dyDescent="0.25">
      <c r="C12250" s="20"/>
    </row>
    <row r="12251" spans="3:3" x14ac:dyDescent="0.25">
      <c r="C12251" s="20"/>
    </row>
    <row r="12252" spans="3:3" x14ac:dyDescent="0.25">
      <c r="C12252" s="20"/>
    </row>
    <row r="12253" spans="3:3" x14ac:dyDescent="0.25">
      <c r="C12253" s="20"/>
    </row>
    <row r="12254" spans="3:3" x14ac:dyDescent="0.25">
      <c r="C12254" s="20"/>
    </row>
    <row r="12255" spans="3:3" x14ac:dyDescent="0.25">
      <c r="C12255" s="20"/>
    </row>
    <row r="12256" spans="3:3" x14ac:dyDescent="0.25">
      <c r="C12256" s="20"/>
    </row>
    <row r="12257" spans="3:3" x14ac:dyDescent="0.25">
      <c r="C12257" s="20"/>
    </row>
    <row r="12258" spans="3:3" x14ac:dyDescent="0.25">
      <c r="C12258" s="20"/>
    </row>
    <row r="12259" spans="3:3" x14ac:dyDescent="0.25">
      <c r="C12259" s="20"/>
    </row>
    <row r="12260" spans="3:3" x14ac:dyDescent="0.25">
      <c r="C12260" s="20"/>
    </row>
    <row r="12261" spans="3:3" x14ac:dyDescent="0.25">
      <c r="C12261" s="20"/>
    </row>
    <row r="12262" spans="3:3" x14ac:dyDescent="0.25">
      <c r="C12262" s="20"/>
    </row>
    <row r="12263" spans="3:3" x14ac:dyDescent="0.25">
      <c r="C12263" s="20"/>
    </row>
    <row r="12264" spans="3:3" x14ac:dyDescent="0.25">
      <c r="C12264" s="20"/>
    </row>
    <row r="12265" spans="3:3" x14ac:dyDescent="0.25">
      <c r="C12265" s="20"/>
    </row>
    <row r="12266" spans="3:3" x14ac:dyDescent="0.25">
      <c r="C12266" s="20"/>
    </row>
    <row r="12267" spans="3:3" x14ac:dyDescent="0.25">
      <c r="C12267" s="20"/>
    </row>
    <row r="12268" spans="3:3" x14ac:dyDescent="0.25">
      <c r="C12268" s="20"/>
    </row>
    <row r="12269" spans="3:3" x14ac:dyDescent="0.25">
      <c r="C12269" s="20"/>
    </row>
    <row r="12270" spans="3:3" x14ac:dyDescent="0.25">
      <c r="C12270" s="20"/>
    </row>
    <row r="12271" spans="3:3" x14ac:dyDescent="0.25">
      <c r="C12271" s="20"/>
    </row>
    <row r="12272" spans="3:3" x14ac:dyDescent="0.25">
      <c r="C12272" s="20"/>
    </row>
    <row r="12273" spans="3:3" x14ac:dyDescent="0.25">
      <c r="C12273" s="20"/>
    </row>
    <row r="12274" spans="3:3" x14ac:dyDescent="0.25">
      <c r="C12274" s="20"/>
    </row>
    <row r="12275" spans="3:3" x14ac:dyDescent="0.25">
      <c r="C12275" s="20"/>
    </row>
    <row r="12276" spans="3:3" x14ac:dyDescent="0.25">
      <c r="C12276" s="20"/>
    </row>
    <row r="12277" spans="3:3" x14ac:dyDescent="0.25">
      <c r="C12277" s="20"/>
    </row>
    <row r="12278" spans="3:3" x14ac:dyDescent="0.25">
      <c r="C12278" s="20"/>
    </row>
    <row r="12279" spans="3:3" x14ac:dyDescent="0.25">
      <c r="C12279" s="20"/>
    </row>
    <row r="12280" spans="3:3" x14ac:dyDescent="0.25">
      <c r="C12280" s="20"/>
    </row>
    <row r="12281" spans="3:3" x14ac:dyDescent="0.25">
      <c r="C12281" s="20"/>
    </row>
    <row r="12282" spans="3:3" x14ac:dyDescent="0.25">
      <c r="C12282" s="20"/>
    </row>
    <row r="12283" spans="3:3" x14ac:dyDescent="0.25">
      <c r="C12283" s="20"/>
    </row>
    <row r="12284" spans="3:3" x14ac:dyDescent="0.25">
      <c r="C12284" s="20"/>
    </row>
    <row r="12285" spans="3:3" x14ac:dyDescent="0.25">
      <c r="C12285" s="20"/>
    </row>
    <row r="12286" spans="3:3" x14ac:dyDescent="0.25">
      <c r="C12286" s="20"/>
    </row>
    <row r="12287" spans="3:3" x14ac:dyDescent="0.25">
      <c r="C12287" s="20"/>
    </row>
    <row r="12288" spans="3:3" x14ac:dyDescent="0.25">
      <c r="C12288" s="20"/>
    </row>
    <row r="12289" spans="3:3" x14ac:dyDescent="0.25">
      <c r="C12289" s="20"/>
    </row>
    <row r="12290" spans="3:3" x14ac:dyDescent="0.25">
      <c r="C12290" s="20"/>
    </row>
    <row r="12291" spans="3:3" x14ac:dyDescent="0.25">
      <c r="C12291" s="20"/>
    </row>
    <row r="12292" spans="3:3" x14ac:dyDescent="0.25">
      <c r="C12292" s="20"/>
    </row>
    <row r="12293" spans="3:3" x14ac:dyDescent="0.25">
      <c r="C12293" s="20"/>
    </row>
    <row r="12294" spans="3:3" x14ac:dyDescent="0.25">
      <c r="C12294" s="20"/>
    </row>
    <row r="12295" spans="3:3" x14ac:dyDescent="0.25">
      <c r="C12295" s="20"/>
    </row>
    <row r="12296" spans="3:3" x14ac:dyDescent="0.25">
      <c r="C12296" s="20"/>
    </row>
    <row r="12297" spans="3:3" x14ac:dyDescent="0.25">
      <c r="C12297" s="20"/>
    </row>
    <row r="12298" spans="3:3" x14ac:dyDescent="0.25">
      <c r="C12298" s="20"/>
    </row>
    <row r="12299" spans="3:3" x14ac:dyDescent="0.25">
      <c r="C12299" s="20"/>
    </row>
    <row r="12300" spans="3:3" x14ac:dyDescent="0.25">
      <c r="C12300" s="20"/>
    </row>
    <row r="12301" spans="3:3" x14ac:dyDescent="0.25">
      <c r="C12301" s="20"/>
    </row>
    <row r="12302" spans="3:3" x14ac:dyDescent="0.25">
      <c r="C12302" s="20"/>
    </row>
    <row r="12303" spans="3:3" x14ac:dyDescent="0.25">
      <c r="C12303" s="20"/>
    </row>
    <row r="12304" spans="3:3" x14ac:dyDescent="0.25">
      <c r="C12304" s="20"/>
    </row>
    <row r="12305" spans="3:3" x14ac:dyDescent="0.25">
      <c r="C12305" s="20"/>
    </row>
    <row r="12306" spans="3:3" x14ac:dyDescent="0.25">
      <c r="C12306" s="20"/>
    </row>
    <row r="12307" spans="3:3" x14ac:dyDescent="0.25">
      <c r="C12307" s="20"/>
    </row>
    <row r="12308" spans="3:3" x14ac:dyDescent="0.25">
      <c r="C12308" s="20"/>
    </row>
    <row r="12309" spans="3:3" x14ac:dyDescent="0.25">
      <c r="C12309" s="20"/>
    </row>
    <row r="12310" spans="3:3" x14ac:dyDescent="0.25">
      <c r="C12310" s="20"/>
    </row>
    <row r="12311" spans="3:3" x14ac:dyDescent="0.25">
      <c r="C12311" s="20"/>
    </row>
    <row r="12312" spans="3:3" x14ac:dyDescent="0.25">
      <c r="C12312" s="20"/>
    </row>
    <row r="12313" spans="3:3" x14ac:dyDescent="0.25">
      <c r="C12313" s="20"/>
    </row>
    <row r="12314" spans="3:3" x14ac:dyDescent="0.25">
      <c r="C12314" s="20"/>
    </row>
    <row r="12315" spans="3:3" x14ac:dyDescent="0.25">
      <c r="C12315" s="20"/>
    </row>
    <row r="12316" spans="3:3" x14ac:dyDescent="0.25">
      <c r="C12316" s="20"/>
    </row>
    <row r="12317" spans="3:3" x14ac:dyDescent="0.25">
      <c r="C12317" s="20"/>
    </row>
    <row r="12318" spans="3:3" x14ac:dyDescent="0.25">
      <c r="C12318" s="20"/>
    </row>
    <row r="12319" spans="3:3" x14ac:dyDescent="0.25">
      <c r="C12319" s="20"/>
    </row>
    <row r="12320" spans="3:3" x14ac:dyDescent="0.25">
      <c r="C12320" s="20"/>
    </row>
    <row r="12321" spans="3:3" x14ac:dyDescent="0.25">
      <c r="C12321" s="20"/>
    </row>
    <row r="12322" spans="3:3" x14ac:dyDescent="0.25">
      <c r="C12322" s="20"/>
    </row>
    <row r="12323" spans="3:3" x14ac:dyDescent="0.25">
      <c r="C12323" s="20"/>
    </row>
    <row r="12324" spans="3:3" x14ac:dyDescent="0.25">
      <c r="C12324" s="20"/>
    </row>
    <row r="12325" spans="3:3" x14ac:dyDescent="0.25">
      <c r="C12325" s="20"/>
    </row>
    <row r="12326" spans="3:3" x14ac:dyDescent="0.25">
      <c r="C12326" s="20"/>
    </row>
    <row r="12327" spans="3:3" x14ac:dyDescent="0.25">
      <c r="C12327" s="20"/>
    </row>
    <row r="12328" spans="3:3" x14ac:dyDescent="0.25">
      <c r="C12328" s="20"/>
    </row>
    <row r="12329" spans="3:3" x14ac:dyDescent="0.25">
      <c r="C12329" s="20"/>
    </row>
    <row r="12330" spans="3:3" x14ac:dyDescent="0.25">
      <c r="C12330" s="20"/>
    </row>
    <row r="12331" spans="3:3" x14ac:dyDescent="0.25">
      <c r="C12331" s="20"/>
    </row>
    <row r="12332" spans="3:3" x14ac:dyDescent="0.25">
      <c r="C12332" s="20"/>
    </row>
    <row r="12333" spans="3:3" x14ac:dyDescent="0.25">
      <c r="C12333" s="20"/>
    </row>
    <row r="12334" spans="3:3" x14ac:dyDescent="0.25">
      <c r="C12334" s="20"/>
    </row>
    <row r="12335" spans="3:3" x14ac:dyDescent="0.25">
      <c r="C12335" s="20"/>
    </row>
    <row r="12336" spans="3:3" x14ac:dyDescent="0.25">
      <c r="C12336" s="20"/>
    </row>
    <row r="12337" spans="3:3" x14ac:dyDescent="0.25">
      <c r="C12337" s="20"/>
    </row>
    <row r="12338" spans="3:3" x14ac:dyDescent="0.25">
      <c r="C12338" s="20"/>
    </row>
    <row r="12339" spans="3:3" x14ac:dyDescent="0.25">
      <c r="C12339" s="20"/>
    </row>
    <row r="12340" spans="3:3" x14ac:dyDescent="0.25">
      <c r="C12340" s="20"/>
    </row>
    <row r="12341" spans="3:3" x14ac:dyDescent="0.25">
      <c r="C12341" s="20"/>
    </row>
    <row r="12342" spans="3:3" x14ac:dyDescent="0.25">
      <c r="C12342" s="20"/>
    </row>
    <row r="12343" spans="3:3" x14ac:dyDescent="0.25">
      <c r="C12343" s="20"/>
    </row>
    <row r="12344" spans="3:3" x14ac:dyDescent="0.25">
      <c r="C12344" s="20"/>
    </row>
    <row r="12345" spans="3:3" x14ac:dyDescent="0.25">
      <c r="C12345" s="20"/>
    </row>
    <row r="12346" spans="3:3" x14ac:dyDescent="0.25">
      <c r="C12346" s="20"/>
    </row>
    <row r="12347" spans="3:3" x14ac:dyDescent="0.25">
      <c r="C12347" s="20"/>
    </row>
    <row r="12348" spans="3:3" x14ac:dyDescent="0.25">
      <c r="C12348" s="20"/>
    </row>
    <row r="12349" spans="3:3" x14ac:dyDescent="0.25">
      <c r="C12349" s="20"/>
    </row>
    <row r="12350" spans="3:3" x14ac:dyDescent="0.25">
      <c r="C12350" s="20"/>
    </row>
    <row r="12351" spans="3:3" x14ac:dyDescent="0.25">
      <c r="C12351" s="20"/>
    </row>
    <row r="12352" spans="3:3" x14ac:dyDescent="0.25">
      <c r="C12352" s="20"/>
    </row>
    <row r="12353" spans="3:3" x14ac:dyDescent="0.25">
      <c r="C12353" s="20"/>
    </row>
    <row r="12354" spans="3:3" x14ac:dyDescent="0.25">
      <c r="C12354" s="20"/>
    </row>
    <row r="12355" spans="3:3" x14ac:dyDescent="0.25">
      <c r="C12355" s="20"/>
    </row>
    <row r="12356" spans="3:3" x14ac:dyDescent="0.25">
      <c r="C12356" s="20"/>
    </row>
    <row r="12357" spans="3:3" x14ac:dyDescent="0.25">
      <c r="C12357" s="20"/>
    </row>
    <row r="12358" spans="3:3" x14ac:dyDescent="0.25">
      <c r="C12358" s="20"/>
    </row>
    <row r="12359" spans="3:3" x14ac:dyDescent="0.25">
      <c r="C12359" s="20"/>
    </row>
    <row r="12360" spans="3:3" x14ac:dyDescent="0.25">
      <c r="C12360" s="20"/>
    </row>
    <row r="12361" spans="3:3" x14ac:dyDescent="0.25">
      <c r="C12361" s="20"/>
    </row>
    <row r="12362" spans="3:3" x14ac:dyDescent="0.25">
      <c r="C12362" s="20"/>
    </row>
    <row r="12363" spans="3:3" x14ac:dyDescent="0.25">
      <c r="C12363" s="20"/>
    </row>
    <row r="12364" spans="3:3" x14ac:dyDescent="0.25">
      <c r="C12364" s="20"/>
    </row>
    <row r="12365" spans="3:3" x14ac:dyDescent="0.25">
      <c r="C12365" s="20"/>
    </row>
    <row r="12366" spans="3:3" x14ac:dyDescent="0.25">
      <c r="C12366" s="20"/>
    </row>
    <row r="12367" spans="3:3" x14ac:dyDescent="0.25">
      <c r="C12367" s="20"/>
    </row>
    <row r="12368" spans="3:3" x14ac:dyDescent="0.25">
      <c r="C12368" s="20"/>
    </row>
    <row r="12369" spans="3:3" x14ac:dyDescent="0.25">
      <c r="C12369" s="20"/>
    </row>
    <row r="12370" spans="3:3" x14ac:dyDescent="0.25">
      <c r="C12370" s="20"/>
    </row>
    <row r="12371" spans="3:3" x14ac:dyDescent="0.25">
      <c r="C12371" s="20"/>
    </row>
    <row r="12372" spans="3:3" x14ac:dyDescent="0.25">
      <c r="C12372" s="20"/>
    </row>
    <row r="12373" spans="3:3" x14ac:dyDescent="0.25">
      <c r="C12373" s="20"/>
    </row>
    <row r="12374" spans="3:3" x14ac:dyDescent="0.25">
      <c r="C12374" s="20"/>
    </row>
    <row r="12375" spans="3:3" x14ac:dyDescent="0.25">
      <c r="C12375" s="20"/>
    </row>
    <row r="12376" spans="3:3" x14ac:dyDescent="0.25">
      <c r="C12376" s="20"/>
    </row>
    <row r="12377" spans="3:3" x14ac:dyDescent="0.25">
      <c r="C12377" s="20"/>
    </row>
    <row r="12378" spans="3:3" x14ac:dyDescent="0.25">
      <c r="C12378" s="20"/>
    </row>
    <row r="12379" spans="3:3" x14ac:dyDescent="0.25">
      <c r="C12379" s="20"/>
    </row>
    <row r="12380" spans="3:3" x14ac:dyDescent="0.25">
      <c r="C12380" s="20"/>
    </row>
    <row r="12381" spans="3:3" x14ac:dyDescent="0.25">
      <c r="C12381" s="20"/>
    </row>
    <row r="12382" spans="3:3" x14ac:dyDescent="0.25">
      <c r="C12382" s="20"/>
    </row>
    <row r="12383" spans="3:3" x14ac:dyDescent="0.25">
      <c r="C12383" s="20"/>
    </row>
    <row r="12384" spans="3:3" x14ac:dyDescent="0.25">
      <c r="C12384" s="20"/>
    </row>
    <row r="12385" spans="3:3" x14ac:dyDescent="0.25">
      <c r="C12385" s="20"/>
    </row>
    <row r="12386" spans="3:3" x14ac:dyDescent="0.25">
      <c r="C12386" s="20"/>
    </row>
    <row r="12387" spans="3:3" x14ac:dyDescent="0.25">
      <c r="C12387" s="20"/>
    </row>
    <row r="12388" spans="3:3" x14ac:dyDescent="0.25">
      <c r="C12388" s="20"/>
    </row>
    <row r="12389" spans="3:3" x14ac:dyDescent="0.25">
      <c r="C12389" s="20"/>
    </row>
    <row r="12390" spans="3:3" x14ac:dyDescent="0.25">
      <c r="C12390" s="20"/>
    </row>
    <row r="12391" spans="3:3" x14ac:dyDescent="0.25">
      <c r="C12391" s="20"/>
    </row>
    <row r="12392" spans="3:3" x14ac:dyDescent="0.25">
      <c r="C12392" s="20"/>
    </row>
    <row r="12393" spans="3:3" x14ac:dyDescent="0.25">
      <c r="C12393" s="20"/>
    </row>
    <row r="12394" spans="3:3" x14ac:dyDescent="0.25">
      <c r="C12394" s="20"/>
    </row>
    <row r="12395" spans="3:3" x14ac:dyDescent="0.25">
      <c r="C12395" s="20"/>
    </row>
    <row r="12396" spans="3:3" x14ac:dyDescent="0.25">
      <c r="C12396" s="20"/>
    </row>
    <row r="12397" spans="3:3" x14ac:dyDescent="0.25">
      <c r="C12397" s="20"/>
    </row>
    <row r="12398" spans="3:3" x14ac:dyDescent="0.25">
      <c r="C12398" s="20"/>
    </row>
    <row r="12399" spans="3:3" x14ac:dyDescent="0.25">
      <c r="C12399" s="20"/>
    </row>
    <row r="12400" spans="3:3" x14ac:dyDescent="0.25">
      <c r="C12400" s="20"/>
    </row>
    <row r="12401" spans="3:3" x14ac:dyDescent="0.25">
      <c r="C12401" s="20"/>
    </row>
    <row r="12402" spans="3:3" x14ac:dyDescent="0.25">
      <c r="C12402" s="20"/>
    </row>
    <row r="12403" spans="3:3" x14ac:dyDescent="0.25">
      <c r="C12403" s="20"/>
    </row>
    <row r="12404" spans="3:3" x14ac:dyDescent="0.25">
      <c r="C12404" s="20"/>
    </row>
    <row r="12405" spans="3:3" x14ac:dyDescent="0.25">
      <c r="C12405" s="20"/>
    </row>
    <row r="12406" spans="3:3" x14ac:dyDescent="0.25">
      <c r="C12406" s="20"/>
    </row>
    <row r="12407" spans="3:3" x14ac:dyDescent="0.25">
      <c r="C12407" s="20"/>
    </row>
    <row r="12408" spans="3:3" x14ac:dyDescent="0.25">
      <c r="C12408" s="20"/>
    </row>
    <row r="12409" spans="3:3" x14ac:dyDescent="0.25">
      <c r="C12409" s="20"/>
    </row>
    <row r="12410" spans="3:3" x14ac:dyDescent="0.25">
      <c r="C12410" s="20"/>
    </row>
    <row r="12411" spans="3:3" x14ac:dyDescent="0.25">
      <c r="C12411" s="20"/>
    </row>
    <row r="12412" spans="3:3" x14ac:dyDescent="0.25">
      <c r="C12412" s="20"/>
    </row>
    <row r="12413" spans="3:3" x14ac:dyDescent="0.25">
      <c r="C12413" s="20"/>
    </row>
    <row r="12414" spans="3:3" x14ac:dyDescent="0.25">
      <c r="C12414" s="20"/>
    </row>
    <row r="12415" spans="3:3" x14ac:dyDescent="0.25">
      <c r="C12415" s="20"/>
    </row>
    <row r="12416" spans="3:3" x14ac:dyDescent="0.25">
      <c r="C12416" s="20"/>
    </row>
    <row r="12417" spans="3:3" x14ac:dyDescent="0.25">
      <c r="C12417" s="20"/>
    </row>
    <row r="12418" spans="3:3" x14ac:dyDescent="0.25">
      <c r="C12418" s="20"/>
    </row>
    <row r="12419" spans="3:3" x14ac:dyDescent="0.25">
      <c r="C12419" s="20"/>
    </row>
    <row r="12420" spans="3:3" x14ac:dyDescent="0.25">
      <c r="C12420" s="20"/>
    </row>
    <row r="12421" spans="3:3" x14ac:dyDescent="0.25">
      <c r="C12421" s="20"/>
    </row>
    <row r="12422" spans="3:3" x14ac:dyDescent="0.25">
      <c r="C12422" s="20"/>
    </row>
    <row r="12423" spans="3:3" x14ac:dyDescent="0.25">
      <c r="C12423" s="20"/>
    </row>
    <row r="12424" spans="3:3" x14ac:dyDescent="0.25">
      <c r="C12424" s="20"/>
    </row>
    <row r="12425" spans="3:3" x14ac:dyDescent="0.25">
      <c r="C12425" s="20"/>
    </row>
    <row r="12426" spans="3:3" x14ac:dyDescent="0.25">
      <c r="C12426" s="20"/>
    </row>
    <row r="12427" spans="3:3" x14ac:dyDescent="0.25">
      <c r="C12427" s="20"/>
    </row>
    <row r="12428" spans="3:3" x14ac:dyDescent="0.25">
      <c r="C12428" s="20"/>
    </row>
    <row r="12429" spans="3:3" x14ac:dyDescent="0.25">
      <c r="C12429" s="20"/>
    </row>
    <row r="12430" spans="3:3" x14ac:dyDescent="0.25">
      <c r="C12430" s="20"/>
    </row>
    <row r="12431" spans="3:3" x14ac:dyDescent="0.25">
      <c r="C12431" s="20"/>
    </row>
    <row r="12432" spans="3:3" x14ac:dyDescent="0.25">
      <c r="C12432" s="20"/>
    </row>
    <row r="12433" spans="3:3" x14ac:dyDescent="0.25">
      <c r="C12433" s="20"/>
    </row>
    <row r="12434" spans="3:3" x14ac:dyDescent="0.25">
      <c r="C12434" s="20"/>
    </row>
    <row r="12435" spans="3:3" x14ac:dyDescent="0.25">
      <c r="C12435" s="20"/>
    </row>
    <row r="12436" spans="3:3" x14ac:dyDescent="0.25">
      <c r="C12436" s="20"/>
    </row>
    <row r="12437" spans="3:3" x14ac:dyDescent="0.25">
      <c r="C12437" s="20"/>
    </row>
    <row r="12438" spans="3:3" x14ac:dyDescent="0.25">
      <c r="C12438" s="20"/>
    </row>
    <row r="12439" spans="3:3" x14ac:dyDescent="0.25">
      <c r="C12439" s="20"/>
    </row>
    <row r="12440" spans="3:3" x14ac:dyDescent="0.25">
      <c r="C12440" s="20"/>
    </row>
    <row r="12441" spans="3:3" x14ac:dyDescent="0.25">
      <c r="C12441" s="20"/>
    </row>
    <row r="12442" spans="3:3" x14ac:dyDescent="0.25">
      <c r="C12442" s="20"/>
    </row>
    <row r="12443" spans="3:3" x14ac:dyDescent="0.25">
      <c r="C12443" s="20"/>
    </row>
    <row r="12444" spans="3:3" x14ac:dyDescent="0.25">
      <c r="C12444" s="20"/>
    </row>
    <row r="12445" spans="3:3" x14ac:dyDescent="0.25">
      <c r="C12445" s="20"/>
    </row>
    <row r="12446" spans="3:3" x14ac:dyDescent="0.25">
      <c r="C12446" s="20"/>
    </row>
    <row r="12447" spans="3:3" x14ac:dyDescent="0.25">
      <c r="C12447" s="20"/>
    </row>
    <row r="12448" spans="3:3" x14ac:dyDescent="0.25">
      <c r="C12448" s="20"/>
    </row>
    <row r="12449" spans="3:3" x14ac:dyDescent="0.25">
      <c r="C12449" s="20"/>
    </row>
    <row r="12450" spans="3:3" x14ac:dyDescent="0.25">
      <c r="C12450" s="20"/>
    </row>
    <row r="12451" spans="3:3" x14ac:dyDescent="0.25">
      <c r="C12451" s="20"/>
    </row>
    <row r="12452" spans="3:3" x14ac:dyDescent="0.25">
      <c r="C12452" s="20"/>
    </row>
    <row r="12453" spans="3:3" x14ac:dyDescent="0.25">
      <c r="C12453" s="20"/>
    </row>
    <row r="12454" spans="3:3" x14ac:dyDescent="0.25">
      <c r="C12454" s="20"/>
    </row>
    <row r="12455" spans="3:3" x14ac:dyDescent="0.25">
      <c r="C12455" s="20"/>
    </row>
    <row r="12456" spans="3:3" x14ac:dyDescent="0.25">
      <c r="C12456" s="20"/>
    </row>
    <row r="12457" spans="3:3" x14ac:dyDescent="0.25">
      <c r="C12457" s="20"/>
    </row>
    <row r="12458" spans="3:3" x14ac:dyDescent="0.25">
      <c r="C12458" s="20"/>
    </row>
    <row r="12459" spans="3:3" x14ac:dyDescent="0.25">
      <c r="C12459" s="20"/>
    </row>
    <row r="12460" spans="3:3" x14ac:dyDescent="0.25">
      <c r="C12460" s="20"/>
    </row>
    <row r="12461" spans="3:3" x14ac:dyDescent="0.25">
      <c r="C12461" s="20"/>
    </row>
    <row r="12462" spans="3:3" x14ac:dyDescent="0.25">
      <c r="C12462" s="20"/>
    </row>
    <row r="12463" spans="3:3" x14ac:dyDescent="0.25">
      <c r="C12463" s="20"/>
    </row>
    <row r="12464" spans="3:3" x14ac:dyDescent="0.25">
      <c r="C12464" s="20"/>
    </row>
    <row r="12465" spans="3:3" x14ac:dyDescent="0.25">
      <c r="C12465" s="20"/>
    </row>
    <row r="12466" spans="3:3" x14ac:dyDescent="0.25">
      <c r="C12466" s="20"/>
    </row>
    <row r="12467" spans="3:3" x14ac:dyDescent="0.25">
      <c r="C12467" s="20"/>
    </row>
    <row r="12468" spans="3:3" x14ac:dyDescent="0.25">
      <c r="C12468" s="20"/>
    </row>
    <row r="12469" spans="3:3" x14ac:dyDescent="0.25">
      <c r="C12469" s="20"/>
    </row>
    <row r="12470" spans="3:3" x14ac:dyDescent="0.25">
      <c r="C12470" s="20"/>
    </row>
    <row r="12471" spans="3:3" x14ac:dyDescent="0.25">
      <c r="C12471" s="20"/>
    </row>
    <row r="12472" spans="3:3" x14ac:dyDescent="0.25">
      <c r="C12472" s="20"/>
    </row>
    <row r="12473" spans="3:3" x14ac:dyDescent="0.25">
      <c r="C12473" s="20"/>
    </row>
    <row r="12474" spans="3:3" x14ac:dyDescent="0.25">
      <c r="C12474" s="20"/>
    </row>
    <row r="12475" spans="3:3" x14ac:dyDescent="0.25">
      <c r="C12475" s="20"/>
    </row>
    <row r="12476" spans="3:3" x14ac:dyDescent="0.25">
      <c r="C12476" s="20"/>
    </row>
    <row r="12477" spans="3:3" x14ac:dyDescent="0.25">
      <c r="C12477" s="20"/>
    </row>
    <row r="12478" spans="3:3" x14ac:dyDescent="0.25">
      <c r="C12478" s="20"/>
    </row>
    <row r="12479" spans="3:3" x14ac:dyDescent="0.25">
      <c r="C12479" s="20"/>
    </row>
    <row r="12480" spans="3:3" x14ac:dyDescent="0.25">
      <c r="C12480" s="20"/>
    </row>
    <row r="12481" spans="3:3" x14ac:dyDescent="0.25">
      <c r="C12481" s="20"/>
    </row>
    <row r="12482" spans="3:3" x14ac:dyDescent="0.25">
      <c r="C12482" s="20"/>
    </row>
    <row r="12483" spans="3:3" x14ac:dyDescent="0.25">
      <c r="C12483" s="20"/>
    </row>
    <row r="12484" spans="3:3" x14ac:dyDescent="0.25">
      <c r="C12484" s="20"/>
    </row>
    <row r="12485" spans="3:3" x14ac:dyDescent="0.25">
      <c r="C12485" s="20"/>
    </row>
    <row r="12486" spans="3:3" x14ac:dyDescent="0.25">
      <c r="C12486" s="20"/>
    </row>
    <row r="12487" spans="3:3" x14ac:dyDescent="0.25">
      <c r="C12487" s="20"/>
    </row>
    <row r="12488" spans="3:3" x14ac:dyDescent="0.25">
      <c r="C12488" s="20"/>
    </row>
    <row r="12489" spans="3:3" x14ac:dyDescent="0.25">
      <c r="C12489" s="20"/>
    </row>
    <row r="12490" spans="3:3" x14ac:dyDescent="0.25">
      <c r="C12490" s="20"/>
    </row>
    <row r="12491" spans="3:3" x14ac:dyDescent="0.25">
      <c r="C12491" s="20"/>
    </row>
    <row r="12492" spans="3:3" x14ac:dyDescent="0.25">
      <c r="C12492" s="20"/>
    </row>
    <row r="12493" spans="3:3" x14ac:dyDescent="0.25">
      <c r="C12493" s="20"/>
    </row>
    <row r="12494" spans="3:3" x14ac:dyDescent="0.25">
      <c r="C12494" s="20"/>
    </row>
    <row r="12495" spans="3:3" x14ac:dyDescent="0.25">
      <c r="C12495" s="20"/>
    </row>
    <row r="12496" spans="3:3" x14ac:dyDescent="0.25">
      <c r="C12496" s="20"/>
    </row>
    <row r="12497" spans="3:3" x14ac:dyDescent="0.25">
      <c r="C12497" s="20"/>
    </row>
    <row r="12498" spans="3:3" x14ac:dyDescent="0.25">
      <c r="C12498" s="20"/>
    </row>
    <row r="12499" spans="3:3" x14ac:dyDescent="0.25">
      <c r="C12499" s="20"/>
    </row>
    <row r="12500" spans="3:3" x14ac:dyDescent="0.25">
      <c r="C12500" s="20"/>
    </row>
    <row r="12501" spans="3:3" x14ac:dyDescent="0.25">
      <c r="C12501" s="20"/>
    </row>
    <row r="12502" spans="3:3" x14ac:dyDescent="0.25">
      <c r="C12502" s="20"/>
    </row>
    <row r="12503" spans="3:3" x14ac:dyDescent="0.25">
      <c r="C12503" s="20"/>
    </row>
    <row r="12504" spans="3:3" x14ac:dyDescent="0.25">
      <c r="C12504" s="20"/>
    </row>
    <row r="12505" spans="3:3" x14ac:dyDescent="0.25">
      <c r="C12505" s="20"/>
    </row>
    <row r="12506" spans="3:3" x14ac:dyDescent="0.25">
      <c r="C12506" s="20"/>
    </row>
    <row r="12507" spans="3:3" x14ac:dyDescent="0.25">
      <c r="C12507" s="20"/>
    </row>
    <row r="12508" spans="3:3" x14ac:dyDescent="0.25">
      <c r="C12508" s="20"/>
    </row>
    <row r="12509" spans="3:3" x14ac:dyDescent="0.25">
      <c r="C12509" s="20"/>
    </row>
    <row r="12510" spans="3:3" x14ac:dyDescent="0.25">
      <c r="C12510" s="20"/>
    </row>
    <row r="12511" spans="3:3" x14ac:dyDescent="0.25">
      <c r="C12511" s="20"/>
    </row>
    <row r="12512" spans="3:3" x14ac:dyDescent="0.25">
      <c r="C12512" s="20"/>
    </row>
    <row r="12513" spans="3:3" x14ac:dyDescent="0.25">
      <c r="C12513" s="20"/>
    </row>
    <row r="12514" spans="3:3" x14ac:dyDescent="0.25">
      <c r="C12514" s="20"/>
    </row>
    <row r="12515" spans="3:3" x14ac:dyDescent="0.25">
      <c r="C12515" s="20"/>
    </row>
    <row r="12516" spans="3:3" x14ac:dyDescent="0.25">
      <c r="C12516" s="20"/>
    </row>
    <row r="12517" spans="3:3" x14ac:dyDescent="0.25">
      <c r="C12517" s="20"/>
    </row>
    <row r="12518" spans="3:3" x14ac:dyDescent="0.25">
      <c r="C12518" s="20"/>
    </row>
    <row r="12519" spans="3:3" x14ac:dyDescent="0.25">
      <c r="C12519" s="20"/>
    </row>
    <row r="12520" spans="3:3" x14ac:dyDescent="0.25">
      <c r="C12520" s="20"/>
    </row>
    <row r="12521" spans="3:3" x14ac:dyDescent="0.25">
      <c r="C12521" s="20"/>
    </row>
    <row r="12522" spans="3:3" x14ac:dyDescent="0.25">
      <c r="C12522" s="20"/>
    </row>
    <row r="12523" spans="3:3" x14ac:dyDescent="0.25">
      <c r="C12523" s="20"/>
    </row>
    <row r="12524" spans="3:3" x14ac:dyDescent="0.25">
      <c r="C12524" s="20"/>
    </row>
    <row r="12525" spans="3:3" x14ac:dyDescent="0.25">
      <c r="C12525" s="20"/>
    </row>
    <row r="12526" spans="3:3" x14ac:dyDescent="0.25">
      <c r="C12526" s="20"/>
    </row>
    <row r="12527" spans="3:3" x14ac:dyDescent="0.25">
      <c r="C12527" s="20"/>
    </row>
    <row r="12528" spans="3:3" x14ac:dyDescent="0.25">
      <c r="C12528" s="20"/>
    </row>
    <row r="12529" spans="3:3" x14ac:dyDescent="0.25">
      <c r="C12529" s="20"/>
    </row>
    <row r="12530" spans="3:3" x14ac:dyDescent="0.25">
      <c r="C12530" s="20"/>
    </row>
    <row r="12531" spans="3:3" x14ac:dyDescent="0.25">
      <c r="C12531" s="20"/>
    </row>
    <row r="12532" spans="3:3" x14ac:dyDescent="0.25">
      <c r="C12532" s="20"/>
    </row>
    <row r="12533" spans="3:3" x14ac:dyDescent="0.25">
      <c r="C12533" s="20"/>
    </row>
    <row r="12534" spans="3:3" x14ac:dyDescent="0.25">
      <c r="C12534" s="20"/>
    </row>
    <row r="12535" spans="3:3" x14ac:dyDescent="0.25">
      <c r="C12535" s="20"/>
    </row>
    <row r="12536" spans="3:3" x14ac:dyDescent="0.25">
      <c r="C12536" s="20"/>
    </row>
    <row r="12537" spans="3:3" x14ac:dyDescent="0.25">
      <c r="C12537" s="20"/>
    </row>
    <row r="12538" spans="3:3" x14ac:dyDescent="0.25">
      <c r="C12538" s="20"/>
    </row>
    <row r="12539" spans="3:3" x14ac:dyDescent="0.25">
      <c r="C12539" s="20"/>
    </row>
    <row r="12540" spans="3:3" x14ac:dyDescent="0.25">
      <c r="C12540" s="20"/>
    </row>
    <row r="12541" spans="3:3" x14ac:dyDescent="0.25">
      <c r="C12541" s="20"/>
    </row>
    <row r="12542" spans="3:3" x14ac:dyDescent="0.25">
      <c r="C12542" s="20"/>
    </row>
    <row r="12543" spans="3:3" x14ac:dyDescent="0.25">
      <c r="C12543" s="20"/>
    </row>
    <row r="12544" spans="3:3" x14ac:dyDescent="0.25">
      <c r="C12544" s="20"/>
    </row>
    <row r="12545" spans="3:3" x14ac:dyDescent="0.25">
      <c r="C12545" s="20"/>
    </row>
    <row r="12546" spans="3:3" x14ac:dyDescent="0.25">
      <c r="C12546" s="20"/>
    </row>
    <row r="12547" spans="3:3" x14ac:dyDescent="0.25">
      <c r="C12547" s="20"/>
    </row>
    <row r="12548" spans="3:3" x14ac:dyDescent="0.25">
      <c r="C12548" s="20"/>
    </row>
    <row r="12549" spans="3:3" x14ac:dyDescent="0.25">
      <c r="C12549" s="20"/>
    </row>
    <row r="12550" spans="3:3" x14ac:dyDescent="0.25">
      <c r="C12550" s="20"/>
    </row>
    <row r="12551" spans="3:3" x14ac:dyDescent="0.25">
      <c r="C12551" s="20"/>
    </row>
    <row r="12552" spans="3:3" x14ac:dyDescent="0.25">
      <c r="C12552" s="20"/>
    </row>
    <row r="12553" spans="3:3" x14ac:dyDescent="0.25">
      <c r="C12553" s="20"/>
    </row>
    <row r="12554" spans="3:3" x14ac:dyDescent="0.25">
      <c r="C12554" s="20"/>
    </row>
    <row r="12555" spans="3:3" x14ac:dyDescent="0.25">
      <c r="C12555" s="20"/>
    </row>
    <row r="12556" spans="3:3" x14ac:dyDescent="0.25">
      <c r="C12556" s="20"/>
    </row>
    <row r="12557" spans="3:3" x14ac:dyDescent="0.25">
      <c r="C12557" s="20"/>
    </row>
    <row r="12558" spans="3:3" x14ac:dyDescent="0.25">
      <c r="C12558" s="20"/>
    </row>
    <row r="12559" spans="3:3" x14ac:dyDescent="0.25">
      <c r="C12559" s="20"/>
    </row>
    <row r="12560" spans="3:3" x14ac:dyDescent="0.25">
      <c r="C12560" s="20"/>
    </row>
    <row r="12561" spans="3:3" x14ac:dyDescent="0.25">
      <c r="C12561" s="20"/>
    </row>
    <row r="12562" spans="3:3" x14ac:dyDescent="0.25">
      <c r="C12562" s="20"/>
    </row>
    <row r="12563" spans="3:3" x14ac:dyDescent="0.25">
      <c r="C12563" s="20"/>
    </row>
    <row r="12564" spans="3:3" x14ac:dyDescent="0.25">
      <c r="C12564" s="20"/>
    </row>
    <row r="12565" spans="3:3" x14ac:dyDescent="0.25">
      <c r="C12565" s="20"/>
    </row>
    <row r="12566" spans="3:3" x14ac:dyDescent="0.25">
      <c r="C12566" s="20"/>
    </row>
    <row r="12567" spans="3:3" x14ac:dyDescent="0.25">
      <c r="C12567" s="20"/>
    </row>
    <row r="12568" spans="3:3" x14ac:dyDescent="0.25">
      <c r="C12568" s="20"/>
    </row>
    <row r="12569" spans="3:3" x14ac:dyDescent="0.25">
      <c r="C12569" s="20"/>
    </row>
    <row r="12570" spans="3:3" x14ac:dyDescent="0.25">
      <c r="C12570" s="20"/>
    </row>
    <row r="12571" spans="3:3" x14ac:dyDescent="0.25">
      <c r="C12571" s="20"/>
    </row>
    <row r="12572" spans="3:3" x14ac:dyDescent="0.25">
      <c r="C12572" s="20"/>
    </row>
    <row r="12573" spans="3:3" x14ac:dyDescent="0.25">
      <c r="C12573" s="20"/>
    </row>
    <row r="12574" spans="3:3" x14ac:dyDescent="0.25">
      <c r="C12574" s="20"/>
    </row>
    <row r="12575" spans="3:3" x14ac:dyDescent="0.25">
      <c r="C12575" s="20"/>
    </row>
    <row r="12576" spans="3:3" x14ac:dyDescent="0.25">
      <c r="C12576" s="20"/>
    </row>
    <row r="12577" spans="3:3" x14ac:dyDescent="0.25">
      <c r="C12577" s="20"/>
    </row>
    <row r="12578" spans="3:3" x14ac:dyDescent="0.25">
      <c r="C12578" s="20"/>
    </row>
    <row r="12579" spans="3:3" x14ac:dyDescent="0.25">
      <c r="C12579" s="20"/>
    </row>
    <row r="12580" spans="3:3" x14ac:dyDescent="0.25">
      <c r="C12580" s="20"/>
    </row>
    <row r="12581" spans="3:3" x14ac:dyDescent="0.25">
      <c r="C12581" s="20"/>
    </row>
    <row r="12582" spans="3:3" x14ac:dyDescent="0.25">
      <c r="C12582" s="20"/>
    </row>
    <row r="12583" spans="3:3" x14ac:dyDescent="0.25">
      <c r="C12583" s="20"/>
    </row>
    <row r="12584" spans="3:3" x14ac:dyDescent="0.25">
      <c r="C12584" s="20"/>
    </row>
    <row r="12585" spans="3:3" x14ac:dyDescent="0.25">
      <c r="C12585" s="20"/>
    </row>
    <row r="12586" spans="3:3" x14ac:dyDescent="0.25">
      <c r="C12586" s="20"/>
    </row>
    <row r="12587" spans="3:3" x14ac:dyDescent="0.25">
      <c r="C12587" s="20"/>
    </row>
    <row r="12588" spans="3:3" x14ac:dyDescent="0.25">
      <c r="C12588" s="20"/>
    </row>
    <row r="12589" spans="3:3" x14ac:dyDescent="0.25">
      <c r="C12589" s="20"/>
    </row>
    <row r="12590" spans="3:3" x14ac:dyDescent="0.25">
      <c r="C12590" s="20"/>
    </row>
    <row r="12591" spans="3:3" x14ac:dyDescent="0.25">
      <c r="C12591" s="20"/>
    </row>
    <row r="12592" spans="3:3" x14ac:dyDescent="0.25">
      <c r="C12592" s="20"/>
    </row>
    <row r="12593" spans="3:3" x14ac:dyDescent="0.25">
      <c r="C12593" s="20"/>
    </row>
    <row r="12594" spans="3:3" x14ac:dyDescent="0.25">
      <c r="C12594" s="20"/>
    </row>
    <row r="12595" spans="3:3" x14ac:dyDescent="0.25">
      <c r="C12595" s="20"/>
    </row>
    <row r="12596" spans="3:3" x14ac:dyDescent="0.25">
      <c r="C12596" s="20"/>
    </row>
    <row r="12597" spans="3:3" x14ac:dyDescent="0.25">
      <c r="C12597" s="20"/>
    </row>
    <row r="12598" spans="3:3" x14ac:dyDescent="0.25">
      <c r="C12598" s="20"/>
    </row>
    <row r="12599" spans="3:3" x14ac:dyDescent="0.25">
      <c r="C12599" s="20"/>
    </row>
    <row r="12600" spans="3:3" x14ac:dyDescent="0.25">
      <c r="C12600" s="20"/>
    </row>
    <row r="12601" spans="3:3" x14ac:dyDescent="0.25">
      <c r="C12601" s="20"/>
    </row>
    <row r="12602" spans="3:3" x14ac:dyDescent="0.25">
      <c r="C12602" s="20"/>
    </row>
    <row r="12603" spans="3:3" x14ac:dyDescent="0.25">
      <c r="C12603" s="20"/>
    </row>
    <row r="12604" spans="3:3" x14ac:dyDescent="0.25">
      <c r="C12604" s="20"/>
    </row>
    <row r="12605" spans="3:3" x14ac:dyDescent="0.25">
      <c r="C12605" s="20"/>
    </row>
    <row r="12606" spans="3:3" x14ac:dyDescent="0.25">
      <c r="C12606" s="20"/>
    </row>
    <row r="12607" spans="3:3" x14ac:dyDescent="0.25">
      <c r="C12607" s="20"/>
    </row>
    <row r="12608" spans="3:3" x14ac:dyDescent="0.25">
      <c r="C12608" s="20"/>
    </row>
    <row r="12609" spans="3:3" x14ac:dyDescent="0.25">
      <c r="C12609" s="20"/>
    </row>
    <row r="12610" spans="3:3" x14ac:dyDescent="0.25">
      <c r="C12610" s="20"/>
    </row>
    <row r="12611" spans="3:3" x14ac:dyDescent="0.25">
      <c r="C12611" s="20"/>
    </row>
    <row r="12612" spans="3:3" x14ac:dyDescent="0.25">
      <c r="C12612" s="20"/>
    </row>
    <row r="12613" spans="3:3" x14ac:dyDescent="0.25">
      <c r="C12613" s="20"/>
    </row>
    <row r="12614" spans="3:3" x14ac:dyDescent="0.25">
      <c r="C12614" s="20"/>
    </row>
    <row r="12615" spans="3:3" x14ac:dyDescent="0.25">
      <c r="C12615" s="20"/>
    </row>
    <row r="12616" spans="3:3" x14ac:dyDescent="0.25">
      <c r="C12616" s="20"/>
    </row>
    <row r="12617" spans="3:3" x14ac:dyDescent="0.25">
      <c r="C12617" s="20"/>
    </row>
    <row r="12618" spans="3:3" x14ac:dyDescent="0.25">
      <c r="C12618" s="20"/>
    </row>
    <row r="12619" spans="3:3" x14ac:dyDescent="0.25">
      <c r="C12619" s="20"/>
    </row>
    <row r="12620" spans="3:3" x14ac:dyDescent="0.25">
      <c r="C12620" s="20"/>
    </row>
    <row r="12621" spans="3:3" x14ac:dyDescent="0.25">
      <c r="C12621" s="20"/>
    </row>
    <row r="12622" spans="3:3" x14ac:dyDescent="0.25">
      <c r="C12622" s="20"/>
    </row>
    <row r="12623" spans="3:3" x14ac:dyDescent="0.25">
      <c r="C12623" s="20"/>
    </row>
    <row r="12624" spans="3:3" x14ac:dyDescent="0.25">
      <c r="C12624" s="20"/>
    </row>
    <row r="12625" spans="3:3" x14ac:dyDescent="0.25">
      <c r="C12625" s="20"/>
    </row>
    <row r="12626" spans="3:3" x14ac:dyDescent="0.25">
      <c r="C12626" s="20"/>
    </row>
    <row r="12627" spans="3:3" x14ac:dyDescent="0.25">
      <c r="C12627" s="20"/>
    </row>
    <row r="12628" spans="3:3" x14ac:dyDescent="0.25">
      <c r="C12628" s="20"/>
    </row>
    <row r="12629" spans="3:3" x14ac:dyDescent="0.25">
      <c r="C12629" s="20"/>
    </row>
    <row r="12630" spans="3:3" x14ac:dyDescent="0.25">
      <c r="C12630" s="20"/>
    </row>
    <row r="12631" spans="3:3" x14ac:dyDescent="0.25">
      <c r="C12631" s="20"/>
    </row>
    <row r="12632" spans="3:3" x14ac:dyDescent="0.25">
      <c r="C12632" s="20"/>
    </row>
    <row r="12633" spans="3:3" x14ac:dyDescent="0.25">
      <c r="C12633" s="20"/>
    </row>
    <row r="12634" spans="3:3" x14ac:dyDescent="0.25">
      <c r="C12634" s="20"/>
    </row>
    <row r="12635" spans="3:3" x14ac:dyDescent="0.25">
      <c r="C12635" s="20"/>
    </row>
    <row r="12636" spans="3:3" x14ac:dyDescent="0.25">
      <c r="C12636" s="20"/>
    </row>
    <row r="12637" spans="3:3" x14ac:dyDescent="0.25">
      <c r="C12637" s="20"/>
    </row>
    <row r="12638" spans="3:3" x14ac:dyDescent="0.25">
      <c r="C12638" s="20"/>
    </row>
    <row r="12639" spans="3:3" x14ac:dyDescent="0.25">
      <c r="C12639" s="20"/>
    </row>
    <row r="12640" spans="3:3" x14ac:dyDescent="0.25">
      <c r="C12640" s="20"/>
    </row>
    <row r="12641" spans="3:3" x14ac:dyDescent="0.25">
      <c r="C12641" s="20"/>
    </row>
    <row r="12642" spans="3:3" x14ac:dyDescent="0.25">
      <c r="C12642" s="20"/>
    </row>
    <row r="12643" spans="3:3" x14ac:dyDescent="0.25">
      <c r="C12643" s="20"/>
    </row>
    <row r="12644" spans="3:3" x14ac:dyDescent="0.25">
      <c r="C12644" s="20"/>
    </row>
    <row r="12645" spans="3:3" x14ac:dyDescent="0.25">
      <c r="C12645" s="20"/>
    </row>
    <row r="12646" spans="3:3" x14ac:dyDescent="0.25">
      <c r="C12646" s="20"/>
    </row>
    <row r="12647" spans="3:3" x14ac:dyDescent="0.25">
      <c r="C12647" s="20"/>
    </row>
    <row r="12648" spans="3:3" x14ac:dyDescent="0.25">
      <c r="C12648" s="20"/>
    </row>
    <row r="12649" spans="3:3" x14ac:dyDescent="0.25">
      <c r="C12649" s="20"/>
    </row>
    <row r="12650" spans="3:3" x14ac:dyDescent="0.25">
      <c r="C12650" s="20"/>
    </row>
    <row r="12651" spans="3:3" x14ac:dyDescent="0.25">
      <c r="C12651" s="20"/>
    </row>
    <row r="12652" spans="3:3" x14ac:dyDescent="0.25">
      <c r="C12652" s="20"/>
    </row>
    <row r="12653" spans="3:3" x14ac:dyDescent="0.25">
      <c r="C12653" s="20"/>
    </row>
    <row r="12654" spans="3:3" x14ac:dyDescent="0.25">
      <c r="C12654" s="20"/>
    </row>
    <row r="12655" spans="3:3" x14ac:dyDescent="0.25">
      <c r="C12655" s="20"/>
    </row>
    <row r="12656" spans="3:3" x14ac:dyDescent="0.25">
      <c r="C12656" s="20"/>
    </row>
    <row r="12657" spans="3:3" x14ac:dyDescent="0.25">
      <c r="C12657" s="20"/>
    </row>
    <row r="12658" spans="3:3" x14ac:dyDescent="0.25">
      <c r="C12658" s="20"/>
    </row>
    <row r="12659" spans="3:3" x14ac:dyDescent="0.25">
      <c r="C12659" s="20"/>
    </row>
    <row r="12660" spans="3:3" x14ac:dyDescent="0.25">
      <c r="C12660" s="20"/>
    </row>
    <row r="12661" spans="3:3" x14ac:dyDescent="0.25">
      <c r="C12661" s="20"/>
    </row>
    <row r="12662" spans="3:3" x14ac:dyDescent="0.25">
      <c r="C12662" s="20"/>
    </row>
    <row r="12663" spans="3:3" x14ac:dyDescent="0.25">
      <c r="C12663" s="20"/>
    </row>
    <row r="12664" spans="3:3" x14ac:dyDescent="0.25">
      <c r="C12664" s="20"/>
    </row>
    <row r="12665" spans="3:3" x14ac:dyDescent="0.25">
      <c r="C12665" s="20"/>
    </row>
    <row r="12666" spans="3:3" x14ac:dyDescent="0.25">
      <c r="C12666" s="20"/>
    </row>
    <row r="12667" spans="3:3" x14ac:dyDescent="0.25">
      <c r="C12667" s="20"/>
    </row>
    <row r="12668" spans="3:3" x14ac:dyDescent="0.25">
      <c r="C12668" s="20"/>
    </row>
    <row r="12669" spans="3:3" x14ac:dyDescent="0.25">
      <c r="C12669" s="20"/>
    </row>
    <row r="12670" spans="3:3" x14ac:dyDescent="0.25">
      <c r="C12670" s="20"/>
    </row>
    <row r="12671" spans="3:3" x14ac:dyDescent="0.25">
      <c r="C12671" s="20"/>
    </row>
    <row r="12672" spans="3:3" x14ac:dyDescent="0.25">
      <c r="C12672" s="20"/>
    </row>
    <row r="12673" spans="3:3" x14ac:dyDescent="0.25">
      <c r="C12673" s="20"/>
    </row>
    <row r="12674" spans="3:3" x14ac:dyDescent="0.25">
      <c r="C12674" s="20"/>
    </row>
    <row r="12675" spans="3:3" x14ac:dyDescent="0.25">
      <c r="C12675" s="20"/>
    </row>
    <row r="12676" spans="3:3" x14ac:dyDescent="0.25">
      <c r="C12676" s="20"/>
    </row>
    <row r="12677" spans="3:3" x14ac:dyDescent="0.25">
      <c r="C12677" s="20"/>
    </row>
    <row r="12678" spans="3:3" x14ac:dyDescent="0.25">
      <c r="C12678" s="20"/>
    </row>
    <row r="12679" spans="3:3" x14ac:dyDescent="0.25">
      <c r="C12679" s="20"/>
    </row>
    <row r="12680" spans="3:3" x14ac:dyDescent="0.25">
      <c r="C12680" s="20"/>
    </row>
    <row r="12681" spans="3:3" x14ac:dyDescent="0.25">
      <c r="C12681" s="20"/>
    </row>
    <row r="12682" spans="3:3" x14ac:dyDescent="0.25">
      <c r="C12682" s="20"/>
    </row>
    <row r="12683" spans="3:3" x14ac:dyDescent="0.25">
      <c r="C12683" s="20"/>
    </row>
    <row r="12684" spans="3:3" x14ac:dyDescent="0.25">
      <c r="C12684" s="20"/>
    </row>
    <row r="12685" spans="3:3" x14ac:dyDescent="0.25">
      <c r="C12685" s="20"/>
    </row>
    <row r="12686" spans="3:3" x14ac:dyDescent="0.25">
      <c r="C12686" s="20"/>
    </row>
    <row r="12687" spans="3:3" x14ac:dyDescent="0.25">
      <c r="C12687" s="20"/>
    </row>
    <row r="12688" spans="3:3" x14ac:dyDescent="0.25">
      <c r="C12688" s="20"/>
    </row>
    <row r="12689" spans="3:3" x14ac:dyDescent="0.25">
      <c r="C12689" s="20"/>
    </row>
    <row r="12690" spans="3:3" x14ac:dyDescent="0.25">
      <c r="C12690" s="20"/>
    </row>
    <row r="12691" spans="3:3" x14ac:dyDescent="0.25">
      <c r="C12691" s="20"/>
    </row>
    <row r="12692" spans="3:3" x14ac:dyDescent="0.25">
      <c r="C12692" s="20"/>
    </row>
    <row r="12693" spans="3:3" x14ac:dyDescent="0.25">
      <c r="C12693" s="20"/>
    </row>
    <row r="12694" spans="3:3" x14ac:dyDescent="0.25">
      <c r="C12694" s="20"/>
    </row>
    <row r="12695" spans="3:3" x14ac:dyDescent="0.25">
      <c r="C12695" s="20"/>
    </row>
    <row r="12696" spans="3:3" x14ac:dyDescent="0.25">
      <c r="C12696" s="20"/>
    </row>
    <row r="12697" spans="3:3" x14ac:dyDescent="0.25">
      <c r="C12697" s="20"/>
    </row>
    <row r="12698" spans="3:3" x14ac:dyDescent="0.25">
      <c r="C12698" s="20"/>
    </row>
    <row r="12699" spans="3:3" x14ac:dyDescent="0.25">
      <c r="C12699" s="20"/>
    </row>
    <row r="12700" spans="3:3" x14ac:dyDescent="0.25">
      <c r="C12700" s="20"/>
    </row>
    <row r="12701" spans="3:3" x14ac:dyDescent="0.25">
      <c r="C12701" s="20"/>
    </row>
    <row r="12702" spans="3:3" x14ac:dyDescent="0.25">
      <c r="C12702" s="20"/>
    </row>
    <row r="12703" spans="3:3" x14ac:dyDescent="0.25">
      <c r="C12703" s="20"/>
    </row>
    <row r="12704" spans="3:3" x14ac:dyDescent="0.25">
      <c r="C12704" s="20"/>
    </row>
    <row r="12705" spans="3:3" x14ac:dyDescent="0.25">
      <c r="C12705" s="20"/>
    </row>
    <row r="12706" spans="3:3" x14ac:dyDescent="0.25">
      <c r="C12706" s="20"/>
    </row>
    <row r="12707" spans="3:3" x14ac:dyDescent="0.25">
      <c r="C12707" s="20"/>
    </row>
    <row r="12708" spans="3:3" x14ac:dyDescent="0.25">
      <c r="C12708" s="20"/>
    </row>
    <row r="12709" spans="3:3" x14ac:dyDescent="0.25">
      <c r="C12709" s="20"/>
    </row>
    <row r="12710" spans="3:3" x14ac:dyDescent="0.25">
      <c r="C12710" s="20"/>
    </row>
    <row r="12711" spans="3:3" x14ac:dyDescent="0.25">
      <c r="C12711" s="20"/>
    </row>
    <row r="12712" spans="3:3" x14ac:dyDescent="0.25">
      <c r="C12712" s="20"/>
    </row>
    <row r="12713" spans="3:3" x14ac:dyDescent="0.25">
      <c r="C12713" s="20"/>
    </row>
    <row r="12714" spans="3:3" x14ac:dyDescent="0.25">
      <c r="C12714" s="20"/>
    </row>
    <row r="12715" spans="3:3" x14ac:dyDescent="0.25">
      <c r="C12715" s="20"/>
    </row>
    <row r="12716" spans="3:3" x14ac:dyDescent="0.25">
      <c r="C12716" s="20"/>
    </row>
    <row r="12717" spans="3:3" x14ac:dyDescent="0.25">
      <c r="C12717" s="20"/>
    </row>
    <row r="12718" spans="3:3" x14ac:dyDescent="0.25">
      <c r="C12718" s="20"/>
    </row>
    <row r="12719" spans="3:3" x14ac:dyDescent="0.25">
      <c r="C12719" s="20"/>
    </row>
    <row r="12720" spans="3:3" x14ac:dyDescent="0.25">
      <c r="C12720" s="20"/>
    </row>
    <row r="12721" spans="3:3" x14ac:dyDescent="0.25">
      <c r="C12721" s="20"/>
    </row>
    <row r="12722" spans="3:3" x14ac:dyDescent="0.25">
      <c r="C12722" s="20"/>
    </row>
    <row r="12723" spans="3:3" x14ac:dyDescent="0.25">
      <c r="C12723" s="20"/>
    </row>
    <row r="12724" spans="3:3" x14ac:dyDescent="0.25">
      <c r="C12724" s="20"/>
    </row>
    <row r="12725" spans="3:3" x14ac:dyDescent="0.25">
      <c r="C12725" s="20"/>
    </row>
    <row r="12726" spans="3:3" x14ac:dyDescent="0.25">
      <c r="C12726" s="20"/>
    </row>
    <row r="12727" spans="3:3" x14ac:dyDescent="0.25">
      <c r="C12727" s="20"/>
    </row>
    <row r="12728" spans="3:3" x14ac:dyDescent="0.25">
      <c r="C12728" s="20"/>
    </row>
    <row r="12729" spans="3:3" x14ac:dyDescent="0.25">
      <c r="C12729" s="20"/>
    </row>
    <row r="12730" spans="3:3" x14ac:dyDescent="0.25">
      <c r="C12730" s="20"/>
    </row>
    <row r="12731" spans="3:3" x14ac:dyDescent="0.25">
      <c r="C12731" s="20"/>
    </row>
    <row r="12732" spans="3:3" x14ac:dyDescent="0.25">
      <c r="C12732" s="20"/>
    </row>
    <row r="12733" spans="3:3" x14ac:dyDescent="0.25">
      <c r="C12733" s="20"/>
    </row>
    <row r="12734" spans="3:3" x14ac:dyDescent="0.25">
      <c r="C12734" s="20"/>
    </row>
    <row r="12735" spans="3:3" x14ac:dyDescent="0.25">
      <c r="C12735" s="20"/>
    </row>
    <row r="12736" spans="3:3" x14ac:dyDescent="0.25">
      <c r="C12736" s="20"/>
    </row>
    <row r="12737" spans="3:3" x14ac:dyDescent="0.25">
      <c r="C12737" s="20"/>
    </row>
    <row r="12738" spans="3:3" x14ac:dyDescent="0.25">
      <c r="C12738" s="20"/>
    </row>
    <row r="12739" spans="3:3" x14ac:dyDescent="0.25">
      <c r="C12739" s="20"/>
    </row>
    <row r="12740" spans="3:3" x14ac:dyDescent="0.25">
      <c r="C12740" s="20"/>
    </row>
    <row r="12741" spans="3:3" x14ac:dyDescent="0.25">
      <c r="C12741" s="20"/>
    </row>
    <row r="12742" spans="3:3" x14ac:dyDescent="0.25">
      <c r="C12742" s="20"/>
    </row>
    <row r="12743" spans="3:3" x14ac:dyDescent="0.25">
      <c r="C12743" s="20"/>
    </row>
    <row r="12744" spans="3:3" x14ac:dyDescent="0.25">
      <c r="C12744" s="20"/>
    </row>
    <row r="12745" spans="3:3" x14ac:dyDescent="0.25">
      <c r="C12745" s="20"/>
    </row>
    <row r="12746" spans="3:3" x14ac:dyDescent="0.25">
      <c r="C12746" s="20"/>
    </row>
    <row r="12747" spans="3:3" x14ac:dyDescent="0.25">
      <c r="C12747" s="20"/>
    </row>
    <row r="12748" spans="3:3" x14ac:dyDescent="0.25">
      <c r="C12748" s="20"/>
    </row>
    <row r="12749" spans="3:3" x14ac:dyDescent="0.25">
      <c r="C12749" s="20"/>
    </row>
    <row r="12750" spans="3:3" x14ac:dyDescent="0.25">
      <c r="C12750" s="20"/>
    </row>
    <row r="12751" spans="3:3" x14ac:dyDescent="0.25">
      <c r="C12751" s="20"/>
    </row>
    <row r="12752" spans="3:3" x14ac:dyDescent="0.25">
      <c r="C12752" s="20"/>
    </row>
    <row r="12753" spans="3:3" x14ac:dyDescent="0.25">
      <c r="C12753" s="20"/>
    </row>
    <row r="12754" spans="3:3" x14ac:dyDescent="0.25">
      <c r="C12754" s="20"/>
    </row>
    <row r="12755" spans="3:3" x14ac:dyDescent="0.25">
      <c r="C12755" s="20"/>
    </row>
    <row r="12756" spans="3:3" x14ac:dyDescent="0.25">
      <c r="C12756" s="20"/>
    </row>
    <row r="12757" spans="3:3" x14ac:dyDescent="0.25">
      <c r="C12757" s="20"/>
    </row>
    <row r="12758" spans="3:3" x14ac:dyDescent="0.25">
      <c r="C12758" s="20"/>
    </row>
    <row r="12759" spans="3:3" x14ac:dyDescent="0.25">
      <c r="C12759" s="20"/>
    </row>
    <row r="12760" spans="3:3" x14ac:dyDescent="0.25">
      <c r="C12760" s="20"/>
    </row>
    <row r="12761" spans="3:3" x14ac:dyDescent="0.25">
      <c r="C12761" s="20"/>
    </row>
    <row r="12762" spans="3:3" x14ac:dyDescent="0.25">
      <c r="C12762" s="20"/>
    </row>
    <row r="12763" spans="3:3" x14ac:dyDescent="0.25">
      <c r="C12763" s="20"/>
    </row>
    <row r="12764" spans="3:3" x14ac:dyDescent="0.25">
      <c r="C12764" s="20"/>
    </row>
    <row r="12765" spans="3:3" x14ac:dyDescent="0.25">
      <c r="C12765" s="20"/>
    </row>
    <row r="12766" spans="3:3" x14ac:dyDescent="0.25">
      <c r="C12766" s="20"/>
    </row>
    <row r="12767" spans="3:3" x14ac:dyDescent="0.25">
      <c r="C12767" s="20"/>
    </row>
    <row r="12768" spans="3:3" x14ac:dyDescent="0.25">
      <c r="C12768" s="20"/>
    </row>
    <row r="12769" spans="3:3" x14ac:dyDescent="0.25">
      <c r="C12769" s="20"/>
    </row>
    <row r="12770" spans="3:3" x14ac:dyDescent="0.25">
      <c r="C12770" s="20"/>
    </row>
    <row r="12771" spans="3:3" x14ac:dyDescent="0.25">
      <c r="C12771" s="20"/>
    </row>
    <row r="12772" spans="3:3" x14ac:dyDescent="0.25">
      <c r="C12772" s="20"/>
    </row>
    <row r="12773" spans="3:3" x14ac:dyDescent="0.25">
      <c r="C12773" s="20"/>
    </row>
    <row r="12774" spans="3:3" x14ac:dyDescent="0.25">
      <c r="C12774" s="20"/>
    </row>
    <row r="12775" spans="3:3" x14ac:dyDescent="0.25">
      <c r="C12775" s="20"/>
    </row>
    <row r="12776" spans="3:3" x14ac:dyDescent="0.25">
      <c r="C12776" s="20"/>
    </row>
    <row r="12777" spans="3:3" x14ac:dyDescent="0.25">
      <c r="C12777" s="20"/>
    </row>
    <row r="12778" spans="3:3" x14ac:dyDescent="0.25">
      <c r="C12778" s="20"/>
    </row>
    <row r="12779" spans="3:3" x14ac:dyDescent="0.25">
      <c r="C12779" s="20"/>
    </row>
    <row r="12780" spans="3:3" x14ac:dyDescent="0.25">
      <c r="C12780" s="20"/>
    </row>
    <row r="12781" spans="3:3" x14ac:dyDescent="0.25">
      <c r="C12781" s="20"/>
    </row>
    <row r="12782" spans="3:3" x14ac:dyDescent="0.25">
      <c r="C12782" s="20"/>
    </row>
    <row r="12783" spans="3:3" x14ac:dyDescent="0.25">
      <c r="C12783" s="20"/>
    </row>
    <row r="12784" spans="3:3" x14ac:dyDescent="0.25">
      <c r="C12784" s="20"/>
    </row>
    <row r="12785" spans="3:3" x14ac:dyDescent="0.25">
      <c r="C12785" s="20"/>
    </row>
    <row r="12786" spans="3:3" x14ac:dyDescent="0.25">
      <c r="C12786" s="20"/>
    </row>
    <row r="12787" spans="3:3" x14ac:dyDescent="0.25">
      <c r="C12787" s="20"/>
    </row>
    <row r="12788" spans="3:3" x14ac:dyDescent="0.25">
      <c r="C12788" s="20"/>
    </row>
    <row r="12789" spans="3:3" x14ac:dyDescent="0.25">
      <c r="C12789" s="20"/>
    </row>
    <row r="12790" spans="3:3" x14ac:dyDescent="0.25">
      <c r="C12790" s="20"/>
    </row>
    <row r="12791" spans="3:3" x14ac:dyDescent="0.25">
      <c r="C12791" s="20"/>
    </row>
    <row r="12792" spans="3:3" x14ac:dyDescent="0.25">
      <c r="C12792" s="20"/>
    </row>
    <row r="12793" spans="3:3" x14ac:dyDescent="0.25">
      <c r="C12793" s="20"/>
    </row>
    <row r="12794" spans="3:3" x14ac:dyDescent="0.25">
      <c r="C12794" s="20"/>
    </row>
    <row r="12795" spans="3:3" x14ac:dyDescent="0.25">
      <c r="C12795" s="20"/>
    </row>
    <row r="12796" spans="3:3" x14ac:dyDescent="0.25">
      <c r="C12796" s="20"/>
    </row>
    <row r="12797" spans="3:3" x14ac:dyDescent="0.25">
      <c r="C12797" s="20"/>
    </row>
    <row r="12798" spans="3:3" x14ac:dyDescent="0.25">
      <c r="C12798" s="20"/>
    </row>
    <row r="12799" spans="3:3" x14ac:dyDescent="0.25">
      <c r="C12799" s="20"/>
    </row>
    <row r="12800" spans="3:3" x14ac:dyDescent="0.25">
      <c r="C12800" s="20"/>
    </row>
    <row r="12801" spans="3:3" x14ac:dyDescent="0.25">
      <c r="C12801" s="20"/>
    </row>
    <row r="12802" spans="3:3" x14ac:dyDescent="0.25">
      <c r="C12802" s="20"/>
    </row>
    <row r="12803" spans="3:3" x14ac:dyDescent="0.25">
      <c r="C12803" s="20"/>
    </row>
    <row r="12804" spans="3:3" x14ac:dyDescent="0.25">
      <c r="C12804" s="20"/>
    </row>
    <row r="12805" spans="3:3" x14ac:dyDescent="0.25">
      <c r="C12805" s="20"/>
    </row>
    <row r="12806" spans="3:3" x14ac:dyDescent="0.25">
      <c r="C12806" s="20"/>
    </row>
    <row r="12807" spans="3:3" x14ac:dyDescent="0.25">
      <c r="C12807" s="20"/>
    </row>
    <row r="12808" spans="3:3" x14ac:dyDescent="0.25">
      <c r="C12808" s="20"/>
    </row>
    <row r="12809" spans="3:3" x14ac:dyDescent="0.25">
      <c r="C12809" s="20"/>
    </row>
    <row r="12810" spans="3:3" x14ac:dyDescent="0.25">
      <c r="C12810" s="20"/>
    </row>
    <row r="12811" spans="3:3" x14ac:dyDescent="0.25">
      <c r="C12811" s="20"/>
    </row>
    <row r="12812" spans="3:3" x14ac:dyDescent="0.25">
      <c r="C12812" s="20"/>
    </row>
    <row r="12813" spans="3:3" x14ac:dyDescent="0.25">
      <c r="C12813" s="20"/>
    </row>
    <row r="12814" spans="3:3" x14ac:dyDescent="0.25">
      <c r="C12814" s="20"/>
    </row>
    <row r="12815" spans="3:3" x14ac:dyDescent="0.25">
      <c r="C12815" s="20"/>
    </row>
    <row r="12816" spans="3:3" x14ac:dyDescent="0.25">
      <c r="C12816" s="20"/>
    </row>
    <row r="12817" spans="3:3" x14ac:dyDescent="0.25">
      <c r="C12817" s="20"/>
    </row>
    <row r="12818" spans="3:3" x14ac:dyDescent="0.25">
      <c r="C12818" s="20"/>
    </row>
    <row r="12819" spans="3:3" x14ac:dyDescent="0.25">
      <c r="C12819" s="20"/>
    </row>
    <row r="12820" spans="3:3" x14ac:dyDescent="0.25">
      <c r="C12820" s="20"/>
    </row>
    <row r="12821" spans="3:3" x14ac:dyDescent="0.25">
      <c r="C12821" s="20"/>
    </row>
    <row r="12822" spans="3:3" x14ac:dyDescent="0.25">
      <c r="C12822" s="20"/>
    </row>
    <row r="12823" spans="3:3" x14ac:dyDescent="0.25">
      <c r="C12823" s="20"/>
    </row>
    <row r="12824" spans="3:3" x14ac:dyDescent="0.25">
      <c r="C12824" s="20"/>
    </row>
    <row r="12825" spans="3:3" x14ac:dyDescent="0.25">
      <c r="C12825" s="20"/>
    </row>
    <row r="12826" spans="3:3" x14ac:dyDescent="0.25">
      <c r="C12826" s="20"/>
    </row>
    <row r="12827" spans="3:3" x14ac:dyDescent="0.25">
      <c r="C12827" s="20"/>
    </row>
    <row r="12828" spans="3:3" x14ac:dyDescent="0.25">
      <c r="C12828" s="20"/>
    </row>
    <row r="12829" spans="3:3" x14ac:dyDescent="0.25">
      <c r="C12829" s="20"/>
    </row>
    <row r="12830" spans="3:3" x14ac:dyDescent="0.25">
      <c r="C12830" s="20"/>
    </row>
    <row r="12831" spans="3:3" x14ac:dyDescent="0.25">
      <c r="C12831" s="20"/>
    </row>
    <row r="12832" spans="3:3" x14ac:dyDescent="0.25">
      <c r="C12832" s="20"/>
    </row>
    <row r="12833" spans="3:3" x14ac:dyDescent="0.25">
      <c r="C12833" s="20"/>
    </row>
    <row r="12834" spans="3:3" x14ac:dyDescent="0.25">
      <c r="C12834" s="20"/>
    </row>
    <row r="12835" spans="3:3" x14ac:dyDescent="0.25">
      <c r="C12835" s="20"/>
    </row>
    <row r="12836" spans="3:3" x14ac:dyDescent="0.25">
      <c r="C12836" s="20"/>
    </row>
    <row r="12837" spans="3:3" x14ac:dyDescent="0.25">
      <c r="C12837" s="20"/>
    </row>
    <row r="12838" spans="3:3" x14ac:dyDescent="0.25">
      <c r="C12838" s="20"/>
    </row>
    <row r="12839" spans="3:3" x14ac:dyDescent="0.25">
      <c r="C12839" s="20"/>
    </row>
    <row r="12840" spans="3:3" x14ac:dyDescent="0.25">
      <c r="C12840" s="20"/>
    </row>
    <row r="12841" spans="3:3" x14ac:dyDescent="0.25">
      <c r="C12841" s="20"/>
    </row>
    <row r="12842" spans="3:3" x14ac:dyDescent="0.25">
      <c r="C12842" s="20"/>
    </row>
    <row r="12843" spans="3:3" x14ac:dyDescent="0.25">
      <c r="C12843" s="20"/>
    </row>
    <row r="12844" spans="3:3" x14ac:dyDescent="0.25">
      <c r="C12844" s="20"/>
    </row>
    <row r="12845" spans="3:3" x14ac:dyDescent="0.25">
      <c r="C12845" s="20"/>
    </row>
    <row r="12846" spans="3:3" x14ac:dyDescent="0.25">
      <c r="C12846" s="20"/>
    </row>
    <row r="12847" spans="3:3" x14ac:dyDescent="0.25">
      <c r="C12847" s="20"/>
    </row>
    <row r="12848" spans="3:3" x14ac:dyDescent="0.25">
      <c r="C12848" s="20"/>
    </row>
    <row r="12849" spans="3:3" x14ac:dyDescent="0.25">
      <c r="C12849" s="20"/>
    </row>
    <row r="12850" spans="3:3" x14ac:dyDescent="0.25">
      <c r="C12850" s="20"/>
    </row>
    <row r="12851" spans="3:3" x14ac:dyDescent="0.25">
      <c r="C12851" s="20"/>
    </row>
    <row r="12852" spans="3:3" x14ac:dyDescent="0.25">
      <c r="C12852" s="20"/>
    </row>
    <row r="12853" spans="3:3" x14ac:dyDescent="0.25">
      <c r="C12853" s="20"/>
    </row>
    <row r="12854" spans="3:3" x14ac:dyDescent="0.25">
      <c r="C12854" s="20"/>
    </row>
    <row r="12855" spans="3:3" x14ac:dyDescent="0.25">
      <c r="C12855" s="20"/>
    </row>
    <row r="12856" spans="3:3" x14ac:dyDescent="0.25">
      <c r="C12856" s="20"/>
    </row>
    <row r="12857" spans="3:3" x14ac:dyDescent="0.25">
      <c r="C12857" s="20"/>
    </row>
    <row r="12858" spans="3:3" x14ac:dyDescent="0.25">
      <c r="C12858" s="20"/>
    </row>
    <row r="12859" spans="3:3" x14ac:dyDescent="0.25">
      <c r="C12859" s="20"/>
    </row>
    <row r="12860" spans="3:3" x14ac:dyDescent="0.25">
      <c r="C12860" s="20"/>
    </row>
    <row r="12861" spans="3:3" x14ac:dyDescent="0.25">
      <c r="C12861" s="20"/>
    </row>
    <row r="12862" spans="3:3" x14ac:dyDescent="0.25">
      <c r="C12862" s="20"/>
    </row>
    <row r="12863" spans="3:3" x14ac:dyDescent="0.25">
      <c r="C12863" s="20"/>
    </row>
    <row r="12864" spans="3:3" x14ac:dyDescent="0.25">
      <c r="C12864" s="20"/>
    </row>
    <row r="12865" spans="3:3" x14ac:dyDescent="0.25">
      <c r="C12865" s="20"/>
    </row>
    <row r="12866" spans="3:3" x14ac:dyDescent="0.25">
      <c r="C12866" s="20"/>
    </row>
    <row r="12867" spans="3:3" x14ac:dyDescent="0.25">
      <c r="C12867" s="20"/>
    </row>
    <row r="12868" spans="3:3" x14ac:dyDescent="0.25">
      <c r="C12868" s="20"/>
    </row>
    <row r="12869" spans="3:3" x14ac:dyDescent="0.25">
      <c r="C12869" s="20"/>
    </row>
    <row r="12870" spans="3:3" x14ac:dyDescent="0.25">
      <c r="C12870" s="20"/>
    </row>
    <row r="12871" spans="3:3" x14ac:dyDescent="0.25">
      <c r="C12871" s="20"/>
    </row>
    <row r="12872" spans="3:3" x14ac:dyDescent="0.25">
      <c r="C12872" s="20"/>
    </row>
    <row r="12873" spans="3:3" x14ac:dyDescent="0.25">
      <c r="C12873" s="20"/>
    </row>
    <row r="12874" spans="3:3" x14ac:dyDescent="0.25">
      <c r="C12874" s="20"/>
    </row>
    <row r="12875" spans="3:3" x14ac:dyDescent="0.25">
      <c r="C12875" s="20"/>
    </row>
    <row r="12876" spans="3:3" x14ac:dyDescent="0.25">
      <c r="C12876" s="20"/>
    </row>
    <row r="12877" spans="3:3" x14ac:dyDescent="0.25">
      <c r="C12877" s="20"/>
    </row>
    <row r="12878" spans="3:3" x14ac:dyDescent="0.25">
      <c r="C12878" s="20"/>
    </row>
    <row r="12879" spans="3:3" x14ac:dyDescent="0.25">
      <c r="C12879" s="20"/>
    </row>
    <row r="12880" spans="3:3" x14ac:dyDescent="0.25">
      <c r="C12880" s="20"/>
    </row>
    <row r="12881" spans="3:3" x14ac:dyDescent="0.25">
      <c r="C12881" s="20"/>
    </row>
    <row r="12882" spans="3:3" x14ac:dyDescent="0.25">
      <c r="C12882" s="20"/>
    </row>
    <row r="12883" spans="3:3" x14ac:dyDescent="0.25">
      <c r="C12883" s="20"/>
    </row>
    <row r="12884" spans="3:3" x14ac:dyDescent="0.25">
      <c r="C12884" s="20"/>
    </row>
    <row r="12885" spans="3:3" x14ac:dyDescent="0.25">
      <c r="C12885" s="20"/>
    </row>
    <row r="12886" spans="3:3" x14ac:dyDescent="0.25">
      <c r="C12886" s="20"/>
    </row>
    <row r="12887" spans="3:3" x14ac:dyDescent="0.25">
      <c r="C12887" s="20"/>
    </row>
    <row r="12888" spans="3:3" x14ac:dyDescent="0.25">
      <c r="C12888" s="20"/>
    </row>
    <row r="12889" spans="3:3" x14ac:dyDescent="0.25">
      <c r="C12889" s="20"/>
    </row>
    <row r="12890" spans="3:3" x14ac:dyDescent="0.25">
      <c r="C12890" s="20"/>
    </row>
    <row r="12891" spans="3:3" x14ac:dyDescent="0.25">
      <c r="C12891" s="20"/>
    </row>
    <row r="12892" spans="3:3" x14ac:dyDescent="0.25">
      <c r="C12892" s="20"/>
    </row>
    <row r="12893" spans="3:3" x14ac:dyDescent="0.25">
      <c r="C12893" s="20"/>
    </row>
    <row r="12894" spans="3:3" x14ac:dyDescent="0.25">
      <c r="C12894" s="20"/>
    </row>
    <row r="12895" spans="3:3" x14ac:dyDescent="0.25">
      <c r="C12895" s="20"/>
    </row>
    <row r="12896" spans="3:3" x14ac:dyDescent="0.25">
      <c r="C12896" s="20"/>
    </row>
    <row r="12897" spans="3:3" x14ac:dyDescent="0.25">
      <c r="C12897" s="20"/>
    </row>
    <row r="12898" spans="3:3" x14ac:dyDescent="0.25">
      <c r="C12898" s="20"/>
    </row>
    <row r="12899" spans="3:3" x14ac:dyDescent="0.25">
      <c r="C12899" s="20"/>
    </row>
    <row r="12900" spans="3:3" x14ac:dyDescent="0.25">
      <c r="C12900" s="20"/>
    </row>
    <row r="12901" spans="3:3" x14ac:dyDescent="0.25">
      <c r="C12901" s="20"/>
    </row>
    <row r="12902" spans="3:3" x14ac:dyDescent="0.25">
      <c r="C12902" s="20"/>
    </row>
    <row r="12903" spans="3:3" x14ac:dyDescent="0.25">
      <c r="C12903" s="20"/>
    </row>
    <row r="12904" spans="3:3" x14ac:dyDescent="0.25">
      <c r="C12904" s="20"/>
    </row>
    <row r="12905" spans="3:3" x14ac:dyDescent="0.25">
      <c r="C12905" s="20"/>
    </row>
    <row r="12906" spans="3:3" x14ac:dyDescent="0.25">
      <c r="C12906" s="20"/>
    </row>
    <row r="12907" spans="3:3" x14ac:dyDescent="0.25">
      <c r="C12907" s="20"/>
    </row>
    <row r="12908" spans="3:3" x14ac:dyDescent="0.25">
      <c r="C12908" s="20"/>
    </row>
    <row r="12909" spans="3:3" x14ac:dyDescent="0.25">
      <c r="C12909" s="20"/>
    </row>
    <row r="12910" spans="3:3" x14ac:dyDescent="0.25">
      <c r="C12910" s="20"/>
    </row>
    <row r="12911" spans="3:3" x14ac:dyDescent="0.25">
      <c r="C12911" s="20"/>
    </row>
    <row r="12912" spans="3:3" x14ac:dyDescent="0.25">
      <c r="C12912" s="20"/>
    </row>
    <row r="12913" spans="3:3" x14ac:dyDescent="0.25">
      <c r="C12913" s="20"/>
    </row>
    <row r="12914" spans="3:3" x14ac:dyDescent="0.25">
      <c r="C12914" s="20"/>
    </row>
    <row r="12915" spans="3:3" x14ac:dyDescent="0.25">
      <c r="C12915" s="20"/>
    </row>
    <row r="12916" spans="3:3" x14ac:dyDescent="0.25">
      <c r="C12916" s="20"/>
    </row>
    <row r="12917" spans="3:3" x14ac:dyDescent="0.25">
      <c r="C12917" s="20"/>
    </row>
    <row r="12918" spans="3:3" x14ac:dyDescent="0.25">
      <c r="C12918" s="20"/>
    </row>
    <row r="12919" spans="3:3" x14ac:dyDescent="0.25">
      <c r="C12919" s="20"/>
    </row>
    <row r="12920" spans="3:3" x14ac:dyDescent="0.25">
      <c r="C12920" s="20"/>
    </row>
    <row r="12921" spans="3:3" x14ac:dyDescent="0.25">
      <c r="C12921" s="20"/>
    </row>
    <row r="12922" spans="3:3" x14ac:dyDescent="0.25">
      <c r="C12922" s="20"/>
    </row>
    <row r="12923" spans="3:3" x14ac:dyDescent="0.25">
      <c r="C12923" s="20"/>
    </row>
    <row r="12924" spans="3:3" x14ac:dyDescent="0.25">
      <c r="C12924" s="20"/>
    </row>
    <row r="12925" spans="3:3" x14ac:dyDescent="0.25">
      <c r="C12925" s="20"/>
    </row>
    <row r="12926" spans="3:3" x14ac:dyDescent="0.25">
      <c r="C12926" s="20"/>
    </row>
    <row r="12927" spans="3:3" x14ac:dyDescent="0.25">
      <c r="C12927" s="20"/>
    </row>
    <row r="12928" spans="3:3" x14ac:dyDescent="0.25">
      <c r="C12928" s="20"/>
    </row>
    <row r="12929" spans="3:3" x14ac:dyDescent="0.25">
      <c r="C12929" s="20"/>
    </row>
    <row r="12930" spans="3:3" x14ac:dyDescent="0.25">
      <c r="C12930" s="20"/>
    </row>
    <row r="12931" spans="3:3" x14ac:dyDescent="0.25">
      <c r="C12931" s="20"/>
    </row>
    <row r="12932" spans="3:3" x14ac:dyDescent="0.25">
      <c r="C12932" s="20"/>
    </row>
    <row r="12933" spans="3:3" x14ac:dyDescent="0.25">
      <c r="C12933" s="20"/>
    </row>
    <row r="12934" spans="3:3" x14ac:dyDescent="0.25">
      <c r="C12934" s="20"/>
    </row>
    <row r="12935" spans="3:3" x14ac:dyDescent="0.25">
      <c r="C12935" s="20"/>
    </row>
    <row r="12936" spans="3:3" x14ac:dyDescent="0.25">
      <c r="C12936" s="20"/>
    </row>
    <row r="12937" spans="3:3" x14ac:dyDescent="0.25">
      <c r="C12937" s="20"/>
    </row>
    <row r="12938" spans="3:3" x14ac:dyDescent="0.25">
      <c r="C12938" s="20"/>
    </row>
    <row r="12939" spans="3:3" x14ac:dyDescent="0.25">
      <c r="C12939" s="20"/>
    </row>
    <row r="12940" spans="3:3" x14ac:dyDescent="0.25">
      <c r="C12940" s="20"/>
    </row>
    <row r="12941" spans="3:3" x14ac:dyDescent="0.25">
      <c r="C12941" s="20"/>
    </row>
    <row r="12942" spans="3:3" x14ac:dyDescent="0.25">
      <c r="C12942" s="20"/>
    </row>
    <row r="12943" spans="3:3" x14ac:dyDescent="0.25">
      <c r="C12943" s="20"/>
    </row>
    <row r="12944" spans="3:3" x14ac:dyDescent="0.25">
      <c r="C12944" s="20"/>
    </row>
    <row r="12945" spans="3:3" x14ac:dyDescent="0.25">
      <c r="C12945" s="20"/>
    </row>
    <row r="12946" spans="3:3" x14ac:dyDescent="0.25">
      <c r="C12946" s="20"/>
    </row>
    <row r="12947" spans="3:3" x14ac:dyDescent="0.25">
      <c r="C12947" s="20"/>
    </row>
    <row r="12948" spans="3:3" x14ac:dyDescent="0.25">
      <c r="C12948" s="20"/>
    </row>
    <row r="12949" spans="3:3" x14ac:dyDescent="0.25">
      <c r="C12949" s="20"/>
    </row>
    <row r="12950" spans="3:3" x14ac:dyDescent="0.25">
      <c r="C12950" s="20"/>
    </row>
    <row r="12951" spans="3:3" x14ac:dyDescent="0.25">
      <c r="C12951" s="20"/>
    </row>
    <row r="12952" spans="3:3" x14ac:dyDescent="0.25">
      <c r="C12952" s="20"/>
    </row>
    <row r="12953" spans="3:3" x14ac:dyDescent="0.25">
      <c r="C12953" s="20"/>
    </row>
    <row r="12954" spans="3:3" x14ac:dyDescent="0.25">
      <c r="C12954" s="20"/>
    </row>
    <row r="12955" spans="3:3" x14ac:dyDescent="0.25">
      <c r="C12955" s="20"/>
    </row>
    <row r="12956" spans="3:3" x14ac:dyDescent="0.25">
      <c r="C12956" s="20"/>
    </row>
    <row r="12957" spans="3:3" x14ac:dyDescent="0.25">
      <c r="C12957" s="20"/>
    </row>
    <row r="12958" spans="3:3" x14ac:dyDescent="0.25">
      <c r="C12958" s="20"/>
    </row>
    <row r="12959" spans="3:3" x14ac:dyDescent="0.25">
      <c r="C12959" s="20"/>
    </row>
    <row r="12960" spans="3:3" x14ac:dyDescent="0.25">
      <c r="C12960" s="20"/>
    </row>
    <row r="12961" spans="3:3" x14ac:dyDescent="0.25">
      <c r="C12961" s="20"/>
    </row>
    <row r="12962" spans="3:3" x14ac:dyDescent="0.25">
      <c r="C12962" s="20"/>
    </row>
    <row r="12963" spans="3:3" x14ac:dyDescent="0.25">
      <c r="C12963" s="20"/>
    </row>
    <row r="12964" spans="3:3" x14ac:dyDescent="0.25">
      <c r="C12964" s="20"/>
    </row>
    <row r="12965" spans="3:3" x14ac:dyDescent="0.25">
      <c r="C12965" s="20"/>
    </row>
    <row r="12966" spans="3:3" x14ac:dyDescent="0.25">
      <c r="C12966" s="20"/>
    </row>
    <row r="12967" spans="3:3" x14ac:dyDescent="0.25">
      <c r="C12967" s="20"/>
    </row>
    <row r="12968" spans="3:3" x14ac:dyDescent="0.25">
      <c r="C12968" s="20"/>
    </row>
    <row r="12969" spans="3:3" x14ac:dyDescent="0.25">
      <c r="C12969" s="20"/>
    </row>
    <row r="12970" spans="3:3" x14ac:dyDescent="0.25">
      <c r="C12970" s="20"/>
    </row>
    <row r="12971" spans="3:3" x14ac:dyDescent="0.25">
      <c r="C12971" s="20"/>
    </row>
    <row r="12972" spans="3:3" x14ac:dyDescent="0.25">
      <c r="C12972" s="20"/>
    </row>
    <row r="12973" spans="3:3" x14ac:dyDescent="0.25">
      <c r="C12973" s="20"/>
    </row>
    <row r="12974" spans="3:3" x14ac:dyDescent="0.25">
      <c r="C12974" s="20"/>
    </row>
    <row r="12975" spans="3:3" x14ac:dyDescent="0.25">
      <c r="C12975" s="20"/>
    </row>
    <row r="12976" spans="3:3" x14ac:dyDescent="0.25">
      <c r="C12976" s="20"/>
    </row>
    <row r="12977" spans="3:3" x14ac:dyDescent="0.25">
      <c r="C12977" s="20"/>
    </row>
    <row r="12978" spans="3:3" x14ac:dyDescent="0.25">
      <c r="C12978" s="20"/>
    </row>
    <row r="12979" spans="3:3" x14ac:dyDescent="0.25">
      <c r="C12979" s="20"/>
    </row>
    <row r="12980" spans="3:3" x14ac:dyDescent="0.25">
      <c r="C12980" s="20"/>
    </row>
    <row r="12981" spans="3:3" x14ac:dyDescent="0.25">
      <c r="C12981" s="20"/>
    </row>
    <row r="12982" spans="3:3" x14ac:dyDescent="0.25">
      <c r="C12982" s="20"/>
    </row>
    <row r="12983" spans="3:3" x14ac:dyDescent="0.25">
      <c r="C12983" s="20"/>
    </row>
    <row r="12984" spans="3:3" x14ac:dyDescent="0.25">
      <c r="C12984" s="20"/>
    </row>
    <row r="12985" spans="3:3" x14ac:dyDescent="0.25">
      <c r="C12985" s="20"/>
    </row>
    <row r="12986" spans="3:3" x14ac:dyDescent="0.25">
      <c r="C12986" s="20"/>
    </row>
    <row r="12987" spans="3:3" x14ac:dyDescent="0.25">
      <c r="C12987" s="20"/>
    </row>
    <row r="12988" spans="3:3" x14ac:dyDescent="0.25">
      <c r="C12988" s="20"/>
    </row>
    <row r="12989" spans="3:3" x14ac:dyDescent="0.25">
      <c r="C12989" s="20"/>
    </row>
    <row r="12990" spans="3:3" x14ac:dyDescent="0.25">
      <c r="C12990" s="20"/>
    </row>
    <row r="12991" spans="3:3" x14ac:dyDescent="0.25">
      <c r="C12991" s="20"/>
    </row>
    <row r="12992" spans="3:3" x14ac:dyDescent="0.25">
      <c r="C12992" s="20"/>
    </row>
    <row r="12993" spans="3:3" x14ac:dyDescent="0.25">
      <c r="C12993" s="20"/>
    </row>
    <row r="12994" spans="3:3" x14ac:dyDescent="0.25">
      <c r="C12994" s="20"/>
    </row>
    <row r="12995" spans="3:3" x14ac:dyDescent="0.25">
      <c r="C12995" s="20"/>
    </row>
    <row r="12996" spans="3:3" x14ac:dyDescent="0.25">
      <c r="C12996" s="20"/>
    </row>
    <row r="12997" spans="3:3" x14ac:dyDescent="0.25">
      <c r="C12997" s="20"/>
    </row>
    <row r="12998" spans="3:3" x14ac:dyDescent="0.25">
      <c r="C12998" s="20"/>
    </row>
    <row r="12999" spans="3:3" x14ac:dyDescent="0.25">
      <c r="C12999" s="20"/>
    </row>
    <row r="13000" spans="3:3" x14ac:dyDescent="0.25">
      <c r="C13000" s="20"/>
    </row>
    <row r="13001" spans="3:3" x14ac:dyDescent="0.25">
      <c r="C13001" s="20"/>
    </row>
    <row r="13002" spans="3:3" x14ac:dyDescent="0.25">
      <c r="C13002" s="20"/>
    </row>
    <row r="13003" spans="3:3" x14ac:dyDescent="0.25">
      <c r="C13003" s="20"/>
    </row>
    <row r="13004" spans="3:3" x14ac:dyDescent="0.25">
      <c r="C13004" s="20"/>
    </row>
    <row r="13005" spans="3:3" x14ac:dyDescent="0.25">
      <c r="C13005" s="20"/>
    </row>
    <row r="13006" spans="3:3" x14ac:dyDescent="0.25">
      <c r="C13006" s="20"/>
    </row>
    <row r="13007" spans="3:3" x14ac:dyDescent="0.25">
      <c r="C13007" s="20"/>
    </row>
    <row r="13008" spans="3:3" x14ac:dyDescent="0.25">
      <c r="C13008" s="20"/>
    </row>
    <row r="13009" spans="3:3" x14ac:dyDescent="0.25">
      <c r="C13009" s="20"/>
    </row>
    <row r="13010" spans="3:3" x14ac:dyDescent="0.25">
      <c r="C13010" s="20"/>
    </row>
    <row r="13011" spans="3:3" x14ac:dyDescent="0.25">
      <c r="C13011" s="20"/>
    </row>
    <row r="13012" spans="3:3" x14ac:dyDescent="0.25">
      <c r="C13012" s="20"/>
    </row>
    <row r="13013" spans="3:3" x14ac:dyDescent="0.25">
      <c r="C13013" s="20"/>
    </row>
    <row r="13014" spans="3:3" x14ac:dyDescent="0.25">
      <c r="C13014" s="20"/>
    </row>
    <row r="13015" spans="3:3" x14ac:dyDescent="0.25">
      <c r="C13015" s="20"/>
    </row>
    <row r="13016" spans="3:3" x14ac:dyDescent="0.25">
      <c r="C13016" s="20"/>
    </row>
    <row r="13017" spans="3:3" x14ac:dyDescent="0.25">
      <c r="C13017" s="20"/>
    </row>
    <row r="13018" spans="3:3" x14ac:dyDescent="0.25">
      <c r="C13018" s="20"/>
    </row>
    <row r="13019" spans="3:3" x14ac:dyDescent="0.25">
      <c r="C13019" s="20"/>
    </row>
    <row r="13020" spans="3:3" x14ac:dyDescent="0.25">
      <c r="C13020" s="20"/>
    </row>
    <row r="13021" spans="3:3" x14ac:dyDescent="0.25">
      <c r="C13021" s="20"/>
    </row>
    <row r="13022" spans="3:3" x14ac:dyDescent="0.25">
      <c r="C13022" s="20"/>
    </row>
    <row r="13023" spans="3:3" x14ac:dyDescent="0.25">
      <c r="C13023" s="20"/>
    </row>
    <row r="13024" spans="3:3" x14ac:dyDescent="0.25">
      <c r="C13024" s="20"/>
    </row>
    <row r="13025" spans="3:3" x14ac:dyDescent="0.25">
      <c r="C13025" s="20"/>
    </row>
    <row r="13026" spans="3:3" x14ac:dyDescent="0.25">
      <c r="C13026" s="20"/>
    </row>
    <row r="13027" spans="3:3" x14ac:dyDescent="0.25">
      <c r="C13027" s="20"/>
    </row>
    <row r="13028" spans="3:3" x14ac:dyDescent="0.25">
      <c r="C13028" s="20"/>
    </row>
    <row r="13029" spans="3:3" x14ac:dyDescent="0.25">
      <c r="C13029" s="20"/>
    </row>
    <row r="13030" spans="3:3" x14ac:dyDescent="0.25">
      <c r="C13030" s="20"/>
    </row>
    <row r="13031" spans="3:3" x14ac:dyDescent="0.25">
      <c r="C13031" s="20"/>
    </row>
    <row r="13032" spans="3:3" x14ac:dyDescent="0.25">
      <c r="C13032" s="20"/>
    </row>
    <row r="13033" spans="3:3" x14ac:dyDescent="0.25">
      <c r="C13033" s="20"/>
    </row>
    <row r="13034" spans="3:3" x14ac:dyDescent="0.25">
      <c r="C13034" s="20"/>
    </row>
    <row r="13035" spans="3:3" x14ac:dyDescent="0.25">
      <c r="C13035" s="20"/>
    </row>
    <row r="13036" spans="3:3" x14ac:dyDescent="0.25">
      <c r="C13036" s="20"/>
    </row>
    <row r="13037" spans="3:3" x14ac:dyDescent="0.25">
      <c r="C13037" s="20"/>
    </row>
    <row r="13038" spans="3:3" x14ac:dyDescent="0.25">
      <c r="C13038" s="20"/>
    </row>
    <row r="13039" spans="3:3" x14ac:dyDescent="0.25">
      <c r="C13039" s="20"/>
    </row>
    <row r="13040" spans="3:3" x14ac:dyDescent="0.25">
      <c r="C13040" s="20"/>
    </row>
    <row r="13041" spans="3:3" x14ac:dyDescent="0.25">
      <c r="C13041" s="20"/>
    </row>
    <row r="13042" spans="3:3" x14ac:dyDescent="0.25">
      <c r="C13042" s="20"/>
    </row>
    <row r="13043" spans="3:3" x14ac:dyDescent="0.25">
      <c r="C13043" s="20"/>
    </row>
    <row r="13044" spans="3:3" x14ac:dyDescent="0.25">
      <c r="C13044" s="20"/>
    </row>
    <row r="13045" spans="3:3" x14ac:dyDescent="0.25">
      <c r="C13045" s="20"/>
    </row>
    <row r="13046" spans="3:3" x14ac:dyDescent="0.25">
      <c r="C13046" s="20"/>
    </row>
    <row r="13047" spans="3:3" x14ac:dyDescent="0.25">
      <c r="C13047" s="20"/>
    </row>
    <row r="13048" spans="3:3" x14ac:dyDescent="0.25">
      <c r="C13048" s="20"/>
    </row>
    <row r="13049" spans="3:3" x14ac:dyDescent="0.25">
      <c r="C13049" s="20"/>
    </row>
    <row r="13050" spans="3:3" x14ac:dyDescent="0.25">
      <c r="C13050" s="20"/>
    </row>
    <row r="13051" spans="3:3" x14ac:dyDescent="0.25">
      <c r="C13051" s="20"/>
    </row>
    <row r="13052" spans="3:3" x14ac:dyDescent="0.25">
      <c r="C13052" s="20"/>
    </row>
    <row r="13053" spans="3:3" x14ac:dyDescent="0.25">
      <c r="C13053" s="20"/>
    </row>
    <row r="13054" spans="3:3" x14ac:dyDescent="0.25">
      <c r="C13054" s="20"/>
    </row>
    <row r="13055" spans="3:3" x14ac:dyDescent="0.25">
      <c r="C13055" s="20"/>
    </row>
    <row r="13056" spans="3:3" x14ac:dyDescent="0.25">
      <c r="C13056" s="20"/>
    </row>
    <row r="13057" spans="3:3" x14ac:dyDescent="0.25">
      <c r="C13057" s="20"/>
    </row>
    <row r="13058" spans="3:3" x14ac:dyDescent="0.25">
      <c r="C13058" s="20"/>
    </row>
    <row r="13059" spans="3:3" x14ac:dyDescent="0.25">
      <c r="C13059" s="20"/>
    </row>
    <row r="13060" spans="3:3" x14ac:dyDescent="0.25">
      <c r="C13060" s="20"/>
    </row>
    <row r="13061" spans="3:3" x14ac:dyDescent="0.25">
      <c r="C13061" s="20"/>
    </row>
    <row r="13062" spans="3:3" x14ac:dyDescent="0.25">
      <c r="C13062" s="20"/>
    </row>
    <row r="13063" spans="3:3" x14ac:dyDescent="0.25">
      <c r="C13063" s="20"/>
    </row>
    <row r="13064" spans="3:3" x14ac:dyDescent="0.25">
      <c r="C13064" s="20"/>
    </row>
    <row r="13065" spans="3:3" x14ac:dyDescent="0.25">
      <c r="C13065" s="20"/>
    </row>
    <row r="13066" spans="3:3" x14ac:dyDescent="0.25">
      <c r="C13066" s="20"/>
    </row>
    <row r="13067" spans="3:3" x14ac:dyDescent="0.25">
      <c r="C13067" s="20"/>
    </row>
    <row r="13068" spans="3:3" x14ac:dyDescent="0.25">
      <c r="C13068" s="20"/>
    </row>
    <row r="13069" spans="3:3" x14ac:dyDescent="0.25">
      <c r="C13069" s="20"/>
    </row>
    <row r="13070" spans="3:3" x14ac:dyDescent="0.25">
      <c r="C13070" s="20"/>
    </row>
    <row r="13071" spans="3:3" x14ac:dyDescent="0.25">
      <c r="C13071" s="20"/>
    </row>
    <row r="13072" spans="3:3" x14ac:dyDescent="0.25">
      <c r="C13072" s="20"/>
    </row>
    <row r="13073" spans="3:3" x14ac:dyDescent="0.25">
      <c r="C13073" s="20"/>
    </row>
    <row r="13074" spans="3:3" x14ac:dyDescent="0.25">
      <c r="C13074" s="20"/>
    </row>
    <row r="13075" spans="3:3" x14ac:dyDescent="0.25">
      <c r="C13075" s="20"/>
    </row>
    <row r="13076" spans="3:3" x14ac:dyDescent="0.25">
      <c r="C13076" s="20"/>
    </row>
    <row r="13077" spans="3:3" x14ac:dyDescent="0.25">
      <c r="C13077" s="20"/>
    </row>
    <row r="13078" spans="3:3" x14ac:dyDescent="0.25">
      <c r="C13078" s="20"/>
    </row>
    <row r="13079" spans="3:3" x14ac:dyDescent="0.25">
      <c r="C13079" s="20"/>
    </row>
    <row r="13080" spans="3:3" x14ac:dyDescent="0.25">
      <c r="C13080" s="20"/>
    </row>
    <row r="13081" spans="3:3" x14ac:dyDescent="0.25">
      <c r="C13081" s="20"/>
    </row>
    <row r="13082" spans="3:3" x14ac:dyDescent="0.25">
      <c r="C13082" s="20"/>
    </row>
    <row r="13083" spans="3:3" x14ac:dyDescent="0.25">
      <c r="C13083" s="20"/>
    </row>
    <row r="13084" spans="3:3" x14ac:dyDescent="0.25">
      <c r="C13084" s="20"/>
    </row>
    <row r="13085" spans="3:3" x14ac:dyDescent="0.25">
      <c r="C13085" s="20"/>
    </row>
    <row r="13086" spans="3:3" x14ac:dyDescent="0.25">
      <c r="C13086" s="20"/>
    </row>
    <row r="13087" spans="3:3" x14ac:dyDescent="0.25">
      <c r="C13087" s="20"/>
    </row>
    <row r="13088" spans="3:3" x14ac:dyDescent="0.25">
      <c r="C13088" s="20"/>
    </row>
    <row r="13089" spans="3:3" x14ac:dyDescent="0.25">
      <c r="C13089" s="20"/>
    </row>
    <row r="13090" spans="3:3" x14ac:dyDescent="0.25">
      <c r="C13090" s="20"/>
    </row>
    <row r="13091" spans="3:3" x14ac:dyDescent="0.25">
      <c r="C13091" s="20"/>
    </row>
    <row r="13092" spans="3:3" x14ac:dyDescent="0.25">
      <c r="C13092" s="20"/>
    </row>
    <row r="13093" spans="3:3" x14ac:dyDescent="0.25">
      <c r="C13093" s="20"/>
    </row>
    <row r="13094" spans="3:3" x14ac:dyDescent="0.25">
      <c r="C13094" s="20"/>
    </row>
    <row r="13095" spans="3:3" x14ac:dyDescent="0.25">
      <c r="C13095" s="20"/>
    </row>
    <row r="13096" spans="3:3" x14ac:dyDescent="0.25">
      <c r="C13096" s="20"/>
    </row>
    <row r="13097" spans="3:3" x14ac:dyDescent="0.25">
      <c r="C13097" s="20"/>
    </row>
    <row r="13098" spans="3:3" x14ac:dyDescent="0.25">
      <c r="C13098" s="20"/>
    </row>
    <row r="13099" spans="3:3" x14ac:dyDescent="0.25">
      <c r="C13099" s="20"/>
    </row>
    <row r="13100" spans="3:3" x14ac:dyDescent="0.25">
      <c r="C13100" s="20"/>
    </row>
    <row r="13101" spans="3:3" x14ac:dyDescent="0.25">
      <c r="C13101" s="20"/>
    </row>
    <row r="13102" spans="3:3" x14ac:dyDescent="0.25">
      <c r="C13102" s="20"/>
    </row>
    <row r="13103" spans="3:3" x14ac:dyDescent="0.25">
      <c r="C13103" s="20"/>
    </row>
    <row r="13104" spans="3:3" x14ac:dyDescent="0.25">
      <c r="C13104" s="20"/>
    </row>
    <row r="13105" spans="3:3" x14ac:dyDescent="0.25">
      <c r="C13105" s="20"/>
    </row>
    <row r="13106" spans="3:3" x14ac:dyDescent="0.25">
      <c r="C13106" s="20"/>
    </row>
    <row r="13107" spans="3:3" x14ac:dyDescent="0.25">
      <c r="C13107" s="20"/>
    </row>
    <row r="13108" spans="3:3" x14ac:dyDescent="0.25">
      <c r="C13108" s="20"/>
    </row>
    <row r="13109" spans="3:3" x14ac:dyDescent="0.25">
      <c r="C13109" s="20"/>
    </row>
    <row r="13110" spans="3:3" x14ac:dyDescent="0.25">
      <c r="C13110" s="20"/>
    </row>
    <row r="13111" spans="3:3" x14ac:dyDescent="0.25">
      <c r="C13111" s="20"/>
    </row>
    <row r="13112" spans="3:3" x14ac:dyDescent="0.25">
      <c r="C13112" s="20"/>
    </row>
    <row r="13113" spans="3:3" x14ac:dyDescent="0.25">
      <c r="C13113" s="20"/>
    </row>
    <row r="13114" spans="3:3" x14ac:dyDescent="0.25">
      <c r="C13114" s="20"/>
    </row>
    <row r="13115" spans="3:3" x14ac:dyDescent="0.25">
      <c r="C13115" s="20"/>
    </row>
    <row r="13116" spans="3:3" x14ac:dyDescent="0.25">
      <c r="C13116" s="20"/>
    </row>
    <row r="13117" spans="3:3" x14ac:dyDescent="0.25">
      <c r="C13117" s="20"/>
    </row>
    <row r="13118" spans="3:3" x14ac:dyDescent="0.25">
      <c r="C13118" s="20"/>
    </row>
    <row r="13119" spans="3:3" x14ac:dyDescent="0.25">
      <c r="C13119" s="20"/>
    </row>
    <row r="13120" spans="3:3" x14ac:dyDescent="0.25">
      <c r="C13120" s="20"/>
    </row>
    <row r="13121" spans="3:3" x14ac:dyDescent="0.25">
      <c r="C13121" s="20"/>
    </row>
    <row r="13122" spans="3:3" x14ac:dyDescent="0.25">
      <c r="C13122" s="20"/>
    </row>
    <row r="13123" spans="3:3" x14ac:dyDescent="0.25">
      <c r="C13123" s="20"/>
    </row>
    <row r="13124" spans="3:3" x14ac:dyDescent="0.25">
      <c r="C13124" s="20"/>
    </row>
    <row r="13125" spans="3:3" x14ac:dyDescent="0.25">
      <c r="C13125" s="20"/>
    </row>
    <row r="13126" spans="3:3" x14ac:dyDescent="0.25">
      <c r="C13126" s="20"/>
    </row>
    <row r="13127" spans="3:3" x14ac:dyDescent="0.25">
      <c r="C13127" s="20"/>
    </row>
    <row r="13128" spans="3:3" x14ac:dyDescent="0.25">
      <c r="C13128" s="20"/>
    </row>
    <row r="13129" spans="3:3" x14ac:dyDescent="0.25">
      <c r="C13129" s="20"/>
    </row>
    <row r="13130" spans="3:3" x14ac:dyDescent="0.25">
      <c r="C13130" s="20"/>
    </row>
    <row r="13131" spans="3:3" x14ac:dyDescent="0.25">
      <c r="C13131" s="20"/>
    </row>
    <row r="13132" spans="3:3" x14ac:dyDescent="0.25">
      <c r="C13132" s="20"/>
    </row>
    <row r="13133" spans="3:3" x14ac:dyDescent="0.25">
      <c r="C13133" s="20"/>
    </row>
    <row r="13134" spans="3:3" x14ac:dyDescent="0.25">
      <c r="C13134" s="20"/>
    </row>
    <row r="13135" spans="3:3" x14ac:dyDescent="0.25">
      <c r="C13135" s="20"/>
    </row>
    <row r="13136" spans="3:3" x14ac:dyDescent="0.25">
      <c r="C13136" s="20"/>
    </row>
    <row r="13137" spans="3:3" x14ac:dyDescent="0.25">
      <c r="C13137" s="20"/>
    </row>
    <row r="13138" spans="3:3" x14ac:dyDescent="0.25">
      <c r="C13138" s="20"/>
    </row>
    <row r="13139" spans="3:3" x14ac:dyDescent="0.25">
      <c r="C13139" s="20"/>
    </row>
    <row r="13140" spans="3:3" x14ac:dyDescent="0.25">
      <c r="C13140" s="20"/>
    </row>
    <row r="13141" spans="3:3" x14ac:dyDescent="0.25">
      <c r="C13141" s="20"/>
    </row>
    <row r="13142" spans="3:3" x14ac:dyDescent="0.25">
      <c r="C13142" s="20"/>
    </row>
    <row r="13143" spans="3:3" x14ac:dyDescent="0.25">
      <c r="C13143" s="20"/>
    </row>
    <row r="13144" spans="3:3" x14ac:dyDescent="0.25">
      <c r="C13144" s="20"/>
    </row>
    <row r="13145" spans="3:3" x14ac:dyDescent="0.25">
      <c r="C13145" s="20"/>
    </row>
    <row r="13146" spans="3:3" x14ac:dyDescent="0.25">
      <c r="C13146" s="20"/>
    </row>
    <row r="13147" spans="3:3" x14ac:dyDescent="0.25">
      <c r="C13147" s="20"/>
    </row>
    <row r="13148" spans="3:3" x14ac:dyDescent="0.25">
      <c r="C13148" s="20"/>
    </row>
    <row r="13149" spans="3:3" x14ac:dyDescent="0.25">
      <c r="C13149" s="20"/>
    </row>
    <row r="13150" spans="3:3" x14ac:dyDescent="0.25">
      <c r="C13150" s="20"/>
    </row>
    <row r="13151" spans="3:3" x14ac:dyDescent="0.25">
      <c r="C13151" s="20"/>
    </row>
    <row r="13152" spans="3:3" x14ac:dyDescent="0.25">
      <c r="C13152" s="20"/>
    </row>
    <row r="13153" spans="3:3" x14ac:dyDescent="0.25">
      <c r="C13153" s="20"/>
    </row>
    <row r="13154" spans="3:3" x14ac:dyDescent="0.25">
      <c r="C13154" s="20"/>
    </row>
    <row r="13155" spans="3:3" x14ac:dyDescent="0.25">
      <c r="C13155" s="20"/>
    </row>
    <row r="13156" spans="3:3" x14ac:dyDescent="0.25">
      <c r="C13156" s="20"/>
    </row>
    <row r="13157" spans="3:3" x14ac:dyDescent="0.25">
      <c r="C13157" s="20"/>
    </row>
    <row r="13158" spans="3:3" x14ac:dyDescent="0.25">
      <c r="C13158" s="20"/>
    </row>
    <row r="13159" spans="3:3" x14ac:dyDescent="0.25">
      <c r="C13159" s="20"/>
    </row>
    <row r="13160" spans="3:3" x14ac:dyDescent="0.25">
      <c r="C13160" s="20"/>
    </row>
    <row r="13161" spans="3:3" x14ac:dyDescent="0.25">
      <c r="C13161" s="20"/>
    </row>
    <row r="13162" spans="3:3" x14ac:dyDescent="0.25">
      <c r="C13162" s="20"/>
    </row>
    <row r="13163" spans="3:3" x14ac:dyDescent="0.25">
      <c r="C13163" s="20"/>
    </row>
    <row r="13164" spans="3:3" x14ac:dyDescent="0.25">
      <c r="C13164" s="20"/>
    </row>
    <row r="13165" spans="3:3" x14ac:dyDescent="0.25">
      <c r="C13165" s="20"/>
    </row>
    <row r="13166" spans="3:3" x14ac:dyDescent="0.25">
      <c r="C13166" s="20"/>
    </row>
    <row r="13167" spans="3:3" x14ac:dyDescent="0.25">
      <c r="C13167" s="20"/>
    </row>
    <row r="13168" spans="3:3" x14ac:dyDescent="0.25">
      <c r="C13168" s="20"/>
    </row>
    <row r="13169" spans="3:3" x14ac:dyDescent="0.25">
      <c r="C13169" s="20"/>
    </row>
    <row r="13170" spans="3:3" x14ac:dyDescent="0.25">
      <c r="C13170" s="20"/>
    </row>
    <row r="13171" spans="3:3" x14ac:dyDescent="0.25">
      <c r="C13171" s="20"/>
    </row>
    <row r="13172" spans="3:3" x14ac:dyDescent="0.25">
      <c r="C13172" s="20"/>
    </row>
    <row r="13173" spans="3:3" x14ac:dyDescent="0.25">
      <c r="C13173" s="20"/>
    </row>
    <row r="13174" spans="3:3" x14ac:dyDescent="0.25">
      <c r="C13174" s="20"/>
    </row>
    <row r="13175" spans="3:3" x14ac:dyDescent="0.25">
      <c r="C13175" s="20"/>
    </row>
    <row r="13176" spans="3:3" x14ac:dyDescent="0.25">
      <c r="C13176" s="20"/>
    </row>
    <row r="13177" spans="3:3" x14ac:dyDescent="0.25">
      <c r="C13177" s="20"/>
    </row>
    <row r="13178" spans="3:3" x14ac:dyDescent="0.25">
      <c r="C13178" s="20"/>
    </row>
    <row r="13179" spans="3:3" x14ac:dyDescent="0.25">
      <c r="C13179" s="20"/>
    </row>
    <row r="13180" spans="3:3" x14ac:dyDescent="0.25">
      <c r="C13180" s="20"/>
    </row>
    <row r="13181" spans="3:3" x14ac:dyDescent="0.25">
      <c r="C13181" s="20"/>
    </row>
    <row r="13182" spans="3:3" x14ac:dyDescent="0.25">
      <c r="C13182" s="20"/>
    </row>
    <row r="13183" spans="3:3" x14ac:dyDescent="0.25">
      <c r="C13183" s="20"/>
    </row>
    <row r="13184" spans="3:3" x14ac:dyDescent="0.25">
      <c r="C13184" s="20"/>
    </row>
    <row r="13185" spans="3:3" x14ac:dyDescent="0.25">
      <c r="C13185" s="20"/>
    </row>
    <row r="13186" spans="3:3" x14ac:dyDescent="0.25">
      <c r="C13186" s="20"/>
    </row>
    <row r="13187" spans="3:3" x14ac:dyDescent="0.25">
      <c r="C13187" s="20"/>
    </row>
    <row r="13188" spans="3:3" x14ac:dyDescent="0.25">
      <c r="C13188" s="20"/>
    </row>
    <row r="13189" spans="3:3" x14ac:dyDescent="0.25">
      <c r="C13189" s="20"/>
    </row>
    <row r="13190" spans="3:3" x14ac:dyDescent="0.25">
      <c r="C13190" s="20"/>
    </row>
    <row r="13191" spans="3:3" x14ac:dyDescent="0.25">
      <c r="C13191" s="20"/>
    </row>
    <row r="13192" spans="3:3" x14ac:dyDescent="0.25">
      <c r="C13192" s="20"/>
    </row>
    <row r="13193" spans="3:3" x14ac:dyDescent="0.25">
      <c r="C13193" s="20"/>
    </row>
    <row r="13194" spans="3:3" x14ac:dyDescent="0.25">
      <c r="C13194" s="20"/>
    </row>
    <row r="13195" spans="3:3" x14ac:dyDescent="0.25">
      <c r="C13195" s="20"/>
    </row>
    <row r="13196" spans="3:3" x14ac:dyDescent="0.25">
      <c r="C13196" s="20"/>
    </row>
    <row r="13197" spans="3:3" x14ac:dyDescent="0.25">
      <c r="C13197" s="20"/>
    </row>
    <row r="13198" spans="3:3" x14ac:dyDescent="0.25">
      <c r="C13198" s="20"/>
    </row>
    <row r="13199" spans="3:3" x14ac:dyDescent="0.25">
      <c r="C13199" s="20"/>
    </row>
    <row r="13200" spans="3:3" x14ac:dyDescent="0.25">
      <c r="C13200" s="20"/>
    </row>
    <row r="13201" spans="3:3" x14ac:dyDescent="0.25">
      <c r="C13201" s="20"/>
    </row>
    <row r="13202" spans="3:3" x14ac:dyDescent="0.25">
      <c r="C13202" s="20"/>
    </row>
    <row r="13203" spans="3:3" x14ac:dyDescent="0.25">
      <c r="C13203" s="20"/>
    </row>
    <row r="13204" spans="3:3" x14ac:dyDescent="0.25">
      <c r="C13204" s="20"/>
    </row>
    <row r="13205" spans="3:3" x14ac:dyDescent="0.25">
      <c r="C13205" s="20"/>
    </row>
    <row r="13206" spans="3:3" x14ac:dyDescent="0.25">
      <c r="C13206" s="20"/>
    </row>
    <row r="13207" spans="3:3" x14ac:dyDescent="0.25">
      <c r="C13207" s="20"/>
    </row>
    <row r="13208" spans="3:3" x14ac:dyDescent="0.25">
      <c r="C13208" s="20"/>
    </row>
    <row r="13209" spans="3:3" x14ac:dyDescent="0.25">
      <c r="C13209" s="20"/>
    </row>
    <row r="13210" spans="3:3" x14ac:dyDescent="0.25">
      <c r="C13210" s="20"/>
    </row>
    <row r="13211" spans="3:3" x14ac:dyDescent="0.25">
      <c r="C13211" s="20"/>
    </row>
    <row r="13212" spans="3:3" x14ac:dyDescent="0.25">
      <c r="C13212" s="20"/>
    </row>
    <row r="13213" spans="3:3" x14ac:dyDescent="0.25">
      <c r="C13213" s="20"/>
    </row>
    <row r="13214" spans="3:3" x14ac:dyDescent="0.25">
      <c r="C13214" s="20"/>
    </row>
    <row r="13215" spans="3:3" x14ac:dyDescent="0.25">
      <c r="C13215" s="20"/>
    </row>
    <row r="13216" spans="3:3" x14ac:dyDescent="0.25">
      <c r="C13216" s="20"/>
    </row>
    <row r="13217" spans="3:3" x14ac:dyDescent="0.25">
      <c r="C13217" s="20"/>
    </row>
    <row r="13218" spans="3:3" x14ac:dyDescent="0.25">
      <c r="C13218" s="20"/>
    </row>
    <row r="13219" spans="3:3" x14ac:dyDescent="0.25">
      <c r="C13219" s="20"/>
    </row>
    <row r="13220" spans="3:3" x14ac:dyDescent="0.25">
      <c r="C13220" s="20"/>
    </row>
    <row r="13221" spans="3:3" x14ac:dyDescent="0.25">
      <c r="C13221" s="20"/>
    </row>
    <row r="13222" spans="3:3" x14ac:dyDescent="0.25">
      <c r="C13222" s="20"/>
    </row>
    <row r="13223" spans="3:3" x14ac:dyDescent="0.25">
      <c r="C13223" s="20"/>
    </row>
    <row r="13224" spans="3:3" x14ac:dyDescent="0.25">
      <c r="C13224" s="20"/>
    </row>
    <row r="13225" spans="3:3" x14ac:dyDescent="0.25">
      <c r="C13225" s="20"/>
    </row>
    <row r="13226" spans="3:3" x14ac:dyDescent="0.25">
      <c r="C13226" s="20"/>
    </row>
    <row r="13227" spans="3:3" x14ac:dyDescent="0.25">
      <c r="C13227" s="20"/>
    </row>
    <row r="13228" spans="3:3" x14ac:dyDescent="0.25">
      <c r="C13228" s="20"/>
    </row>
    <row r="13229" spans="3:3" x14ac:dyDescent="0.25">
      <c r="C13229" s="20"/>
    </row>
    <row r="13230" spans="3:3" x14ac:dyDescent="0.25">
      <c r="C13230" s="20"/>
    </row>
    <row r="13231" spans="3:3" x14ac:dyDescent="0.25">
      <c r="C13231" s="20"/>
    </row>
    <row r="13232" spans="3:3" x14ac:dyDescent="0.25">
      <c r="C13232" s="20"/>
    </row>
    <row r="13233" spans="3:3" x14ac:dyDescent="0.25">
      <c r="C13233" s="20"/>
    </row>
    <row r="13234" spans="3:3" x14ac:dyDescent="0.25">
      <c r="C13234" s="20"/>
    </row>
    <row r="13235" spans="3:3" x14ac:dyDescent="0.25">
      <c r="C13235" s="20"/>
    </row>
    <row r="13236" spans="3:3" x14ac:dyDescent="0.25">
      <c r="C13236" s="20"/>
    </row>
    <row r="13237" spans="3:3" x14ac:dyDescent="0.25">
      <c r="C13237" s="20"/>
    </row>
    <row r="13238" spans="3:3" x14ac:dyDescent="0.25">
      <c r="C13238" s="20"/>
    </row>
    <row r="13239" spans="3:3" x14ac:dyDescent="0.25">
      <c r="C13239" s="20"/>
    </row>
    <row r="13240" spans="3:3" x14ac:dyDescent="0.25">
      <c r="C13240" s="20"/>
    </row>
    <row r="13241" spans="3:3" x14ac:dyDescent="0.25">
      <c r="C13241" s="20"/>
    </row>
    <row r="13242" spans="3:3" x14ac:dyDescent="0.25">
      <c r="C13242" s="20"/>
    </row>
    <row r="13243" spans="3:3" x14ac:dyDescent="0.25">
      <c r="C13243" s="20"/>
    </row>
    <row r="13244" spans="3:3" x14ac:dyDescent="0.25">
      <c r="C13244" s="20"/>
    </row>
    <row r="13245" spans="3:3" x14ac:dyDescent="0.25">
      <c r="C13245" s="20"/>
    </row>
    <row r="13246" spans="3:3" x14ac:dyDescent="0.25">
      <c r="C13246" s="20"/>
    </row>
    <row r="13247" spans="3:3" x14ac:dyDescent="0.25">
      <c r="C13247" s="20"/>
    </row>
    <row r="13248" spans="3:3" x14ac:dyDescent="0.25">
      <c r="C13248" s="20"/>
    </row>
    <row r="13249" spans="3:3" x14ac:dyDescent="0.25">
      <c r="C13249" s="20"/>
    </row>
    <row r="13250" spans="3:3" x14ac:dyDescent="0.25">
      <c r="C13250" s="20"/>
    </row>
    <row r="13251" spans="3:3" x14ac:dyDescent="0.25">
      <c r="C13251" s="20"/>
    </row>
    <row r="13252" spans="3:3" x14ac:dyDescent="0.25">
      <c r="C13252" s="20"/>
    </row>
    <row r="13253" spans="3:3" x14ac:dyDescent="0.25">
      <c r="C13253" s="20"/>
    </row>
    <row r="13254" spans="3:3" x14ac:dyDescent="0.25">
      <c r="C13254" s="20"/>
    </row>
    <row r="13255" spans="3:3" x14ac:dyDescent="0.25">
      <c r="C13255" s="20"/>
    </row>
    <row r="13256" spans="3:3" x14ac:dyDescent="0.25">
      <c r="C13256" s="20"/>
    </row>
    <row r="13257" spans="3:3" x14ac:dyDescent="0.25">
      <c r="C13257" s="20"/>
    </row>
    <row r="13258" spans="3:3" x14ac:dyDescent="0.25">
      <c r="C13258" s="20"/>
    </row>
    <row r="13259" spans="3:3" x14ac:dyDescent="0.25">
      <c r="C13259" s="20"/>
    </row>
    <row r="13260" spans="3:3" x14ac:dyDescent="0.25">
      <c r="C13260" s="20"/>
    </row>
    <row r="13261" spans="3:3" x14ac:dyDescent="0.25">
      <c r="C13261" s="20"/>
    </row>
    <row r="13262" spans="3:3" x14ac:dyDescent="0.25">
      <c r="C13262" s="20"/>
    </row>
    <row r="13263" spans="3:3" x14ac:dyDescent="0.25">
      <c r="C13263" s="20"/>
    </row>
    <row r="13264" spans="3:3" x14ac:dyDescent="0.25">
      <c r="C13264" s="20"/>
    </row>
    <row r="13265" spans="3:3" x14ac:dyDescent="0.25">
      <c r="C13265" s="20"/>
    </row>
    <row r="13266" spans="3:3" x14ac:dyDescent="0.25">
      <c r="C13266" s="20"/>
    </row>
    <row r="13267" spans="3:3" x14ac:dyDescent="0.25">
      <c r="C13267" s="20"/>
    </row>
    <row r="13268" spans="3:3" x14ac:dyDescent="0.25">
      <c r="C13268" s="20"/>
    </row>
    <row r="13269" spans="3:3" x14ac:dyDescent="0.25">
      <c r="C13269" s="20"/>
    </row>
    <row r="13270" spans="3:3" x14ac:dyDescent="0.25">
      <c r="C13270" s="20"/>
    </row>
    <row r="13271" spans="3:3" x14ac:dyDescent="0.25">
      <c r="C13271" s="20"/>
    </row>
    <row r="13272" spans="3:3" x14ac:dyDescent="0.25">
      <c r="C13272" s="20"/>
    </row>
    <row r="13273" spans="3:3" x14ac:dyDescent="0.25">
      <c r="C13273" s="20"/>
    </row>
    <row r="13274" spans="3:3" x14ac:dyDescent="0.25">
      <c r="C13274" s="20"/>
    </row>
    <row r="13275" spans="3:3" x14ac:dyDescent="0.25">
      <c r="C13275" s="20"/>
    </row>
    <row r="13276" spans="3:3" x14ac:dyDescent="0.25">
      <c r="C13276" s="20"/>
    </row>
    <row r="13277" spans="3:3" x14ac:dyDescent="0.25">
      <c r="C13277" s="20"/>
    </row>
    <row r="13278" spans="3:3" x14ac:dyDescent="0.25">
      <c r="C13278" s="20"/>
    </row>
    <row r="13279" spans="3:3" x14ac:dyDescent="0.25">
      <c r="C13279" s="20"/>
    </row>
    <row r="13280" spans="3:3" x14ac:dyDescent="0.25">
      <c r="C13280" s="20"/>
    </row>
    <row r="13281" spans="3:3" x14ac:dyDescent="0.25">
      <c r="C13281" s="20"/>
    </row>
    <row r="13282" spans="3:3" x14ac:dyDescent="0.25">
      <c r="C13282" s="20"/>
    </row>
    <row r="13283" spans="3:3" x14ac:dyDescent="0.25">
      <c r="C13283" s="20"/>
    </row>
    <row r="13284" spans="3:3" x14ac:dyDescent="0.25">
      <c r="C13284" s="20"/>
    </row>
    <row r="13285" spans="3:3" x14ac:dyDescent="0.25">
      <c r="C13285" s="20"/>
    </row>
    <row r="13286" spans="3:3" x14ac:dyDescent="0.25">
      <c r="C13286" s="20"/>
    </row>
    <row r="13287" spans="3:3" x14ac:dyDescent="0.25">
      <c r="C13287" s="20"/>
    </row>
    <row r="13288" spans="3:3" x14ac:dyDescent="0.25">
      <c r="C13288" s="20"/>
    </row>
    <row r="13289" spans="3:3" x14ac:dyDescent="0.25">
      <c r="C13289" s="20"/>
    </row>
    <row r="13290" spans="3:3" x14ac:dyDescent="0.25">
      <c r="C13290" s="20"/>
    </row>
    <row r="13291" spans="3:3" x14ac:dyDescent="0.25">
      <c r="C13291" s="20"/>
    </row>
    <row r="13292" spans="3:3" x14ac:dyDescent="0.25">
      <c r="C13292" s="20"/>
    </row>
    <row r="13293" spans="3:3" x14ac:dyDescent="0.25">
      <c r="C13293" s="20"/>
    </row>
    <row r="13294" spans="3:3" x14ac:dyDescent="0.25">
      <c r="C13294" s="20"/>
    </row>
    <row r="13295" spans="3:3" x14ac:dyDescent="0.25">
      <c r="C13295" s="20"/>
    </row>
    <row r="13296" spans="3:3" x14ac:dyDescent="0.25">
      <c r="C13296" s="20"/>
    </row>
    <row r="13297" spans="3:3" x14ac:dyDescent="0.25">
      <c r="C13297" s="20"/>
    </row>
    <row r="13298" spans="3:3" x14ac:dyDescent="0.25">
      <c r="C13298" s="20"/>
    </row>
    <row r="13299" spans="3:3" x14ac:dyDescent="0.25">
      <c r="C13299" s="20"/>
    </row>
    <row r="13300" spans="3:3" x14ac:dyDescent="0.25">
      <c r="C13300" s="20"/>
    </row>
    <row r="13301" spans="3:3" x14ac:dyDescent="0.25">
      <c r="C13301" s="20"/>
    </row>
    <row r="13302" spans="3:3" x14ac:dyDescent="0.25">
      <c r="C13302" s="20"/>
    </row>
    <row r="13303" spans="3:3" x14ac:dyDescent="0.25">
      <c r="C13303" s="20"/>
    </row>
    <row r="13304" spans="3:3" x14ac:dyDescent="0.25">
      <c r="C13304" s="20"/>
    </row>
    <row r="13305" spans="3:3" x14ac:dyDescent="0.25">
      <c r="C13305" s="20"/>
    </row>
    <row r="13306" spans="3:3" x14ac:dyDescent="0.25">
      <c r="C13306" s="20"/>
    </row>
    <row r="13307" spans="3:3" x14ac:dyDescent="0.25">
      <c r="C13307" s="20"/>
    </row>
    <row r="13308" spans="3:3" x14ac:dyDescent="0.25">
      <c r="C13308" s="20"/>
    </row>
    <row r="13309" spans="3:3" x14ac:dyDescent="0.25">
      <c r="C13309" s="20"/>
    </row>
    <row r="13310" spans="3:3" x14ac:dyDescent="0.25">
      <c r="C13310" s="20"/>
    </row>
    <row r="13311" spans="3:3" x14ac:dyDescent="0.25">
      <c r="C13311" s="20"/>
    </row>
    <row r="13312" spans="3:3" x14ac:dyDescent="0.25">
      <c r="C13312" s="20"/>
    </row>
    <row r="13313" spans="3:3" x14ac:dyDescent="0.25">
      <c r="C13313" s="20"/>
    </row>
    <row r="13314" spans="3:3" x14ac:dyDescent="0.25">
      <c r="C13314" s="20"/>
    </row>
    <row r="13315" spans="3:3" x14ac:dyDescent="0.25">
      <c r="C13315" s="20"/>
    </row>
    <row r="13316" spans="3:3" x14ac:dyDescent="0.25">
      <c r="C13316" s="20"/>
    </row>
    <row r="13317" spans="3:3" x14ac:dyDescent="0.25">
      <c r="C13317" s="20"/>
    </row>
    <row r="13318" spans="3:3" x14ac:dyDescent="0.25">
      <c r="C13318" s="20"/>
    </row>
    <row r="13319" spans="3:3" x14ac:dyDescent="0.25">
      <c r="C13319" s="20"/>
    </row>
    <row r="13320" spans="3:3" x14ac:dyDescent="0.25">
      <c r="C13320" s="20"/>
    </row>
    <row r="13321" spans="3:3" x14ac:dyDescent="0.25">
      <c r="C13321" s="20"/>
    </row>
    <row r="13322" spans="3:3" x14ac:dyDescent="0.25">
      <c r="C13322" s="20"/>
    </row>
    <row r="13323" spans="3:3" x14ac:dyDescent="0.25">
      <c r="C13323" s="20"/>
    </row>
    <row r="13324" spans="3:3" x14ac:dyDescent="0.25">
      <c r="C13324" s="20"/>
    </row>
    <row r="13325" spans="3:3" x14ac:dyDescent="0.25">
      <c r="C13325" s="20"/>
    </row>
    <row r="13326" spans="3:3" x14ac:dyDescent="0.25">
      <c r="C13326" s="20"/>
    </row>
    <row r="13327" spans="3:3" x14ac:dyDescent="0.25">
      <c r="C13327" s="20"/>
    </row>
    <row r="13328" spans="3:3" x14ac:dyDescent="0.25">
      <c r="C13328" s="20"/>
    </row>
    <row r="13329" spans="3:3" x14ac:dyDescent="0.25">
      <c r="C13329" s="20"/>
    </row>
    <row r="13330" spans="3:3" x14ac:dyDescent="0.25">
      <c r="C13330" s="20"/>
    </row>
    <row r="13331" spans="3:3" x14ac:dyDescent="0.25">
      <c r="C13331" s="20"/>
    </row>
    <row r="13332" spans="3:3" x14ac:dyDescent="0.25">
      <c r="C13332" s="20"/>
    </row>
    <row r="13333" spans="3:3" x14ac:dyDescent="0.25">
      <c r="C13333" s="20"/>
    </row>
    <row r="13334" spans="3:3" x14ac:dyDescent="0.25">
      <c r="C13334" s="20"/>
    </row>
    <row r="13335" spans="3:3" x14ac:dyDescent="0.25">
      <c r="C13335" s="20"/>
    </row>
    <row r="13336" spans="3:3" x14ac:dyDescent="0.25">
      <c r="C13336" s="20"/>
    </row>
    <row r="13337" spans="3:3" x14ac:dyDescent="0.25">
      <c r="C13337" s="20"/>
    </row>
    <row r="13338" spans="3:3" x14ac:dyDescent="0.25">
      <c r="C13338" s="20"/>
    </row>
    <row r="13339" spans="3:3" x14ac:dyDescent="0.25">
      <c r="C13339" s="20"/>
    </row>
    <row r="13340" spans="3:3" x14ac:dyDescent="0.25">
      <c r="C13340" s="20"/>
    </row>
    <row r="13341" spans="3:3" x14ac:dyDescent="0.25">
      <c r="C13341" s="20"/>
    </row>
    <row r="13342" spans="3:3" x14ac:dyDescent="0.25">
      <c r="C13342" s="20"/>
    </row>
    <row r="13343" spans="3:3" x14ac:dyDescent="0.25">
      <c r="C13343" s="20"/>
    </row>
    <row r="13344" spans="3:3" x14ac:dyDescent="0.25">
      <c r="C13344" s="20"/>
    </row>
    <row r="13345" spans="3:3" x14ac:dyDescent="0.25">
      <c r="C13345" s="20"/>
    </row>
    <row r="13346" spans="3:3" x14ac:dyDescent="0.25">
      <c r="C13346" s="20"/>
    </row>
    <row r="13347" spans="3:3" x14ac:dyDescent="0.25">
      <c r="C13347" s="20"/>
    </row>
    <row r="13348" spans="3:3" x14ac:dyDescent="0.25">
      <c r="C13348" s="20"/>
    </row>
    <row r="13349" spans="3:3" x14ac:dyDescent="0.25">
      <c r="C13349" s="20"/>
    </row>
    <row r="13350" spans="3:3" x14ac:dyDescent="0.25">
      <c r="C13350" s="20"/>
    </row>
    <row r="13351" spans="3:3" x14ac:dyDescent="0.25">
      <c r="C13351" s="20"/>
    </row>
    <row r="13352" spans="3:3" x14ac:dyDescent="0.25">
      <c r="C13352" s="20"/>
    </row>
    <row r="13353" spans="3:3" x14ac:dyDescent="0.25">
      <c r="C13353" s="20"/>
    </row>
    <row r="13354" spans="3:3" x14ac:dyDescent="0.25">
      <c r="C13354" s="20"/>
    </row>
    <row r="13355" spans="3:3" x14ac:dyDescent="0.25">
      <c r="C13355" s="20"/>
    </row>
    <row r="13356" spans="3:3" x14ac:dyDescent="0.25">
      <c r="C13356" s="20"/>
    </row>
    <row r="13357" spans="3:3" x14ac:dyDescent="0.25">
      <c r="C13357" s="20"/>
    </row>
    <row r="13358" spans="3:3" x14ac:dyDescent="0.25">
      <c r="C13358" s="20"/>
    </row>
    <row r="13359" spans="3:3" x14ac:dyDescent="0.25">
      <c r="C13359" s="20"/>
    </row>
    <row r="13360" spans="3:3" x14ac:dyDescent="0.25">
      <c r="C13360" s="20"/>
    </row>
    <row r="13361" spans="3:3" x14ac:dyDescent="0.25">
      <c r="C13361" s="20"/>
    </row>
    <row r="13362" spans="3:3" x14ac:dyDescent="0.25">
      <c r="C13362" s="20"/>
    </row>
    <row r="13363" spans="3:3" x14ac:dyDescent="0.25">
      <c r="C13363" s="20"/>
    </row>
    <row r="13364" spans="3:3" x14ac:dyDescent="0.25">
      <c r="C13364" s="20"/>
    </row>
    <row r="13365" spans="3:3" x14ac:dyDescent="0.25">
      <c r="C13365" s="20"/>
    </row>
    <row r="13366" spans="3:3" x14ac:dyDescent="0.25">
      <c r="C13366" s="20"/>
    </row>
    <row r="13367" spans="3:3" x14ac:dyDescent="0.25">
      <c r="C13367" s="20"/>
    </row>
    <row r="13368" spans="3:3" x14ac:dyDescent="0.25">
      <c r="C13368" s="20"/>
    </row>
    <row r="13369" spans="3:3" x14ac:dyDescent="0.25">
      <c r="C13369" s="20"/>
    </row>
    <row r="13370" spans="3:3" x14ac:dyDescent="0.25">
      <c r="C13370" s="20"/>
    </row>
    <row r="13371" spans="3:3" x14ac:dyDescent="0.25">
      <c r="C13371" s="20"/>
    </row>
    <row r="13372" spans="3:3" x14ac:dyDescent="0.25">
      <c r="C13372" s="20"/>
    </row>
    <row r="13373" spans="3:3" x14ac:dyDescent="0.25">
      <c r="C13373" s="20"/>
    </row>
    <row r="13374" spans="3:3" x14ac:dyDescent="0.25">
      <c r="C13374" s="20"/>
    </row>
    <row r="13375" spans="3:3" x14ac:dyDescent="0.25">
      <c r="C13375" s="20"/>
    </row>
    <row r="13376" spans="3:3" x14ac:dyDescent="0.25">
      <c r="C13376" s="20"/>
    </row>
    <row r="13377" spans="3:3" x14ac:dyDescent="0.25">
      <c r="C13377" s="20"/>
    </row>
    <row r="13378" spans="3:3" x14ac:dyDescent="0.25">
      <c r="C13378" s="20"/>
    </row>
    <row r="13379" spans="3:3" x14ac:dyDescent="0.25">
      <c r="C13379" s="20"/>
    </row>
    <row r="13380" spans="3:3" x14ac:dyDescent="0.25">
      <c r="C13380" s="20"/>
    </row>
    <row r="13381" spans="3:3" x14ac:dyDescent="0.25">
      <c r="C13381" s="20"/>
    </row>
    <row r="13382" spans="3:3" x14ac:dyDescent="0.25">
      <c r="C13382" s="20"/>
    </row>
    <row r="13383" spans="3:3" x14ac:dyDescent="0.25">
      <c r="C13383" s="20"/>
    </row>
    <row r="13384" spans="3:3" x14ac:dyDescent="0.25">
      <c r="C13384" s="20"/>
    </row>
    <row r="13385" spans="3:3" x14ac:dyDescent="0.25">
      <c r="C13385" s="20"/>
    </row>
    <row r="13386" spans="3:3" x14ac:dyDescent="0.25">
      <c r="C13386" s="20"/>
    </row>
    <row r="13387" spans="3:3" x14ac:dyDescent="0.25">
      <c r="C13387" s="20"/>
    </row>
    <row r="13388" spans="3:3" x14ac:dyDescent="0.25">
      <c r="C13388" s="20"/>
    </row>
    <row r="13389" spans="3:3" x14ac:dyDescent="0.25">
      <c r="C13389" s="20"/>
    </row>
    <row r="13390" spans="3:3" x14ac:dyDescent="0.25">
      <c r="C13390" s="20"/>
    </row>
    <row r="13391" spans="3:3" x14ac:dyDescent="0.25">
      <c r="C13391" s="20"/>
    </row>
    <row r="13392" spans="3:3" x14ac:dyDescent="0.25">
      <c r="C13392" s="20"/>
    </row>
    <row r="13393" spans="3:3" x14ac:dyDescent="0.25">
      <c r="C13393" s="20"/>
    </row>
    <row r="13394" spans="3:3" x14ac:dyDescent="0.25">
      <c r="C13394" s="20"/>
    </row>
    <row r="13395" spans="3:3" x14ac:dyDescent="0.25">
      <c r="C13395" s="20"/>
    </row>
    <row r="13396" spans="3:3" x14ac:dyDescent="0.25">
      <c r="C13396" s="20"/>
    </row>
    <row r="13397" spans="3:3" x14ac:dyDescent="0.25">
      <c r="C13397" s="20"/>
    </row>
    <row r="13398" spans="3:3" x14ac:dyDescent="0.25">
      <c r="C13398" s="20"/>
    </row>
    <row r="13399" spans="3:3" x14ac:dyDescent="0.25">
      <c r="C13399" s="20"/>
    </row>
    <row r="13400" spans="3:3" x14ac:dyDescent="0.25">
      <c r="C13400" s="20"/>
    </row>
    <row r="13401" spans="3:3" x14ac:dyDescent="0.25">
      <c r="C13401" s="20"/>
    </row>
    <row r="13402" spans="3:3" x14ac:dyDescent="0.25">
      <c r="C13402" s="20"/>
    </row>
    <row r="13403" spans="3:3" x14ac:dyDescent="0.25">
      <c r="C13403" s="20"/>
    </row>
    <row r="13404" spans="3:3" x14ac:dyDescent="0.25">
      <c r="C13404" s="20"/>
    </row>
    <row r="13405" spans="3:3" x14ac:dyDescent="0.25">
      <c r="C13405" s="20"/>
    </row>
    <row r="13406" spans="3:3" x14ac:dyDescent="0.25">
      <c r="C13406" s="20"/>
    </row>
    <row r="13407" spans="3:3" x14ac:dyDescent="0.25">
      <c r="C13407" s="20"/>
    </row>
    <row r="13408" spans="3:3" x14ac:dyDescent="0.25">
      <c r="C13408" s="20"/>
    </row>
    <row r="13409" spans="3:3" x14ac:dyDescent="0.25">
      <c r="C13409" s="20"/>
    </row>
    <row r="13410" spans="3:3" x14ac:dyDescent="0.25">
      <c r="C13410" s="20"/>
    </row>
    <row r="13411" spans="3:3" x14ac:dyDescent="0.25">
      <c r="C13411" s="20"/>
    </row>
    <row r="13412" spans="3:3" x14ac:dyDescent="0.25">
      <c r="C13412" s="20"/>
    </row>
    <row r="13413" spans="3:3" x14ac:dyDescent="0.25">
      <c r="C13413" s="20"/>
    </row>
    <row r="13414" spans="3:3" x14ac:dyDescent="0.25">
      <c r="C13414" s="20"/>
    </row>
    <row r="13415" spans="3:3" x14ac:dyDescent="0.25">
      <c r="C13415" s="20"/>
    </row>
    <row r="13416" spans="3:3" x14ac:dyDescent="0.25">
      <c r="C13416" s="20"/>
    </row>
    <row r="13417" spans="3:3" x14ac:dyDescent="0.25">
      <c r="C13417" s="20"/>
    </row>
    <row r="13418" spans="3:3" x14ac:dyDescent="0.25">
      <c r="C13418" s="20"/>
    </row>
    <row r="13419" spans="3:3" x14ac:dyDescent="0.25">
      <c r="C13419" s="20"/>
    </row>
    <row r="13420" spans="3:3" x14ac:dyDescent="0.25">
      <c r="C13420" s="20"/>
    </row>
    <row r="13421" spans="3:3" x14ac:dyDescent="0.25">
      <c r="C13421" s="20"/>
    </row>
    <row r="13422" spans="3:3" x14ac:dyDescent="0.25">
      <c r="C13422" s="20"/>
    </row>
    <row r="13423" spans="3:3" x14ac:dyDescent="0.25">
      <c r="C13423" s="20"/>
    </row>
    <row r="13424" spans="3:3" x14ac:dyDescent="0.25">
      <c r="C13424" s="20"/>
    </row>
    <row r="13425" spans="3:3" x14ac:dyDescent="0.25">
      <c r="C13425" s="20"/>
    </row>
    <row r="13426" spans="3:3" x14ac:dyDescent="0.25">
      <c r="C13426" s="20"/>
    </row>
    <row r="13427" spans="3:3" x14ac:dyDescent="0.25">
      <c r="C13427" s="20"/>
    </row>
    <row r="13428" spans="3:3" x14ac:dyDescent="0.25">
      <c r="C13428" s="20"/>
    </row>
    <row r="13429" spans="3:3" x14ac:dyDescent="0.25">
      <c r="C13429" s="20"/>
    </row>
    <row r="13430" spans="3:3" x14ac:dyDescent="0.25">
      <c r="C13430" s="20"/>
    </row>
    <row r="13431" spans="3:3" x14ac:dyDescent="0.25">
      <c r="C13431" s="20"/>
    </row>
    <row r="13432" spans="3:3" x14ac:dyDescent="0.25">
      <c r="C13432" s="20"/>
    </row>
    <row r="13433" spans="3:3" x14ac:dyDescent="0.25">
      <c r="C13433" s="20"/>
    </row>
    <row r="13434" spans="3:3" x14ac:dyDescent="0.25">
      <c r="C13434" s="20"/>
    </row>
    <row r="13435" spans="3:3" x14ac:dyDescent="0.25">
      <c r="C13435" s="20"/>
    </row>
    <row r="13436" spans="3:3" x14ac:dyDescent="0.25">
      <c r="C13436" s="20"/>
    </row>
    <row r="13437" spans="3:3" x14ac:dyDescent="0.25">
      <c r="C13437" s="20"/>
    </row>
    <row r="13438" spans="3:3" x14ac:dyDescent="0.25">
      <c r="C13438" s="20"/>
    </row>
    <row r="13439" spans="3:3" x14ac:dyDescent="0.25">
      <c r="C13439" s="20"/>
    </row>
    <row r="13440" spans="3:3" x14ac:dyDescent="0.25">
      <c r="C13440" s="20"/>
    </row>
    <row r="13441" spans="3:3" x14ac:dyDescent="0.25">
      <c r="C13441" s="20"/>
    </row>
    <row r="13442" spans="3:3" x14ac:dyDescent="0.25">
      <c r="C13442" s="20"/>
    </row>
    <row r="13443" spans="3:3" x14ac:dyDescent="0.25">
      <c r="C13443" s="20"/>
    </row>
    <row r="13444" spans="3:3" x14ac:dyDescent="0.25">
      <c r="C13444" s="20"/>
    </row>
    <row r="13445" spans="3:3" x14ac:dyDescent="0.25">
      <c r="C13445" s="20"/>
    </row>
    <row r="13446" spans="3:3" x14ac:dyDescent="0.25">
      <c r="C13446" s="20"/>
    </row>
    <row r="13447" spans="3:3" x14ac:dyDescent="0.25">
      <c r="C13447" s="20"/>
    </row>
    <row r="13448" spans="3:3" x14ac:dyDescent="0.25">
      <c r="C13448" s="20"/>
    </row>
    <row r="13449" spans="3:3" x14ac:dyDescent="0.25">
      <c r="C13449" s="20"/>
    </row>
    <row r="13450" spans="3:3" x14ac:dyDescent="0.25">
      <c r="C13450" s="20"/>
    </row>
    <row r="13451" spans="3:3" x14ac:dyDescent="0.25">
      <c r="C13451" s="20"/>
    </row>
    <row r="13452" spans="3:3" x14ac:dyDescent="0.25">
      <c r="C13452" s="20"/>
    </row>
    <row r="13453" spans="3:3" x14ac:dyDescent="0.25">
      <c r="C13453" s="20"/>
    </row>
    <row r="13454" spans="3:3" x14ac:dyDescent="0.25">
      <c r="C13454" s="20"/>
    </row>
    <row r="13455" spans="3:3" x14ac:dyDescent="0.25">
      <c r="C13455" s="20"/>
    </row>
    <row r="13456" spans="3:3" x14ac:dyDescent="0.25">
      <c r="C13456" s="20"/>
    </row>
    <row r="13457" spans="3:3" x14ac:dyDescent="0.25">
      <c r="C13457" s="20"/>
    </row>
    <row r="13458" spans="3:3" x14ac:dyDescent="0.25">
      <c r="C13458" s="20"/>
    </row>
    <row r="13459" spans="3:3" x14ac:dyDescent="0.25">
      <c r="C13459" s="20"/>
    </row>
    <row r="13460" spans="3:3" x14ac:dyDescent="0.25">
      <c r="C13460" s="20"/>
    </row>
    <row r="13461" spans="3:3" x14ac:dyDescent="0.25">
      <c r="C13461" s="20"/>
    </row>
    <row r="13462" spans="3:3" x14ac:dyDescent="0.25">
      <c r="C13462" s="20"/>
    </row>
    <row r="13463" spans="3:3" x14ac:dyDescent="0.25">
      <c r="C13463" s="20"/>
    </row>
    <row r="13464" spans="3:3" x14ac:dyDescent="0.25">
      <c r="C13464" s="20"/>
    </row>
    <row r="13465" spans="3:3" x14ac:dyDescent="0.25">
      <c r="C13465" s="20"/>
    </row>
    <row r="13466" spans="3:3" x14ac:dyDescent="0.25">
      <c r="C13466" s="20"/>
    </row>
    <row r="13467" spans="3:3" x14ac:dyDescent="0.25">
      <c r="C13467" s="20"/>
    </row>
    <row r="13468" spans="3:3" x14ac:dyDescent="0.25">
      <c r="C13468" s="20"/>
    </row>
    <row r="13469" spans="3:3" x14ac:dyDescent="0.25">
      <c r="C13469" s="20"/>
    </row>
    <row r="13470" spans="3:3" x14ac:dyDescent="0.25">
      <c r="C13470" s="20"/>
    </row>
    <row r="13471" spans="3:3" x14ac:dyDescent="0.25">
      <c r="C13471" s="20"/>
    </row>
    <row r="13472" spans="3:3" x14ac:dyDescent="0.25">
      <c r="C13472" s="20"/>
    </row>
    <row r="13473" spans="3:3" x14ac:dyDescent="0.25">
      <c r="C13473" s="20"/>
    </row>
    <row r="13474" spans="3:3" x14ac:dyDescent="0.25">
      <c r="C13474" s="20"/>
    </row>
    <row r="13475" spans="3:3" x14ac:dyDescent="0.25">
      <c r="C13475" s="20"/>
    </row>
    <row r="13476" spans="3:3" x14ac:dyDescent="0.25">
      <c r="C13476" s="20"/>
    </row>
    <row r="13477" spans="3:3" x14ac:dyDescent="0.25">
      <c r="C13477" s="20"/>
    </row>
    <row r="13478" spans="3:3" x14ac:dyDescent="0.25">
      <c r="C13478" s="20"/>
    </row>
    <row r="13479" spans="3:3" x14ac:dyDescent="0.25">
      <c r="C13479" s="20"/>
    </row>
    <row r="13480" spans="3:3" x14ac:dyDescent="0.25">
      <c r="C13480" s="20"/>
    </row>
    <row r="13481" spans="3:3" x14ac:dyDescent="0.25">
      <c r="C13481" s="20"/>
    </row>
    <row r="13482" spans="3:3" x14ac:dyDescent="0.25">
      <c r="C13482" s="20"/>
    </row>
    <row r="13483" spans="3:3" x14ac:dyDescent="0.25">
      <c r="C13483" s="20"/>
    </row>
    <row r="13484" spans="3:3" x14ac:dyDescent="0.25">
      <c r="C13484" s="20"/>
    </row>
    <row r="13485" spans="3:3" x14ac:dyDescent="0.25">
      <c r="C13485" s="20"/>
    </row>
    <row r="13486" spans="3:3" x14ac:dyDescent="0.25">
      <c r="C13486" s="20"/>
    </row>
    <row r="13487" spans="3:3" x14ac:dyDescent="0.25">
      <c r="C13487" s="20"/>
    </row>
    <row r="13488" spans="3:3" x14ac:dyDescent="0.25">
      <c r="C13488" s="20"/>
    </row>
    <row r="13489" spans="3:3" x14ac:dyDescent="0.25">
      <c r="C13489" s="20"/>
    </row>
    <row r="13490" spans="3:3" x14ac:dyDescent="0.25">
      <c r="C13490" s="20"/>
    </row>
    <row r="13491" spans="3:3" x14ac:dyDescent="0.25">
      <c r="C13491" s="20"/>
    </row>
    <row r="13492" spans="3:3" x14ac:dyDescent="0.25">
      <c r="C13492" s="20"/>
    </row>
    <row r="13493" spans="3:3" x14ac:dyDescent="0.25">
      <c r="C13493" s="20"/>
    </row>
    <row r="13494" spans="3:3" x14ac:dyDescent="0.25">
      <c r="C13494" s="20"/>
    </row>
    <row r="13495" spans="3:3" x14ac:dyDescent="0.25">
      <c r="C13495" s="20"/>
    </row>
    <row r="13496" spans="3:3" x14ac:dyDescent="0.25">
      <c r="C13496" s="20"/>
    </row>
    <row r="13497" spans="3:3" x14ac:dyDescent="0.25">
      <c r="C13497" s="20"/>
    </row>
    <row r="13498" spans="3:3" x14ac:dyDescent="0.25">
      <c r="C13498" s="20"/>
    </row>
    <row r="13499" spans="3:3" x14ac:dyDescent="0.25">
      <c r="C13499" s="20"/>
    </row>
    <row r="13500" spans="3:3" x14ac:dyDescent="0.25">
      <c r="C13500" s="20"/>
    </row>
    <row r="13501" spans="3:3" x14ac:dyDescent="0.25">
      <c r="C13501" s="20"/>
    </row>
    <row r="13502" spans="3:3" x14ac:dyDescent="0.25">
      <c r="C13502" s="20"/>
    </row>
    <row r="13503" spans="3:3" x14ac:dyDescent="0.25">
      <c r="C13503" s="20"/>
    </row>
    <row r="13504" spans="3:3" x14ac:dyDescent="0.25">
      <c r="C13504" s="20"/>
    </row>
    <row r="13505" spans="3:3" x14ac:dyDescent="0.25">
      <c r="C13505" s="20"/>
    </row>
    <row r="13506" spans="3:3" x14ac:dyDescent="0.25">
      <c r="C13506" s="20"/>
    </row>
    <row r="13507" spans="3:3" x14ac:dyDescent="0.25">
      <c r="C13507" s="20"/>
    </row>
    <row r="13508" spans="3:3" x14ac:dyDescent="0.25">
      <c r="C13508" s="20"/>
    </row>
    <row r="13509" spans="3:3" x14ac:dyDescent="0.25">
      <c r="C13509" s="20"/>
    </row>
    <row r="13510" spans="3:3" x14ac:dyDescent="0.25">
      <c r="C13510" s="20"/>
    </row>
    <row r="13511" spans="3:3" x14ac:dyDescent="0.25">
      <c r="C13511" s="20"/>
    </row>
    <row r="13512" spans="3:3" x14ac:dyDescent="0.25">
      <c r="C13512" s="20"/>
    </row>
    <row r="13513" spans="3:3" x14ac:dyDescent="0.25">
      <c r="C13513" s="20"/>
    </row>
    <row r="13514" spans="3:3" x14ac:dyDescent="0.25">
      <c r="C13514" s="20"/>
    </row>
    <row r="13515" spans="3:3" x14ac:dyDescent="0.25">
      <c r="C13515" s="20"/>
    </row>
    <row r="13516" spans="3:3" x14ac:dyDescent="0.25">
      <c r="C13516" s="20"/>
    </row>
    <row r="13517" spans="3:3" x14ac:dyDescent="0.25">
      <c r="C13517" s="20"/>
    </row>
    <row r="13518" spans="3:3" x14ac:dyDescent="0.25">
      <c r="C13518" s="20"/>
    </row>
    <row r="13519" spans="3:3" x14ac:dyDescent="0.25">
      <c r="C13519" s="20"/>
    </row>
    <row r="13520" spans="3:3" x14ac:dyDescent="0.25">
      <c r="C13520" s="20"/>
    </row>
    <row r="13521" spans="3:3" x14ac:dyDescent="0.25">
      <c r="C13521" s="20"/>
    </row>
    <row r="13522" spans="3:3" x14ac:dyDescent="0.25">
      <c r="C13522" s="20"/>
    </row>
    <row r="13523" spans="3:3" x14ac:dyDescent="0.25">
      <c r="C13523" s="20"/>
    </row>
    <row r="13524" spans="3:3" x14ac:dyDescent="0.25">
      <c r="C13524" s="20"/>
    </row>
    <row r="13525" spans="3:3" x14ac:dyDescent="0.25">
      <c r="C13525" s="20"/>
    </row>
    <row r="13526" spans="3:3" x14ac:dyDescent="0.25">
      <c r="C13526" s="20"/>
    </row>
    <row r="13527" spans="3:3" x14ac:dyDescent="0.25">
      <c r="C13527" s="20"/>
    </row>
    <row r="13528" spans="3:3" x14ac:dyDescent="0.25">
      <c r="C13528" s="20"/>
    </row>
    <row r="13529" spans="3:3" x14ac:dyDescent="0.25">
      <c r="C13529" s="20"/>
    </row>
    <row r="13530" spans="3:3" x14ac:dyDescent="0.25">
      <c r="C13530" s="20"/>
    </row>
    <row r="13531" spans="3:3" x14ac:dyDescent="0.25">
      <c r="C13531" s="20"/>
    </row>
    <row r="13532" spans="3:3" x14ac:dyDescent="0.25">
      <c r="C13532" s="20"/>
    </row>
    <row r="13533" spans="3:3" x14ac:dyDescent="0.25">
      <c r="C13533" s="20"/>
    </row>
    <row r="13534" spans="3:3" x14ac:dyDescent="0.25">
      <c r="C13534" s="20"/>
    </row>
    <row r="13535" spans="3:3" x14ac:dyDescent="0.25">
      <c r="C13535" s="20"/>
    </row>
    <row r="13536" spans="3:3" x14ac:dyDescent="0.25">
      <c r="C13536" s="20"/>
    </row>
    <row r="13537" spans="3:3" x14ac:dyDescent="0.25">
      <c r="C13537" s="20"/>
    </row>
    <row r="13538" spans="3:3" x14ac:dyDescent="0.25">
      <c r="C13538" s="20"/>
    </row>
    <row r="13539" spans="3:3" x14ac:dyDescent="0.25">
      <c r="C13539" s="20"/>
    </row>
    <row r="13540" spans="3:3" x14ac:dyDescent="0.25">
      <c r="C13540" s="20"/>
    </row>
    <row r="13541" spans="3:3" x14ac:dyDescent="0.25">
      <c r="C13541" s="20"/>
    </row>
    <row r="13542" spans="3:3" x14ac:dyDescent="0.25">
      <c r="C13542" s="20"/>
    </row>
    <row r="13543" spans="3:3" x14ac:dyDescent="0.25">
      <c r="C13543" s="20"/>
    </row>
    <row r="13544" spans="3:3" x14ac:dyDescent="0.25">
      <c r="C13544" s="20"/>
    </row>
    <row r="13545" spans="3:3" x14ac:dyDescent="0.25">
      <c r="C13545" s="20"/>
    </row>
    <row r="13546" spans="3:3" x14ac:dyDescent="0.25">
      <c r="C13546" s="20"/>
    </row>
    <row r="13547" spans="3:3" x14ac:dyDescent="0.25">
      <c r="C13547" s="20"/>
    </row>
    <row r="13548" spans="3:3" x14ac:dyDescent="0.25">
      <c r="C13548" s="20"/>
    </row>
    <row r="13549" spans="3:3" x14ac:dyDescent="0.25">
      <c r="C13549" s="20"/>
    </row>
    <row r="13550" spans="3:3" x14ac:dyDescent="0.25">
      <c r="C13550" s="20"/>
    </row>
    <row r="13551" spans="3:3" x14ac:dyDescent="0.25">
      <c r="C13551" s="20"/>
    </row>
    <row r="13552" spans="3:3" x14ac:dyDescent="0.25">
      <c r="C13552" s="20"/>
    </row>
    <row r="13553" spans="3:3" x14ac:dyDescent="0.25">
      <c r="C13553" s="20"/>
    </row>
    <row r="13554" spans="3:3" x14ac:dyDescent="0.25">
      <c r="C13554" s="20"/>
    </row>
    <row r="13555" spans="3:3" x14ac:dyDescent="0.25">
      <c r="C13555" s="20"/>
    </row>
    <row r="13556" spans="3:3" x14ac:dyDescent="0.25">
      <c r="C13556" s="20"/>
    </row>
    <row r="13557" spans="3:3" x14ac:dyDescent="0.25">
      <c r="C13557" s="20"/>
    </row>
    <row r="13558" spans="3:3" x14ac:dyDescent="0.25">
      <c r="C13558" s="20"/>
    </row>
    <row r="13559" spans="3:3" x14ac:dyDescent="0.25">
      <c r="C13559" s="20"/>
    </row>
    <row r="13560" spans="3:3" x14ac:dyDescent="0.25">
      <c r="C13560" s="20"/>
    </row>
    <row r="13561" spans="3:3" x14ac:dyDescent="0.25">
      <c r="C13561" s="20"/>
    </row>
    <row r="13562" spans="3:3" x14ac:dyDescent="0.25">
      <c r="C13562" s="20"/>
    </row>
    <row r="13563" spans="3:3" x14ac:dyDescent="0.25">
      <c r="C13563" s="20"/>
    </row>
    <row r="13564" spans="3:3" x14ac:dyDescent="0.25">
      <c r="C13564" s="20"/>
    </row>
    <row r="13565" spans="3:3" x14ac:dyDescent="0.25">
      <c r="C13565" s="20"/>
    </row>
    <row r="13566" spans="3:3" x14ac:dyDescent="0.25">
      <c r="C13566" s="20"/>
    </row>
    <row r="13567" spans="3:3" x14ac:dyDescent="0.25">
      <c r="C13567" s="20"/>
    </row>
    <row r="13568" spans="3:3" x14ac:dyDescent="0.25">
      <c r="C13568" s="20"/>
    </row>
    <row r="13569" spans="3:3" x14ac:dyDescent="0.25">
      <c r="C13569" s="20"/>
    </row>
    <row r="13570" spans="3:3" x14ac:dyDescent="0.25">
      <c r="C13570" s="20"/>
    </row>
    <row r="13571" spans="3:3" x14ac:dyDescent="0.25">
      <c r="C13571" s="20"/>
    </row>
    <row r="13572" spans="3:3" x14ac:dyDescent="0.25">
      <c r="C13572" s="20"/>
    </row>
    <row r="13573" spans="3:3" x14ac:dyDescent="0.25">
      <c r="C13573" s="20"/>
    </row>
    <row r="13574" spans="3:3" x14ac:dyDescent="0.25">
      <c r="C13574" s="20"/>
    </row>
    <row r="13575" spans="3:3" x14ac:dyDescent="0.25">
      <c r="C13575" s="20"/>
    </row>
    <row r="13576" spans="3:3" x14ac:dyDescent="0.25">
      <c r="C13576" s="20"/>
    </row>
    <row r="13577" spans="3:3" x14ac:dyDescent="0.25">
      <c r="C13577" s="20"/>
    </row>
    <row r="13578" spans="3:3" x14ac:dyDescent="0.25">
      <c r="C13578" s="20"/>
    </row>
    <row r="13579" spans="3:3" x14ac:dyDescent="0.25">
      <c r="C13579" s="20"/>
    </row>
    <row r="13580" spans="3:3" x14ac:dyDescent="0.25">
      <c r="C13580" s="20"/>
    </row>
    <row r="13581" spans="3:3" x14ac:dyDescent="0.25">
      <c r="C13581" s="20"/>
    </row>
    <row r="13582" spans="3:3" x14ac:dyDescent="0.25">
      <c r="C13582" s="20"/>
    </row>
    <row r="13583" spans="3:3" x14ac:dyDescent="0.25">
      <c r="C13583" s="20"/>
    </row>
    <row r="13584" spans="3:3" x14ac:dyDescent="0.25">
      <c r="C13584" s="20"/>
    </row>
    <row r="13585" spans="3:3" x14ac:dyDescent="0.25">
      <c r="C13585" s="20"/>
    </row>
    <row r="13586" spans="3:3" x14ac:dyDescent="0.25">
      <c r="C13586" s="20"/>
    </row>
    <row r="13587" spans="3:3" x14ac:dyDescent="0.25">
      <c r="C13587" s="20"/>
    </row>
    <row r="13588" spans="3:3" x14ac:dyDescent="0.25">
      <c r="C13588" s="20"/>
    </row>
    <row r="13589" spans="3:3" x14ac:dyDescent="0.25">
      <c r="C13589" s="20"/>
    </row>
    <row r="13590" spans="3:3" x14ac:dyDescent="0.25">
      <c r="C13590" s="20"/>
    </row>
    <row r="13591" spans="3:3" x14ac:dyDescent="0.25">
      <c r="C13591" s="20"/>
    </row>
    <row r="13592" spans="3:3" x14ac:dyDescent="0.25">
      <c r="C13592" s="20"/>
    </row>
    <row r="13593" spans="3:3" x14ac:dyDescent="0.25">
      <c r="C13593" s="20"/>
    </row>
    <row r="13594" spans="3:3" x14ac:dyDescent="0.25">
      <c r="C13594" s="20"/>
    </row>
    <row r="13595" spans="3:3" x14ac:dyDescent="0.25">
      <c r="C13595" s="20"/>
    </row>
    <row r="13596" spans="3:3" x14ac:dyDescent="0.25">
      <c r="C13596" s="20"/>
    </row>
    <row r="13597" spans="3:3" x14ac:dyDescent="0.25">
      <c r="C13597" s="20"/>
    </row>
    <row r="13598" spans="3:3" x14ac:dyDescent="0.25">
      <c r="C13598" s="20"/>
    </row>
    <row r="13599" spans="3:3" x14ac:dyDescent="0.25">
      <c r="C13599" s="20"/>
    </row>
    <row r="13600" spans="3:3" x14ac:dyDescent="0.25">
      <c r="C13600" s="20"/>
    </row>
    <row r="13601" spans="3:3" x14ac:dyDescent="0.25">
      <c r="C13601" s="20"/>
    </row>
    <row r="13602" spans="3:3" x14ac:dyDescent="0.25">
      <c r="C13602" s="20"/>
    </row>
    <row r="13603" spans="3:3" x14ac:dyDescent="0.25">
      <c r="C13603" s="20"/>
    </row>
    <row r="13604" spans="3:3" x14ac:dyDescent="0.25">
      <c r="C13604" s="20"/>
    </row>
    <row r="13605" spans="3:3" x14ac:dyDescent="0.25">
      <c r="C13605" s="20"/>
    </row>
    <row r="13606" spans="3:3" x14ac:dyDescent="0.25">
      <c r="C13606" s="20"/>
    </row>
    <row r="13607" spans="3:3" x14ac:dyDescent="0.25">
      <c r="C13607" s="20"/>
    </row>
    <row r="13608" spans="3:3" x14ac:dyDescent="0.25">
      <c r="C13608" s="20"/>
    </row>
    <row r="13609" spans="3:3" x14ac:dyDescent="0.25">
      <c r="C13609" s="20"/>
    </row>
    <row r="13610" spans="3:3" x14ac:dyDescent="0.25">
      <c r="C13610" s="20"/>
    </row>
    <row r="13611" spans="3:3" x14ac:dyDescent="0.25">
      <c r="C13611" s="20"/>
    </row>
    <row r="13612" spans="3:3" x14ac:dyDescent="0.25">
      <c r="C13612" s="20"/>
    </row>
    <row r="13613" spans="3:3" x14ac:dyDescent="0.25">
      <c r="C13613" s="20"/>
    </row>
    <row r="13614" spans="3:3" x14ac:dyDescent="0.25">
      <c r="C13614" s="20"/>
    </row>
    <row r="13615" spans="3:3" x14ac:dyDescent="0.25">
      <c r="C13615" s="20"/>
    </row>
    <row r="13616" spans="3:3" x14ac:dyDescent="0.25">
      <c r="C13616" s="20"/>
    </row>
    <row r="13617" spans="3:3" x14ac:dyDescent="0.25">
      <c r="C13617" s="20"/>
    </row>
    <row r="13618" spans="3:3" x14ac:dyDescent="0.25">
      <c r="C13618" s="20"/>
    </row>
    <row r="13619" spans="3:3" x14ac:dyDescent="0.25">
      <c r="C13619" s="20"/>
    </row>
    <row r="13620" spans="3:3" x14ac:dyDescent="0.25">
      <c r="C13620" s="20"/>
    </row>
    <row r="13621" spans="3:3" x14ac:dyDescent="0.25">
      <c r="C13621" s="20"/>
    </row>
    <row r="13622" spans="3:3" x14ac:dyDescent="0.25">
      <c r="C13622" s="20"/>
    </row>
    <row r="13623" spans="3:3" x14ac:dyDescent="0.25">
      <c r="C13623" s="20"/>
    </row>
    <row r="13624" spans="3:3" x14ac:dyDescent="0.25">
      <c r="C13624" s="20"/>
    </row>
    <row r="13625" spans="3:3" x14ac:dyDescent="0.25">
      <c r="C13625" s="20"/>
    </row>
    <row r="13626" spans="3:3" x14ac:dyDescent="0.25">
      <c r="C13626" s="20"/>
    </row>
    <row r="13627" spans="3:3" x14ac:dyDescent="0.25">
      <c r="C13627" s="20"/>
    </row>
    <row r="13628" spans="3:3" x14ac:dyDescent="0.25">
      <c r="C13628" s="20"/>
    </row>
    <row r="13629" spans="3:3" x14ac:dyDescent="0.25">
      <c r="C13629" s="20"/>
    </row>
    <row r="13630" spans="3:3" x14ac:dyDescent="0.25">
      <c r="C13630" s="20"/>
    </row>
    <row r="13631" spans="3:3" x14ac:dyDescent="0.25">
      <c r="C13631" s="20"/>
    </row>
    <row r="13632" spans="3:3" x14ac:dyDescent="0.25">
      <c r="C13632" s="20"/>
    </row>
    <row r="13633" spans="3:3" x14ac:dyDescent="0.25">
      <c r="C13633" s="20"/>
    </row>
    <row r="13634" spans="3:3" x14ac:dyDescent="0.25">
      <c r="C13634" s="20"/>
    </row>
    <row r="13635" spans="3:3" x14ac:dyDescent="0.25">
      <c r="C13635" s="20"/>
    </row>
    <row r="13636" spans="3:3" x14ac:dyDescent="0.25">
      <c r="C13636" s="20"/>
    </row>
    <row r="13637" spans="3:3" x14ac:dyDescent="0.25">
      <c r="C13637" s="20"/>
    </row>
    <row r="13638" spans="3:3" x14ac:dyDescent="0.25">
      <c r="C13638" s="20"/>
    </row>
    <row r="13639" spans="3:3" x14ac:dyDescent="0.25">
      <c r="C13639" s="20"/>
    </row>
    <row r="13640" spans="3:3" x14ac:dyDescent="0.25">
      <c r="C13640" s="20"/>
    </row>
    <row r="13641" spans="3:3" x14ac:dyDescent="0.25">
      <c r="C13641" s="20"/>
    </row>
    <row r="13642" spans="3:3" x14ac:dyDescent="0.25">
      <c r="C13642" s="20"/>
    </row>
    <row r="13643" spans="3:3" x14ac:dyDescent="0.25">
      <c r="C13643" s="20"/>
    </row>
    <row r="13644" spans="3:3" x14ac:dyDescent="0.25">
      <c r="C13644" s="20"/>
    </row>
    <row r="13645" spans="3:3" x14ac:dyDescent="0.25">
      <c r="C13645" s="20"/>
    </row>
    <row r="13646" spans="3:3" x14ac:dyDescent="0.25">
      <c r="C13646" s="20"/>
    </row>
    <row r="13647" spans="3:3" x14ac:dyDescent="0.25">
      <c r="C13647" s="20"/>
    </row>
    <row r="13648" spans="3:3" x14ac:dyDescent="0.25">
      <c r="C13648" s="20"/>
    </row>
    <row r="13649" spans="3:3" x14ac:dyDescent="0.25">
      <c r="C13649" s="20"/>
    </row>
    <row r="13650" spans="3:3" x14ac:dyDescent="0.25">
      <c r="C13650" s="20"/>
    </row>
    <row r="13651" spans="3:3" x14ac:dyDescent="0.25">
      <c r="C13651" s="20"/>
    </row>
    <row r="13652" spans="3:3" x14ac:dyDescent="0.25">
      <c r="C13652" s="20"/>
    </row>
    <row r="13653" spans="3:3" x14ac:dyDescent="0.25">
      <c r="C13653" s="20"/>
    </row>
    <row r="13654" spans="3:3" x14ac:dyDescent="0.25">
      <c r="C13654" s="20"/>
    </row>
    <row r="13655" spans="3:3" x14ac:dyDescent="0.25">
      <c r="C13655" s="20"/>
    </row>
    <row r="13656" spans="3:3" x14ac:dyDescent="0.25">
      <c r="C13656" s="20"/>
    </row>
    <row r="13657" spans="3:3" x14ac:dyDescent="0.25">
      <c r="C13657" s="20"/>
    </row>
    <row r="13658" spans="3:3" x14ac:dyDescent="0.25">
      <c r="C13658" s="20"/>
    </row>
    <row r="13659" spans="3:3" x14ac:dyDescent="0.25">
      <c r="C13659" s="20"/>
    </row>
    <row r="13660" spans="3:3" x14ac:dyDescent="0.25">
      <c r="C13660" s="20"/>
    </row>
    <row r="13661" spans="3:3" x14ac:dyDescent="0.25">
      <c r="C13661" s="20"/>
    </row>
    <row r="13662" spans="3:3" x14ac:dyDescent="0.25">
      <c r="C13662" s="20"/>
    </row>
    <row r="13663" spans="3:3" x14ac:dyDescent="0.25">
      <c r="C13663" s="20"/>
    </row>
    <row r="13664" spans="3:3" x14ac:dyDescent="0.25">
      <c r="C13664" s="20"/>
    </row>
    <row r="13665" spans="3:3" x14ac:dyDescent="0.25">
      <c r="C13665" s="20"/>
    </row>
    <row r="13666" spans="3:3" x14ac:dyDescent="0.25">
      <c r="C13666" s="20"/>
    </row>
    <row r="13667" spans="3:3" x14ac:dyDescent="0.25">
      <c r="C13667" s="20"/>
    </row>
    <row r="13668" spans="3:3" x14ac:dyDescent="0.25">
      <c r="C13668" s="20"/>
    </row>
    <row r="13669" spans="3:3" x14ac:dyDescent="0.25">
      <c r="C13669" s="20"/>
    </row>
    <row r="13670" spans="3:3" x14ac:dyDescent="0.25">
      <c r="C13670" s="20"/>
    </row>
    <row r="13671" spans="3:3" x14ac:dyDescent="0.25">
      <c r="C13671" s="20"/>
    </row>
    <row r="13672" spans="3:3" x14ac:dyDescent="0.25">
      <c r="C13672" s="20"/>
    </row>
    <row r="13673" spans="3:3" x14ac:dyDescent="0.25">
      <c r="C13673" s="20"/>
    </row>
    <row r="13674" spans="3:3" x14ac:dyDescent="0.25">
      <c r="C13674" s="20"/>
    </row>
    <row r="13675" spans="3:3" x14ac:dyDescent="0.25">
      <c r="C13675" s="20"/>
    </row>
    <row r="13676" spans="3:3" x14ac:dyDescent="0.25">
      <c r="C13676" s="20"/>
    </row>
    <row r="13677" spans="3:3" x14ac:dyDescent="0.25">
      <c r="C13677" s="20"/>
    </row>
    <row r="13678" spans="3:3" x14ac:dyDescent="0.25">
      <c r="C13678" s="20"/>
    </row>
    <row r="13679" spans="3:3" x14ac:dyDescent="0.25">
      <c r="C13679" s="20"/>
    </row>
    <row r="13680" spans="3:3" x14ac:dyDescent="0.25">
      <c r="C13680" s="20"/>
    </row>
    <row r="13681" spans="3:3" x14ac:dyDescent="0.25">
      <c r="C13681" s="20"/>
    </row>
    <row r="13682" spans="3:3" x14ac:dyDescent="0.25">
      <c r="C13682" s="20"/>
    </row>
    <row r="13683" spans="3:3" x14ac:dyDescent="0.25">
      <c r="C13683" s="20"/>
    </row>
    <row r="13684" spans="3:3" x14ac:dyDescent="0.25">
      <c r="C13684" s="20"/>
    </row>
    <row r="13685" spans="3:3" x14ac:dyDescent="0.25">
      <c r="C13685" s="20"/>
    </row>
    <row r="13686" spans="3:3" x14ac:dyDescent="0.25">
      <c r="C13686" s="20"/>
    </row>
    <row r="13687" spans="3:3" x14ac:dyDescent="0.25">
      <c r="C13687" s="20"/>
    </row>
    <row r="13688" spans="3:3" x14ac:dyDescent="0.25">
      <c r="C13688" s="20"/>
    </row>
    <row r="13689" spans="3:3" x14ac:dyDescent="0.25">
      <c r="C13689" s="20"/>
    </row>
    <row r="13690" spans="3:3" x14ac:dyDescent="0.25">
      <c r="C13690" s="20"/>
    </row>
    <row r="13691" spans="3:3" x14ac:dyDescent="0.25">
      <c r="C13691" s="20"/>
    </row>
    <row r="13692" spans="3:3" x14ac:dyDescent="0.25">
      <c r="C13692" s="20"/>
    </row>
    <row r="13693" spans="3:3" x14ac:dyDescent="0.25">
      <c r="C13693" s="20"/>
    </row>
    <row r="13694" spans="3:3" x14ac:dyDescent="0.25">
      <c r="C13694" s="20"/>
    </row>
    <row r="13695" spans="3:3" x14ac:dyDescent="0.25">
      <c r="C13695" s="20"/>
    </row>
    <row r="13696" spans="3:3" x14ac:dyDescent="0.25">
      <c r="C13696" s="20"/>
    </row>
    <row r="13697" spans="3:3" x14ac:dyDescent="0.25">
      <c r="C13697" s="20"/>
    </row>
    <row r="13698" spans="3:3" x14ac:dyDescent="0.25">
      <c r="C13698" s="20"/>
    </row>
    <row r="13699" spans="3:3" x14ac:dyDescent="0.25">
      <c r="C13699" s="20"/>
    </row>
    <row r="13700" spans="3:3" x14ac:dyDescent="0.25">
      <c r="C13700" s="20"/>
    </row>
    <row r="13701" spans="3:3" x14ac:dyDescent="0.25">
      <c r="C13701" s="20"/>
    </row>
    <row r="13702" spans="3:3" x14ac:dyDescent="0.25">
      <c r="C13702" s="20"/>
    </row>
    <row r="13703" spans="3:3" x14ac:dyDescent="0.25">
      <c r="C13703" s="20"/>
    </row>
    <row r="13704" spans="3:3" x14ac:dyDescent="0.25">
      <c r="C13704" s="20"/>
    </row>
    <row r="13705" spans="3:3" x14ac:dyDescent="0.25">
      <c r="C13705" s="20"/>
    </row>
    <row r="13706" spans="3:3" x14ac:dyDescent="0.25">
      <c r="C13706" s="20"/>
    </row>
    <row r="13707" spans="3:3" x14ac:dyDescent="0.25">
      <c r="C13707" s="20"/>
    </row>
    <row r="13708" spans="3:3" x14ac:dyDescent="0.25">
      <c r="C13708" s="20"/>
    </row>
    <row r="13709" spans="3:3" x14ac:dyDescent="0.25">
      <c r="C13709" s="20"/>
    </row>
    <row r="13710" spans="3:3" x14ac:dyDescent="0.25">
      <c r="C13710" s="20"/>
    </row>
    <row r="13711" spans="3:3" x14ac:dyDescent="0.25">
      <c r="C13711" s="20"/>
    </row>
    <row r="13712" spans="3:3" x14ac:dyDescent="0.25">
      <c r="C13712" s="20"/>
    </row>
    <row r="13713" spans="3:3" x14ac:dyDescent="0.25">
      <c r="C13713" s="20"/>
    </row>
    <row r="13714" spans="3:3" x14ac:dyDescent="0.25">
      <c r="C13714" s="20"/>
    </row>
    <row r="13715" spans="3:3" x14ac:dyDescent="0.25">
      <c r="C13715" s="20"/>
    </row>
    <row r="13716" spans="3:3" x14ac:dyDescent="0.25">
      <c r="C13716" s="20"/>
    </row>
    <row r="13717" spans="3:3" x14ac:dyDescent="0.25">
      <c r="C13717" s="20"/>
    </row>
    <row r="13718" spans="3:3" x14ac:dyDescent="0.25">
      <c r="C13718" s="20"/>
    </row>
    <row r="13719" spans="3:3" x14ac:dyDescent="0.25">
      <c r="C13719" s="20"/>
    </row>
    <row r="13720" spans="3:3" x14ac:dyDescent="0.25">
      <c r="C13720" s="20"/>
    </row>
    <row r="13721" spans="3:3" x14ac:dyDescent="0.25">
      <c r="C13721" s="20"/>
    </row>
    <row r="13722" spans="3:3" x14ac:dyDescent="0.25">
      <c r="C13722" s="20"/>
    </row>
    <row r="13723" spans="3:3" x14ac:dyDescent="0.25">
      <c r="C13723" s="20"/>
    </row>
    <row r="13724" spans="3:3" x14ac:dyDescent="0.25">
      <c r="C13724" s="20"/>
    </row>
    <row r="13725" spans="3:3" x14ac:dyDescent="0.25">
      <c r="C13725" s="20"/>
    </row>
    <row r="13726" spans="3:3" x14ac:dyDescent="0.25">
      <c r="C13726" s="20"/>
    </row>
    <row r="13727" spans="3:3" x14ac:dyDescent="0.25">
      <c r="C13727" s="20"/>
    </row>
    <row r="13728" spans="3:3" x14ac:dyDescent="0.25">
      <c r="C13728" s="20"/>
    </row>
    <row r="13729" spans="3:3" x14ac:dyDescent="0.25">
      <c r="C13729" s="20"/>
    </row>
    <row r="13730" spans="3:3" x14ac:dyDescent="0.25">
      <c r="C13730" s="20"/>
    </row>
    <row r="13731" spans="3:3" x14ac:dyDescent="0.25">
      <c r="C13731" s="20"/>
    </row>
    <row r="13732" spans="3:3" x14ac:dyDescent="0.25">
      <c r="C13732" s="20"/>
    </row>
    <row r="13733" spans="3:3" x14ac:dyDescent="0.25">
      <c r="C13733" s="20"/>
    </row>
    <row r="13734" spans="3:3" x14ac:dyDescent="0.25">
      <c r="C13734" s="20"/>
    </row>
    <row r="13735" spans="3:3" x14ac:dyDescent="0.25">
      <c r="C13735" s="20"/>
    </row>
    <row r="13736" spans="3:3" x14ac:dyDescent="0.25">
      <c r="C13736" s="20"/>
    </row>
    <row r="13737" spans="3:3" x14ac:dyDescent="0.25">
      <c r="C13737" s="20"/>
    </row>
    <row r="13738" spans="3:3" x14ac:dyDescent="0.25">
      <c r="C13738" s="20"/>
    </row>
    <row r="13739" spans="3:3" x14ac:dyDescent="0.25">
      <c r="C13739" s="20"/>
    </row>
    <row r="13740" spans="3:3" x14ac:dyDescent="0.25">
      <c r="C13740" s="20"/>
    </row>
    <row r="13741" spans="3:3" x14ac:dyDescent="0.25">
      <c r="C13741" s="20"/>
    </row>
    <row r="13742" spans="3:3" x14ac:dyDescent="0.25">
      <c r="C13742" s="20"/>
    </row>
    <row r="13743" spans="3:3" x14ac:dyDescent="0.25">
      <c r="C13743" s="20"/>
    </row>
    <row r="13744" spans="3:3" x14ac:dyDescent="0.25">
      <c r="C13744" s="20"/>
    </row>
    <row r="13745" spans="3:3" x14ac:dyDescent="0.25">
      <c r="C13745" s="20"/>
    </row>
    <row r="13746" spans="3:3" x14ac:dyDescent="0.25">
      <c r="C13746" s="20"/>
    </row>
    <row r="13747" spans="3:3" x14ac:dyDescent="0.25">
      <c r="C13747" s="20"/>
    </row>
    <row r="13748" spans="3:3" x14ac:dyDescent="0.25">
      <c r="C13748" s="20"/>
    </row>
    <row r="13749" spans="3:3" x14ac:dyDescent="0.25">
      <c r="C13749" s="20"/>
    </row>
    <row r="13750" spans="3:3" x14ac:dyDescent="0.25">
      <c r="C13750" s="20"/>
    </row>
    <row r="13751" spans="3:3" x14ac:dyDescent="0.25">
      <c r="C13751" s="20"/>
    </row>
    <row r="13752" spans="3:3" x14ac:dyDescent="0.25">
      <c r="C13752" s="20"/>
    </row>
    <row r="13753" spans="3:3" x14ac:dyDescent="0.25">
      <c r="C13753" s="20"/>
    </row>
    <row r="13754" spans="3:3" x14ac:dyDescent="0.25">
      <c r="C13754" s="20"/>
    </row>
    <row r="13755" spans="3:3" x14ac:dyDescent="0.25">
      <c r="C13755" s="20"/>
    </row>
    <row r="13756" spans="3:3" x14ac:dyDescent="0.25">
      <c r="C13756" s="20"/>
    </row>
    <row r="13757" spans="3:3" x14ac:dyDescent="0.25">
      <c r="C13757" s="20"/>
    </row>
    <row r="13758" spans="3:3" x14ac:dyDescent="0.25">
      <c r="C13758" s="20"/>
    </row>
    <row r="13759" spans="3:3" x14ac:dyDescent="0.25">
      <c r="C13759" s="20"/>
    </row>
    <row r="13760" spans="3:3" x14ac:dyDescent="0.25">
      <c r="C13760" s="20"/>
    </row>
    <row r="13761" spans="3:3" x14ac:dyDescent="0.25">
      <c r="C13761" s="20"/>
    </row>
    <row r="13762" spans="3:3" x14ac:dyDescent="0.25">
      <c r="C13762" s="20"/>
    </row>
    <row r="13763" spans="3:3" x14ac:dyDescent="0.25">
      <c r="C13763" s="20"/>
    </row>
    <row r="13764" spans="3:3" x14ac:dyDescent="0.25">
      <c r="C13764" s="20"/>
    </row>
    <row r="13765" spans="3:3" x14ac:dyDescent="0.25">
      <c r="C13765" s="20"/>
    </row>
    <row r="13766" spans="3:3" x14ac:dyDescent="0.25">
      <c r="C13766" s="20"/>
    </row>
    <row r="13767" spans="3:3" x14ac:dyDescent="0.25">
      <c r="C13767" s="20"/>
    </row>
    <row r="13768" spans="3:3" x14ac:dyDescent="0.25">
      <c r="C13768" s="20"/>
    </row>
    <row r="13769" spans="3:3" x14ac:dyDescent="0.25">
      <c r="C13769" s="20"/>
    </row>
    <row r="13770" spans="3:3" x14ac:dyDescent="0.25">
      <c r="C13770" s="20"/>
    </row>
    <row r="13771" spans="3:3" x14ac:dyDescent="0.25">
      <c r="C13771" s="20"/>
    </row>
    <row r="13772" spans="3:3" x14ac:dyDescent="0.25">
      <c r="C13772" s="20"/>
    </row>
    <row r="13773" spans="3:3" x14ac:dyDescent="0.25">
      <c r="C13773" s="20"/>
    </row>
    <row r="13774" spans="3:3" x14ac:dyDescent="0.25">
      <c r="C13774" s="20"/>
    </row>
    <row r="13775" spans="3:3" x14ac:dyDescent="0.25">
      <c r="C13775" s="20"/>
    </row>
    <row r="13776" spans="3:3" x14ac:dyDescent="0.25">
      <c r="C13776" s="20"/>
    </row>
    <row r="13777" spans="3:3" x14ac:dyDescent="0.25">
      <c r="C13777" s="20"/>
    </row>
    <row r="13778" spans="3:3" x14ac:dyDescent="0.25">
      <c r="C13778" s="20"/>
    </row>
    <row r="13779" spans="3:3" x14ac:dyDescent="0.25">
      <c r="C13779" s="20"/>
    </row>
    <row r="13780" spans="3:3" x14ac:dyDescent="0.25">
      <c r="C13780" s="20"/>
    </row>
    <row r="13781" spans="3:3" x14ac:dyDescent="0.25">
      <c r="C13781" s="20"/>
    </row>
    <row r="13782" spans="3:3" x14ac:dyDescent="0.25">
      <c r="C13782" s="20"/>
    </row>
    <row r="13783" spans="3:3" x14ac:dyDescent="0.25">
      <c r="C13783" s="20"/>
    </row>
    <row r="13784" spans="3:3" x14ac:dyDescent="0.25">
      <c r="C13784" s="20"/>
    </row>
    <row r="13785" spans="3:3" x14ac:dyDescent="0.25">
      <c r="C13785" s="20"/>
    </row>
    <row r="13786" spans="3:3" x14ac:dyDescent="0.25">
      <c r="C13786" s="20"/>
    </row>
    <row r="13787" spans="3:3" x14ac:dyDescent="0.25">
      <c r="C13787" s="20"/>
    </row>
    <row r="13788" spans="3:3" x14ac:dyDescent="0.25">
      <c r="C13788" s="20"/>
    </row>
    <row r="13789" spans="3:3" x14ac:dyDescent="0.25">
      <c r="C13789" s="20"/>
    </row>
    <row r="13790" spans="3:3" x14ac:dyDescent="0.25">
      <c r="C13790" s="20"/>
    </row>
    <row r="13791" spans="3:3" x14ac:dyDescent="0.25">
      <c r="C13791" s="20"/>
    </row>
    <row r="13792" spans="3:3" x14ac:dyDescent="0.25">
      <c r="C13792" s="20"/>
    </row>
    <row r="13793" spans="3:3" x14ac:dyDescent="0.25">
      <c r="C13793" s="20"/>
    </row>
    <row r="13794" spans="3:3" x14ac:dyDescent="0.25">
      <c r="C13794" s="20"/>
    </row>
    <row r="13795" spans="3:3" x14ac:dyDescent="0.25">
      <c r="C13795" s="20"/>
    </row>
    <row r="13796" spans="3:3" x14ac:dyDescent="0.25">
      <c r="C13796" s="20"/>
    </row>
    <row r="13797" spans="3:3" x14ac:dyDescent="0.25">
      <c r="C13797" s="20"/>
    </row>
    <row r="13798" spans="3:3" x14ac:dyDescent="0.25">
      <c r="C13798" s="20"/>
    </row>
    <row r="13799" spans="3:3" x14ac:dyDescent="0.25">
      <c r="C13799" s="20"/>
    </row>
    <row r="13800" spans="3:3" x14ac:dyDescent="0.25">
      <c r="C13800" s="20"/>
    </row>
    <row r="13801" spans="3:3" x14ac:dyDescent="0.25">
      <c r="C13801" s="20"/>
    </row>
    <row r="13802" spans="3:3" x14ac:dyDescent="0.25">
      <c r="C13802" s="20"/>
    </row>
    <row r="13803" spans="3:3" x14ac:dyDescent="0.25">
      <c r="C13803" s="20"/>
    </row>
    <row r="13804" spans="3:3" x14ac:dyDescent="0.25">
      <c r="C13804" s="20"/>
    </row>
    <row r="13805" spans="3:3" x14ac:dyDescent="0.25">
      <c r="C13805" s="20"/>
    </row>
    <row r="13806" spans="3:3" x14ac:dyDescent="0.25">
      <c r="C13806" s="20"/>
    </row>
    <row r="13807" spans="3:3" x14ac:dyDescent="0.25">
      <c r="C13807" s="20"/>
    </row>
    <row r="13808" spans="3:3" x14ac:dyDescent="0.25">
      <c r="C13808" s="20"/>
    </row>
    <row r="13809" spans="3:3" x14ac:dyDescent="0.25">
      <c r="C13809" s="20"/>
    </row>
    <row r="13810" spans="3:3" x14ac:dyDescent="0.25">
      <c r="C13810" s="20"/>
    </row>
    <row r="13811" spans="3:3" x14ac:dyDescent="0.25">
      <c r="C13811" s="20"/>
    </row>
    <row r="13812" spans="3:3" x14ac:dyDescent="0.25">
      <c r="C13812" s="20"/>
    </row>
    <row r="13813" spans="3:3" x14ac:dyDescent="0.25">
      <c r="C13813" s="20"/>
    </row>
    <row r="13814" spans="3:3" x14ac:dyDescent="0.25">
      <c r="C13814" s="20"/>
    </row>
    <row r="13815" spans="3:3" x14ac:dyDescent="0.25">
      <c r="C13815" s="20"/>
    </row>
    <row r="13816" spans="3:3" x14ac:dyDescent="0.25">
      <c r="C13816" s="20"/>
    </row>
    <row r="13817" spans="3:3" x14ac:dyDescent="0.25">
      <c r="C13817" s="20"/>
    </row>
    <row r="13818" spans="3:3" x14ac:dyDescent="0.25">
      <c r="C13818" s="20"/>
    </row>
    <row r="13819" spans="3:3" x14ac:dyDescent="0.25">
      <c r="C13819" s="20"/>
    </row>
    <row r="13820" spans="3:3" x14ac:dyDescent="0.25">
      <c r="C13820" s="20"/>
    </row>
    <row r="13821" spans="3:3" x14ac:dyDescent="0.25">
      <c r="C13821" s="20"/>
    </row>
    <row r="13822" spans="3:3" x14ac:dyDescent="0.25">
      <c r="C13822" s="20"/>
    </row>
    <row r="13823" spans="3:3" x14ac:dyDescent="0.25">
      <c r="C13823" s="20"/>
    </row>
    <row r="13824" spans="3:3" x14ac:dyDescent="0.25">
      <c r="C13824" s="20"/>
    </row>
    <row r="13825" spans="3:3" x14ac:dyDescent="0.25">
      <c r="C13825" s="20"/>
    </row>
    <row r="13826" spans="3:3" x14ac:dyDescent="0.25">
      <c r="C13826" s="20"/>
    </row>
    <row r="13827" spans="3:3" x14ac:dyDescent="0.25">
      <c r="C13827" s="20"/>
    </row>
    <row r="13828" spans="3:3" x14ac:dyDescent="0.25">
      <c r="C13828" s="20"/>
    </row>
    <row r="13829" spans="3:3" x14ac:dyDescent="0.25">
      <c r="C13829" s="20"/>
    </row>
    <row r="13830" spans="3:3" x14ac:dyDescent="0.25">
      <c r="C13830" s="20"/>
    </row>
    <row r="13831" spans="3:3" x14ac:dyDescent="0.25">
      <c r="C13831" s="20"/>
    </row>
    <row r="13832" spans="3:3" x14ac:dyDescent="0.25">
      <c r="C13832" s="20"/>
    </row>
    <row r="13833" spans="3:3" x14ac:dyDescent="0.25">
      <c r="C13833" s="20"/>
    </row>
    <row r="13834" spans="3:3" x14ac:dyDescent="0.25">
      <c r="C13834" s="20"/>
    </row>
    <row r="13835" spans="3:3" x14ac:dyDescent="0.25">
      <c r="C13835" s="20"/>
    </row>
    <row r="13836" spans="3:3" x14ac:dyDescent="0.25">
      <c r="C13836" s="20"/>
    </row>
    <row r="13837" spans="3:3" x14ac:dyDescent="0.25">
      <c r="C13837" s="20"/>
    </row>
    <row r="13838" spans="3:3" x14ac:dyDescent="0.25">
      <c r="C13838" s="20"/>
    </row>
    <row r="13839" spans="3:3" x14ac:dyDescent="0.25">
      <c r="C13839" s="20"/>
    </row>
    <row r="13840" spans="3:3" x14ac:dyDescent="0.25">
      <c r="C13840" s="20"/>
    </row>
    <row r="13841" spans="3:3" x14ac:dyDescent="0.25">
      <c r="C13841" s="20"/>
    </row>
    <row r="13842" spans="3:3" x14ac:dyDescent="0.25">
      <c r="C13842" s="20"/>
    </row>
    <row r="13843" spans="3:3" x14ac:dyDescent="0.25">
      <c r="C13843" s="20"/>
    </row>
    <row r="13844" spans="3:3" x14ac:dyDescent="0.25">
      <c r="C13844" s="20"/>
    </row>
    <row r="13845" spans="3:3" x14ac:dyDescent="0.25">
      <c r="C13845" s="20"/>
    </row>
    <row r="13846" spans="3:3" x14ac:dyDescent="0.25">
      <c r="C13846" s="20"/>
    </row>
    <row r="13847" spans="3:3" x14ac:dyDescent="0.25">
      <c r="C13847" s="20"/>
    </row>
    <row r="13848" spans="3:3" x14ac:dyDescent="0.25">
      <c r="C13848" s="20"/>
    </row>
    <row r="13849" spans="3:3" x14ac:dyDescent="0.25">
      <c r="C13849" s="20"/>
    </row>
    <row r="13850" spans="3:3" x14ac:dyDescent="0.25">
      <c r="C13850" s="20"/>
    </row>
    <row r="13851" spans="3:3" x14ac:dyDescent="0.25">
      <c r="C13851" s="20"/>
    </row>
    <row r="13852" spans="3:3" x14ac:dyDescent="0.25">
      <c r="C13852" s="20"/>
    </row>
    <row r="13853" spans="3:3" x14ac:dyDescent="0.25">
      <c r="C13853" s="20"/>
    </row>
    <row r="13854" spans="3:3" x14ac:dyDescent="0.25">
      <c r="C13854" s="20"/>
    </row>
    <row r="13855" spans="3:3" x14ac:dyDescent="0.25">
      <c r="C13855" s="20"/>
    </row>
    <row r="13856" spans="3:3" x14ac:dyDescent="0.25">
      <c r="C13856" s="20"/>
    </row>
    <row r="13857" spans="3:3" x14ac:dyDescent="0.25">
      <c r="C13857" s="20"/>
    </row>
    <row r="13858" spans="3:3" x14ac:dyDescent="0.25">
      <c r="C13858" s="20"/>
    </row>
    <row r="13859" spans="3:3" x14ac:dyDescent="0.25">
      <c r="C13859" s="20"/>
    </row>
    <row r="13860" spans="3:3" x14ac:dyDescent="0.25">
      <c r="C13860" s="20"/>
    </row>
    <row r="13861" spans="3:3" x14ac:dyDescent="0.25">
      <c r="C13861" s="20"/>
    </row>
    <row r="13862" spans="3:3" x14ac:dyDescent="0.25">
      <c r="C13862" s="20"/>
    </row>
    <row r="13863" spans="3:3" x14ac:dyDescent="0.25">
      <c r="C13863" s="20"/>
    </row>
    <row r="13864" spans="3:3" x14ac:dyDescent="0.25">
      <c r="C13864" s="20"/>
    </row>
    <row r="13865" spans="3:3" x14ac:dyDescent="0.25">
      <c r="C13865" s="20"/>
    </row>
    <row r="13866" spans="3:3" x14ac:dyDescent="0.25">
      <c r="C13866" s="20"/>
    </row>
    <row r="13867" spans="3:3" x14ac:dyDescent="0.25">
      <c r="C13867" s="20"/>
    </row>
    <row r="13868" spans="3:3" x14ac:dyDescent="0.25">
      <c r="C13868" s="20"/>
    </row>
    <row r="13869" spans="3:3" x14ac:dyDescent="0.25">
      <c r="C13869" s="20"/>
    </row>
    <row r="13870" spans="3:3" x14ac:dyDescent="0.25">
      <c r="C13870" s="20"/>
    </row>
    <row r="13871" spans="3:3" x14ac:dyDescent="0.25">
      <c r="C13871" s="20"/>
    </row>
    <row r="13872" spans="3:3" x14ac:dyDescent="0.25">
      <c r="C13872" s="20"/>
    </row>
    <row r="13873" spans="3:3" x14ac:dyDescent="0.25">
      <c r="C13873" s="20"/>
    </row>
    <row r="13874" spans="3:3" x14ac:dyDescent="0.25">
      <c r="C13874" s="20"/>
    </row>
    <row r="13875" spans="3:3" x14ac:dyDescent="0.25">
      <c r="C13875" s="20"/>
    </row>
    <row r="13876" spans="3:3" x14ac:dyDescent="0.25">
      <c r="C13876" s="20"/>
    </row>
    <row r="13877" spans="3:3" x14ac:dyDescent="0.25">
      <c r="C13877" s="20"/>
    </row>
    <row r="13878" spans="3:3" x14ac:dyDescent="0.25">
      <c r="C13878" s="20"/>
    </row>
    <row r="13879" spans="3:3" x14ac:dyDescent="0.25">
      <c r="C13879" s="20"/>
    </row>
    <row r="13880" spans="3:3" x14ac:dyDescent="0.25">
      <c r="C13880" s="20"/>
    </row>
    <row r="13881" spans="3:3" x14ac:dyDescent="0.25">
      <c r="C13881" s="20"/>
    </row>
    <row r="13882" spans="3:3" x14ac:dyDescent="0.25">
      <c r="C13882" s="20"/>
    </row>
    <row r="13883" spans="3:3" x14ac:dyDescent="0.25">
      <c r="C13883" s="20"/>
    </row>
    <row r="13884" spans="3:3" x14ac:dyDescent="0.25">
      <c r="C13884" s="20"/>
    </row>
    <row r="13885" spans="3:3" x14ac:dyDescent="0.25">
      <c r="C13885" s="20"/>
    </row>
    <row r="13886" spans="3:3" x14ac:dyDescent="0.25">
      <c r="C13886" s="20"/>
    </row>
    <row r="13887" spans="3:3" x14ac:dyDescent="0.25">
      <c r="C13887" s="20"/>
    </row>
    <row r="13888" spans="3:3" x14ac:dyDescent="0.25">
      <c r="C13888" s="20"/>
    </row>
    <row r="13889" spans="3:3" x14ac:dyDescent="0.25">
      <c r="C13889" s="20"/>
    </row>
    <row r="13890" spans="3:3" x14ac:dyDescent="0.25">
      <c r="C13890" s="20"/>
    </row>
    <row r="13891" spans="3:3" x14ac:dyDescent="0.25">
      <c r="C13891" s="20"/>
    </row>
    <row r="13892" spans="3:3" x14ac:dyDescent="0.25">
      <c r="C13892" s="20"/>
    </row>
    <row r="13893" spans="3:3" x14ac:dyDescent="0.25">
      <c r="C13893" s="20"/>
    </row>
    <row r="13894" spans="3:3" x14ac:dyDescent="0.25">
      <c r="C13894" s="20"/>
    </row>
    <row r="13895" spans="3:3" x14ac:dyDescent="0.25">
      <c r="C13895" s="20"/>
    </row>
    <row r="13896" spans="3:3" x14ac:dyDescent="0.25">
      <c r="C13896" s="20"/>
    </row>
    <row r="13897" spans="3:3" x14ac:dyDescent="0.25">
      <c r="C13897" s="20"/>
    </row>
    <row r="13898" spans="3:3" x14ac:dyDescent="0.25">
      <c r="C13898" s="20"/>
    </row>
    <row r="13899" spans="3:3" x14ac:dyDescent="0.25">
      <c r="C13899" s="20"/>
    </row>
    <row r="13900" spans="3:3" x14ac:dyDescent="0.25">
      <c r="C13900" s="20"/>
    </row>
    <row r="13901" spans="3:3" x14ac:dyDescent="0.25">
      <c r="C13901" s="20"/>
    </row>
    <row r="13902" spans="3:3" x14ac:dyDescent="0.25">
      <c r="C13902" s="20"/>
    </row>
    <row r="13903" spans="3:3" x14ac:dyDescent="0.25">
      <c r="C13903" s="20"/>
    </row>
    <row r="13904" spans="3:3" x14ac:dyDescent="0.25">
      <c r="C13904" s="20"/>
    </row>
    <row r="13905" spans="3:3" x14ac:dyDescent="0.25">
      <c r="C13905" s="20"/>
    </row>
    <row r="13906" spans="3:3" x14ac:dyDescent="0.25">
      <c r="C13906" s="20"/>
    </row>
    <row r="13907" spans="3:3" x14ac:dyDescent="0.25">
      <c r="C13907" s="20"/>
    </row>
    <row r="13908" spans="3:3" x14ac:dyDescent="0.25">
      <c r="C13908" s="20"/>
    </row>
    <row r="13909" spans="3:3" x14ac:dyDescent="0.25">
      <c r="C13909" s="20"/>
    </row>
    <row r="13910" spans="3:3" x14ac:dyDescent="0.25">
      <c r="C13910" s="20"/>
    </row>
    <row r="13911" spans="3:3" x14ac:dyDescent="0.25">
      <c r="C13911" s="20"/>
    </row>
    <row r="13912" spans="3:3" x14ac:dyDescent="0.25">
      <c r="C13912" s="20"/>
    </row>
    <row r="13913" spans="3:3" x14ac:dyDescent="0.25">
      <c r="C13913" s="20"/>
    </row>
    <row r="13914" spans="3:3" x14ac:dyDescent="0.25">
      <c r="C13914" s="20"/>
    </row>
    <row r="13915" spans="3:3" x14ac:dyDescent="0.25">
      <c r="C13915" s="20"/>
    </row>
    <row r="13916" spans="3:3" x14ac:dyDescent="0.25">
      <c r="C13916" s="20"/>
    </row>
    <row r="13917" spans="3:3" x14ac:dyDescent="0.25">
      <c r="C13917" s="20"/>
    </row>
    <row r="13918" spans="3:3" x14ac:dyDescent="0.25">
      <c r="C13918" s="20"/>
    </row>
    <row r="13919" spans="3:3" x14ac:dyDescent="0.25">
      <c r="C13919" s="20"/>
    </row>
    <row r="13920" spans="3:3" x14ac:dyDescent="0.25">
      <c r="C13920" s="20"/>
    </row>
    <row r="13921" spans="3:3" x14ac:dyDescent="0.25">
      <c r="C13921" s="20"/>
    </row>
    <row r="13922" spans="3:3" x14ac:dyDescent="0.25">
      <c r="C13922" s="20"/>
    </row>
    <row r="13923" spans="3:3" x14ac:dyDescent="0.25">
      <c r="C13923" s="20"/>
    </row>
    <row r="13924" spans="3:3" x14ac:dyDescent="0.25">
      <c r="C13924" s="20"/>
    </row>
    <row r="13925" spans="3:3" x14ac:dyDescent="0.25">
      <c r="C13925" s="20"/>
    </row>
    <row r="13926" spans="3:3" x14ac:dyDescent="0.25">
      <c r="C13926" s="20"/>
    </row>
    <row r="13927" spans="3:3" x14ac:dyDescent="0.25">
      <c r="C13927" s="20"/>
    </row>
    <row r="13928" spans="3:3" x14ac:dyDescent="0.25">
      <c r="C13928" s="20"/>
    </row>
    <row r="13929" spans="3:3" x14ac:dyDescent="0.25">
      <c r="C13929" s="20"/>
    </row>
    <row r="13930" spans="3:3" x14ac:dyDescent="0.25">
      <c r="C13930" s="20"/>
    </row>
    <row r="13931" spans="3:3" x14ac:dyDescent="0.25">
      <c r="C13931" s="20"/>
    </row>
    <row r="13932" spans="3:3" x14ac:dyDescent="0.25">
      <c r="C13932" s="20"/>
    </row>
    <row r="13933" spans="3:3" x14ac:dyDescent="0.25">
      <c r="C13933" s="20"/>
    </row>
    <row r="13934" spans="3:3" x14ac:dyDescent="0.25">
      <c r="C13934" s="20"/>
    </row>
    <row r="13935" spans="3:3" x14ac:dyDescent="0.25">
      <c r="C13935" s="20"/>
    </row>
    <row r="13936" spans="3:3" x14ac:dyDescent="0.25">
      <c r="C13936" s="20"/>
    </row>
    <row r="13937" spans="3:3" x14ac:dyDescent="0.25">
      <c r="C13937" s="20"/>
    </row>
    <row r="13938" spans="3:3" x14ac:dyDescent="0.25">
      <c r="C13938" s="20"/>
    </row>
    <row r="13939" spans="3:3" x14ac:dyDescent="0.25">
      <c r="C13939" s="20"/>
    </row>
    <row r="13940" spans="3:3" x14ac:dyDescent="0.25">
      <c r="C13940" s="20"/>
    </row>
    <row r="13941" spans="3:3" x14ac:dyDescent="0.25">
      <c r="C13941" s="20"/>
    </row>
    <row r="13942" spans="3:3" x14ac:dyDescent="0.25">
      <c r="C13942" s="20"/>
    </row>
    <row r="13943" spans="3:3" x14ac:dyDescent="0.25">
      <c r="C13943" s="20"/>
    </row>
    <row r="13944" spans="3:3" x14ac:dyDescent="0.25">
      <c r="C13944" s="20"/>
    </row>
    <row r="13945" spans="3:3" x14ac:dyDescent="0.25">
      <c r="C13945" s="20"/>
    </row>
    <row r="13946" spans="3:3" x14ac:dyDescent="0.25">
      <c r="C13946" s="20"/>
    </row>
    <row r="13947" spans="3:3" x14ac:dyDescent="0.25">
      <c r="C13947" s="20"/>
    </row>
    <row r="13948" spans="3:3" x14ac:dyDescent="0.25">
      <c r="C13948" s="20"/>
    </row>
    <row r="13949" spans="3:3" x14ac:dyDescent="0.25">
      <c r="C13949" s="20"/>
    </row>
    <row r="13950" spans="3:3" x14ac:dyDescent="0.25">
      <c r="C13950" s="20"/>
    </row>
    <row r="13951" spans="3:3" x14ac:dyDescent="0.25">
      <c r="C13951" s="20"/>
    </row>
    <row r="13952" spans="3:3" x14ac:dyDescent="0.25">
      <c r="C13952" s="20"/>
    </row>
    <row r="13953" spans="3:3" x14ac:dyDescent="0.25">
      <c r="C13953" s="20"/>
    </row>
    <row r="13954" spans="3:3" x14ac:dyDescent="0.25">
      <c r="C13954" s="20"/>
    </row>
    <row r="13955" spans="3:3" x14ac:dyDescent="0.25">
      <c r="C13955" s="20"/>
    </row>
    <row r="13956" spans="3:3" x14ac:dyDescent="0.25">
      <c r="C13956" s="20"/>
    </row>
    <row r="13957" spans="3:3" x14ac:dyDescent="0.25">
      <c r="C13957" s="20"/>
    </row>
    <row r="13958" spans="3:3" x14ac:dyDescent="0.25">
      <c r="C13958" s="20"/>
    </row>
    <row r="13959" spans="3:3" x14ac:dyDescent="0.25">
      <c r="C13959" s="20"/>
    </row>
    <row r="13960" spans="3:3" x14ac:dyDescent="0.25">
      <c r="C13960" s="20"/>
    </row>
    <row r="13961" spans="3:3" x14ac:dyDescent="0.25">
      <c r="C13961" s="20"/>
    </row>
    <row r="13962" spans="3:3" x14ac:dyDescent="0.25">
      <c r="C13962" s="20"/>
    </row>
    <row r="13963" spans="3:3" x14ac:dyDescent="0.25">
      <c r="C13963" s="20"/>
    </row>
    <row r="13964" spans="3:3" x14ac:dyDescent="0.25">
      <c r="C13964" s="20"/>
    </row>
    <row r="13965" spans="3:3" x14ac:dyDescent="0.25">
      <c r="C13965" s="20"/>
    </row>
    <row r="13966" spans="3:3" x14ac:dyDescent="0.25">
      <c r="C13966" s="20"/>
    </row>
    <row r="13967" spans="3:3" x14ac:dyDescent="0.25">
      <c r="C13967" s="20"/>
    </row>
    <row r="13968" spans="3:3" x14ac:dyDescent="0.25">
      <c r="C13968" s="20"/>
    </row>
    <row r="13969" spans="3:3" x14ac:dyDescent="0.25">
      <c r="C13969" s="20"/>
    </row>
    <row r="13970" spans="3:3" x14ac:dyDescent="0.25">
      <c r="C13970" s="20"/>
    </row>
    <row r="13971" spans="3:3" x14ac:dyDescent="0.25">
      <c r="C13971" s="20"/>
    </row>
    <row r="13972" spans="3:3" x14ac:dyDescent="0.25">
      <c r="C13972" s="20"/>
    </row>
    <row r="13973" spans="3:3" x14ac:dyDescent="0.25">
      <c r="C13973" s="20"/>
    </row>
    <row r="13974" spans="3:3" x14ac:dyDescent="0.25">
      <c r="C13974" s="20"/>
    </row>
    <row r="13975" spans="3:3" x14ac:dyDescent="0.25">
      <c r="C13975" s="20"/>
    </row>
    <row r="13976" spans="3:3" x14ac:dyDescent="0.25">
      <c r="C13976" s="20"/>
    </row>
    <row r="13977" spans="3:3" x14ac:dyDescent="0.25">
      <c r="C13977" s="20"/>
    </row>
    <row r="13978" spans="3:3" x14ac:dyDescent="0.25">
      <c r="C13978" s="20"/>
    </row>
    <row r="13979" spans="3:3" x14ac:dyDescent="0.25">
      <c r="C13979" s="20"/>
    </row>
    <row r="13980" spans="3:3" x14ac:dyDescent="0.25">
      <c r="C13980" s="20"/>
    </row>
    <row r="13981" spans="3:3" x14ac:dyDescent="0.25">
      <c r="C13981" s="20"/>
    </row>
    <row r="13982" spans="3:3" x14ac:dyDescent="0.25">
      <c r="C13982" s="20"/>
    </row>
    <row r="13983" spans="3:3" x14ac:dyDescent="0.25">
      <c r="C13983" s="20"/>
    </row>
    <row r="13984" spans="3:3" x14ac:dyDescent="0.25">
      <c r="C13984" s="20"/>
    </row>
    <row r="13985" spans="3:3" x14ac:dyDescent="0.25">
      <c r="C13985" s="20"/>
    </row>
    <row r="13986" spans="3:3" x14ac:dyDescent="0.25">
      <c r="C13986" s="20"/>
    </row>
    <row r="13987" spans="3:3" x14ac:dyDescent="0.25">
      <c r="C13987" s="20"/>
    </row>
    <row r="13988" spans="3:3" x14ac:dyDescent="0.25">
      <c r="C13988" s="20"/>
    </row>
    <row r="13989" spans="3:3" x14ac:dyDescent="0.25">
      <c r="C13989" s="20"/>
    </row>
    <row r="13990" spans="3:3" x14ac:dyDescent="0.25">
      <c r="C13990" s="20"/>
    </row>
    <row r="13991" spans="3:3" x14ac:dyDescent="0.25">
      <c r="C13991" s="20"/>
    </row>
    <row r="13992" spans="3:3" x14ac:dyDescent="0.25">
      <c r="C13992" s="20"/>
    </row>
    <row r="13993" spans="3:3" x14ac:dyDescent="0.25">
      <c r="C13993" s="20"/>
    </row>
    <row r="13994" spans="3:3" x14ac:dyDescent="0.25">
      <c r="C13994" s="20"/>
    </row>
    <row r="13995" spans="3:3" x14ac:dyDescent="0.25">
      <c r="C13995" s="20"/>
    </row>
    <row r="13996" spans="3:3" x14ac:dyDescent="0.25">
      <c r="C13996" s="20"/>
    </row>
    <row r="13997" spans="3:3" x14ac:dyDescent="0.25">
      <c r="C13997" s="20"/>
    </row>
    <row r="13998" spans="3:3" x14ac:dyDescent="0.25">
      <c r="C13998" s="20"/>
    </row>
    <row r="13999" spans="3:3" x14ac:dyDescent="0.25">
      <c r="C13999" s="20"/>
    </row>
    <row r="14000" spans="3:3" x14ac:dyDescent="0.25">
      <c r="C14000" s="20"/>
    </row>
    <row r="14001" spans="3:3" x14ac:dyDescent="0.25">
      <c r="C14001" s="20"/>
    </row>
    <row r="14002" spans="3:3" x14ac:dyDescent="0.25">
      <c r="C14002" s="20"/>
    </row>
    <row r="14003" spans="3:3" x14ac:dyDescent="0.25">
      <c r="C14003" s="20"/>
    </row>
    <row r="14004" spans="3:3" x14ac:dyDescent="0.25">
      <c r="C14004" s="20"/>
    </row>
    <row r="14005" spans="3:3" x14ac:dyDescent="0.25">
      <c r="C14005" s="20"/>
    </row>
    <row r="14006" spans="3:3" x14ac:dyDescent="0.25">
      <c r="C14006" s="20"/>
    </row>
    <row r="14007" spans="3:3" x14ac:dyDescent="0.25">
      <c r="C14007" s="20"/>
    </row>
    <row r="14008" spans="3:3" x14ac:dyDescent="0.25">
      <c r="C14008" s="20"/>
    </row>
    <row r="14009" spans="3:3" x14ac:dyDescent="0.25">
      <c r="C14009" s="20"/>
    </row>
    <row r="14010" spans="3:3" x14ac:dyDescent="0.25">
      <c r="C14010" s="20"/>
    </row>
    <row r="14011" spans="3:3" x14ac:dyDescent="0.25">
      <c r="C14011" s="20"/>
    </row>
    <row r="14012" spans="3:3" x14ac:dyDescent="0.25">
      <c r="C14012" s="20"/>
    </row>
    <row r="14013" spans="3:3" x14ac:dyDescent="0.25">
      <c r="C14013" s="20"/>
    </row>
    <row r="14014" spans="3:3" x14ac:dyDescent="0.25">
      <c r="C14014" s="20"/>
    </row>
    <row r="14015" spans="3:3" x14ac:dyDescent="0.25">
      <c r="C14015" s="20"/>
    </row>
    <row r="14016" spans="3:3" x14ac:dyDescent="0.25">
      <c r="C14016" s="20"/>
    </row>
    <row r="14017" spans="3:3" x14ac:dyDescent="0.25">
      <c r="C14017" s="20"/>
    </row>
    <row r="14018" spans="3:3" x14ac:dyDescent="0.25">
      <c r="C14018" s="20"/>
    </row>
    <row r="14019" spans="3:3" x14ac:dyDescent="0.25">
      <c r="C14019" s="20"/>
    </row>
    <row r="14020" spans="3:3" x14ac:dyDescent="0.25">
      <c r="C14020" s="20"/>
    </row>
    <row r="14021" spans="3:3" x14ac:dyDescent="0.25">
      <c r="C14021" s="20"/>
    </row>
    <row r="14022" spans="3:3" x14ac:dyDescent="0.25">
      <c r="C14022" s="20"/>
    </row>
    <row r="14023" spans="3:3" x14ac:dyDescent="0.25">
      <c r="C14023" s="20"/>
    </row>
    <row r="14024" spans="3:3" x14ac:dyDescent="0.25">
      <c r="C14024" s="20"/>
    </row>
    <row r="14025" spans="3:3" x14ac:dyDescent="0.25">
      <c r="C14025" s="20"/>
    </row>
    <row r="14026" spans="3:3" x14ac:dyDescent="0.25">
      <c r="C14026" s="20"/>
    </row>
    <row r="14027" spans="3:3" x14ac:dyDescent="0.25">
      <c r="C14027" s="20"/>
    </row>
    <row r="14028" spans="3:3" x14ac:dyDescent="0.25">
      <c r="C14028" s="20"/>
    </row>
    <row r="14029" spans="3:3" x14ac:dyDescent="0.25">
      <c r="C14029" s="20"/>
    </row>
    <row r="14030" spans="3:3" x14ac:dyDescent="0.25">
      <c r="C14030" s="20"/>
    </row>
    <row r="14031" spans="3:3" x14ac:dyDescent="0.25">
      <c r="C14031" s="20"/>
    </row>
    <row r="14032" spans="3:3" x14ac:dyDescent="0.25">
      <c r="C14032" s="20"/>
    </row>
    <row r="14033" spans="3:3" x14ac:dyDescent="0.25">
      <c r="C14033" s="20"/>
    </row>
    <row r="14034" spans="3:3" x14ac:dyDescent="0.25">
      <c r="C14034" s="20"/>
    </row>
    <row r="14035" spans="3:3" x14ac:dyDescent="0.25">
      <c r="C14035" s="20"/>
    </row>
    <row r="14036" spans="3:3" x14ac:dyDescent="0.25">
      <c r="C14036" s="20"/>
    </row>
    <row r="14037" spans="3:3" x14ac:dyDescent="0.25">
      <c r="C14037" s="20"/>
    </row>
    <row r="14038" spans="3:3" x14ac:dyDescent="0.25">
      <c r="C14038" s="20"/>
    </row>
    <row r="14039" spans="3:3" x14ac:dyDescent="0.25">
      <c r="C14039" s="20"/>
    </row>
    <row r="14040" spans="3:3" x14ac:dyDescent="0.25">
      <c r="C14040" s="20"/>
    </row>
    <row r="14041" spans="3:3" x14ac:dyDescent="0.25">
      <c r="C14041" s="20"/>
    </row>
    <row r="14042" spans="3:3" x14ac:dyDescent="0.25">
      <c r="C14042" s="20"/>
    </row>
    <row r="14043" spans="3:3" x14ac:dyDescent="0.25">
      <c r="C14043" s="20"/>
    </row>
    <row r="14044" spans="3:3" x14ac:dyDescent="0.25">
      <c r="C14044" s="20"/>
    </row>
    <row r="14045" spans="3:3" x14ac:dyDescent="0.25">
      <c r="C14045" s="20"/>
    </row>
    <row r="14046" spans="3:3" x14ac:dyDescent="0.25">
      <c r="C14046" s="20"/>
    </row>
    <row r="14047" spans="3:3" x14ac:dyDescent="0.25">
      <c r="C14047" s="20"/>
    </row>
    <row r="14048" spans="3:3" x14ac:dyDescent="0.25">
      <c r="C14048" s="20"/>
    </row>
    <row r="14049" spans="3:3" x14ac:dyDescent="0.25">
      <c r="C14049" s="20"/>
    </row>
    <row r="14050" spans="3:3" x14ac:dyDescent="0.25">
      <c r="C14050" s="20"/>
    </row>
    <row r="14051" spans="3:3" x14ac:dyDescent="0.25">
      <c r="C14051" s="20"/>
    </row>
    <row r="14052" spans="3:3" x14ac:dyDescent="0.25">
      <c r="C14052" s="20"/>
    </row>
    <row r="14053" spans="3:3" x14ac:dyDescent="0.25">
      <c r="C14053" s="20"/>
    </row>
    <row r="14054" spans="3:3" x14ac:dyDescent="0.25">
      <c r="C14054" s="20"/>
    </row>
    <row r="14055" spans="3:3" x14ac:dyDescent="0.25">
      <c r="C14055" s="20"/>
    </row>
    <row r="14056" spans="3:3" x14ac:dyDescent="0.25">
      <c r="C14056" s="20"/>
    </row>
    <row r="14057" spans="3:3" x14ac:dyDescent="0.25">
      <c r="C14057" s="20"/>
    </row>
    <row r="14058" spans="3:3" x14ac:dyDescent="0.25">
      <c r="C14058" s="20"/>
    </row>
    <row r="14059" spans="3:3" x14ac:dyDescent="0.25">
      <c r="C14059" s="20"/>
    </row>
    <row r="14060" spans="3:3" x14ac:dyDescent="0.25">
      <c r="C14060" s="20"/>
    </row>
    <row r="14061" spans="3:3" x14ac:dyDescent="0.25">
      <c r="C14061" s="20"/>
    </row>
    <row r="14062" spans="3:3" x14ac:dyDescent="0.25">
      <c r="C14062" s="20"/>
    </row>
    <row r="14063" spans="3:3" x14ac:dyDescent="0.25">
      <c r="C14063" s="20"/>
    </row>
    <row r="14064" spans="3:3" x14ac:dyDescent="0.25">
      <c r="C14064" s="20"/>
    </row>
    <row r="14065" spans="3:3" x14ac:dyDescent="0.25">
      <c r="C14065" s="20"/>
    </row>
    <row r="14066" spans="3:3" x14ac:dyDescent="0.25">
      <c r="C14066" s="20"/>
    </row>
    <row r="14067" spans="3:3" x14ac:dyDescent="0.25">
      <c r="C14067" s="20"/>
    </row>
    <row r="14068" spans="3:3" x14ac:dyDescent="0.25">
      <c r="C14068" s="20"/>
    </row>
    <row r="14069" spans="3:3" x14ac:dyDescent="0.25">
      <c r="C14069" s="20"/>
    </row>
    <row r="14070" spans="3:3" x14ac:dyDescent="0.25">
      <c r="C14070" s="20"/>
    </row>
    <row r="14071" spans="3:3" x14ac:dyDescent="0.25">
      <c r="C14071" s="20"/>
    </row>
    <row r="14072" spans="3:3" x14ac:dyDescent="0.25">
      <c r="C14072" s="20"/>
    </row>
    <row r="14073" spans="3:3" x14ac:dyDescent="0.25">
      <c r="C14073" s="20"/>
    </row>
    <row r="14074" spans="3:3" x14ac:dyDescent="0.25">
      <c r="C14074" s="20"/>
    </row>
    <row r="14075" spans="3:3" x14ac:dyDescent="0.25">
      <c r="C14075" s="20"/>
    </row>
    <row r="14076" spans="3:3" x14ac:dyDescent="0.25">
      <c r="C14076" s="20"/>
    </row>
    <row r="14077" spans="3:3" x14ac:dyDescent="0.25">
      <c r="C14077" s="20"/>
    </row>
    <row r="14078" spans="3:3" x14ac:dyDescent="0.25">
      <c r="C14078" s="20"/>
    </row>
    <row r="14079" spans="3:3" x14ac:dyDescent="0.25">
      <c r="C14079" s="20"/>
    </row>
    <row r="14080" spans="3:3" x14ac:dyDescent="0.25">
      <c r="C14080" s="20"/>
    </row>
    <row r="14081" spans="3:3" x14ac:dyDescent="0.25">
      <c r="C14081" s="20"/>
    </row>
    <row r="14082" spans="3:3" x14ac:dyDescent="0.25">
      <c r="C14082" s="20"/>
    </row>
    <row r="14083" spans="3:3" x14ac:dyDescent="0.25">
      <c r="C14083" s="20"/>
    </row>
    <row r="14084" spans="3:3" x14ac:dyDescent="0.25">
      <c r="C14084" s="20"/>
    </row>
    <row r="14085" spans="3:3" x14ac:dyDescent="0.25">
      <c r="C14085" s="20"/>
    </row>
    <row r="14086" spans="3:3" x14ac:dyDescent="0.25">
      <c r="C14086" s="20"/>
    </row>
    <row r="14087" spans="3:3" x14ac:dyDescent="0.25">
      <c r="C14087" s="20"/>
    </row>
    <row r="14088" spans="3:3" x14ac:dyDescent="0.25">
      <c r="C14088" s="20"/>
    </row>
    <row r="14089" spans="3:3" x14ac:dyDescent="0.25">
      <c r="C14089" s="20"/>
    </row>
    <row r="14090" spans="3:3" x14ac:dyDescent="0.25">
      <c r="C14090" s="20"/>
    </row>
    <row r="14091" spans="3:3" x14ac:dyDescent="0.25">
      <c r="C14091" s="20"/>
    </row>
    <row r="14092" spans="3:3" x14ac:dyDescent="0.25">
      <c r="C14092" s="20"/>
    </row>
    <row r="14093" spans="3:3" x14ac:dyDescent="0.25">
      <c r="C14093" s="20"/>
    </row>
    <row r="14094" spans="3:3" x14ac:dyDescent="0.25">
      <c r="C14094" s="20"/>
    </row>
    <row r="14095" spans="3:3" x14ac:dyDescent="0.25">
      <c r="C14095" s="20"/>
    </row>
    <row r="14096" spans="3:3" x14ac:dyDescent="0.25">
      <c r="C14096" s="20"/>
    </row>
    <row r="14097" spans="3:3" x14ac:dyDescent="0.25">
      <c r="C14097" s="20"/>
    </row>
    <row r="14098" spans="3:3" x14ac:dyDescent="0.25">
      <c r="C14098" s="20"/>
    </row>
    <row r="14099" spans="3:3" x14ac:dyDescent="0.25">
      <c r="C14099" s="20"/>
    </row>
    <row r="14100" spans="3:3" x14ac:dyDescent="0.25">
      <c r="C14100" s="20"/>
    </row>
    <row r="14101" spans="3:3" x14ac:dyDescent="0.25">
      <c r="C14101" s="20"/>
    </row>
    <row r="14102" spans="3:3" x14ac:dyDescent="0.25">
      <c r="C14102" s="20"/>
    </row>
    <row r="14103" spans="3:3" x14ac:dyDescent="0.25">
      <c r="C14103" s="20"/>
    </row>
    <row r="14104" spans="3:3" x14ac:dyDescent="0.25">
      <c r="C14104" s="20"/>
    </row>
    <row r="14105" spans="3:3" x14ac:dyDescent="0.25">
      <c r="C14105" s="20"/>
    </row>
    <row r="14106" spans="3:3" x14ac:dyDescent="0.25">
      <c r="C14106" s="20"/>
    </row>
    <row r="14107" spans="3:3" x14ac:dyDescent="0.25">
      <c r="C14107" s="20"/>
    </row>
    <row r="14108" spans="3:3" x14ac:dyDescent="0.25">
      <c r="C14108" s="20"/>
    </row>
    <row r="14109" spans="3:3" x14ac:dyDescent="0.25">
      <c r="C14109" s="20"/>
    </row>
    <row r="14110" spans="3:3" x14ac:dyDescent="0.25">
      <c r="C14110" s="20"/>
    </row>
    <row r="14111" spans="3:3" x14ac:dyDescent="0.25">
      <c r="C14111" s="20"/>
    </row>
    <row r="14112" spans="3:3" x14ac:dyDescent="0.25">
      <c r="C14112" s="20"/>
    </row>
    <row r="14113" spans="3:3" x14ac:dyDescent="0.25">
      <c r="C14113" s="20"/>
    </row>
    <row r="14114" spans="3:3" x14ac:dyDescent="0.25">
      <c r="C14114" s="20"/>
    </row>
    <row r="14115" spans="3:3" x14ac:dyDescent="0.25">
      <c r="C14115" s="20"/>
    </row>
    <row r="14116" spans="3:3" x14ac:dyDescent="0.25">
      <c r="C14116" s="20"/>
    </row>
    <row r="14117" spans="3:3" x14ac:dyDescent="0.25">
      <c r="C14117" s="20"/>
    </row>
    <row r="14118" spans="3:3" x14ac:dyDescent="0.25">
      <c r="C14118" s="20"/>
    </row>
    <row r="14119" spans="3:3" x14ac:dyDescent="0.25">
      <c r="C14119" s="20"/>
    </row>
    <row r="14120" spans="3:3" x14ac:dyDescent="0.25">
      <c r="C14120" s="20"/>
    </row>
    <row r="14121" spans="3:3" x14ac:dyDescent="0.25">
      <c r="C14121" s="20"/>
    </row>
    <row r="14122" spans="3:3" x14ac:dyDescent="0.25">
      <c r="C14122" s="20"/>
    </row>
    <row r="14123" spans="3:3" x14ac:dyDescent="0.25">
      <c r="C14123" s="20"/>
    </row>
    <row r="14124" spans="3:3" x14ac:dyDescent="0.25">
      <c r="C14124" s="20"/>
    </row>
    <row r="14125" spans="3:3" x14ac:dyDescent="0.25">
      <c r="C14125" s="20"/>
    </row>
    <row r="14126" spans="3:3" x14ac:dyDescent="0.25">
      <c r="C14126" s="20"/>
    </row>
    <row r="14127" spans="3:3" x14ac:dyDescent="0.25">
      <c r="C14127" s="20"/>
    </row>
    <row r="14128" spans="3:3" x14ac:dyDescent="0.25">
      <c r="C14128" s="20"/>
    </row>
    <row r="14129" spans="3:3" x14ac:dyDescent="0.25">
      <c r="C14129" s="20"/>
    </row>
    <row r="14130" spans="3:3" x14ac:dyDescent="0.25">
      <c r="C14130" s="20"/>
    </row>
    <row r="14131" spans="3:3" x14ac:dyDescent="0.25">
      <c r="C14131" s="20"/>
    </row>
    <row r="14132" spans="3:3" x14ac:dyDescent="0.25">
      <c r="C14132" s="20"/>
    </row>
    <row r="14133" spans="3:3" x14ac:dyDescent="0.25">
      <c r="C14133" s="20"/>
    </row>
    <row r="14134" spans="3:3" x14ac:dyDescent="0.25">
      <c r="C14134" s="20"/>
    </row>
    <row r="14135" spans="3:3" x14ac:dyDescent="0.25">
      <c r="C14135" s="20"/>
    </row>
    <row r="14136" spans="3:3" x14ac:dyDescent="0.25">
      <c r="C14136" s="20"/>
    </row>
    <row r="14137" spans="3:3" x14ac:dyDescent="0.25">
      <c r="C14137" s="20"/>
    </row>
    <row r="14138" spans="3:3" x14ac:dyDescent="0.25">
      <c r="C14138" s="20"/>
    </row>
    <row r="14139" spans="3:3" x14ac:dyDescent="0.25">
      <c r="C14139" s="20"/>
    </row>
    <row r="14140" spans="3:3" x14ac:dyDescent="0.25">
      <c r="C14140" s="20"/>
    </row>
    <row r="14141" spans="3:3" x14ac:dyDescent="0.25">
      <c r="C14141" s="20"/>
    </row>
    <row r="14142" spans="3:3" x14ac:dyDescent="0.25">
      <c r="C14142" s="20"/>
    </row>
    <row r="14143" spans="3:3" x14ac:dyDescent="0.25">
      <c r="C14143" s="20"/>
    </row>
    <row r="14144" spans="3:3" x14ac:dyDescent="0.25">
      <c r="C14144" s="20"/>
    </row>
    <row r="14145" spans="3:3" x14ac:dyDescent="0.25">
      <c r="C14145" s="20"/>
    </row>
    <row r="14146" spans="3:3" x14ac:dyDescent="0.25">
      <c r="C14146" s="20"/>
    </row>
    <row r="14147" spans="3:3" x14ac:dyDescent="0.25">
      <c r="C14147" s="20"/>
    </row>
    <row r="14148" spans="3:3" x14ac:dyDescent="0.25">
      <c r="C14148" s="20"/>
    </row>
    <row r="14149" spans="3:3" x14ac:dyDescent="0.25">
      <c r="C14149" s="20"/>
    </row>
    <row r="14150" spans="3:3" x14ac:dyDescent="0.25">
      <c r="C14150" s="20"/>
    </row>
    <row r="14151" spans="3:3" x14ac:dyDescent="0.25">
      <c r="C14151" s="20"/>
    </row>
    <row r="14152" spans="3:3" x14ac:dyDescent="0.25">
      <c r="C14152" s="20"/>
    </row>
    <row r="14153" spans="3:3" x14ac:dyDescent="0.25">
      <c r="C14153" s="20"/>
    </row>
    <row r="14154" spans="3:3" x14ac:dyDescent="0.25">
      <c r="C14154" s="20"/>
    </row>
    <row r="14155" spans="3:3" x14ac:dyDescent="0.25">
      <c r="C14155" s="20"/>
    </row>
    <row r="14156" spans="3:3" x14ac:dyDescent="0.25">
      <c r="C14156" s="20"/>
    </row>
    <row r="14157" spans="3:3" x14ac:dyDescent="0.25">
      <c r="C14157" s="20"/>
    </row>
    <row r="14158" spans="3:3" x14ac:dyDescent="0.25">
      <c r="C14158" s="20"/>
    </row>
    <row r="14159" spans="3:3" x14ac:dyDescent="0.25">
      <c r="C14159" s="20"/>
    </row>
    <row r="14160" spans="3:3" x14ac:dyDescent="0.25">
      <c r="C14160" s="20"/>
    </row>
    <row r="14161" spans="3:3" x14ac:dyDescent="0.25">
      <c r="C14161" s="20"/>
    </row>
    <row r="14162" spans="3:3" x14ac:dyDescent="0.25">
      <c r="C14162" s="20"/>
    </row>
    <row r="14163" spans="3:3" x14ac:dyDescent="0.25">
      <c r="C14163" s="20"/>
    </row>
    <row r="14164" spans="3:3" x14ac:dyDescent="0.25">
      <c r="C14164" s="20"/>
    </row>
    <row r="14165" spans="3:3" x14ac:dyDescent="0.25">
      <c r="C14165" s="20"/>
    </row>
    <row r="14166" spans="3:3" x14ac:dyDescent="0.25">
      <c r="C14166" s="20"/>
    </row>
    <row r="14167" spans="3:3" x14ac:dyDescent="0.25">
      <c r="C14167" s="20"/>
    </row>
    <row r="14168" spans="3:3" x14ac:dyDescent="0.25">
      <c r="C14168" s="20"/>
    </row>
    <row r="14169" spans="3:3" x14ac:dyDescent="0.25">
      <c r="C14169" s="20"/>
    </row>
    <row r="14170" spans="3:3" x14ac:dyDescent="0.25">
      <c r="C14170" s="20"/>
    </row>
    <row r="14171" spans="3:3" x14ac:dyDescent="0.25">
      <c r="C14171" s="20"/>
    </row>
    <row r="14172" spans="3:3" x14ac:dyDescent="0.25">
      <c r="C14172" s="20"/>
    </row>
    <row r="14173" spans="3:3" x14ac:dyDescent="0.25">
      <c r="C14173" s="20"/>
    </row>
    <row r="14174" spans="3:3" x14ac:dyDescent="0.25">
      <c r="C14174" s="20"/>
    </row>
    <row r="14175" spans="3:3" x14ac:dyDescent="0.25">
      <c r="C14175" s="20"/>
    </row>
    <row r="14176" spans="3:3" x14ac:dyDescent="0.25">
      <c r="C14176" s="20"/>
    </row>
    <row r="14177" spans="3:3" x14ac:dyDescent="0.25">
      <c r="C14177" s="20"/>
    </row>
    <row r="14178" spans="3:3" x14ac:dyDescent="0.25">
      <c r="C14178" s="20"/>
    </row>
    <row r="14179" spans="3:3" x14ac:dyDescent="0.25">
      <c r="C14179" s="20"/>
    </row>
    <row r="14180" spans="3:3" x14ac:dyDescent="0.25">
      <c r="C14180" s="20"/>
    </row>
    <row r="14181" spans="3:3" x14ac:dyDescent="0.25">
      <c r="C14181" s="20"/>
    </row>
    <row r="14182" spans="3:3" x14ac:dyDescent="0.25">
      <c r="C14182" s="20"/>
    </row>
    <row r="14183" spans="3:3" x14ac:dyDescent="0.25">
      <c r="C14183" s="20"/>
    </row>
    <row r="14184" spans="3:3" x14ac:dyDescent="0.25">
      <c r="C14184" s="20"/>
    </row>
    <row r="14185" spans="3:3" x14ac:dyDescent="0.25">
      <c r="C14185" s="20"/>
    </row>
    <row r="14186" spans="3:3" x14ac:dyDescent="0.25">
      <c r="C14186" s="20"/>
    </row>
    <row r="14187" spans="3:3" x14ac:dyDescent="0.25">
      <c r="C14187" s="20"/>
    </row>
    <row r="14188" spans="3:3" x14ac:dyDescent="0.25">
      <c r="C14188" s="20"/>
    </row>
    <row r="14189" spans="3:3" x14ac:dyDescent="0.25">
      <c r="C14189" s="20"/>
    </row>
    <row r="14190" spans="3:3" x14ac:dyDescent="0.25">
      <c r="C14190" s="20"/>
    </row>
    <row r="14191" spans="3:3" x14ac:dyDescent="0.25">
      <c r="C14191" s="20"/>
    </row>
    <row r="14192" spans="3:3" x14ac:dyDescent="0.25">
      <c r="C14192" s="20"/>
    </row>
    <row r="14193" spans="3:3" x14ac:dyDescent="0.25">
      <c r="C14193" s="20"/>
    </row>
    <row r="14194" spans="3:3" x14ac:dyDescent="0.25">
      <c r="C14194" s="20"/>
    </row>
    <row r="14195" spans="3:3" x14ac:dyDescent="0.25">
      <c r="C14195" s="20"/>
    </row>
    <row r="14196" spans="3:3" x14ac:dyDescent="0.25">
      <c r="C14196" s="20"/>
    </row>
    <row r="14197" spans="3:3" x14ac:dyDescent="0.25">
      <c r="C14197" s="20"/>
    </row>
    <row r="14198" spans="3:3" x14ac:dyDescent="0.25">
      <c r="C14198" s="20"/>
    </row>
    <row r="14199" spans="3:3" x14ac:dyDescent="0.25">
      <c r="C14199" s="20"/>
    </row>
    <row r="14200" spans="3:3" x14ac:dyDescent="0.25">
      <c r="C14200" s="20"/>
    </row>
    <row r="14201" spans="3:3" x14ac:dyDescent="0.25">
      <c r="C14201" s="20"/>
    </row>
    <row r="14202" spans="3:3" x14ac:dyDescent="0.25">
      <c r="C14202" s="20"/>
    </row>
    <row r="14203" spans="3:3" x14ac:dyDescent="0.25">
      <c r="C14203" s="20"/>
    </row>
    <row r="14204" spans="3:3" x14ac:dyDescent="0.25">
      <c r="C14204" s="20"/>
    </row>
    <row r="14205" spans="3:3" x14ac:dyDescent="0.25">
      <c r="C14205" s="20"/>
    </row>
    <row r="14206" spans="3:3" x14ac:dyDescent="0.25">
      <c r="C14206" s="20"/>
    </row>
    <row r="14207" spans="3:3" x14ac:dyDescent="0.25">
      <c r="C14207" s="20"/>
    </row>
    <row r="14208" spans="3:3" x14ac:dyDescent="0.25">
      <c r="C14208" s="20"/>
    </row>
    <row r="14209" spans="3:3" x14ac:dyDescent="0.25">
      <c r="C14209" s="20"/>
    </row>
    <row r="14210" spans="3:3" x14ac:dyDescent="0.25">
      <c r="C14210" s="20"/>
    </row>
    <row r="14211" spans="3:3" x14ac:dyDescent="0.25">
      <c r="C14211" s="20"/>
    </row>
    <row r="14212" spans="3:3" x14ac:dyDescent="0.25">
      <c r="C14212" s="20"/>
    </row>
    <row r="14213" spans="3:3" x14ac:dyDescent="0.25">
      <c r="C14213" s="20"/>
    </row>
    <row r="14214" spans="3:3" x14ac:dyDescent="0.25">
      <c r="C14214" s="20"/>
    </row>
    <row r="14215" spans="3:3" x14ac:dyDescent="0.25">
      <c r="C14215" s="20"/>
    </row>
    <row r="14216" spans="3:3" x14ac:dyDescent="0.25">
      <c r="C14216" s="20"/>
    </row>
    <row r="14217" spans="3:3" x14ac:dyDescent="0.25">
      <c r="C14217" s="20"/>
    </row>
    <row r="14218" spans="3:3" x14ac:dyDescent="0.25">
      <c r="C14218" s="20"/>
    </row>
    <row r="14219" spans="3:3" x14ac:dyDescent="0.25">
      <c r="C14219" s="20"/>
    </row>
    <row r="14220" spans="3:3" x14ac:dyDescent="0.25">
      <c r="C14220" s="20"/>
    </row>
    <row r="14221" spans="3:3" x14ac:dyDescent="0.25">
      <c r="C14221" s="20"/>
    </row>
    <row r="14222" spans="3:3" x14ac:dyDescent="0.25">
      <c r="C14222" s="20"/>
    </row>
    <row r="14223" spans="3:3" x14ac:dyDescent="0.25">
      <c r="C14223" s="20"/>
    </row>
    <row r="14224" spans="3:3" x14ac:dyDescent="0.25">
      <c r="C14224" s="20"/>
    </row>
    <row r="14225" spans="3:3" x14ac:dyDescent="0.25">
      <c r="C14225" s="20"/>
    </row>
    <row r="14226" spans="3:3" x14ac:dyDescent="0.25">
      <c r="C14226" s="20"/>
    </row>
    <row r="14227" spans="3:3" x14ac:dyDescent="0.25">
      <c r="C14227" s="20"/>
    </row>
    <row r="14228" spans="3:3" x14ac:dyDescent="0.25">
      <c r="C14228" s="20"/>
    </row>
    <row r="14229" spans="3:3" x14ac:dyDescent="0.25">
      <c r="C14229" s="20"/>
    </row>
    <row r="14230" spans="3:3" x14ac:dyDescent="0.25">
      <c r="C14230" s="20"/>
    </row>
    <row r="14231" spans="3:3" x14ac:dyDescent="0.25">
      <c r="C14231" s="20"/>
    </row>
    <row r="14232" spans="3:3" x14ac:dyDescent="0.25">
      <c r="C14232" s="20"/>
    </row>
    <row r="14233" spans="3:3" x14ac:dyDescent="0.25">
      <c r="C14233" s="20"/>
    </row>
    <row r="14234" spans="3:3" x14ac:dyDescent="0.25">
      <c r="C14234" s="20"/>
    </row>
    <row r="14235" spans="3:3" x14ac:dyDescent="0.25">
      <c r="C14235" s="20"/>
    </row>
    <row r="14236" spans="3:3" x14ac:dyDescent="0.25">
      <c r="C14236" s="20"/>
    </row>
    <row r="14237" spans="3:3" x14ac:dyDescent="0.25">
      <c r="C14237" s="20"/>
    </row>
    <row r="14238" spans="3:3" x14ac:dyDescent="0.25">
      <c r="C14238" s="20"/>
    </row>
    <row r="14239" spans="3:3" x14ac:dyDescent="0.25">
      <c r="C14239" s="20"/>
    </row>
    <row r="14240" spans="3:3" x14ac:dyDescent="0.25">
      <c r="C14240" s="20"/>
    </row>
    <row r="14241" spans="3:3" x14ac:dyDescent="0.25">
      <c r="C14241" s="20"/>
    </row>
    <row r="14242" spans="3:3" x14ac:dyDescent="0.25">
      <c r="C14242" s="20"/>
    </row>
    <row r="14243" spans="3:3" x14ac:dyDescent="0.25">
      <c r="C14243" s="20"/>
    </row>
    <row r="14244" spans="3:3" x14ac:dyDescent="0.25">
      <c r="C14244" s="20"/>
    </row>
    <row r="14245" spans="3:3" x14ac:dyDescent="0.25">
      <c r="C14245" s="20"/>
    </row>
    <row r="14246" spans="3:3" x14ac:dyDescent="0.25">
      <c r="C14246" s="20"/>
    </row>
    <row r="14247" spans="3:3" x14ac:dyDescent="0.25">
      <c r="C14247" s="20"/>
    </row>
    <row r="14248" spans="3:3" x14ac:dyDescent="0.25">
      <c r="C14248" s="20"/>
    </row>
    <row r="14249" spans="3:3" x14ac:dyDescent="0.25">
      <c r="C14249" s="20"/>
    </row>
    <row r="14250" spans="3:3" x14ac:dyDescent="0.25">
      <c r="C14250" s="20"/>
    </row>
    <row r="14251" spans="3:3" x14ac:dyDescent="0.25">
      <c r="C14251" s="20"/>
    </row>
    <row r="14252" spans="3:3" x14ac:dyDescent="0.25">
      <c r="C14252" s="20"/>
    </row>
    <row r="14253" spans="3:3" x14ac:dyDescent="0.25">
      <c r="C14253" s="20"/>
    </row>
    <row r="14254" spans="3:3" x14ac:dyDescent="0.25">
      <c r="C14254" s="20"/>
    </row>
    <row r="14255" spans="3:3" x14ac:dyDescent="0.25">
      <c r="C14255" s="20"/>
    </row>
    <row r="14256" spans="3:3" x14ac:dyDescent="0.25">
      <c r="C14256" s="20"/>
    </row>
    <row r="14257" spans="3:3" x14ac:dyDescent="0.25">
      <c r="C14257" s="20"/>
    </row>
    <row r="14258" spans="3:3" x14ac:dyDescent="0.25">
      <c r="C14258" s="20"/>
    </row>
    <row r="14259" spans="3:3" x14ac:dyDescent="0.25">
      <c r="C14259" s="20"/>
    </row>
    <row r="14260" spans="3:3" x14ac:dyDescent="0.25">
      <c r="C14260" s="20"/>
    </row>
    <row r="14261" spans="3:3" x14ac:dyDescent="0.25">
      <c r="C14261" s="20"/>
    </row>
    <row r="14262" spans="3:3" x14ac:dyDescent="0.25">
      <c r="C14262" s="20"/>
    </row>
    <row r="14263" spans="3:3" x14ac:dyDescent="0.25">
      <c r="C14263" s="20"/>
    </row>
    <row r="14264" spans="3:3" x14ac:dyDescent="0.25">
      <c r="C14264" s="20"/>
    </row>
    <row r="14265" spans="3:3" x14ac:dyDescent="0.25">
      <c r="C14265" s="20"/>
    </row>
    <row r="14266" spans="3:3" x14ac:dyDescent="0.25">
      <c r="C14266" s="20"/>
    </row>
    <row r="14267" spans="3:3" x14ac:dyDescent="0.25">
      <c r="C14267" s="20"/>
    </row>
    <row r="14268" spans="3:3" x14ac:dyDescent="0.25">
      <c r="C14268" s="20"/>
    </row>
    <row r="14269" spans="3:3" x14ac:dyDescent="0.25">
      <c r="C14269" s="20"/>
    </row>
    <row r="14270" spans="3:3" x14ac:dyDescent="0.25">
      <c r="C14270" s="20"/>
    </row>
    <row r="14271" spans="3:3" x14ac:dyDescent="0.25">
      <c r="C14271" s="20"/>
    </row>
    <row r="14272" spans="3:3" x14ac:dyDescent="0.25">
      <c r="C14272" s="20"/>
    </row>
    <row r="14273" spans="3:3" x14ac:dyDescent="0.25">
      <c r="C14273" s="20"/>
    </row>
    <row r="14274" spans="3:3" x14ac:dyDescent="0.25">
      <c r="C14274" s="20"/>
    </row>
    <row r="14275" spans="3:3" x14ac:dyDescent="0.25">
      <c r="C14275" s="20"/>
    </row>
    <row r="14276" spans="3:3" x14ac:dyDescent="0.25">
      <c r="C14276" s="20"/>
    </row>
    <row r="14277" spans="3:3" x14ac:dyDescent="0.25">
      <c r="C14277" s="20"/>
    </row>
    <row r="14278" spans="3:3" x14ac:dyDescent="0.25">
      <c r="C14278" s="20"/>
    </row>
    <row r="14279" spans="3:3" x14ac:dyDescent="0.25">
      <c r="C14279" s="20"/>
    </row>
    <row r="14280" spans="3:3" x14ac:dyDescent="0.25">
      <c r="C14280" s="20"/>
    </row>
    <row r="14281" spans="3:3" x14ac:dyDescent="0.25">
      <c r="C14281" s="20"/>
    </row>
    <row r="14282" spans="3:3" x14ac:dyDescent="0.25">
      <c r="C14282" s="20"/>
    </row>
    <row r="14283" spans="3:3" x14ac:dyDescent="0.25">
      <c r="C14283" s="20"/>
    </row>
    <row r="14284" spans="3:3" x14ac:dyDescent="0.25">
      <c r="C14284" s="20"/>
    </row>
    <row r="14285" spans="3:3" x14ac:dyDescent="0.25">
      <c r="C14285" s="20"/>
    </row>
    <row r="14286" spans="3:3" x14ac:dyDescent="0.25">
      <c r="C14286" s="20"/>
    </row>
    <row r="14287" spans="3:3" x14ac:dyDescent="0.25">
      <c r="C14287" s="20"/>
    </row>
    <row r="14288" spans="3:3" x14ac:dyDescent="0.25">
      <c r="C14288" s="20"/>
    </row>
    <row r="14289" spans="3:3" x14ac:dyDescent="0.25">
      <c r="C14289" s="20"/>
    </row>
    <row r="14290" spans="3:3" x14ac:dyDescent="0.25">
      <c r="C14290" s="20"/>
    </row>
    <row r="14291" spans="3:3" x14ac:dyDescent="0.25">
      <c r="C14291" s="20"/>
    </row>
    <row r="14292" spans="3:3" x14ac:dyDescent="0.25">
      <c r="C14292" s="20"/>
    </row>
    <row r="14293" spans="3:3" x14ac:dyDescent="0.25">
      <c r="C14293" s="20"/>
    </row>
    <row r="14294" spans="3:3" x14ac:dyDescent="0.25">
      <c r="C14294" s="20"/>
    </row>
    <row r="14295" spans="3:3" x14ac:dyDescent="0.25">
      <c r="C14295" s="20"/>
    </row>
    <row r="14296" spans="3:3" x14ac:dyDescent="0.25">
      <c r="C14296" s="20"/>
    </row>
    <row r="14297" spans="3:3" x14ac:dyDescent="0.25">
      <c r="C14297" s="20"/>
    </row>
    <row r="14298" spans="3:3" x14ac:dyDescent="0.25">
      <c r="C14298" s="20"/>
    </row>
    <row r="14299" spans="3:3" x14ac:dyDescent="0.25">
      <c r="C14299" s="20"/>
    </row>
    <row r="14300" spans="3:3" x14ac:dyDescent="0.25">
      <c r="C14300" s="20"/>
    </row>
    <row r="14301" spans="3:3" x14ac:dyDescent="0.25">
      <c r="C14301" s="20"/>
    </row>
    <row r="14302" spans="3:3" x14ac:dyDescent="0.25">
      <c r="C14302" s="20"/>
    </row>
    <row r="14303" spans="3:3" x14ac:dyDescent="0.25">
      <c r="C14303" s="20"/>
    </row>
    <row r="14304" spans="3:3" x14ac:dyDescent="0.25">
      <c r="C14304" s="20"/>
    </row>
    <row r="14305" spans="3:3" x14ac:dyDescent="0.25">
      <c r="C14305" s="20"/>
    </row>
    <row r="14306" spans="3:3" x14ac:dyDescent="0.25">
      <c r="C14306" s="20"/>
    </row>
    <row r="14307" spans="3:3" x14ac:dyDescent="0.25">
      <c r="C14307" s="20"/>
    </row>
    <row r="14308" spans="3:3" x14ac:dyDescent="0.25">
      <c r="C14308" s="20"/>
    </row>
    <row r="14309" spans="3:3" x14ac:dyDescent="0.25">
      <c r="C14309" s="20"/>
    </row>
    <row r="14310" spans="3:3" x14ac:dyDescent="0.25">
      <c r="C14310" s="20"/>
    </row>
    <row r="14311" spans="3:3" x14ac:dyDescent="0.25">
      <c r="C14311" s="20"/>
    </row>
    <row r="14312" spans="3:3" x14ac:dyDescent="0.25">
      <c r="C14312" s="20"/>
    </row>
    <row r="14313" spans="3:3" x14ac:dyDescent="0.25">
      <c r="C14313" s="20"/>
    </row>
    <row r="14314" spans="3:3" x14ac:dyDescent="0.25">
      <c r="C14314" s="20"/>
    </row>
    <row r="14315" spans="3:3" x14ac:dyDescent="0.25">
      <c r="C14315" s="20"/>
    </row>
    <row r="14316" spans="3:3" x14ac:dyDescent="0.25">
      <c r="C14316" s="20"/>
    </row>
    <row r="14317" spans="3:3" x14ac:dyDescent="0.25">
      <c r="C14317" s="20"/>
    </row>
    <row r="14318" spans="3:3" x14ac:dyDescent="0.25">
      <c r="C14318" s="20"/>
    </row>
    <row r="14319" spans="3:3" x14ac:dyDescent="0.25">
      <c r="C14319" s="20"/>
    </row>
    <row r="14320" spans="3:3" x14ac:dyDescent="0.25">
      <c r="C14320" s="20"/>
    </row>
    <row r="14321" spans="3:3" x14ac:dyDescent="0.25">
      <c r="C14321" s="20"/>
    </row>
    <row r="14322" spans="3:3" x14ac:dyDescent="0.25">
      <c r="C14322" s="20"/>
    </row>
    <row r="14323" spans="3:3" x14ac:dyDescent="0.25">
      <c r="C14323" s="20"/>
    </row>
    <row r="14324" spans="3:3" x14ac:dyDescent="0.25">
      <c r="C14324" s="20"/>
    </row>
    <row r="14325" spans="3:3" x14ac:dyDescent="0.25">
      <c r="C14325" s="20"/>
    </row>
    <row r="14326" spans="3:3" x14ac:dyDescent="0.25">
      <c r="C14326" s="20"/>
    </row>
    <row r="14327" spans="3:3" x14ac:dyDescent="0.25">
      <c r="C14327" s="20"/>
    </row>
    <row r="14328" spans="3:3" x14ac:dyDescent="0.25">
      <c r="C14328" s="20"/>
    </row>
    <row r="14329" spans="3:3" x14ac:dyDescent="0.25">
      <c r="C14329" s="20"/>
    </row>
    <row r="14330" spans="3:3" x14ac:dyDescent="0.25">
      <c r="C14330" s="20"/>
    </row>
    <row r="14331" spans="3:3" x14ac:dyDescent="0.25">
      <c r="C14331" s="20"/>
    </row>
    <row r="14332" spans="3:3" x14ac:dyDescent="0.25">
      <c r="C14332" s="20"/>
    </row>
    <row r="14333" spans="3:3" x14ac:dyDescent="0.25">
      <c r="C14333" s="20"/>
    </row>
    <row r="14334" spans="3:3" x14ac:dyDescent="0.25">
      <c r="C14334" s="20"/>
    </row>
    <row r="14335" spans="3:3" x14ac:dyDescent="0.25">
      <c r="C14335" s="20"/>
    </row>
    <row r="14336" spans="3:3" x14ac:dyDescent="0.25">
      <c r="C14336" s="20"/>
    </row>
    <row r="14337" spans="3:3" x14ac:dyDescent="0.25">
      <c r="C14337" s="20"/>
    </row>
    <row r="14338" spans="3:3" x14ac:dyDescent="0.25">
      <c r="C14338" s="20"/>
    </row>
    <row r="14339" spans="3:3" x14ac:dyDescent="0.25">
      <c r="C14339" s="20"/>
    </row>
    <row r="14340" spans="3:3" x14ac:dyDescent="0.25">
      <c r="C14340" s="20"/>
    </row>
    <row r="14341" spans="3:3" x14ac:dyDescent="0.25">
      <c r="C14341" s="20"/>
    </row>
    <row r="14342" spans="3:3" x14ac:dyDescent="0.25">
      <c r="C14342" s="20"/>
    </row>
    <row r="14343" spans="3:3" x14ac:dyDescent="0.25">
      <c r="C14343" s="20"/>
    </row>
    <row r="14344" spans="3:3" x14ac:dyDescent="0.25">
      <c r="C14344" s="20"/>
    </row>
    <row r="14345" spans="3:3" x14ac:dyDescent="0.25">
      <c r="C14345" s="20"/>
    </row>
    <row r="14346" spans="3:3" x14ac:dyDescent="0.25">
      <c r="C14346" s="20"/>
    </row>
    <row r="14347" spans="3:3" x14ac:dyDescent="0.25">
      <c r="C14347" s="20"/>
    </row>
    <row r="14348" spans="3:3" x14ac:dyDescent="0.25">
      <c r="C14348" s="20"/>
    </row>
    <row r="14349" spans="3:3" x14ac:dyDescent="0.25">
      <c r="C14349" s="20"/>
    </row>
    <row r="14350" spans="3:3" x14ac:dyDescent="0.25">
      <c r="C14350" s="20"/>
    </row>
    <row r="14351" spans="3:3" x14ac:dyDescent="0.25">
      <c r="C14351" s="20"/>
    </row>
    <row r="14352" spans="3:3" x14ac:dyDescent="0.25">
      <c r="C14352" s="20"/>
    </row>
    <row r="14353" spans="3:3" x14ac:dyDescent="0.25">
      <c r="C14353" s="20"/>
    </row>
    <row r="14354" spans="3:3" x14ac:dyDescent="0.25">
      <c r="C14354" s="20"/>
    </row>
    <row r="14355" spans="3:3" x14ac:dyDescent="0.25">
      <c r="C14355" s="20"/>
    </row>
    <row r="14356" spans="3:3" x14ac:dyDescent="0.25">
      <c r="C14356" s="20"/>
    </row>
    <row r="14357" spans="3:3" x14ac:dyDescent="0.25">
      <c r="C14357" s="20"/>
    </row>
    <row r="14358" spans="3:3" x14ac:dyDescent="0.25">
      <c r="C14358" s="20"/>
    </row>
    <row r="14359" spans="3:3" x14ac:dyDescent="0.25">
      <c r="C14359" s="20"/>
    </row>
    <row r="14360" spans="3:3" x14ac:dyDescent="0.25">
      <c r="C14360" s="20"/>
    </row>
    <row r="14361" spans="3:3" x14ac:dyDescent="0.25">
      <c r="C14361" s="20"/>
    </row>
    <row r="14362" spans="3:3" x14ac:dyDescent="0.25">
      <c r="C14362" s="20"/>
    </row>
    <row r="14363" spans="3:3" x14ac:dyDescent="0.25">
      <c r="C14363" s="20"/>
    </row>
    <row r="14364" spans="3:3" x14ac:dyDescent="0.25">
      <c r="C14364" s="20"/>
    </row>
    <row r="14365" spans="3:3" x14ac:dyDescent="0.25">
      <c r="C14365" s="20"/>
    </row>
    <row r="14366" spans="3:3" x14ac:dyDescent="0.25">
      <c r="C14366" s="20"/>
    </row>
    <row r="14367" spans="3:3" x14ac:dyDescent="0.25">
      <c r="C14367" s="20"/>
    </row>
    <row r="14368" spans="3:3" x14ac:dyDescent="0.25">
      <c r="C14368" s="20"/>
    </row>
    <row r="14369" spans="3:3" x14ac:dyDescent="0.25">
      <c r="C14369" s="20"/>
    </row>
    <row r="14370" spans="3:3" x14ac:dyDescent="0.25">
      <c r="C14370" s="20"/>
    </row>
    <row r="14371" spans="3:3" x14ac:dyDescent="0.25">
      <c r="C14371" s="20"/>
    </row>
    <row r="14372" spans="3:3" x14ac:dyDescent="0.25">
      <c r="C14372" s="20"/>
    </row>
    <row r="14373" spans="3:3" x14ac:dyDescent="0.25">
      <c r="C14373" s="20"/>
    </row>
    <row r="14374" spans="3:3" x14ac:dyDescent="0.25">
      <c r="C14374" s="20"/>
    </row>
    <row r="14375" spans="3:3" x14ac:dyDescent="0.25">
      <c r="C14375" s="20"/>
    </row>
    <row r="14376" spans="3:3" x14ac:dyDescent="0.25">
      <c r="C14376" s="20"/>
    </row>
    <row r="14377" spans="3:3" x14ac:dyDescent="0.25">
      <c r="C14377" s="20"/>
    </row>
    <row r="14378" spans="3:3" x14ac:dyDescent="0.25">
      <c r="C14378" s="20"/>
    </row>
    <row r="14379" spans="3:3" x14ac:dyDescent="0.25">
      <c r="C14379" s="20"/>
    </row>
    <row r="14380" spans="3:3" x14ac:dyDescent="0.25">
      <c r="C14380" s="20"/>
    </row>
    <row r="14381" spans="3:3" x14ac:dyDescent="0.25">
      <c r="C14381" s="20"/>
    </row>
    <row r="14382" spans="3:3" x14ac:dyDescent="0.25">
      <c r="C14382" s="20"/>
    </row>
    <row r="14383" spans="3:3" x14ac:dyDescent="0.25">
      <c r="C14383" s="20"/>
    </row>
    <row r="14384" spans="3:3" x14ac:dyDescent="0.25">
      <c r="C14384" s="20"/>
    </row>
    <row r="14385" spans="3:3" x14ac:dyDescent="0.25">
      <c r="C14385" s="20"/>
    </row>
    <row r="14386" spans="3:3" x14ac:dyDescent="0.25">
      <c r="C14386" s="20"/>
    </row>
    <row r="14387" spans="3:3" x14ac:dyDescent="0.25">
      <c r="C14387" s="20"/>
    </row>
    <row r="14388" spans="3:3" x14ac:dyDescent="0.25">
      <c r="C14388" s="20"/>
    </row>
    <row r="14389" spans="3:3" x14ac:dyDescent="0.25">
      <c r="C14389" s="20"/>
    </row>
    <row r="14390" spans="3:3" x14ac:dyDescent="0.25">
      <c r="C14390" s="20"/>
    </row>
    <row r="14391" spans="3:3" x14ac:dyDescent="0.25">
      <c r="C14391" s="20"/>
    </row>
    <row r="14392" spans="3:3" x14ac:dyDescent="0.25">
      <c r="C14392" s="20"/>
    </row>
    <row r="14393" spans="3:3" x14ac:dyDescent="0.25">
      <c r="C14393" s="20"/>
    </row>
    <row r="14394" spans="3:3" x14ac:dyDescent="0.25">
      <c r="C14394" s="20"/>
    </row>
    <row r="14395" spans="3:3" x14ac:dyDescent="0.25">
      <c r="C14395" s="20"/>
    </row>
    <row r="14396" spans="3:3" x14ac:dyDescent="0.25">
      <c r="C14396" s="20"/>
    </row>
    <row r="14397" spans="3:3" x14ac:dyDescent="0.25">
      <c r="C14397" s="20"/>
    </row>
    <row r="14398" spans="3:3" x14ac:dyDescent="0.25">
      <c r="C14398" s="20"/>
    </row>
    <row r="14399" spans="3:3" x14ac:dyDescent="0.25">
      <c r="C14399" s="20"/>
    </row>
    <row r="14400" spans="3:3" x14ac:dyDescent="0.25">
      <c r="C14400" s="20"/>
    </row>
    <row r="14401" spans="3:3" x14ac:dyDescent="0.25">
      <c r="C14401" s="20"/>
    </row>
    <row r="14402" spans="3:3" x14ac:dyDescent="0.25">
      <c r="C14402" s="20"/>
    </row>
    <row r="14403" spans="3:3" x14ac:dyDescent="0.25">
      <c r="C14403" s="20"/>
    </row>
    <row r="14404" spans="3:3" x14ac:dyDescent="0.25">
      <c r="C14404" s="20"/>
    </row>
    <row r="14405" spans="3:3" x14ac:dyDescent="0.25">
      <c r="C14405" s="20"/>
    </row>
    <row r="14406" spans="3:3" x14ac:dyDescent="0.25">
      <c r="C14406" s="20"/>
    </row>
    <row r="14407" spans="3:3" x14ac:dyDescent="0.25">
      <c r="C14407" s="20"/>
    </row>
    <row r="14408" spans="3:3" x14ac:dyDescent="0.25">
      <c r="C14408" s="20"/>
    </row>
    <row r="14409" spans="3:3" x14ac:dyDescent="0.25">
      <c r="C14409" s="20"/>
    </row>
    <row r="14410" spans="3:3" x14ac:dyDescent="0.25">
      <c r="C14410" s="20"/>
    </row>
    <row r="14411" spans="3:3" x14ac:dyDescent="0.25">
      <c r="C14411" s="20"/>
    </row>
    <row r="14412" spans="3:3" x14ac:dyDescent="0.25">
      <c r="C14412" s="20"/>
    </row>
    <row r="14413" spans="3:3" x14ac:dyDescent="0.25">
      <c r="C14413" s="20"/>
    </row>
    <row r="14414" spans="3:3" x14ac:dyDescent="0.25">
      <c r="C14414" s="20"/>
    </row>
    <row r="14415" spans="3:3" x14ac:dyDescent="0.25">
      <c r="C14415" s="20"/>
    </row>
    <row r="14416" spans="3:3" x14ac:dyDescent="0.25">
      <c r="C14416" s="20"/>
    </row>
    <row r="14417" spans="3:3" x14ac:dyDescent="0.25">
      <c r="C14417" s="20"/>
    </row>
    <row r="14418" spans="3:3" x14ac:dyDescent="0.25">
      <c r="C14418" s="20"/>
    </row>
    <row r="14419" spans="3:3" x14ac:dyDescent="0.25">
      <c r="C14419" s="20"/>
    </row>
    <row r="14420" spans="3:3" x14ac:dyDescent="0.25">
      <c r="C14420" s="20"/>
    </row>
    <row r="14421" spans="3:3" x14ac:dyDescent="0.25">
      <c r="C14421" s="20"/>
    </row>
    <row r="14422" spans="3:3" x14ac:dyDescent="0.25">
      <c r="C14422" s="20"/>
    </row>
    <row r="14423" spans="3:3" x14ac:dyDescent="0.25">
      <c r="C14423" s="20"/>
    </row>
    <row r="14424" spans="3:3" x14ac:dyDescent="0.25">
      <c r="C14424" s="20"/>
    </row>
    <row r="14425" spans="3:3" x14ac:dyDescent="0.25">
      <c r="C14425" s="20"/>
    </row>
    <row r="14426" spans="3:3" x14ac:dyDescent="0.25">
      <c r="C14426" s="20"/>
    </row>
    <row r="14427" spans="3:3" x14ac:dyDescent="0.25">
      <c r="C14427" s="20"/>
    </row>
    <row r="14428" spans="3:3" x14ac:dyDescent="0.25">
      <c r="C14428" s="20"/>
    </row>
    <row r="14429" spans="3:3" x14ac:dyDescent="0.25">
      <c r="C14429" s="20"/>
    </row>
    <row r="14430" spans="3:3" x14ac:dyDescent="0.25">
      <c r="C14430" s="20"/>
    </row>
    <row r="14431" spans="3:3" x14ac:dyDescent="0.25">
      <c r="C14431" s="20"/>
    </row>
    <row r="14432" spans="3:3" x14ac:dyDescent="0.25">
      <c r="C14432" s="20"/>
    </row>
    <row r="14433" spans="3:3" x14ac:dyDescent="0.25">
      <c r="C14433" s="20"/>
    </row>
    <row r="14434" spans="3:3" x14ac:dyDescent="0.25">
      <c r="C14434" s="20"/>
    </row>
    <row r="14435" spans="3:3" x14ac:dyDescent="0.25">
      <c r="C14435" s="20"/>
    </row>
    <row r="14436" spans="3:3" x14ac:dyDescent="0.25">
      <c r="C14436" s="20"/>
    </row>
    <row r="14437" spans="3:3" x14ac:dyDescent="0.25">
      <c r="C14437" s="20"/>
    </row>
    <row r="14438" spans="3:3" x14ac:dyDescent="0.25">
      <c r="C14438" s="20"/>
    </row>
    <row r="14439" spans="3:3" x14ac:dyDescent="0.25">
      <c r="C14439" s="20"/>
    </row>
    <row r="14440" spans="3:3" x14ac:dyDescent="0.25">
      <c r="C14440" s="20"/>
    </row>
    <row r="14441" spans="3:3" x14ac:dyDescent="0.25">
      <c r="C14441" s="20"/>
    </row>
    <row r="14442" spans="3:3" x14ac:dyDescent="0.25">
      <c r="C14442" s="20"/>
    </row>
    <row r="14443" spans="3:3" x14ac:dyDescent="0.25">
      <c r="C14443" s="20"/>
    </row>
    <row r="14444" spans="3:3" x14ac:dyDescent="0.25">
      <c r="C14444" s="20"/>
    </row>
    <row r="14445" spans="3:3" x14ac:dyDescent="0.25">
      <c r="C14445" s="20"/>
    </row>
    <row r="14446" spans="3:3" x14ac:dyDescent="0.25">
      <c r="C14446" s="20"/>
    </row>
    <row r="14447" spans="3:3" x14ac:dyDescent="0.25">
      <c r="C14447" s="20"/>
    </row>
    <row r="14448" spans="3:3" x14ac:dyDescent="0.25">
      <c r="C14448" s="20"/>
    </row>
    <row r="14449" spans="3:3" x14ac:dyDescent="0.25">
      <c r="C14449" s="20"/>
    </row>
    <row r="14450" spans="3:3" x14ac:dyDescent="0.25">
      <c r="C14450" s="20"/>
    </row>
    <row r="14451" spans="3:3" x14ac:dyDescent="0.25">
      <c r="C14451" s="20"/>
    </row>
    <row r="14452" spans="3:3" x14ac:dyDescent="0.25">
      <c r="C14452" s="20"/>
    </row>
    <row r="14453" spans="3:3" x14ac:dyDescent="0.25">
      <c r="C14453" s="20"/>
    </row>
    <row r="14454" spans="3:3" x14ac:dyDescent="0.25">
      <c r="C14454" s="20"/>
    </row>
    <row r="14455" spans="3:3" x14ac:dyDescent="0.25">
      <c r="C14455" s="20"/>
    </row>
    <row r="14456" spans="3:3" x14ac:dyDescent="0.25">
      <c r="C14456" s="20"/>
    </row>
    <row r="14457" spans="3:3" x14ac:dyDescent="0.25">
      <c r="C14457" s="20"/>
    </row>
    <row r="14458" spans="3:3" x14ac:dyDescent="0.25">
      <c r="C14458" s="20"/>
    </row>
    <row r="14459" spans="3:3" x14ac:dyDescent="0.25">
      <c r="C14459" s="20"/>
    </row>
    <row r="14460" spans="3:3" x14ac:dyDescent="0.25">
      <c r="C14460" s="20"/>
    </row>
    <row r="14461" spans="3:3" x14ac:dyDescent="0.25">
      <c r="C14461" s="20"/>
    </row>
    <row r="14462" spans="3:3" x14ac:dyDescent="0.25">
      <c r="C14462" s="20"/>
    </row>
    <row r="14463" spans="3:3" x14ac:dyDescent="0.25">
      <c r="C14463" s="20"/>
    </row>
    <row r="14464" spans="3:3" x14ac:dyDescent="0.25">
      <c r="C14464" s="20"/>
    </row>
    <row r="14465" spans="3:3" x14ac:dyDescent="0.25">
      <c r="C14465" s="20"/>
    </row>
    <row r="14466" spans="3:3" x14ac:dyDescent="0.25">
      <c r="C14466" s="20"/>
    </row>
    <row r="14467" spans="3:3" x14ac:dyDescent="0.25">
      <c r="C14467" s="20"/>
    </row>
    <row r="14468" spans="3:3" x14ac:dyDescent="0.25">
      <c r="C14468" s="20"/>
    </row>
    <row r="14469" spans="3:3" x14ac:dyDescent="0.25">
      <c r="C14469" s="20"/>
    </row>
    <row r="14470" spans="3:3" x14ac:dyDescent="0.25">
      <c r="C14470" s="20"/>
    </row>
    <row r="14471" spans="3:3" x14ac:dyDescent="0.25">
      <c r="C14471" s="20"/>
    </row>
    <row r="14472" spans="3:3" x14ac:dyDescent="0.25">
      <c r="C14472" s="20"/>
    </row>
    <row r="14473" spans="3:3" x14ac:dyDescent="0.25">
      <c r="C14473" s="20"/>
    </row>
    <row r="14474" spans="3:3" x14ac:dyDescent="0.25">
      <c r="C14474" s="20"/>
    </row>
    <row r="14475" spans="3:3" x14ac:dyDescent="0.25">
      <c r="C14475" s="20"/>
    </row>
    <row r="14476" spans="3:3" x14ac:dyDescent="0.25">
      <c r="C14476" s="20"/>
    </row>
    <row r="14477" spans="3:3" x14ac:dyDescent="0.25">
      <c r="C14477" s="20"/>
    </row>
    <row r="14478" spans="3:3" x14ac:dyDescent="0.25">
      <c r="C14478" s="20"/>
    </row>
    <row r="14479" spans="3:3" x14ac:dyDescent="0.25">
      <c r="C14479" s="20"/>
    </row>
    <row r="14480" spans="3:3" x14ac:dyDescent="0.25">
      <c r="C14480" s="20"/>
    </row>
    <row r="14481" spans="3:3" x14ac:dyDescent="0.25">
      <c r="C14481" s="20"/>
    </row>
    <row r="14482" spans="3:3" x14ac:dyDescent="0.25">
      <c r="C14482" s="20"/>
    </row>
    <row r="14483" spans="3:3" x14ac:dyDescent="0.25">
      <c r="C14483" s="20"/>
    </row>
    <row r="14484" spans="3:3" x14ac:dyDescent="0.25">
      <c r="C14484" s="20"/>
    </row>
    <row r="14485" spans="3:3" x14ac:dyDescent="0.25">
      <c r="C14485" s="20"/>
    </row>
    <row r="14486" spans="3:3" x14ac:dyDescent="0.25">
      <c r="C14486" s="20"/>
    </row>
    <row r="14487" spans="3:3" x14ac:dyDescent="0.25">
      <c r="C14487" s="20"/>
    </row>
    <row r="14488" spans="3:3" x14ac:dyDescent="0.25">
      <c r="C14488" s="20"/>
    </row>
    <row r="14489" spans="3:3" x14ac:dyDescent="0.25">
      <c r="C14489" s="20"/>
    </row>
    <row r="14490" spans="3:3" x14ac:dyDescent="0.25">
      <c r="C14490" s="20"/>
    </row>
    <row r="14491" spans="3:3" x14ac:dyDescent="0.25">
      <c r="C14491" s="20"/>
    </row>
    <row r="14492" spans="3:3" x14ac:dyDescent="0.25">
      <c r="C14492" s="20"/>
    </row>
    <row r="14493" spans="3:3" x14ac:dyDescent="0.25">
      <c r="C14493" s="20"/>
    </row>
    <row r="14494" spans="3:3" x14ac:dyDescent="0.25">
      <c r="C14494" s="20"/>
    </row>
    <row r="14495" spans="3:3" x14ac:dyDescent="0.25">
      <c r="C14495" s="20"/>
    </row>
    <row r="14496" spans="3:3" x14ac:dyDescent="0.25">
      <c r="C14496" s="20"/>
    </row>
    <row r="14497" spans="3:3" x14ac:dyDescent="0.25">
      <c r="C14497" s="20"/>
    </row>
    <row r="14498" spans="3:3" x14ac:dyDescent="0.25">
      <c r="C14498" s="20"/>
    </row>
    <row r="14499" spans="3:3" x14ac:dyDescent="0.25">
      <c r="C14499" s="20"/>
    </row>
    <row r="14500" spans="3:3" x14ac:dyDescent="0.25">
      <c r="C14500" s="20"/>
    </row>
    <row r="14501" spans="3:3" x14ac:dyDescent="0.25">
      <c r="C14501" s="20"/>
    </row>
    <row r="14502" spans="3:3" x14ac:dyDescent="0.25">
      <c r="C14502" s="20"/>
    </row>
    <row r="14503" spans="3:3" x14ac:dyDescent="0.25">
      <c r="C14503" s="20"/>
    </row>
    <row r="14504" spans="3:3" x14ac:dyDescent="0.25">
      <c r="C14504" s="20"/>
    </row>
    <row r="14505" spans="3:3" x14ac:dyDescent="0.25">
      <c r="C14505" s="20"/>
    </row>
    <row r="14506" spans="3:3" x14ac:dyDescent="0.25">
      <c r="C14506" s="20"/>
    </row>
    <row r="14507" spans="3:3" x14ac:dyDescent="0.25">
      <c r="C14507" s="20"/>
    </row>
    <row r="14508" spans="3:3" x14ac:dyDescent="0.25">
      <c r="C14508" s="20"/>
    </row>
    <row r="14509" spans="3:3" x14ac:dyDescent="0.25">
      <c r="C14509" s="20"/>
    </row>
    <row r="14510" spans="3:3" x14ac:dyDescent="0.25">
      <c r="C14510" s="20"/>
    </row>
    <row r="14511" spans="3:3" x14ac:dyDescent="0.25">
      <c r="C14511" s="20"/>
    </row>
    <row r="14512" spans="3:3" x14ac:dyDescent="0.25">
      <c r="C14512" s="20"/>
    </row>
    <row r="14513" spans="3:3" x14ac:dyDescent="0.25">
      <c r="C14513" s="20"/>
    </row>
    <row r="14514" spans="3:3" x14ac:dyDescent="0.25">
      <c r="C14514" s="20"/>
    </row>
    <row r="14515" spans="3:3" x14ac:dyDescent="0.25">
      <c r="C14515" s="20"/>
    </row>
    <row r="14516" spans="3:3" x14ac:dyDescent="0.25">
      <c r="C14516" s="20"/>
    </row>
    <row r="14517" spans="3:3" x14ac:dyDescent="0.25">
      <c r="C14517" s="20"/>
    </row>
    <row r="14518" spans="3:3" x14ac:dyDescent="0.25">
      <c r="C14518" s="20"/>
    </row>
    <row r="14519" spans="3:3" x14ac:dyDescent="0.25">
      <c r="C14519" s="20"/>
    </row>
    <row r="14520" spans="3:3" x14ac:dyDescent="0.25">
      <c r="C14520" s="20"/>
    </row>
    <row r="14521" spans="3:3" x14ac:dyDescent="0.25">
      <c r="C14521" s="20"/>
    </row>
    <row r="14522" spans="3:3" x14ac:dyDescent="0.25">
      <c r="C14522" s="20"/>
    </row>
    <row r="14523" spans="3:3" x14ac:dyDescent="0.25">
      <c r="C14523" s="20"/>
    </row>
    <row r="14524" spans="3:3" x14ac:dyDescent="0.25">
      <c r="C14524" s="20"/>
    </row>
    <row r="14525" spans="3:3" x14ac:dyDescent="0.25">
      <c r="C14525" s="20"/>
    </row>
    <row r="14526" spans="3:3" x14ac:dyDescent="0.25">
      <c r="C14526" s="20"/>
    </row>
    <row r="14527" spans="3:3" x14ac:dyDescent="0.25">
      <c r="C14527" s="20"/>
    </row>
    <row r="14528" spans="3:3" x14ac:dyDescent="0.25">
      <c r="C14528" s="20"/>
    </row>
    <row r="14529" spans="3:3" x14ac:dyDescent="0.25">
      <c r="C14529" s="20"/>
    </row>
    <row r="14530" spans="3:3" x14ac:dyDescent="0.25">
      <c r="C14530" s="20"/>
    </row>
    <row r="14531" spans="3:3" x14ac:dyDescent="0.25">
      <c r="C14531" s="20"/>
    </row>
    <row r="14532" spans="3:3" x14ac:dyDescent="0.25">
      <c r="C14532" s="20"/>
    </row>
    <row r="14533" spans="3:3" x14ac:dyDescent="0.25">
      <c r="C14533" s="20"/>
    </row>
    <row r="14534" spans="3:3" x14ac:dyDescent="0.25">
      <c r="C14534" s="20"/>
    </row>
    <row r="14535" spans="3:3" x14ac:dyDescent="0.25">
      <c r="C14535" s="20"/>
    </row>
    <row r="14536" spans="3:3" x14ac:dyDescent="0.25">
      <c r="C14536" s="20"/>
    </row>
    <row r="14537" spans="3:3" x14ac:dyDescent="0.25">
      <c r="C14537" s="20"/>
    </row>
    <row r="14538" spans="3:3" x14ac:dyDescent="0.25">
      <c r="C14538" s="20"/>
    </row>
    <row r="14539" spans="3:3" x14ac:dyDescent="0.25">
      <c r="C14539" s="20"/>
    </row>
    <row r="14540" spans="3:3" x14ac:dyDescent="0.25">
      <c r="C14540" s="20"/>
    </row>
    <row r="14541" spans="3:3" x14ac:dyDescent="0.25">
      <c r="C14541" s="20"/>
    </row>
    <row r="14542" spans="3:3" x14ac:dyDescent="0.25">
      <c r="C14542" s="20"/>
    </row>
    <row r="14543" spans="3:3" x14ac:dyDescent="0.25">
      <c r="C14543" s="20"/>
    </row>
    <row r="14544" spans="3:3" x14ac:dyDescent="0.25">
      <c r="C14544" s="20"/>
    </row>
    <row r="14545" spans="3:3" x14ac:dyDescent="0.25">
      <c r="C14545" s="20"/>
    </row>
    <row r="14546" spans="3:3" x14ac:dyDescent="0.25">
      <c r="C14546" s="20"/>
    </row>
    <row r="14547" spans="3:3" x14ac:dyDescent="0.25">
      <c r="C14547" s="20"/>
    </row>
    <row r="14548" spans="3:3" x14ac:dyDescent="0.25">
      <c r="C14548" s="20"/>
    </row>
    <row r="14549" spans="3:3" x14ac:dyDescent="0.25">
      <c r="C14549" s="20"/>
    </row>
    <row r="14550" spans="3:3" x14ac:dyDescent="0.25">
      <c r="C14550" s="20"/>
    </row>
    <row r="14551" spans="3:3" x14ac:dyDescent="0.25">
      <c r="C14551" s="20"/>
    </row>
    <row r="14552" spans="3:3" x14ac:dyDescent="0.25">
      <c r="C14552" s="20"/>
    </row>
    <row r="14553" spans="3:3" x14ac:dyDescent="0.25">
      <c r="C14553" s="20"/>
    </row>
    <row r="14554" spans="3:3" x14ac:dyDescent="0.25">
      <c r="C14554" s="20"/>
    </row>
    <row r="14555" spans="3:3" x14ac:dyDescent="0.25">
      <c r="C14555" s="20"/>
    </row>
    <row r="14556" spans="3:3" x14ac:dyDescent="0.25">
      <c r="C14556" s="20"/>
    </row>
    <row r="14557" spans="3:3" x14ac:dyDescent="0.25">
      <c r="C14557" s="20"/>
    </row>
    <row r="14558" spans="3:3" x14ac:dyDescent="0.25">
      <c r="C14558" s="20"/>
    </row>
    <row r="14559" spans="3:3" x14ac:dyDescent="0.25">
      <c r="C14559" s="20"/>
    </row>
    <row r="14560" spans="3:3" x14ac:dyDescent="0.25">
      <c r="C14560" s="20"/>
    </row>
    <row r="14561" spans="3:3" x14ac:dyDescent="0.25">
      <c r="C14561" s="20"/>
    </row>
    <row r="14562" spans="3:3" x14ac:dyDescent="0.25">
      <c r="C14562" s="20"/>
    </row>
    <row r="14563" spans="3:3" x14ac:dyDescent="0.25">
      <c r="C14563" s="20"/>
    </row>
    <row r="14564" spans="3:3" x14ac:dyDescent="0.25">
      <c r="C14564" s="20"/>
    </row>
    <row r="14565" spans="3:3" x14ac:dyDescent="0.25">
      <c r="C14565" s="20"/>
    </row>
    <row r="14566" spans="3:3" x14ac:dyDescent="0.25">
      <c r="C14566" s="20"/>
    </row>
    <row r="14567" spans="3:3" x14ac:dyDescent="0.25">
      <c r="C14567" s="20"/>
    </row>
    <row r="14568" spans="3:3" x14ac:dyDescent="0.25">
      <c r="C14568" s="20"/>
    </row>
    <row r="14569" spans="3:3" x14ac:dyDescent="0.25">
      <c r="C14569" s="20"/>
    </row>
    <row r="14570" spans="3:3" x14ac:dyDescent="0.25">
      <c r="C14570" s="20"/>
    </row>
    <row r="14571" spans="3:3" x14ac:dyDescent="0.25">
      <c r="C14571" s="20"/>
    </row>
    <row r="14572" spans="3:3" x14ac:dyDescent="0.25">
      <c r="C14572" s="20"/>
    </row>
    <row r="14573" spans="3:3" x14ac:dyDescent="0.25">
      <c r="C14573" s="20"/>
    </row>
    <row r="14574" spans="3:3" x14ac:dyDescent="0.25">
      <c r="C14574" s="20"/>
    </row>
    <row r="14575" spans="3:3" x14ac:dyDescent="0.25">
      <c r="C14575" s="20"/>
    </row>
    <row r="14576" spans="3:3" x14ac:dyDescent="0.25">
      <c r="C14576" s="20"/>
    </row>
    <row r="14577" spans="3:3" x14ac:dyDescent="0.25">
      <c r="C14577" s="20"/>
    </row>
    <row r="14578" spans="3:3" x14ac:dyDescent="0.25">
      <c r="C14578" s="20"/>
    </row>
    <row r="14579" spans="3:3" x14ac:dyDescent="0.25">
      <c r="C14579" s="20"/>
    </row>
    <row r="14580" spans="3:3" x14ac:dyDescent="0.25">
      <c r="C14580" s="20"/>
    </row>
    <row r="14581" spans="3:3" x14ac:dyDescent="0.25">
      <c r="C14581" s="20"/>
    </row>
    <row r="14582" spans="3:3" x14ac:dyDescent="0.25">
      <c r="C14582" s="20"/>
    </row>
    <row r="14583" spans="3:3" x14ac:dyDescent="0.25">
      <c r="C14583" s="20"/>
    </row>
    <row r="14584" spans="3:3" x14ac:dyDescent="0.25">
      <c r="C14584" s="20"/>
    </row>
    <row r="14585" spans="3:3" x14ac:dyDescent="0.25">
      <c r="C14585" s="20"/>
    </row>
    <row r="14586" spans="3:3" x14ac:dyDescent="0.25">
      <c r="C14586" s="20"/>
    </row>
    <row r="14587" spans="3:3" x14ac:dyDescent="0.25">
      <c r="C14587" s="20"/>
    </row>
    <row r="14588" spans="3:3" x14ac:dyDescent="0.25">
      <c r="C14588" s="20"/>
    </row>
    <row r="14589" spans="3:3" x14ac:dyDescent="0.25">
      <c r="C14589" s="20"/>
    </row>
    <row r="14590" spans="3:3" x14ac:dyDescent="0.25">
      <c r="C14590" s="20"/>
    </row>
    <row r="14591" spans="3:3" x14ac:dyDescent="0.25">
      <c r="C14591" s="20"/>
    </row>
    <row r="14592" spans="3:3" x14ac:dyDescent="0.25">
      <c r="C14592" s="20"/>
    </row>
    <row r="14593" spans="3:3" x14ac:dyDescent="0.25">
      <c r="C14593" s="20"/>
    </row>
    <row r="14594" spans="3:3" x14ac:dyDescent="0.25">
      <c r="C14594" s="20"/>
    </row>
    <row r="14595" spans="3:3" x14ac:dyDescent="0.25">
      <c r="C14595" s="20"/>
    </row>
    <row r="14596" spans="3:3" x14ac:dyDescent="0.25">
      <c r="C14596" s="20"/>
    </row>
    <row r="14597" spans="3:3" x14ac:dyDescent="0.25">
      <c r="C14597" s="20"/>
    </row>
    <row r="14598" spans="3:3" x14ac:dyDescent="0.25">
      <c r="C14598" s="20"/>
    </row>
    <row r="14599" spans="3:3" x14ac:dyDescent="0.25">
      <c r="C14599" s="20"/>
    </row>
    <row r="14600" spans="3:3" x14ac:dyDescent="0.25">
      <c r="C14600" s="20"/>
    </row>
    <row r="14601" spans="3:3" x14ac:dyDescent="0.25">
      <c r="C14601" s="20"/>
    </row>
    <row r="14602" spans="3:3" x14ac:dyDescent="0.25">
      <c r="C14602" s="20"/>
    </row>
    <row r="14603" spans="3:3" x14ac:dyDescent="0.25">
      <c r="C14603" s="20"/>
    </row>
    <row r="14604" spans="3:3" x14ac:dyDescent="0.25">
      <c r="C14604" s="20"/>
    </row>
    <row r="14605" spans="3:3" x14ac:dyDescent="0.25">
      <c r="C14605" s="20"/>
    </row>
    <row r="14606" spans="3:3" x14ac:dyDescent="0.25">
      <c r="C14606" s="20"/>
    </row>
    <row r="14607" spans="3:3" x14ac:dyDescent="0.25">
      <c r="C14607" s="20"/>
    </row>
    <row r="14608" spans="3:3" x14ac:dyDescent="0.25">
      <c r="C14608" s="20"/>
    </row>
    <row r="14609" spans="3:3" x14ac:dyDescent="0.25">
      <c r="C14609" s="20"/>
    </row>
    <row r="14610" spans="3:3" x14ac:dyDescent="0.25">
      <c r="C14610" s="20"/>
    </row>
    <row r="14611" spans="3:3" x14ac:dyDescent="0.25">
      <c r="C14611" s="20"/>
    </row>
    <row r="14612" spans="3:3" x14ac:dyDescent="0.25">
      <c r="C14612" s="20"/>
    </row>
    <row r="14613" spans="3:3" x14ac:dyDescent="0.25">
      <c r="C14613" s="20"/>
    </row>
    <row r="14614" spans="3:3" x14ac:dyDescent="0.25">
      <c r="C14614" s="20"/>
    </row>
    <row r="14615" spans="3:3" x14ac:dyDescent="0.25">
      <c r="C14615" s="20"/>
    </row>
    <row r="14616" spans="3:3" x14ac:dyDescent="0.25">
      <c r="C14616" s="20"/>
    </row>
    <row r="14617" spans="3:3" x14ac:dyDescent="0.25">
      <c r="C14617" s="20"/>
    </row>
    <row r="14618" spans="3:3" x14ac:dyDescent="0.25">
      <c r="C14618" s="20"/>
    </row>
    <row r="14619" spans="3:3" x14ac:dyDescent="0.25">
      <c r="C14619" s="20"/>
    </row>
    <row r="14620" spans="3:3" x14ac:dyDescent="0.25">
      <c r="C14620" s="20"/>
    </row>
    <row r="14621" spans="3:3" x14ac:dyDescent="0.25">
      <c r="C14621" s="20"/>
    </row>
    <row r="14622" spans="3:3" x14ac:dyDescent="0.25">
      <c r="C14622" s="20"/>
    </row>
    <row r="14623" spans="3:3" x14ac:dyDescent="0.25">
      <c r="C14623" s="20"/>
    </row>
    <row r="14624" spans="3:3" x14ac:dyDescent="0.25">
      <c r="C14624" s="20"/>
    </row>
    <row r="14625" spans="3:3" x14ac:dyDescent="0.25">
      <c r="C14625" s="20"/>
    </row>
    <row r="14626" spans="3:3" x14ac:dyDescent="0.25">
      <c r="C14626" s="20"/>
    </row>
    <row r="14627" spans="3:3" x14ac:dyDescent="0.25">
      <c r="C14627" s="20"/>
    </row>
    <row r="14628" spans="3:3" x14ac:dyDescent="0.25">
      <c r="C14628" s="20"/>
    </row>
    <row r="14629" spans="3:3" x14ac:dyDescent="0.25">
      <c r="C14629" s="20"/>
    </row>
    <row r="14630" spans="3:3" x14ac:dyDescent="0.25">
      <c r="C14630" s="20"/>
    </row>
    <row r="14631" spans="3:3" x14ac:dyDescent="0.25">
      <c r="C14631" s="20"/>
    </row>
    <row r="14632" spans="3:3" x14ac:dyDescent="0.25">
      <c r="C14632" s="20"/>
    </row>
    <row r="14633" spans="3:3" x14ac:dyDescent="0.25">
      <c r="C14633" s="20"/>
    </row>
    <row r="14634" spans="3:3" x14ac:dyDescent="0.25">
      <c r="C14634" s="20"/>
    </row>
    <row r="14635" spans="3:3" x14ac:dyDescent="0.25">
      <c r="C14635" s="20"/>
    </row>
    <row r="14636" spans="3:3" x14ac:dyDescent="0.25">
      <c r="C14636" s="20"/>
    </row>
    <row r="14637" spans="3:3" x14ac:dyDescent="0.25">
      <c r="C14637" s="20"/>
    </row>
    <row r="14638" spans="3:3" x14ac:dyDescent="0.25">
      <c r="C14638" s="20"/>
    </row>
    <row r="14639" spans="3:3" x14ac:dyDescent="0.25">
      <c r="C14639" s="20"/>
    </row>
    <row r="14640" spans="3:3" x14ac:dyDescent="0.25">
      <c r="C14640" s="20"/>
    </row>
    <row r="14641" spans="3:3" x14ac:dyDescent="0.25">
      <c r="C14641" s="20"/>
    </row>
    <row r="14642" spans="3:3" x14ac:dyDescent="0.25">
      <c r="C14642" s="20"/>
    </row>
    <row r="14643" spans="3:3" x14ac:dyDescent="0.25">
      <c r="C14643" s="20"/>
    </row>
    <row r="14644" spans="3:3" x14ac:dyDescent="0.25">
      <c r="C14644" s="20"/>
    </row>
    <row r="14645" spans="3:3" x14ac:dyDescent="0.25">
      <c r="C14645" s="20"/>
    </row>
    <row r="14646" spans="3:3" x14ac:dyDescent="0.25">
      <c r="C14646" s="20"/>
    </row>
    <row r="14647" spans="3:3" x14ac:dyDescent="0.25">
      <c r="C14647" s="20"/>
    </row>
    <row r="14648" spans="3:3" x14ac:dyDescent="0.25">
      <c r="C14648" s="20"/>
    </row>
    <row r="14649" spans="3:3" x14ac:dyDescent="0.25">
      <c r="C14649" s="20"/>
    </row>
    <row r="14650" spans="3:3" x14ac:dyDescent="0.25">
      <c r="C14650" s="20"/>
    </row>
    <row r="14651" spans="3:3" x14ac:dyDescent="0.25">
      <c r="C14651" s="20"/>
    </row>
    <row r="14652" spans="3:3" x14ac:dyDescent="0.25">
      <c r="C14652" s="20"/>
    </row>
    <row r="14653" spans="3:3" x14ac:dyDescent="0.25">
      <c r="C14653" s="20"/>
    </row>
    <row r="14654" spans="3:3" x14ac:dyDescent="0.25">
      <c r="C14654" s="20"/>
    </row>
    <row r="14655" spans="3:3" x14ac:dyDescent="0.25">
      <c r="C14655" s="20"/>
    </row>
    <row r="14656" spans="3:3" x14ac:dyDescent="0.25">
      <c r="C14656" s="20"/>
    </row>
    <row r="14657" spans="3:3" x14ac:dyDescent="0.25">
      <c r="C14657" s="20"/>
    </row>
    <row r="14658" spans="3:3" x14ac:dyDescent="0.25">
      <c r="C14658" s="20"/>
    </row>
    <row r="14659" spans="3:3" x14ac:dyDescent="0.25">
      <c r="C14659" s="20"/>
    </row>
    <row r="14660" spans="3:3" x14ac:dyDescent="0.25">
      <c r="C14660" s="20"/>
    </row>
    <row r="14661" spans="3:3" x14ac:dyDescent="0.25">
      <c r="C14661" s="20"/>
    </row>
    <row r="14662" spans="3:3" x14ac:dyDescent="0.25">
      <c r="C14662" s="20"/>
    </row>
    <row r="14663" spans="3:3" x14ac:dyDescent="0.25">
      <c r="C14663" s="20"/>
    </row>
    <row r="14664" spans="3:3" x14ac:dyDescent="0.25">
      <c r="C14664" s="20"/>
    </row>
    <row r="14665" spans="3:3" x14ac:dyDescent="0.25">
      <c r="C14665" s="20"/>
    </row>
    <row r="14666" spans="3:3" x14ac:dyDescent="0.25">
      <c r="C14666" s="20"/>
    </row>
    <row r="14667" spans="3:3" x14ac:dyDescent="0.25">
      <c r="C14667" s="20"/>
    </row>
    <row r="14668" spans="3:3" x14ac:dyDescent="0.25">
      <c r="C14668" s="20"/>
    </row>
    <row r="14669" spans="3:3" x14ac:dyDescent="0.25">
      <c r="C14669" s="20"/>
    </row>
    <row r="14670" spans="3:3" x14ac:dyDescent="0.25">
      <c r="C14670" s="20"/>
    </row>
    <row r="14671" spans="3:3" x14ac:dyDescent="0.25">
      <c r="C14671" s="20"/>
    </row>
    <row r="14672" spans="3:3" x14ac:dyDescent="0.25">
      <c r="C14672" s="20"/>
    </row>
    <row r="14673" spans="3:3" x14ac:dyDescent="0.25">
      <c r="C14673" s="20"/>
    </row>
    <row r="14674" spans="3:3" x14ac:dyDescent="0.25">
      <c r="C14674" s="20"/>
    </row>
    <row r="14675" spans="3:3" x14ac:dyDescent="0.25">
      <c r="C14675" s="20"/>
    </row>
    <row r="14676" spans="3:3" x14ac:dyDescent="0.25">
      <c r="C14676" s="20"/>
    </row>
    <row r="14677" spans="3:3" x14ac:dyDescent="0.25">
      <c r="C14677" s="20"/>
    </row>
    <row r="14678" spans="3:3" x14ac:dyDescent="0.25">
      <c r="C14678" s="20"/>
    </row>
    <row r="14679" spans="3:3" x14ac:dyDescent="0.25">
      <c r="C14679" s="20"/>
    </row>
    <row r="14680" spans="3:3" x14ac:dyDescent="0.25">
      <c r="C14680" s="20"/>
    </row>
    <row r="14681" spans="3:3" x14ac:dyDescent="0.25">
      <c r="C14681" s="20"/>
    </row>
    <row r="14682" spans="3:3" x14ac:dyDescent="0.25">
      <c r="C14682" s="20"/>
    </row>
    <row r="14683" spans="3:3" x14ac:dyDescent="0.25">
      <c r="C14683" s="20"/>
    </row>
    <row r="14684" spans="3:3" x14ac:dyDescent="0.25">
      <c r="C14684" s="20"/>
    </row>
    <row r="14685" spans="3:3" x14ac:dyDescent="0.25">
      <c r="C14685" s="20"/>
    </row>
    <row r="14686" spans="3:3" x14ac:dyDescent="0.25">
      <c r="C14686" s="20"/>
    </row>
    <row r="14687" spans="3:3" x14ac:dyDescent="0.25">
      <c r="C14687" s="20"/>
    </row>
    <row r="14688" spans="3:3" x14ac:dyDescent="0.25">
      <c r="C14688" s="20"/>
    </row>
    <row r="14689" spans="3:3" x14ac:dyDescent="0.25">
      <c r="C14689" s="20"/>
    </row>
    <row r="14690" spans="3:3" x14ac:dyDescent="0.25">
      <c r="C14690" s="20"/>
    </row>
    <row r="14691" spans="3:3" x14ac:dyDescent="0.25">
      <c r="C14691" s="20"/>
    </row>
    <row r="14692" spans="3:3" x14ac:dyDescent="0.25">
      <c r="C14692" s="20"/>
    </row>
    <row r="14693" spans="3:3" x14ac:dyDescent="0.25">
      <c r="C14693" s="20"/>
    </row>
    <row r="14694" spans="3:3" x14ac:dyDescent="0.25">
      <c r="C14694" s="20"/>
    </row>
    <row r="14695" spans="3:3" x14ac:dyDescent="0.25">
      <c r="C14695" s="20"/>
    </row>
    <row r="14696" spans="3:3" x14ac:dyDescent="0.25">
      <c r="C14696" s="20"/>
    </row>
    <row r="14697" spans="3:3" x14ac:dyDescent="0.25">
      <c r="C14697" s="20"/>
    </row>
    <row r="14698" spans="3:3" x14ac:dyDescent="0.25">
      <c r="C14698" s="20"/>
    </row>
    <row r="14699" spans="3:3" x14ac:dyDescent="0.25">
      <c r="C14699" s="20"/>
    </row>
    <row r="14700" spans="3:3" x14ac:dyDescent="0.25">
      <c r="C14700" s="20"/>
    </row>
    <row r="14701" spans="3:3" x14ac:dyDescent="0.25">
      <c r="C14701" s="20"/>
    </row>
    <row r="14702" spans="3:3" x14ac:dyDescent="0.25">
      <c r="C14702" s="20"/>
    </row>
    <row r="14703" spans="3:3" x14ac:dyDescent="0.25">
      <c r="C14703" s="20"/>
    </row>
    <row r="14704" spans="3:3" x14ac:dyDescent="0.25">
      <c r="C14704" s="20"/>
    </row>
    <row r="14705" spans="3:3" x14ac:dyDescent="0.25">
      <c r="C14705" s="20"/>
    </row>
    <row r="14706" spans="3:3" x14ac:dyDescent="0.25">
      <c r="C14706" s="20"/>
    </row>
    <row r="14707" spans="3:3" x14ac:dyDescent="0.25">
      <c r="C14707" s="20"/>
    </row>
    <row r="14708" spans="3:3" x14ac:dyDescent="0.25">
      <c r="C14708" s="20"/>
    </row>
    <row r="14709" spans="3:3" x14ac:dyDescent="0.25">
      <c r="C14709" s="20"/>
    </row>
    <row r="14710" spans="3:3" x14ac:dyDescent="0.25">
      <c r="C14710" s="20"/>
    </row>
    <row r="14711" spans="3:3" x14ac:dyDescent="0.25">
      <c r="C14711" s="20"/>
    </row>
    <row r="14712" spans="3:3" x14ac:dyDescent="0.25">
      <c r="C14712" s="20"/>
    </row>
    <row r="14713" spans="3:3" x14ac:dyDescent="0.25">
      <c r="C14713" s="20"/>
    </row>
    <row r="14714" spans="3:3" x14ac:dyDescent="0.25">
      <c r="C14714" s="20"/>
    </row>
    <row r="14715" spans="3:3" x14ac:dyDescent="0.25">
      <c r="C14715" s="20"/>
    </row>
    <row r="14716" spans="3:3" x14ac:dyDescent="0.25">
      <c r="C14716" s="20"/>
    </row>
    <row r="14717" spans="3:3" x14ac:dyDescent="0.25">
      <c r="C14717" s="20"/>
    </row>
    <row r="14718" spans="3:3" x14ac:dyDescent="0.25">
      <c r="C14718" s="20"/>
    </row>
    <row r="14719" spans="3:3" x14ac:dyDescent="0.25">
      <c r="C14719" s="20"/>
    </row>
    <row r="14720" spans="3:3" x14ac:dyDescent="0.25">
      <c r="C14720" s="20"/>
    </row>
    <row r="14721" spans="3:3" x14ac:dyDescent="0.25">
      <c r="C14721" s="20"/>
    </row>
    <row r="14722" spans="3:3" x14ac:dyDescent="0.25">
      <c r="C14722" s="20"/>
    </row>
    <row r="14723" spans="3:3" x14ac:dyDescent="0.25">
      <c r="C14723" s="20"/>
    </row>
    <row r="14724" spans="3:3" x14ac:dyDescent="0.25">
      <c r="C14724" s="20"/>
    </row>
    <row r="14725" spans="3:3" x14ac:dyDescent="0.25">
      <c r="C14725" s="20"/>
    </row>
    <row r="14726" spans="3:3" x14ac:dyDescent="0.25">
      <c r="C14726" s="20"/>
    </row>
    <row r="14727" spans="3:3" x14ac:dyDescent="0.25">
      <c r="C14727" s="20"/>
    </row>
    <row r="14728" spans="3:3" x14ac:dyDescent="0.25">
      <c r="C14728" s="20"/>
    </row>
    <row r="14729" spans="3:3" x14ac:dyDescent="0.25">
      <c r="C14729" s="20"/>
    </row>
    <row r="14730" spans="3:3" x14ac:dyDescent="0.25">
      <c r="C14730" s="20"/>
    </row>
    <row r="14731" spans="3:3" x14ac:dyDescent="0.25">
      <c r="C14731" s="20"/>
    </row>
    <row r="14732" spans="3:3" x14ac:dyDescent="0.25">
      <c r="C14732" s="20"/>
    </row>
    <row r="14733" spans="3:3" x14ac:dyDescent="0.25">
      <c r="C14733" s="20"/>
    </row>
    <row r="14734" spans="3:3" x14ac:dyDescent="0.25">
      <c r="C14734" s="20"/>
    </row>
    <row r="14735" spans="3:3" x14ac:dyDescent="0.25">
      <c r="C14735" s="20"/>
    </row>
    <row r="14736" spans="3:3" x14ac:dyDescent="0.25">
      <c r="C14736" s="20"/>
    </row>
    <row r="14737" spans="3:3" x14ac:dyDescent="0.25">
      <c r="C14737" s="20"/>
    </row>
    <row r="14738" spans="3:3" x14ac:dyDescent="0.25">
      <c r="C14738" s="20"/>
    </row>
    <row r="14739" spans="3:3" x14ac:dyDescent="0.25">
      <c r="C14739" s="20"/>
    </row>
    <row r="14740" spans="3:3" x14ac:dyDescent="0.25">
      <c r="C14740" s="20"/>
    </row>
    <row r="14741" spans="3:3" x14ac:dyDescent="0.25">
      <c r="C14741" s="20"/>
    </row>
    <row r="14742" spans="3:3" x14ac:dyDescent="0.25">
      <c r="C14742" s="20"/>
    </row>
    <row r="14743" spans="3:3" x14ac:dyDescent="0.25">
      <c r="C14743" s="20"/>
    </row>
    <row r="14744" spans="3:3" x14ac:dyDescent="0.25">
      <c r="C14744" s="20"/>
    </row>
    <row r="14745" spans="3:3" x14ac:dyDescent="0.25">
      <c r="C14745" s="20"/>
    </row>
    <row r="14746" spans="3:3" x14ac:dyDescent="0.25">
      <c r="C14746" s="20"/>
    </row>
    <row r="14747" spans="3:3" x14ac:dyDescent="0.25">
      <c r="C14747" s="20"/>
    </row>
    <row r="14748" spans="3:3" x14ac:dyDescent="0.25">
      <c r="C14748" s="20"/>
    </row>
    <row r="14749" spans="3:3" x14ac:dyDescent="0.25">
      <c r="C14749" s="20"/>
    </row>
    <row r="14750" spans="3:3" x14ac:dyDescent="0.25">
      <c r="C14750" s="20"/>
    </row>
    <row r="14751" spans="3:3" x14ac:dyDescent="0.25">
      <c r="C14751" s="20"/>
    </row>
    <row r="14752" spans="3:3" x14ac:dyDescent="0.25">
      <c r="C14752" s="20"/>
    </row>
    <row r="14753" spans="3:3" x14ac:dyDescent="0.25">
      <c r="C14753" s="20"/>
    </row>
    <row r="14754" spans="3:3" x14ac:dyDescent="0.25">
      <c r="C14754" s="20"/>
    </row>
    <row r="14755" spans="3:3" x14ac:dyDescent="0.25">
      <c r="C14755" s="20"/>
    </row>
    <row r="14756" spans="3:3" x14ac:dyDescent="0.25">
      <c r="C14756" s="20"/>
    </row>
    <row r="14757" spans="3:3" x14ac:dyDescent="0.25">
      <c r="C14757" s="20"/>
    </row>
    <row r="14758" spans="3:3" x14ac:dyDescent="0.25">
      <c r="C14758" s="20"/>
    </row>
    <row r="14759" spans="3:3" x14ac:dyDescent="0.25">
      <c r="C14759" s="20"/>
    </row>
    <row r="14760" spans="3:3" x14ac:dyDescent="0.25">
      <c r="C14760" s="20"/>
    </row>
    <row r="14761" spans="3:3" x14ac:dyDescent="0.25">
      <c r="C14761" s="20"/>
    </row>
    <row r="14762" spans="3:3" x14ac:dyDescent="0.25">
      <c r="C14762" s="20"/>
    </row>
    <row r="14763" spans="3:3" x14ac:dyDescent="0.25">
      <c r="C14763" s="20"/>
    </row>
    <row r="14764" spans="3:3" x14ac:dyDescent="0.25">
      <c r="C14764" s="20"/>
    </row>
    <row r="14765" spans="3:3" x14ac:dyDescent="0.25">
      <c r="C14765" s="20"/>
    </row>
    <row r="14766" spans="3:3" x14ac:dyDescent="0.25">
      <c r="C14766" s="20"/>
    </row>
    <row r="14767" spans="3:3" x14ac:dyDescent="0.25">
      <c r="C14767" s="20"/>
    </row>
    <row r="14768" spans="3:3" x14ac:dyDescent="0.25">
      <c r="C14768" s="20"/>
    </row>
    <row r="14769" spans="3:3" x14ac:dyDescent="0.25">
      <c r="C14769" s="20"/>
    </row>
    <row r="14770" spans="3:3" x14ac:dyDescent="0.25">
      <c r="C14770" s="20"/>
    </row>
    <row r="14771" spans="3:3" x14ac:dyDescent="0.25">
      <c r="C14771" s="20"/>
    </row>
    <row r="14772" spans="3:3" x14ac:dyDescent="0.25">
      <c r="C14772" s="20"/>
    </row>
    <row r="14773" spans="3:3" x14ac:dyDescent="0.25">
      <c r="C14773" s="20"/>
    </row>
    <row r="14774" spans="3:3" x14ac:dyDescent="0.25">
      <c r="C14774" s="20"/>
    </row>
    <row r="14775" spans="3:3" x14ac:dyDescent="0.25">
      <c r="C14775" s="20"/>
    </row>
    <row r="14776" spans="3:3" x14ac:dyDescent="0.25">
      <c r="C14776" s="20"/>
    </row>
    <row r="14777" spans="3:3" x14ac:dyDescent="0.25">
      <c r="C14777" s="20"/>
    </row>
    <row r="14778" spans="3:3" x14ac:dyDescent="0.25">
      <c r="C14778" s="20"/>
    </row>
    <row r="14779" spans="3:3" x14ac:dyDescent="0.25">
      <c r="C14779" s="20"/>
    </row>
    <row r="14780" spans="3:3" x14ac:dyDescent="0.25">
      <c r="C14780" s="20"/>
    </row>
    <row r="14781" spans="3:3" x14ac:dyDescent="0.25">
      <c r="C14781" s="20"/>
    </row>
    <row r="14782" spans="3:3" x14ac:dyDescent="0.25">
      <c r="C14782" s="20"/>
    </row>
    <row r="14783" spans="3:3" x14ac:dyDescent="0.25">
      <c r="C14783" s="20"/>
    </row>
    <row r="14784" spans="3:3" x14ac:dyDescent="0.25">
      <c r="C14784" s="20"/>
    </row>
    <row r="14785" spans="3:3" x14ac:dyDescent="0.25">
      <c r="C14785" s="20"/>
    </row>
    <row r="14786" spans="3:3" x14ac:dyDescent="0.25">
      <c r="C14786" s="20"/>
    </row>
    <row r="14787" spans="3:3" x14ac:dyDescent="0.25">
      <c r="C14787" s="20"/>
    </row>
    <row r="14788" spans="3:3" x14ac:dyDescent="0.25">
      <c r="C14788" s="20"/>
    </row>
    <row r="14789" spans="3:3" x14ac:dyDescent="0.25">
      <c r="C14789" s="20"/>
    </row>
    <row r="14790" spans="3:3" x14ac:dyDescent="0.25">
      <c r="C14790" s="20"/>
    </row>
    <row r="14791" spans="3:3" x14ac:dyDescent="0.25">
      <c r="C14791" s="20"/>
    </row>
    <row r="14792" spans="3:3" x14ac:dyDescent="0.25">
      <c r="C14792" s="20"/>
    </row>
    <row r="14793" spans="3:3" x14ac:dyDescent="0.25">
      <c r="C14793" s="20"/>
    </row>
    <row r="14794" spans="3:3" x14ac:dyDescent="0.25">
      <c r="C14794" s="20"/>
    </row>
    <row r="14795" spans="3:3" x14ac:dyDescent="0.25">
      <c r="C14795" s="20"/>
    </row>
    <row r="14796" spans="3:3" x14ac:dyDescent="0.25">
      <c r="C14796" s="20"/>
    </row>
    <row r="14797" spans="3:3" x14ac:dyDescent="0.25">
      <c r="C14797" s="20"/>
    </row>
    <row r="14798" spans="3:3" x14ac:dyDescent="0.25">
      <c r="C14798" s="20"/>
    </row>
    <row r="14799" spans="3:3" x14ac:dyDescent="0.25">
      <c r="C14799" s="20"/>
    </row>
    <row r="14800" spans="3:3" x14ac:dyDescent="0.25">
      <c r="C14800" s="20"/>
    </row>
    <row r="14801" spans="3:3" x14ac:dyDescent="0.25">
      <c r="C14801" s="20"/>
    </row>
    <row r="14802" spans="3:3" x14ac:dyDescent="0.25">
      <c r="C14802" s="20"/>
    </row>
    <row r="14803" spans="3:3" x14ac:dyDescent="0.25">
      <c r="C14803" s="20"/>
    </row>
    <row r="14804" spans="3:3" x14ac:dyDescent="0.25">
      <c r="C14804" s="20"/>
    </row>
    <row r="14805" spans="3:3" x14ac:dyDescent="0.25">
      <c r="C14805" s="20"/>
    </row>
    <row r="14806" spans="3:3" x14ac:dyDescent="0.25">
      <c r="C14806" s="20"/>
    </row>
    <row r="14807" spans="3:3" x14ac:dyDescent="0.25">
      <c r="C14807" s="20"/>
    </row>
    <row r="14808" spans="3:3" x14ac:dyDescent="0.25">
      <c r="C14808" s="20"/>
    </row>
    <row r="14809" spans="3:3" x14ac:dyDescent="0.25">
      <c r="C14809" s="20"/>
    </row>
    <row r="14810" spans="3:3" x14ac:dyDescent="0.25">
      <c r="C14810" s="20"/>
    </row>
    <row r="14811" spans="3:3" x14ac:dyDescent="0.25">
      <c r="C14811" s="20"/>
    </row>
    <row r="14812" spans="3:3" x14ac:dyDescent="0.25">
      <c r="C14812" s="20"/>
    </row>
    <row r="14813" spans="3:3" x14ac:dyDescent="0.25">
      <c r="C14813" s="20"/>
    </row>
    <row r="14814" spans="3:3" x14ac:dyDescent="0.25">
      <c r="C14814" s="20"/>
    </row>
    <row r="14815" spans="3:3" x14ac:dyDescent="0.25">
      <c r="C14815" s="20"/>
    </row>
    <row r="14816" spans="3:3" x14ac:dyDescent="0.25">
      <c r="C14816" s="20"/>
    </row>
    <row r="14817" spans="3:3" x14ac:dyDescent="0.25">
      <c r="C14817" s="20"/>
    </row>
    <row r="14818" spans="3:3" x14ac:dyDescent="0.25">
      <c r="C14818" s="20"/>
    </row>
    <row r="14819" spans="3:3" x14ac:dyDescent="0.25">
      <c r="C14819" s="20"/>
    </row>
    <row r="14820" spans="3:3" x14ac:dyDescent="0.25">
      <c r="C14820" s="20"/>
    </row>
    <row r="14821" spans="3:3" x14ac:dyDescent="0.25">
      <c r="C14821" s="20"/>
    </row>
    <row r="14822" spans="3:3" x14ac:dyDescent="0.25">
      <c r="C14822" s="20"/>
    </row>
    <row r="14823" spans="3:3" x14ac:dyDescent="0.25">
      <c r="C14823" s="20"/>
    </row>
    <row r="14824" spans="3:3" x14ac:dyDescent="0.25">
      <c r="C14824" s="20"/>
    </row>
    <row r="14825" spans="3:3" x14ac:dyDescent="0.25">
      <c r="C14825" s="20"/>
    </row>
    <row r="14826" spans="3:3" x14ac:dyDescent="0.25">
      <c r="C14826" s="20"/>
    </row>
    <row r="14827" spans="3:3" x14ac:dyDescent="0.25">
      <c r="C14827" s="20"/>
    </row>
    <row r="14828" spans="3:3" x14ac:dyDescent="0.25">
      <c r="C14828" s="20"/>
    </row>
    <row r="14829" spans="3:3" x14ac:dyDescent="0.25">
      <c r="C14829" s="20"/>
    </row>
    <row r="14830" spans="3:3" x14ac:dyDescent="0.25">
      <c r="C14830" s="20"/>
    </row>
    <row r="14831" spans="3:3" x14ac:dyDescent="0.25">
      <c r="C14831" s="20"/>
    </row>
    <row r="14832" spans="3:3" x14ac:dyDescent="0.25">
      <c r="C14832" s="20"/>
    </row>
    <row r="14833" spans="3:3" x14ac:dyDescent="0.25">
      <c r="C14833" s="20"/>
    </row>
    <row r="14834" spans="3:3" x14ac:dyDescent="0.25">
      <c r="C14834" s="20"/>
    </row>
    <row r="14835" spans="3:3" x14ac:dyDescent="0.25">
      <c r="C14835" s="20"/>
    </row>
    <row r="14836" spans="3:3" x14ac:dyDescent="0.25">
      <c r="C14836" s="20"/>
    </row>
    <row r="14837" spans="3:3" x14ac:dyDescent="0.25">
      <c r="C14837" s="20"/>
    </row>
    <row r="14838" spans="3:3" x14ac:dyDescent="0.25">
      <c r="C14838" s="20"/>
    </row>
    <row r="14839" spans="3:3" x14ac:dyDescent="0.25">
      <c r="C14839" s="20"/>
    </row>
    <row r="14840" spans="3:3" x14ac:dyDescent="0.25">
      <c r="C14840" s="20"/>
    </row>
    <row r="14841" spans="3:3" x14ac:dyDescent="0.25">
      <c r="C14841" s="20"/>
    </row>
    <row r="14842" spans="3:3" x14ac:dyDescent="0.25">
      <c r="C14842" s="20"/>
    </row>
    <row r="14843" spans="3:3" x14ac:dyDescent="0.25">
      <c r="C14843" s="20"/>
    </row>
    <row r="14844" spans="3:3" x14ac:dyDescent="0.25">
      <c r="C14844" s="20"/>
    </row>
    <row r="14845" spans="3:3" x14ac:dyDescent="0.25">
      <c r="C14845" s="20"/>
    </row>
    <row r="14846" spans="3:3" x14ac:dyDescent="0.25">
      <c r="C14846" s="20"/>
    </row>
    <row r="14847" spans="3:3" x14ac:dyDescent="0.25">
      <c r="C14847" s="20"/>
    </row>
    <row r="14848" spans="3:3" x14ac:dyDescent="0.25">
      <c r="C14848" s="20"/>
    </row>
    <row r="14849" spans="3:3" x14ac:dyDescent="0.25">
      <c r="C14849" s="20"/>
    </row>
    <row r="14850" spans="3:3" x14ac:dyDescent="0.25">
      <c r="C14850" s="20"/>
    </row>
    <row r="14851" spans="3:3" x14ac:dyDescent="0.25">
      <c r="C14851" s="20"/>
    </row>
    <row r="14852" spans="3:3" x14ac:dyDescent="0.25">
      <c r="C14852" s="20"/>
    </row>
    <row r="14853" spans="3:3" x14ac:dyDescent="0.25">
      <c r="C14853" s="20"/>
    </row>
    <row r="14854" spans="3:3" x14ac:dyDescent="0.25">
      <c r="C14854" s="20"/>
    </row>
    <row r="14855" spans="3:3" x14ac:dyDescent="0.25">
      <c r="C14855" s="20"/>
    </row>
    <row r="14856" spans="3:3" x14ac:dyDescent="0.25">
      <c r="C14856" s="20"/>
    </row>
    <row r="14857" spans="3:3" x14ac:dyDescent="0.25">
      <c r="C14857" s="20"/>
    </row>
    <row r="14858" spans="3:3" x14ac:dyDescent="0.25">
      <c r="C14858" s="20"/>
    </row>
    <row r="14859" spans="3:3" x14ac:dyDescent="0.25">
      <c r="C14859" s="20"/>
    </row>
    <row r="14860" spans="3:3" x14ac:dyDescent="0.25">
      <c r="C14860" s="20"/>
    </row>
    <row r="14861" spans="3:3" x14ac:dyDescent="0.25">
      <c r="C14861" s="20"/>
    </row>
    <row r="14862" spans="3:3" x14ac:dyDescent="0.25">
      <c r="C14862" s="20"/>
    </row>
    <row r="14863" spans="3:3" x14ac:dyDescent="0.25">
      <c r="C14863" s="20"/>
    </row>
    <row r="14864" spans="3:3" x14ac:dyDescent="0.25">
      <c r="C14864" s="20"/>
    </row>
    <row r="14865" spans="3:3" x14ac:dyDescent="0.25">
      <c r="C14865" s="20"/>
    </row>
    <row r="14866" spans="3:3" x14ac:dyDescent="0.25">
      <c r="C14866" s="20"/>
    </row>
    <row r="14867" spans="3:3" x14ac:dyDescent="0.25">
      <c r="C14867" s="20"/>
    </row>
    <row r="14868" spans="3:3" x14ac:dyDescent="0.25">
      <c r="C14868" s="20"/>
    </row>
    <row r="14869" spans="3:3" x14ac:dyDescent="0.25">
      <c r="C14869" s="20"/>
    </row>
    <row r="14870" spans="3:3" x14ac:dyDescent="0.25">
      <c r="C14870" s="20"/>
    </row>
    <row r="14871" spans="3:3" x14ac:dyDescent="0.25">
      <c r="C14871" s="20"/>
    </row>
    <row r="14872" spans="3:3" x14ac:dyDescent="0.25">
      <c r="C14872" s="20"/>
    </row>
    <row r="14873" spans="3:3" x14ac:dyDescent="0.25">
      <c r="C14873" s="20"/>
    </row>
    <row r="14874" spans="3:3" x14ac:dyDescent="0.25">
      <c r="C14874" s="20"/>
    </row>
    <row r="14875" spans="3:3" x14ac:dyDescent="0.25">
      <c r="C14875" s="20"/>
    </row>
    <row r="14876" spans="3:3" x14ac:dyDescent="0.25">
      <c r="C14876" s="20"/>
    </row>
    <row r="14877" spans="3:3" x14ac:dyDescent="0.25">
      <c r="C14877" s="20"/>
    </row>
    <row r="14878" spans="3:3" x14ac:dyDescent="0.25">
      <c r="C14878" s="20"/>
    </row>
    <row r="14879" spans="3:3" x14ac:dyDescent="0.25">
      <c r="C14879" s="20"/>
    </row>
    <row r="14880" spans="3:3" x14ac:dyDescent="0.25">
      <c r="C14880" s="20"/>
    </row>
    <row r="14881" spans="3:3" x14ac:dyDescent="0.25">
      <c r="C14881" s="20"/>
    </row>
    <row r="14882" spans="3:3" x14ac:dyDescent="0.25">
      <c r="C14882" s="20"/>
    </row>
    <row r="14883" spans="3:3" x14ac:dyDescent="0.25">
      <c r="C14883" s="20"/>
    </row>
    <row r="14884" spans="3:3" x14ac:dyDescent="0.25">
      <c r="C14884" s="20"/>
    </row>
    <row r="14885" spans="3:3" x14ac:dyDescent="0.25">
      <c r="C14885" s="20"/>
    </row>
    <row r="14886" spans="3:3" x14ac:dyDescent="0.25">
      <c r="C14886" s="20"/>
    </row>
    <row r="14887" spans="3:3" x14ac:dyDescent="0.25">
      <c r="C14887" s="20"/>
    </row>
    <row r="14888" spans="3:3" x14ac:dyDescent="0.25">
      <c r="C14888" s="20"/>
    </row>
    <row r="14889" spans="3:3" x14ac:dyDescent="0.25">
      <c r="C14889" s="20"/>
    </row>
    <row r="14890" spans="3:3" x14ac:dyDescent="0.25">
      <c r="C14890" s="20"/>
    </row>
    <row r="14891" spans="3:3" x14ac:dyDescent="0.25">
      <c r="C14891" s="20"/>
    </row>
    <row r="14892" spans="3:3" x14ac:dyDescent="0.25">
      <c r="C14892" s="20"/>
    </row>
    <row r="14893" spans="3:3" x14ac:dyDescent="0.25">
      <c r="C14893" s="20"/>
    </row>
    <row r="14894" spans="3:3" x14ac:dyDescent="0.25">
      <c r="C14894" s="20"/>
    </row>
    <row r="14895" spans="3:3" x14ac:dyDescent="0.25">
      <c r="C14895" s="20"/>
    </row>
    <row r="14896" spans="3:3" x14ac:dyDescent="0.25">
      <c r="C14896" s="20"/>
    </row>
    <row r="14897" spans="3:3" x14ac:dyDescent="0.25">
      <c r="C14897" s="20"/>
    </row>
    <row r="14898" spans="3:3" x14ac:dyDescent="0.25">
      <c r="C14898" s="20"/>
    </row>
    <row r="14899" spans="3:3" x14ac:dyDescent="0.25">
      <c r="C14899" s="20"/>
    </row>
    <row r="14900" spans="3:3" x14ac:dyDescent="0.25">
      <c r="C14900" s="20"/>
    </row>
    <row r="14901" spans="3:3" x14ac:dyDescent="0.25">
      <c r="C14901" s="20"/>
    </row>
    <row r="14902" spans="3:3" x14ac:dyDescent="0.25">
      <c r="C14902" s="20"/>
    </row>
    <row r="14903" spans="3:3" x14ac:dyDescent="0.25">
      <c r="C14903" s="20"/>
    </row>
    <row r="14904" spans="3:3" x14ac:dyDescent="0.25">
      <c r="C14904" s="20"/>
    </row>
    <row r="14905" spans="3:3" x14ac:dyDescent="0.25">
      <c r="C14905" s="20"/>
    </row>
    <row r="14906" spans="3:3" x14ac:dyDescent="0.25">
      <c r="C14906" s="20"/>
    </row>
    <row r="14907" spans="3:3" x14ac:dyDescent="0.25">
      <c r="C14907" s="20"/>
    </row>
    <row r="14908" spans="3:3" x14ac:dyDescent="0.25">
      <c r="C14908" s="20"/>
    </row>
    <row r="14909" spans="3:3" x14ac:dyDescent="0.25">
      <c r="C14909" s="20"/>
    </row>
    <row r="14910" spans="3:3" x14ac:dyDescent="0.25">
      <c r="C14910" s="20"/>
    </row>
    <row r="14911" spans="3:3" x14ac:dyDescent="0.25">
      <c r="C14911" s="20"/>
    </row>
    <row r="14912" spans="3:3" x14ac:dyDescent="0.25">
      <c r="C14912" s="20"/>
    </row>
    <row r="14913" spans="3:3" x14ac:dyDescent="0.25">
      <c r="C14913" s="20"/>
    </row>
    <row r="14914" spans="3:3" x14ac:dyDescent="0.25">
      <c r="C14914" s="20"/>
    </row>
    <row r="14915" spans="3:3" x14ac:dyDescent="0.25">
      <c r="C14915" s="20"/>
    </row>
    <row r="14916" spans="3:3" x14ac:dyDescent="0.25">
      <c r="C14916" s="20"/>
    </row>
    <row r="14917" spans="3:3" x14ac:dyDescent="0.25">
      <c r="C14917" s="20"/>
    </row>
    <row r="14918" spans="3:3" x14ac:dyDescent="0.25">
      <c r="C14918" s="20"/>
    </row>
    <row r="14919" spans="3:3" x14ac:dyDescent="0.25">
      <c r="C14919" s="20"/>
    </row>
    <row r="14920" spans="3:3" x14ac:dyDescent="0.25">
      <c r="C14920" s="20"/>
    </row>
    <row r="14921" spans="3:3" x14ac:dyDescent="0.25">
      <c r="C14921" s="20"/>
    </row>
    <row r="14922" spans="3:3" x14ac:dyDescent="0.25">
      <c r="C14922" s="20"/>
    </row>
    <row r="14923" spans="3:3" x14ac:dyDescent="0.25">
      <c r="C14923" s="20"/>
    </row>
    <row r="14924" spans="3:3" x14ac:dyDescent="0.25">
      <c r="C14924" s="20"/>
    </row>
    <row r="14925" spans="3:3" x14ac:dyDescent="0.25">
      <c r="C14925" s="20"/>
    </row>
    <row r="14926" spans="3:3" x14ac:dyDescent="0.25">
      <c r="C14926" s="20"/>
    </row>
    <row r="14927" spans="3:3" x14ac:dyDescent="0.25">
      <c r="C14927" s="20"/>
    </row>
    <row r="14928" spans="3:3" x14ac:dyDescent="0.25">
      <c r="C14928" s="20"/>
    </row>
    <row r="14929" spans="3:3" x14ac:dyDescent="0.25">
      <c r="C14929" s="20"/>
    </row>
    <row r="14930" spans="3:3" x14ac:dyDescent="0.25">
      <c r="C14930" s="20"/>
    </row>
    <row r="14931" spans="3:3" x14ac:dyDescent="0.25">
      <c r="C14931" s="20"/>
    </row>
    <row r="14932" spans="3:3" x14ac:dyDescent="0.25">
      <c r="C14932" s="20"/>
    </row>
    <row r="14933" spans="3:3" x14ac:dyDescent="0.25">
      <c r="C14933" s="20"/>
    </row>
    <row r="14934" spans="3:3" x14ac:dyDescent="0.25">
      <c r="C14934" s="20"/>
    </row>
    <row r="14935" spans="3:3" x14ac:dyDescent="0.25">
      <c r="C14935" s="20"/>
    </row>
    <row r="14936" spans="3:3" x14ac:dyDescent="0.25">
      <c r="C14936" s="20"/>
    </row>
    <row r="14937" spans="3:3" x14ac:dyDescent="0.25">
      <c r="C14937" s="20"/>
    </row>
    <row r="14938" spans="3:3" x14ac:dyDescent="0.25">
      <c r="C14938" s="20"/>
    </row>
    <row r="14939" spans="3:3" x14ac:dyDescent="0.25">
      <c r="C14939" s="20"/>
    </row>
    <row r="14940" spans="3:3" x14ac:dyDescent="0.25">
      <c r="C14940" s="20"/>
    </row>
    <row r="14941" spans="3:3" x14ac:dyDescent="0.25">
      <c r="C14941" s="20"/>
    </row>
    <row r="14942" spans="3:3" x14ac:dyDescent="0.25">
      <c r="C14942" s="20"/>
    </row>
    <row r="14943" spans="3:3" x14ac:dyDescent="0.25">
      <c r="C14943" s="20"/>
    </row>
    <row r="14944" spans="3:3" x14ac:dyDescent="0.25">
      <c r="C14944" s="20"/>
    </row>
    <row r="14945" spans="3:3" x14ac:dyDescent="0.25">
      <c r="C14945" s="20"/>
    </row>
    <row r="14946" spans="3:3" x14ac:dyDescent="0.25">
      <c r="C14946" s="20"/>
    </row>
    <row r="14947" spans="3:3" x14ac:dyDescent="0.25">
      <c r="C14947" s="20"/>
    </row>
    <row r="14948" spans="3:3" x14ac:dyDescent="0.25">
      <c r="C14948" s="20"/>
    </row>
    <row r="14949" spans="3:3" x14ac:dyDescent="0.25">
      <c r="C14949" s="20"/>
    </row>
    <row r="14950" spans="3:3" x14ac:dyDescent="0.25">
      <c r="C14950" s="20"/>
    </row>
    <row r="14951" spans="3:3" x14ac:dyDescent="0.25">
      <c r="C14951" s="20"/>
    </row>
    <row r="14952" spans="3:3" x14ac:dyDescent="0.25">
      <c r="C14952" s="20"/>
    </row>
    <row r="14953" spans="3:3" x14ac:dyDescent="0.25">
      <c r="C14953" s="20"/>
    </row>
    <row r="14954" spans="3:3" x14ac:dyDescent="0.25">
      <c r="C14954" s="20"/>
    </row>
    <row r="14955" spans="3:3" x14ac:dyDescent="0.25">
      <c r="C14955" s="20"/>
    </row>
    <row r="14956" spans="3:3" x14ac:dyDescent="0.25">
      <c r="C14956" s="20"/>
    </row>
    <row r="14957" spans="3:3" x14ac:dyDescent="0.25">
      <c r="C14957" s="20"/>
    </row>
    <row r="14958" spans="3:3" x14ac:dyDescent="0.25">
      <c r="C14958" s="20"/>
    </row>
    <row r="14959" spans="3:3" x14ac:dyDescent="0.25">
      <c r="C14959" s="20"/>
    </row>
    <row r="14960" spans="3:3" x14ac:dyDescent="0.25">
      <c r="C14960" s="20"/>
    </row>
    <row r="14961" spans="3:3" x14ac:dyDescent="0.25">
      <c r="C14961" s="20"/>
    </row>
    <row r="14962" spans="3:3" x14ac:dyDescent="0.25">
      <c r="C14962" s="20"/>
    </row>
    <row r="14963" spans="3:3" x14ac:dyDescent="0.25">
      <c r="C14963" s="20"/>
    </row>
    <row r="14964" spans="3:3" x14ac:dyDescent="0.25">
      <c r="C14964" s="20"/>
    </row>
    <row r="14965" spans="3:3" x14ac:dyDescent="0.25">
      <c r="C14965" s="20"/>
    </row>
    <row r="14966" spans="3:3" x14ac:dyDescent="0.25">
      <c r="C14966" s="20"/>
    </row>
    <row r="14967" spans="3:3" x14ac:dyDescent="0.25">
      <c r="C14967" s="20"/>
    </row>
    <row r="14968" spans="3:3" x14ac:dyDescent="0.25">
      <c r="C14968" s="20"/>
    </row>
    <row r="14969" spans="3:3" x14ac:dyDescent="0.25">
      <c r="C14969" s="20"/>
    </row>
    <row r="14970" spans="3:3" x14ac:dyDescent="0.25">
      <c r="C14970" s="20"/>
    </row>
    <row r="14971" spans="3:3" x14ac:dyDescent="0.25">
      <c r="C14971" s="20"/>
    </row>
    <row r="14972" spans="3:3" x14ac:dyDescent="0.25">
      <c r="C14972" s="20"/>
    </row>
    <row r="14973" spans="3:3" x14ac:dyDescent="0.25">
      <c r="C14973" s="20"/>
    </row>
    <row r="14974" spans="3:3" x14ac:dyDescent="0.25">
      <c r="C14974" s="20"/>
    </row>
    <row r="14975" spans="3:3" x14ac:dyDescent="0.25">
      <c r="C14975" s="20"/>
    </row>
    <row r="14976" spans="3:3" x14ac:dyDescent="0.25">
      <c r="C14976" s="20"/>
    </row>
    <row r="14977" spans="3:3" x14ac:dyDescent="0.25">
      <c r="C14977" s="20"/>
    </row>
    <row r="14978" spans="3:3" x14ac:dyDescent="0.25">
      <c r="C14978" s="20"/>
    </row>
    <row r="14979" spans="3:3" x14ac:dyDescent="0.25">
      <c r="C14979" s="20"/>
    </row>
    <row r="14980" spans="3:3" x14ac:dyDescent="0.25">
      <c r="C14980" s="20"/>
    </row>
    <row r="14981" spans="3:3" x14ac:dyDescent="0.25">
      <c r="C14981" s="20"/>
    </row>
    <row r="14982" spans="3:3" x14ac:dyDescent="0.25">
      <c r="C14982" s="20"/>
    </row>
    <row r="14983" spans="3:3" x14ac:dyDescent="0.25">
      <c r="C14983" s="20"/>
    </row>
    <row r="14984" spans="3:3" x14ac:dyDescent="0.25">
      <c r="C14984" s="20"/>
    </row>
    <row r="14985" spans="3:3" x14ac:dyDescent="0.25">
      <c r="C14985" s="20"/>
    </row>
    <row r="14986" spans="3:3" x14ac:dyDescent="0.25">
      <c r="C14986" s="20"/>
    </row>
    <row r="14987" spans="3:3" x14ac:dyDescent="0.25">
      <c r="C14987" s="20"/>
    </row>
    <row r="14988" spans="3:3" x14ac:dyDescent="0.25">
      <c r="C14988" s="20"/>
    </row>
    <row r="14989" spans="3:3" x14ac:dyDescent="0.25">
      <c r="C14989" s="20"/>
    </row>
    <row r="14990" spans="3:3" x14ac:dyDescent="0.25">
      <c r="C14990" s="20"/>
    </row>
    <row r="14991" spans="3:3" x14ac:dyDescent="0.25">
      <c r="C14991" s="20"/>
    </row>
    <row r="14992" spans="3:3" x14ac:dyDescent="0.25">
      <c r="C14992" s="20"/>
    </row>
    <row r="14993" spans="3:3" x14ac:dyDescent="0.25">
      <c r="C14993" s="20"/>
    </row>
    <row r="14994" spans="3:3" x14ac:dyDescent="0.25">
      <c r="C14994" s="20"/>
    </row>
    <row r="14995" spans="3:3" x14ac:dyDescent="0.25">
      <c r="C14995" s="20"/>
    </row>
    <row r="14996" spans="3:3" x14ac:dyDescent="0.25">
      <c r="C14996" s="20"/>
    </row>
    <row r="14997" spans="3:3" x14ac:dyDescent="0.25">
      <c r="C14997" s="20"/>
    </row>
    <row r="14998" spans="3:3" x14ac:dyDescent="0.25">
      <c r="C14998" s="20"/>
    </row>
    <row r="14999" spans="3:3" x14ac:dyDescent="0.25">
      <c r="C14999" s="20"/>
    </row>
    <row r="15000" spans="3:3" x14ac:dyDescent="0.25">
      <c r="C15000" s="20"/>
    </row>
    <row r="15001" spans="3:3" x14ac:dyDescent="0.25">
      <c r="C15001" s="20"/>
    </row>
    <row r="15002" spans="3:3" x14ac:dyDescent="0.25">
      <c r="C15002" s="20"/>
    </row>
    <row r="15003" spans="3:3" x14ac:dyDescent="0.25">
      <c r="C15003" s="20"/>
    </row>
    <row r="15004" spans="3:3" x14ac:dyDescent="0.25">
      <c r="C15004" s="20"/>
    </row>
    <row r="15005" spans="3:3" x14ac:dyDescent="0.25">
      <c r="C15005" s="20"/>
    </row>
    <row r="15006" spans="3:3" x14ac:dyDescent="0.25">
      <c r="C15006" s="20"/>
    </row>
    <row r="15007" spans="3:3" x14ac:dyDescent="0.25">
      <c r="C15007" s="20"/>
    </row>
    <row r="15008" spans="3:3" x14ac:dyDescent="0.25">
      <c r="C15008" s="20"/>
    </row>
    <row r="15009" spans="3:3" x14ac:dyDescent="0.25">
      <c r="C15009" s="20"/>
    </row>
    <row r="15010" spans="3:3" x14ac:dyDescent="0.25">
      <c r="C15010" s="20"/>
    </row>
    <row r="15011" spans="3:3" x14ac:dyDescent="0.25">
      <c r="C15011" s="20"/>
    </row>
    <row r="15012" spans="3:3" x14ac:dyDescent="0.25">
      <c r="C15012" s="20"/>
    </row>
    <row r="15013" spans="3:3" x14ac:dyDescent="0.25">
      <c r="C15013" s="20"/>
    </row>
    <row r="15014" spans="3:3" x14ac:dyDescent="0.25">
      <c r="C15014" s="20"/>
    </row>
    <row r="15015" spans="3:3" x14ac:dyDescent="0.25">
      <c r="C15015" s="20"/>
    </row>
    <row r="15016" spans="3:3" x14ac:dyDescent="0.25">
      <c r="C15016" s="20"/>
    </row>
    <row r="15017" spans="3:3" x14ac:dyDescent="0.25">
      <c r="C15017" s="20"/>
    </row>
    <row r="15018" spans="3:3" x14ac:dyDescent="0.25">
      <c r="C15018" s="20"/>
    </row>
    <row r="15019" spans="3:3" x14ac:dyDescent="0.25">
      <c r="C15019" s="20"/>
    </row>
    <row r="15020" spans="3:3" x14ac:dyDescent="0.25">
      <c r="C15020" s="20"/>
    </row>
    <row r="15021" spans="3:3" x14ac:dyDescent="0.25">
      <c r="C15021" s="20"/>
    </row>
    <row r="15022" spans="3:3" x14ac:dyDescent="0.25">
      <c r="C15022" s="20"/>
    </row>
    <row r="15023" spans="3:3" x14ac:dyDescent="0.25">
      <c r="C15023" s="20"/>
    </row>
    <row r="15024" spans="3:3" x14ac:dyDescent="0.25">
      <c r="C15024" s="20"/>
    </row>
    <row r="15025" spans="3:3" x14ac:dyDescent="0.25">
      <c r="C15025" s="20"/>
    </row>
    <row r="15026" spans="3:3" x14ac:dyDescent="0.25">
      <c r="C15026" s="20"/>
    </row>
    <row r="15027" spans="3:3" x14ac:dyDescent="0.25">
      <c r="C15027" s="20"/>
    </row>
    <row r="15028" spans="3:3" x14ac:dyDescent="0.25">
      <c r="C15028" s="20"/>
    </row>
    <row r="15029" spans="3:3" x14ac:dyDescent="0.25">
      <c r="C15029" s="20"/>
    </row>
    <row r="15030" spans="3:3" x14ac:dyDescent="0.25">
      <c r="C15030" s="20"/>
    </row>
    <row r="15031" spans="3:3" x14ac:dyDescent="0.25">
      <c r="C15031" s="20"/>
    </row>
    <row r="15032" spans="3:3" x14ac:dyDescent="0.25">
      <c r="C15032" s="20"/>
    </row>
    <row r="15033" spans="3:3" x14ac:dyDescent="0.25">
      <c r="C15033" s="20"/>
    </row>
    <row r="15034" spans="3:3" x14ac:dyDescent="0.25">
      <c r="C15034" s="20"/>
    </row>
    <row r="15035" spans="3:3" x14ac:dyDescent="0.25">
      <c r="C15035" s="20"/>
    </row>
    <row r="15036" spans="3:3" x14ac:dyDescent="0.25">
      <c r="C15036" s="20"/>
    </row>
    <row r="15037" spans="3:3" x14ac:dyDescent="0.25">
      <c r="C15037" s="20"/>
    </row>
    <row r="15038" spans="3:3" x14ac:dyDescent="0.25">
      <c r="C15038" s="20"/>
    </row>
    <row r="15039" spans="3:3" x14ac:dyDescent="0.25">
      <c r="C15039" s="20"/>
    </row>
    <row r="15040" spans="3:3" x14ac:dyDescent="0.25">
      <c r="C15040" s="20"/>
    </row>
    <row r="15041" spans="3:3" x14ac:dyDescent="0.25">
      <c r="C15041" s="20"/>
    </row>
    <row r="15042" spans="3:3" x14ac:dyDescent="0.25">
      <c r="C15042" s="20"/>
    </row>
    <row r="15043" spans="3:3" x14ac:dyDescent="0.25">
      <c r="C15043" s="20"/>
    </row>
    <row r="15044" spans="3:3" x14ac:dyDescent="0.25">
      <c r="C15044" s="20"/>
    </row>
    <row r="15045" spans="3:3" x14ac:dyDescent="0.25">
      <c r="C15045" s="20"/>
    </row>
    <row r="15046" spans="3:3" x14ac:dyDescent="0.25">
      <c r="C15046" s="20"/>
    </row>
    <row r="15047" spans="3:3" x14ac:dyDescent="0.25">
      <c r="C15047" s="20"/>
    </row>
    <row r="15048" spans="3:3" x14ac:dyDescent="0.25">
      <c r="C15048" s="20"/>
    </row>
    <row r="15049" spans="3:3" x14ac:dyDescent="0.25">
      <c r="C15049" s="20"/>
    </row>
    <row r="15050" spans="3:3" x14ac:dyDescent="0.25">
      <c r="C15050" s="20"/>
    </row>
    <row r="15051" spans="3:3" x14ac:dyDescent="0.25">
      <c r="C15051" s="20"/>
    </row>
    <row r="15052" spans="3:3" x14ac:dyDescent="0.25">
      <c r="C15052" s="20"/>
    </row>
    <row r="15053" spans="3:3" x14ac:dyDescent="0.25">
      <c r="C15053" s="20"/>
    </row>
    <row r="15054" spans="3:3" x14ac:dyDescent="0.25">
      <c r="C15054" s="20"/>
    </row>
    <row r="15055" spans="3:3" x14ac:dyDescent="0.25">
      <c r="C15055" s="20"/>
    </row>
    <row r="15056" spans="3:3" x14ac:dyDescent="0.25">
      <c r="C15056" s="20"/>
    </row>
    <row r="15057" spans="3:3" x14ac:dyDescent="0.25">
      <c r="C15057" s="20"/>
    </row>
    <row r="15058" spans="3:3" x14ac:dyDescent="0.25">
      <c r="C15058" s="20"/>
    </row>
    <row r="15059" spans="3:3" x14ac:dyDescent="0.25">
      <c r="C15059" s="20"/>
    </row>
    <row r="15060" spans="3:3" x14ac:dyDescent="0.25">
      <c r="C15060" s="20"/>
    </row>
    <row r="15061" spans="3:3" x14ac:dyDescent="0.25">
      <c r="C15061" s="20"/>
    </row>
    <row r="15062" spans="3:3" x14ac:dyDescent="0.25">
      <c r="C15062" s="20"/>
    </row>
    <row r="15063" spans="3:3" x14ac:dyDescent="0.25">
      <c r="C15063" s="20"/>
    </row>
    <row r="15064" spans="3:3" x14ac:dyDescent="0.25">
      <c r="C15064" s="20"/>
    </row>
    <row r="15065" spans="3:3" x14ac:dyDescent="0.25">
      <c r="C15065" s="20"/>
    </row>
    <row r="15066" spans="3:3" x14ac:dyDescent="0.25">
      <c r="C15066" s="20"/>
    </row>
    <row r="15067" spans="3:3" x14ac:dyDescent="0.25">
      <c r="C15067" s="20"/>
    </row>
    <row r="15068" spans="3:3" x14ac:dyDescent="0.25">
      <c r="C15068" s="20"/>
    </row>
    <row r="15069" spans="3:3" x14ac:dyDescent="0.25">
      <c r="C15069" s="20"/>
    </row>
    <row r="15070" spans="3:3" x14ac:dyDescent="0.25">
      <c r="C15070" s="20"/>
    </row>
    <row r="15071" spans="3:3" x14ac:dyDescent="0.25">
      <c r="C15071" s="20"/>
    </row>
    <row r="15072" spans="3:3" x14ac:dyDescent="0.25">
      <c r="C15072" s="20"/>
    </row>
    <row r="15073" spans="3:3" x14ac:dyDescent="0.25">
      <c r="C15073" s="20"/>
    </row>
    <row r="15074" spans="3:3" x14ac:dyDescent="0.25">
      <c r="C15074" s="20"/>
    </row>
    <row r="15075" spans="3:3" x14ac:dyDescent="0.25">
      <c r="C15075" s="20"/>
    </row>
    <row r="15076" spans="3:3" x14ac:dyDescent="0.25">
      <c r="C15076" s="20"/>
    </row>
    <row r="15077" spans="3:3" x14ac:dyDescent="0.25">
      <c r="C15077" s="20"/>
    </row>
    <row r="15078" spans="3:3" x14ac:dyDescent="0.25">
      <c r="C15078" s="20"/>
    </row>
    <row r="15079" spans="3:3" x14ac:dyDescent="0.25">
      <c r="C15079" s="20"/>
    </row>
    <row r="15080" spans="3:3" x14ac:dyDescent="0.25">
      <c r="C15080" s="20"/>
    </row>
    <row r="15081" spans="3:3" x14ac:dyDescent="0.25">
      <c r="C15081" s="20"/>
    </row>
    <row r="15082" spans="3:3" x14ac:dyDescent="0.25">
      <c r="C15082" s="20"/>
    </row>
    <row r="15083" spans="3:3" x14ac:dyDescent="0.25">
      <c r="C15083" s="20"/>
    </row>
    <row r="15084" spans="3:3" x14ac:dyDescent="0.25">
      <c r="C15084" s="20"/>
    </row>
    <row r="15085" spans="3:3" x14ac:dyDescent="0.25">
      <c r="C15085" s="20"/>
    </row>
    <row r="15086" spans="3:3" x14ac:dyDescent="0.25">
      <c r="C15086" s="20"/>
    </row>
    <row r="15087" spans="3:3" x14ac:dyDescent="0.25">
      <c r="C15087" s="20"/>
    </row>
    <row r="15088" spans="3:3" x14ac:dyDescent="0.25">
      <c r="C15088" s="20"/>
    </row>
    <row r="15089" spans="3:3" x14ac:dyDescent="0.25">
      <c r="C15089" s="20"/>
    </row>
    <row r="15090" spans="3:3" x14ac:dyDescent="0.25">
      <c r="C15090" s="20"/>
    </row>
    <row r="15091" spans="3:3" x14ac:dyDescent="0.25">
      <c r="C15091" s="20"/>
    </row>
    <row r="15092" spans="3:3" x14ac:dyDescent="0.25">
      <c r="C15092" s="20"/>
    </row>
    <row r="15093" spans="3:3" x14ac:dyDescent="0.25">
      <c r="C15093" s="20"/>
    </row>
    <row r="15094" spans="3:3" x14ac:dyDescent="0.25">
      <c r="C15094" s="20"/>
    </row>
    <row r="15095" spans="3:3" x14ac:dyDescent="0.25">
      <c r="C15095" s="20"/>
    </row>
    <row r="15096" spans="3:3" x14ac:dyDescent="0.25">
      <c r="C15096" s="20"/>
    </row>
    <row r="15097" spans="3:3" x14ac:dyDescent="0.25">
      <c r="C15097" s="20"/>
    </row>
    <row r="15098" spans="3:3" x14ac:dyDescent="0.25">
      <c r="C15098" s="20"/>
    </row>
    <row r="15099" spans="3:3" x14ac:dyDescent="0.25">
      <c r="C15099" s="20"/>
    </row>
    <row r="15100" spans="3:3" x14ac:dyDescent="0.25">
      <c r="C15100" s="20"/>
    </row>
    <row r="15101" spans="3:3" x14ac:dyDescent="0.25">
      <c r="C15101" s="20"/>
    </row>
    <row r="15102" spans="3:3" x14ac:dyDescent="0.25">
      <c r="C15102" s="20"/>
    </row>
    <row r="15103" spans="3:3" x14ac:dyDescent="0.25">
      <c r="C15103" s="20"/>
    </row>
    <row r="15104" spans="3:3" x14ac:dyDescent="0.25">
      <c r="C15104" s="20"/>
    </row>
    <row r="15105" spans="3:3" x14ac:dyDescent="0.25">
      <c r="C15105" s="20"/>
    </row>
    <row r="15106" spans="3:3" x14ac:dyDescent="0.25">
      <c r="C15106" s="20"/>
    </row>
    <row r="15107" spans="3:3" x14ac:dyDescent="0.25">
      <c r="C15107" s="20"/>
    </row>
    <row r="15108" spans="3:3" x14ac:dyDescent="0.25">
      <c r="C15108" s="20"/>
    </row>
    <row r="15109" spans="3:3" x14ac:dyDescent="0.25">
      <c r="C15109" s="20"/>
    </row>
    <row r="15110" spans="3:3" x14ac:dyDescent="0.25">
      <c r="C15110" s="20"/>
    </row>
    <row r="15111" spans="3:3" x14ac:dyDescent="0.25">
      <c r="C15111" s="20"/>
    </row>
    <row r="15112" spans="3:3" x14ac:dyDescent="0.25">
      <c r="C15112" s="20"/>
    </row>
    <row r="15113" spans="3:3" x14ac:dyDescent="0.25">
      <c r="C15113" s="20"/>
    </row>
    <row r="15114" spans="3:3" x14ac:dyDescent="0.25">
      <c r="C15114" s="20"/>
    </row>
    <row r="15115" spans="3:3" x14ac:dyDescent="0.25">
      <c r="C15115" s="20"/>
    </row>
    <row r="15116" spans="3:3" x14ac:dyDescent="0.25">
      <c r="C15116" s="20"/>
    </row>
    <row r="15117" spans="3:3" x14ac:dyDescent="0.25">
      <c r="C15117" s="20"/>
    </row>
    <row r="15118" spans="3:3" x14ac:dyDescent="0.25">
      <c r="C15118" s="20"/>
    </row>
    <row r="15119" spans="3:3" x14ac:dyDescent="0.25">
      <c r="C15119" s="20"/>
    </row>
    <row r="15120" spans="3:3" x14ac:dyDescent="0.25">
      <c r="C15120" s="20"/>
    </row>
    <row r="15121" spans="3:3" x14ac:dyDescent="0.25">
      <c r="C15121" s="20"/>
    </row>
    <row r="15122" spans="3:3" x14ac:dyDescent="0.25">
      <c r="C15122" s="20"/>
    </row>
    <row r="15123" spans="3:3" x14ac:dyDescent="0.25">
      <c r="C15123" s="20"/>
    </row>
    <row r="15124" spans="3:3" x14ac:dyDescent="0.25">
      <c r="C15124" s="20"/>
    </row>
    <row r="15125" spans="3:3" x14ac:dyDescent="0.25">
      <c r="C15125" s="20"/>
    </row>
    <row r="15126" spans="3:3" x14ac:dyDescent="0.25">
      <c r="C15126" s="20"/>
    </row>
    <row r="15127" spans="3:3" x14ac:dyDescent="0.25">
      <c r="C15127" s="20"/>
    </row>
    <row r="15128" spans="3:3" x14ac:dyDescent="0.25">
      <c r="C15128" s="20"/>
    </row>
    <row r="15129" spans="3:3" x14ac:dyDescent="0.25">
      <c r="C15129" s="20"/>
    </row>
    <row r="15130" spans="3:3" x14ac:dyDescent="0.25">
      <c r="C15130" s="20"/>
    </row>
    <row r="15131" spans="3:3" x14ac:dyDescent="0.25">
      <c r="C15131" s="20"/>
    </row>
    <row r="15132" spans="3:3" x14ac:dyDescent="0.25">
      <c r="C15132" s="20"/>
    </row>
    <row r="15133" spans="3:3" x14ac:dyDescent="0.25">
      <c r="C15133" s="20"/>
    </row>
    <row r="15134" spans="3:3" x14ac:dyDescent="0.25">
      <c r="C15134" s="20"/>
    </row>
    <row r="15135" spans="3:3" x14ac:dyDescent="0.25">
      <c r="C15135" s="20"/>
    </row>
    <row r="15136" spans="3:3" x14ac:dyDescent="0.25">
      <c r="C15136" s="20"/>
    </row>
    <row r="15137" spans="3:3" x14ac:dyDescent="0.25">
      <c r="C15137" s="20"/>
    </row>
    <row r="15138" spans="3:3" x14ac:dyDescent="0.25">
      <c r="C15138" s="20"/>
    </row>
    <row r="15139" spans="3:3" x14ac:dyDescent="0.25">
      <c r="C15139" s="20"/>
    </row>
    <row r="15140" spans="3:3" x14ac:dyDescent="0.25">
      <c r="C15140" s="20"/>
    </row>
    <row r="15141" spans="3:3" x14ac:dyDescent="0.25">
      <c r="C15141" s="20"/>
    </row>
    <row r="15142" spans="3:3" x14ac:dyDescent="0.25">
      <c r="C15142" s="20"/>
    </row>
    <row r="15143" spans="3:3" x14ac:dyDescent="0.25">
      <c r="C15143" s="20"/>
    </row>
    <row r="15144" spans="3:3" x14ac:dyDescent="0.25">
      <c r="C15144" s="20"/>
    </row>
    <row r="15145" spans="3:3" x14ac:dyDescent="0.25">
      <c r="C15145" s="20"/>
    </row>
    <row r="15146" spans="3:3" x14ac:dyDescent="0.25">
      <c r="C15146" s="20"/>
    </row>
    <row r="15147" spans="3:3" x14ac:dyDescent="0.25">
      <c r="C15147" s="20"/>
    </row>
    <row r="15148" spans="3:3" x14ac:dyDescent="0.25">
      <c r="C15148" s="20"/>
    </row>
    <row r="15149" spans="3:3" x14ac:dyDescent="0.25">
      <c r="C15149" s="20"/>
    </row>
    <row r="15150" spans="3:3" x14ac:dyDescent="0.25">
      <c r="C15150" s="20"/>
    </row>
    <row r="15151" spans="3:3" x14ac:dyDescent="0.25">
      <c r="C15151" s="20"/>
    </row>
    <row r="15152" spans="3:3" x14ac:dyDescent="0.25">
      <c r="C15152" s="20"/>
    </row>
    <row r="15153" spans="3:3" x14ac:dyDescent="0.25">
      <c r="C15153" s="20"/>
    </row>
    <row r="15154" spans="3:3" x14ac:dyDescent="0.25">
      <c r="C15154" s="20"/>
    </row>
    <row r="15155" spans="3:3" x14ac:dyDescent="0.25">
      <c r="C15155" s="20"/>
    </row>
    <row r="15156" spans="3:3" x14ac:dyDescent="0.25">
      <c r="C15156" s="20"/>
    </row>
    <row r="15157" spans="3:3" x14ac:dyDescent="0.25">
      <c r="C15157" s="20"/>
    </row>
    <row r="15158" spans="3:3" x14ac:dyDescent="0.25">
      <c r="C15158" s="20"/>
    </row>
    <row r="15159" spans="3:3" x14ac:dyDescent="0.25">
      <c r="C15159" s="20"/>
    </row>
    <row r="15160" spans="3:3" x14ac:dyDescent="0.25">
      <c r="C15160" s="20"/>
    </row>
    <row r="15161" spans="3:3" x14ac:dyDescent="0.25">
      <c r="C15161" s="20"/>
    </row>
    <row r="15162" spans="3:3" x14ac:dyDescent="0.25">
      <c r="C15162" s="20"/>
    </row>
    <row r="15163" spans="3:3" x14ac:dyDescent="0.25">
      <c r="C15163" s="20"/>
    </row>
    <row r="15164" spans="3:3" x14ac:dyDescent="0.25">
      <c r="C15164" s="20"/>
    </row>
    <row r="15165" spans="3:3" x14ac:dyDescent="0.25">
      <c r="C15165" s="20"/>
    </row>
    <row r="15166" spans="3:3" x14ac:dyDescent="0.25">
      <c r="C15166" s="20"/>
    </row>
    <row r="15167" spans="3:3" x14ac:dyDescent="0.25">
      <c r="C15167" s="20"/>
    </row>
    <row r="15168" spans="3:3" x14ac:dyDescent="0.25">
      <c r="C15168" s="20"/>
    </row>
    <row r="15169" spans="3:3" x14ac:dyDescent="0.25">
      <c r="C15169" s="20"/>
    </row>
    <row r="15170" spans="3:3" x14ac:dyDescent="0.25">
      <c r="C15170" s="20"/>
    </row>
    <row r="15171" spans="3:3" x14ac:dyDescent="0.25">
      <c r="C15171" s="20"/>
    </row>
    <row r="15172" spans="3:3" x14ac:dyDescent="0.25">
      <c r="C15172" s="20"/>
    </row>
    <row r="15173" spans="3:3" x14ac:dyDescent="0.25">
      <c r="C15173" s="20"/>
    </row>
    <row r="15174" spans="3:3" x14ac:dyDescent="0.25">
      <c r="C15174" s="20"/>
    </row>
    <row r="15175" spans="3:3" x14ac:dyDescent="0.25">
      <c r="C15175" s="20"/>
    </row>
    <row r="15176" spans="3:3" x14ac:dyDescent="0.25">
      <c r="C15176" s="20"/>
    </row>
    <row r="15177" spans="3:3" x14ac:dyDescent="0.25">
      <c r="C15177" s="20"/>
    </row>
    <row r="15178" spans="3:3" x14ac:dyDescent="0.25">
      <c r="C15178" s="20"/>
    </row>
    <row r="15179" spans="3:3" x14ac:dyDescent="0.25">
      <c r="C15179" s="20"/>
    </row>
    <row r="15180" spans="3:3" x14ac:dyDescent="0.25">
      <c r="C15180" s="20"/>
    </row>
    <row r="15181" spans="3:3" x14ac:dyDescent="0.25">
      <c r="C15181" s="20"/>
    </row>
    <row r="15182" spans="3:3" x14ac:dyDescent="0.25">
      <c r="C15182" s="20"/>
    </row>
    <row r="15183" spans="3:3" x14ac:dyDescent="0.25">
      <c r="C15183" s="20"/>
    </row>
    <row r="15184" spans="3:3" x14ac:dyDescent="0.25">
      <c r="C15184" s="20"/>
    </row>
    <row r="15185" spans="3:3" x14ac:dyDescent="0.25">
      <c r="C15185" s="20"/>
    </row>
    <row r="15186" spans="3:3" x14ac:dyDescent="0.25">
      <c r="C15186" s="20"/>
    </row>
    <row r="15187" spans="3:3" x14ac:dyDescent="0.25">
      <c r="C15187" s="20"/>
    </row>
    <row r="15188" spans="3:3" x14ac:dyDescent="0.25">
      <c r="C15188" s="20"/>
    </row>
    <row r="15189" spans="3:3" x14ac:dyDescent="0.25">
      <c r="C15189" s="20"/>
    </row>
    <row r="15190" spans="3:3" x14ac:dyDescent="0.25">
      <c r="C15190" s="20"/>
    </row>
    <row r="15191" spans="3:3" x14ac:dyDescent="0.25">
      <c r="C15191" s="20"/>
    </row>
    <row r="15192" spans="3:3" x14ac:dyDescent="0.25">
      <c r="C15192" s="20"/>
    </row>
    <row r="15193" spans="3:3" x14ac:dyDescent="0.25">
      <c r="C15193" s="20"/>
    </row>
    <row r="15194" spans="3:3" x14ac:dyDescent="0.25">
      <c r="C15194" s="20"/>
    </row>
    <row r="15195" spans="3:3" x14ac:dyDescent="0.25">
      <c r="C15195" s="20"/>
    </row>
    <row r="15196" spans="3:3" x14ac:dyDescent="0.25">
      <c r="C15196" s="20"/>
    </row>
    <row r="15197" spans="3:3" x14ac:dyDescent="0.25">
      <c r="C15197" s="20"/>
    </row>
    <row r="15198" spans="3:3" x14ac:dyDescent="0.25">
      <c r="C15198" s="20"/>
    </row>
    <row r="15199" spans="3:3" x14ac:dyDescent="0.25">
      <c r="C15199" s="20"/>
    </row>
    <row r="15200" spans="3:3" x14ac:dyDescent="0.25">
      <c r="C15200" s="20"/>
    </row>
    <row r="15201" spans="3:3" x14ac:dyDescent="0.25">
      <c r="C15201" s="20"/>
    </row>
    <row r="15202" spans="3:3" x14ac:dyDescent="0.25">
      <c r="C15202" s="20"/>
    </row>
    <row r="15203" spans="3:3" x14ac:dyDescent="0.25">
      <c r="C15203" s="20"/>
    </row>
    <row r="15204" spans="3:3" x14ac:dyDescent="0.25">
      <c r="C15204" s="20"/>
    </row>
    <row r="15205" spans="3:3" x14ac:dyDescent="0.25">
      <c r="C15205" s="20"/>
    </row>
    <row r="15206" spans="3:3" x14ac:dyDescent="0.25">
      <c r="C15206" s="20"/>
    </row>
    <row r="15207" spans="3:3" x14ac:dyDescent="0.25">
      <c r="C15207" s="20"/>
    </row>
    <row r="15208" spans="3:3" x14ac:dyDescent="0.25">
      <c r="C15208" s="20"/>
    </row>
    <row r="15209" spans="3:3" x14ac:dyDescent="0.25">
      <c r="C15209" s="20"/>
    </row>
    <row r="15210" spans="3:3" x14ac:dyDescent="0.25">
      <c r="C15210" s="20"/>
    </row>
    <row r="15211" spans="3:3" x14ac:dyDescent="0.25">
      <c r="C15211" s="20"/>
    </row>
    <row r="15212" spans="3:3" x14ac:dyDescent="0.25">
      <c r="C15212" s="20"/>
    </row>
    <row r="15213" spans="3:3" x14ac:dyDescent="0.25">
      <c r="C15213" s="20"/>
    </row>
    <row r="15214" spans="3:3" x14ac:dyDescent="0.25">
      <c r="C15214" s="20"/>
    </row>
    <row r="15215" spans="3:3" x14ac:dyDescent="0.25">
      <c r="C15215" s="20"/>
    </row>
    <row r="15216" spans="3:3" x14ac:dyDescent="0.25">
      <c r="C15216" s="20"/>
    </row>
    <row r="15217" spans="3:3" x14ac:dyDescent="0.25">
      <c r="C15217" s="20"/>
    </row>
    <row r="15218" spans="3:3" x14ac:dyDescent="0.25">
      <c r="C15218" s="20"/>
    </row>
    <row r="15219" spans="3:3" x14ac:dyDescent="0.25">
      <c r="C15219" s="20"/>
    </row>
    <row r="15220" spans="3:3" x14ac:dyDescent="0.25">
      <c r="C15220" s="20"/>
    </row>
    <row r="15221" spans="3:3" x14ac:dyDescent="0.25">
      <c r="C15221" s="20"/>
    </row>
    <row r="15222" spans="3:3" x14ac:dyDescent="0.25">
      <c r="C15222" s="20"/>
    </row>
    <row r="15223" spans="3:3" x14ac:dyDescent="0.25">
      <c r="C15223" s="20"/>
    </row>
    <row r="15224" spans="3:3" x14ac:dyDescent="0.25">
      <c r="C15224" s="20"/>
    </row>
    <row r="15225" spans="3:3" x14ac:dyDescent="0.25">
      <c r="C15225" s="20"/>
    </row>
    <row r="15226" spans="3:3" x14ac:dyDescent="0.25">
      <c r="C15226" s="20"/>
    </row>
    <row r="15227" spans="3:3" x14ac:dyDescent="0.25">
      <c r="C15227" s="20"/>
    </row>
    <row r="15228" spans="3:3" x14ac:dyDescent="0.25">
      <c r="C15228" s="20"/>
    </row>
    <row r="15229" spans="3:3" x14ac:dyDescent="0.25">
      <c r="C15229" s="20"/>
    </row>
    <row r="15230" spans="3:3" x14ac:dyDescent="0.25">
      <c r="C15230" s="20"/>
    </row>
    <row r="15231" spans="3:3" x14ac:dyDescent="0.25">
      <c r="C15231" s="20"/>
    </row>
    <row r="15232" spans="3:3" x14ac:dyDescent="0.25">
      <c r="C15232" s="20"/>
    </row>
    <row r="15233" spans="3:3" x14ac:dyDescent="0.25">
      <c r="C15233" s="20"/>
    </row>
    <row r="15234" spans="3:3" x14ac:dyDescent="0.25">
      <c r="C15234" s="20"/>
    </row>
    <row r="15235" spans="3:3" x14ac:dyDescent="0.25">
      <c r="C15235" s="20"/>
    </row>
    <row r="15236" spans="3:3" x14ac:dyDescent="0.25">
      <c r="C15236" s="20"/>
    </row>
    <row r="15237" spans="3:3" x14ac:dyDescent="0.25">
      <c r="C15237" s="20"/>
    </row>
    <row r="15238" spans="3:3" x14ac:dyDescent="0.25">
      <c r="C15238" s="20"/>
    </row>
    <row r="15239" spans="3:3" x14ac:dyDescent="0.25">
      <c r="C15239" s="20"/>
    </row>
    <row r="15240" spans="3:3" x14ac:dyDescent="0.25">
      <c r="C15240" s="20"/>
    </row>
    <row r="15241" spans="3:3" x14ac:dyDescent="0.25">
      <c r="C15241" s="20"/>
    </row>
    <row r="15242" spans="3:3" x14ac:dyDescent="0.25">
      <c r="C15242" s="20"/>
    </row>
    <row r="15243" spans="3:3" x14ac:dyDescent="0.25">
      <c r="C15243" s="20"/>
    </row>
    <row r="15244" spans="3:3" x14ac:dyDescent="0.25">
      <c r="C15244" s="20"/>
    </row>
    <row r="15245" spans="3:3" x14ac:dyDescent="0.25">
      <c r="C15245" s="20"/>
    </row>
    <row r="15246" spans="3:3" x14ac:dyDescent="0.25">
      <c r="C15246" s="20"/>
    </row>
    <row r="15247" spans="3:3" x14ac:dyDescent="0.25">
      <c r="C15247" s="20"/>
    </row>
    <row r="15248" spans="3:3" x14ac:dyDescent="0.25">
      <c r="C15248" s="20"/>
    </row>
    <row r="15249" spans="3:3" x14ac:dyDescent="0.25">
      <c r="C15249" s="20"/>
    </row>
    <row r="15250" spans="3:3" x14ac:dyDescent="0.25">
      <c r="C15250" s="20"/>
    </row>
    <row r="15251" spans="3:3" x14ac:dyDescent="0.25">
      <c r="C15251" s="20"/>
    </row>
    <row r="15252" spans="3:3" x14ac:dyDescent="0.25">
      <c r="C15252" s="20"/>
    </row>
    <row r="15253" spans="3:3" x14ac:dyDescent="0.25">
      <c r="C15253" s="20"/>
    </row>
    <row r="15254" spans="3:3" x14ac:dyDescent="0.25">
      <c r="C15254" s="20"/>
    </row>
    <row r="15255" spans="3:3" x14ac:dyDescent="0.25">
      <c r="C15255" s="20"/>
    </row>
    <row r="15256" spans="3:3" x14ac:dyDescent="0.25">
      <c r="C15256" s="20"/>
    </row>
    <row r="15257" spans="3:3" x14ac:dyDescent="0.25">
      <c r="C15257" s="20"/>
    </row>
    <row r="15258" spans="3:3" x14ac:dyDescent="0.25">
      <c r="C15258" s="20"/>
    </row>
    <row r="15259" spans="3:3" x14ac:dyDescent="0.25">
      <c r="C15259" s="20"/>
    </row>
    <row r="15260" spans="3:3" x14ac:dyDescent="0.25">
      <c r="C15260" s="20"/>
    </row>
    <row r="15261" spans="3:3" x14ac:dyDescent="0.25">
      <c r="C15261" s="20"/>
    </row>
    <row r="15262" spans="3:3" x14ac:dyDescent="0.25">
      <c r="C15262" s="20"/>
    </row>
    <row r="15263" spans="3:3" x14ac:dyDescent="0.25">
      <c r="C15263" s="20"/>
    </row>
    <row r="15264" spans="3:3" x14ac:dyDescent="0.25">
      <c r="C15264" s="20"/>
    </row>
    <row r="15265" spans="3:3" x14ac:dyDescent="0.25">
      <c r="C15265" s="20"/>
    </row>
    <row r="15266" spans="3:3" x14ac:dyDescent="0.25">
      <c r="C15266" s="20"/>
    </row>
    <row r="15267" spans="3:3" x14ac:dyDescent="0.25">
      <c r="C15267" s="20"/>
    </row>
    <row r="15268" spans="3:3" x14ac:dyDescent="0.25">
      <c r="C15268" s="20"/>
    </row>
    <row r="15269" spans="3:3" x14ac:dyDescent="0.25">
      <c r="C15269" s="20"/>
    </row>
    <row r="15270" spans="3:3" x14ac:dyDescent="0.25">
      <c r="C15270" s="20"/>
    </row>
    <row r="15271" spans="3:3" x14ac:dyDescent="0.25">
      <c r="C15271" s="20"/>
    </row>
    <row r="15272" spans="3:3" x14ac:dyDescent="0.25">
      <c r="C15272" s="20"/>
    </row>
    <row r="15273" spans="3:3" x14ac:dyDescent="0.25">
      <c r="C15273" s="20"/>
    </row>
    <row r="15274" spans="3:3" x14ac:dyDescent="0.25">
      <c r="C15274" s="20"/>
    </row>
    <row r="15275" spans="3:3" x14ac:dyDescent="0.25">
      <c r="C15275" s="20"/>
    </row>
    <row r="15276" spans="3:3" x14ac:dyDescent="0.25">
      <c r="C15276" s="20"/>
    </row>
    <row r="15277" spans="3:3" x14ac:dyDescent="0.25">
      <c r="C15277" s="20"/>
    </row>
    <row r="15278" spans="3:3" x14ac:dyDescent="0.25">
      <c r="C15278" s="20"/>
    </row>
    <row r="15279" spans="3:3" x14ac:dyDescent="0.25">
      <c r="C15279" s="20"/>
    </row>
    <row r="15280" spans="3:3" x14ac:dyDescent="0.25">
      <c r="C15280" s="20"/>
    </row>
    <row r="15281" spans="3:3" x14ac:dyDescent="0.25">
      <c r="C15281" s="20"/>
    </row>
    <row r="15282" spans="3:3" x14ac:dyDescent="0.25">
      <c r="C15282" s="20"/>
    </row>
    <row r="15283" spans="3:3" x14ac:dyDescent="0.25">
      <c r="C15283" s="20"/>
    </row>
    <row r="15284" spans="3:3" x14ac:dyDescent="0.25">
      <c r="C15284" s="20"/>
    </row>
    <row r="15285" spans="3:3" x14ac:dyDescent="0.25">
      <c r="C15285" s="20"/>
    </row>
    <row r="15286" spans="3:3" x14ac:dyDescent="0.25">
      <c r="C15286" s="20"/>
    </row>
    <row r="15287" spans="3:3" x14ac:dyDescent="0.25">
      <c r="C15287" s="20"/>
    </row>
    <row r="15288" spans="3:3" x14ac:dyDescent="0.25">
      <c r="C15288" s="20"/>
    </row>
    <row r="15289" spans="3:3" x14ac:dyDescent="0.25">
      <c r="C15289" s="20"/>
    </row>
    <row r="15290" spans="3:3" x14ac:dyDescent="0.25">
      <c r="C15290" s="20"/>
    </row>
    <row r="15291" spans="3:3" x14ac:dyDescent="0.25">
      <c r="C15291" s="20"/>
    </row>
    <row r="15292" spans="3:3" x14ac:dyDescent="0.25">
      <c r="C15292" s="20"/>
    </row>
    <row r="15293" spans="3:3" x14ac:dyDescent="0.25">
      <c r="C15293" s="20"/>
    </row>
    <row r="15294" spans="3:3" x14ac:dyDescent="0.25">
      <c r="C15294" s="20"/>
    </row>
    <row r="15295" spans="3:3" x14ac:dyDescent="0.25">
      <c r="C15295" s="20"/>
    </row>
    <row r="15296" spans="3:3" x14ac:dyDescent="0.25">
      <c r="C15296" s="20"/>
    </row>
    <row r="15297" spans="3:3" x14ac:dyDescent="0.25">
      <c r="C15297" s="20"/>
    </row>
    <row r="15298" spans="3:3" x14ac:dyDescent="0.25">
      <c r="C15298" s="20"/>
    </row>
    <row r="15299" spans="3:3" x14ac:dyDescent="0.25">
      <c r="C15299" s="20"/>
    </row>
    <row r="15300" spans="3:3" x14ac:dyDescent="0.25">
      <c r="C15300" s="20"/>
    </row>
    <row r="15301" spans="3:3" x14ac:dyDescent="0.25">
      <c r="C15301" s="20"/>
    </row>
    <row r="15302" spans="3:3" x14ac:dyDescent="0.25">
      <c r="C15302" s="20"/>
    </row>
    <row r="15303" spans="3:3" x14ac:dyDescent="0.25">
      <c r="C15303" s="20"/>
    </row>
    <row r="15304" spans="3:3" x14ac:dyDescent="0.25">
      <c r="C15304" s="20"/>
    </row>
    <row r="15305" spans="3:3" x14ac:dyDescent="0.25">
      <c r="C15305" s="20"/>
    </row>
    <row r="15306" spans="3:3" x14ac:dyDescent="0.25">
      <c r="C15306" s="20"/>
    </row>
    <row r="15307" spans="3:3" x14ac:dyDescent="0.25">
      <c r="C15307" s="20"/>
    </row>
    <row r="15308" spans="3:3" x14ac:dyDescent="0.25">
      <c r="C15308" s="20"/>
    </row>
    <row r="15309" spans="3:3" x14ac:dyDescent="0.25">
      <c r="C15309" s="20"/>
    </row>
    <row r="15310" spans="3:3" x14ac:dyDescent="0.25">
      <c r="C15310" s="20"/>
    </row>
    <row r="15311" spans="3:3" x14ac:dyDescent="0.25">
      <c r="C15311" s="20"/>
    </row>
    <row r="15312" spans="3:3" x14ac:dyDescent="0.25">
      <c r="C15312" s="20"/>
    </row>
    <row r="15313" spans="3:3" x14ac:dyDescent="0.25">
      <c r="C15313" s="20"/>
    </row>
    <row r="15314" spans="3:3" x14ac:dyDescent="0.25">
      <c r="C15314" s="20"/>
    </row>
    <row r="15315" spans="3:3" x14ac:dyDescent="0.25">
      <c r="C15315" s="20"/>
    </row>
    <row r="15316" spans="3:3" x14ac:dyDescent="0.25">
      <c r="C15316" s="20"/>
    </row>
    <row r="15317" spans="3:3" x14ac:dyDescent="0.25">
      <c r="C15317" s="20"/>
    </row>
    <row r="15318" spans="3:3" x14ac:dyDescent="0.25">
      <c r="C15318" s="20"/>
    </row>
    <row r="15319" spans="3:3" x14ac:dyDescent="0.25">
      <c r="C15319" s="20"/>
    </row>
    <row r="15320" spans="3:3" x14ac:dyDescent="0.25">
      <c r="C15320" s="20"/>
    </row>
    <row r="15321" spans="3:3" x14ac:dyDescent="0.25">
      <c r="C15321" s="20"/>
    </row>
    <row r="15322" spans="3:3" x14ac:dyDescent="0.25">
      <c r="C15322" s="20"/>
    </row>
    <row r="15323" spans="3:3" x14ac:dyDescent="0.25">
      <c r="C15323" s="20"/>
    </row>
    <row r="15324" spans="3:3" x14ac:dyDescent="0.25">
      <c r="C15324" s="20"/>
    </row>
    <row r="15325" spans="3:3" x14ac:dyDescent="0.25">
      <c r="C15325" s="20"/>
    </row>
    <row r="15326" spans="3:3" x14ac:dyDescent="0.25">
      <c r="C15326" s="20"/>
    </row>
    <row r="15327" spans="3:3" x14ac:dyDescent="0.25">
      <c r="C15327" s="20"/>
    </row>
    <row r="15328" spans="3:3" x14ac:dyDescent="0.25">
      <c r="C15328" s="20"/>
    </row>
    <row r="15329" spans="3:3" x14ac:dyDescent="0.25">
      <c r="C15329" s="20"/>
    </row>
    <row r="15330" spans="3:3" x14ac:dyDescent="0.25">
      <c r="C15330" s="20"/>
    </row>
    <row r="15331" spans="3:3" x14ac:dyDescent="0.25">
      <c r="C15331" s="20"/>
    </row>
    <row r="15332" spans="3:3" x14ac:dyDescent="0.25">
      <c r="C15332" s="20"/>
    </row>
    <row r="15333" spans="3:3" x14ac:dyDescent="0.25">
      <c r="C15333" s="20"/>
    </row>
    <row r="15334" spans="3:3" x14ac:dyDescent="0.25">
      <c r="C15334" s="20"/>
    </row>
    <row r="15335" spans="3:3" x14ac:dyDescent="0.25">
      <c r="C15335" s="20"/>
    </row>
    <row r="15336" spans="3:3" x14ac:dyDescent="0.25">
      <c r="C15336" s="20"/>
    </row>
    <row r="15337" spans="3:3" x14ac:dyDescent="0.25">
      <c r="C15337" s="20"/>
    </row>
    <row r="15338" spans="3:3" x14ac:dyDescent="0.25">
      <c r="C15338" s="20"/>
    </row>
    <row r="15339" spans="3:3" x14ac:dyDescent="0.25">
      <c r="C15339" s="20"/>
    </row>
    <row r="15340" spans="3:3" x14ac:dyDescent="0.25">
      <c r="C15340" s="20"/>
    </row>
    <row r="15341" spans="3:3" x14ac:dyDescent="0.25">
      <c r="C15341" s="20"/>
    </row>
    <row r="15342" spans="3:3" x14ac:dyDescent="0.25">
      <c r="C15342" s="20"/>
    </row>
    <row r="15343" spans="3:3" x14ac:dyDescent="0.25">
      <c r="C15343" s="20"/>
    </row>
    <row r="15344" spans="3:3" x14ac:dyDescent="0.25">
      <c r="C15344" s="20"/>
    </row>
    <row r="15345" spans="3:3" x14ac:dyDescent="0.25">
      <c r="C15345" s="20"/>
    </row>
    <row r="15346" spans="3:3" x14ac:dyDescent="0.25">
      <c r="C15346" s="20"/>
    </row>
    <row r="15347" spans="3:3" x14ac:dyDescent="0.25">
      <c r="C15347" s="20"/>
    </row>
    <row r="15348" spans="3:3" x14ac:dyDescent="0.25">
      <c r="C15348" s="20"/>
    </row>
    <row r="15349" spans="3:3" x14ac:dyDescent="0.25">
      <c r="C15349" s="20"/>
    </row>
    <row r="15350" spans="3:3" x14ac:dyDescent="0.25">
      <c r="C15350" s="20"/>
    </row>
    <row r="15351" spans="3:3" x14ac:dyDescent="0.25">
      <c r="C15351" s="20"/>
    </row>
    <row r="15352" spans="3:3" x14ac:dyDescent="0.25">
      <c r="C15352" s="20"/>
    </row>
    <row r="15353" spans="3:3" x14ac:dyDescent="0.25">
      <c r="C15353" s="20"/>
    </row>
    <row r="15354" spans="3:3" x14ac:dyDescent="0.25">
      <c r="C15354" s="20"/>
    </row>
    <row r="15355" spans="3:3" x14ac:dyDescent="0.25">
      <c r="C15355" s="20"/>
    </row>
    <row r="15356" spans="3:3" x14ac:dyDescent="0.25">
      <c r="C15356" s="20"/>
    </row>
    <row r="15357" spans="3:3" x14ac:dyDescent="0.25">
      <c r="C15357" s="20"/>
    </row>
    <row r="15358" spans="3:3" x14ac:dyDescent="0.25">
      <c r="C15358" s="20"/>
    </row>
    <row r="15359" spans="3:3" x14ac:dyDescent="0.25">
      <c r="C15359" s="20"/>
    </row>
    <row r="15360" spans="3:3" x14ac:dyDescent="0.25">
      <c r="C15360" s="20"/>
    </row>
    <row r="15361" spans="3:3" x14ac:dyDescent="0.25">
      <c r="C15361" s="20"/>
    </row>
    <row r="15362" spans="3:3" x14ac:dyDescent="0.25">
      <c r="C15362" s="20"/>
    </row>
    <row r="15363" spans="3:3" x14ac:dyDescent="0.25">
      <c r="C15363" s="20"/>
    </row>
    <row r="15364" spans="3:3" x14ac:dyDescent="0.25">
      <c r="C15364" s="20"/>
    </row>
    <row r="15365" spans="3:3" x14ac:dyDescent="0.25">
      <c r="C15365" s="20"/>
    </row>
    <row r="15366" spans="3:3" x14ac:dyDescent="0.25">
      <c r="C15366" s="20"/>
    </row>
    <row r="15367" spans="3:3" x14ac:dyDescent="0.25">
      <c r="C15367" s="20"/>
    </row>
    <row r="15368" spans="3:3" x14ac:dyDescent="0.25">
      <c r="C15368" s="20"/>
    </row>
    <row r="15369" spans="3:3" x14ac:dyDescent="0.25">
      <c r="C15369" s="20"/>
    </row>
    <row r="15370" spans="3:3" x14ac:dyDescent="0.25">
      <c r="C15370" s="20"/>
    </row>
    <row r="15371" spans="3:3" x14ac:dyDescent="0.25">
      <c r="C15371" s="20"/>
    </row>
    <row r="15372" spans="3:3" x14ac:dyDescent="0.25">
      <c r="C15372" s="20"/>
    </row>
    <row r="15373" spans="3:3" x14ac:dyDescent="0.25">
      <c r="C15373" s="20"/>
    </row>
    <row r="15374" spans="3:3" x14ac:dyDescent="0.25">
      <c r="C15374" s="20"/>
    </row>
    <row r="15375" spans="3:3" x14ac:dyDescent="0.25">
      <c r="C15375" s="20"/>
    </row>
    <row r="15376" spans="3:3" x14ac:dyDescent="0.25">
      <c r="C15376" s="20"/>
    </row>
    <row r="15377" spans="3:3" x14ac:dyDescent="0.25">
      <c r="C15377" s="20"/>
    </row>
    <row r="15378" spans="3:3" x14ac:dyDescent="0.25">
      <c r="C15378" s="20"/>
    </row>
    <row r="15379" spans="3:3" x14ac:dyDescent="0.25">
      <c r="C15379" s="20"/>
    </row>
    <row r="15380" spans="3:3" x14ac:dyDescent="0.25">
      <c r="C15380" s="20"/>
    </row>
    <row r="15381" spans="3:3" x14ac:dyDescent="0.25">
      <c r="C15381" s="20"/>
    </row>
    <row r="15382" spans="3:3" x14ac:dyDescent="0.25">
      <c r="C15382" s="20"/>
    </row>
    <row r="15383" spans="3:3" x14ac:dyDescent="0.25">
      <c r="C15383" s="20"/>
    </row>
    <row r="15384" spans="3:3" x14ac:dyDescent="0.25">
      <c r="C15384" s="20"/>
    </row>
    <row r="15385" spans="3:3" x14ac:dyDescent="0.25">
      <c r="C15385" s="20"/>
    </row>
    <row r="15386" spans="3:3" x14ac:dyDescent="0.25">
      <c r="C15386" s="20"/>
    </row>
    <row r="15387" spans="3:3" x14ac:dyDescent="0.25">
      <c r="C15387" s="20"/>
    </row>
    <row r="15388" spans="3:3" x14ac:dyDescent="0.25">
      <c r="C15388" s="20"/>
    </row>
    <row r="15389" spans="3:3" x14ac:dyDescent="0.25">
      <c r="C15389" s="20"/>
    </row>
    <row r="15390" spans="3:3" x14ac:dyDescent="0.25">
      <c r="C15390" s="20"/>
    </row>
    <row r="15391" spans="3:3" x14ac:dyDescent="0.25">
      <c r="C15391" s="20"/>
    </row>
    <row r="15392" spans="3:3" x14ac:dyDescent="0.25">
      <c r="C15392" s="20"/>
    </row>
    <row r="15393" spans="3:3" x14ac:dyDescent="0.25">
      <c r="C15393" s="20"/>
    </row>
    <row r="15394" spans="3:3" x14ac:dyDescent="0.25">
      <c r="C15394" s="20"/>
    </row>
    <row r="15395" spans="3:3" x14ac:dyDescent="0.25">
      <c r="C15395" s="20"/>
    </row>
    <row r="15396" spans="3:3" x14ac:dyDescent="0.25">
      <c r="C15396" s="20"/>
    </row>
    <row r="15397" spans="3:3" x14ac:dyDescent="0.25">
      <c r="C15397" s="20"/>
    </row>
    <row r="15398" spans="3:3" x14ac:dyDescent="0.25">
      <c r="C15398" s="20"/>
    </row>
    <row r="15399" spans="3:3" x14ac:dyDescent="0.25">
      <c r="C15399" s="20"/>
    </row>
    <row r="15400" spans="3:3" x14ac:dyDescent="0.25">
      <c r="C15400" s="20"/>
    </row>
    <row r="15401" spans="3:3" x14ac:dyDescent="0.25">
      <c r="C15401" s="20"/>
    </row>
    <row r="15402" spans="3:3" x14ac:dyDescent="0.25">
      <c r="C15402" s="20"/>
    </row>
    <row r="15403" spans="3:3" x14ac:dyDescent="0.25">
      <c r="C15403" s="20"/>
    </row>
    <row r="15404" spans="3:3" x14ac:dyDescent="0.25">
      <c r="C15404" s="20"/>
    </row>
    <row r="15405" spans="3:3" x14ac:dyDescent="0.25">
      <c r="C15405" s="20"/>
    </row>
    <row r="15406" spans="3:3" x14ac:dyDescent="0.25">
      <c r="C15406" s="20"/>
    </row>
    <row r="15407" spans="3:3" x14ac:dyDescent="0.25">
      <c r="C15407" s="20"/>
    </row>
    <row r="15408" spans="3:3" x14ac:dyDescent="0.25">
      <c r="C15408" s="20"/>
    </row>
    <row r="15409" spans="3:3" x14ac:dyDescent="0.25">
      <c r="C15409" s="20"/>
    </row>
    <row r="15410" spans="3:3" x14ac:dyDescent="0.25">
      <c r="C15410" s="20"/>
    </row>
    <row r="15411" spans="3:3" x14ac:dyDescent="0.25">
      <c r="C15411" s="20"/>
    </row>
    <row r="15412" spans="3:3" x14ac:dyDescent="0.25">
      <c r="C15412" s="20"/>
    </row>
    <row r="15413" spans="3:3" x14ac:dyDescent="0.25">
      <c r="C15413" s="20"/>
    </row>
    <row r="15414" spans="3:3" x14ac:dyDescent="0.25">
      <c r="C15414" s="20"/>
    </row>
    <row r="15415" spans="3:3" x14ac:dyDescent="0.25">
      <c r="C15415" s="20"/>
    </row>
    <row r="15416" spans="3:3" x14ac:dyDescent="0.25">
      <c r="C15416" s="20"/>
    </row>
    <row r="15417" spans="3:3" x14ac:dyDescent="0.25">
      <c r="C15417" s="20"/>
    </row>
    <row r="15418" spans="3:3" x14ac:dyDescent="0.25">
      <c r="C15418" s="20"/>
    </row>
    <row r="15419" spans="3:3" x14ac:dyDescent="0.25">
      <c r="C15419" s="20"/>
    </row>
    <row r="15420" spans="3:3" x14ac:dyDescent="0.25">
      <c r="C15420" s="20"/>
    </row>
    <row r="15421" spans="3:3" x14ac:dyDescent="0.25">
      <c r="C15421" s="20"/>
    </row>
    <row r="15422" spans="3:3" x14ac:dyDescent="0.25">
      <c r="C15422" s="20"/>
    </row>
    <row r="15423" spans="3:3" x14ac:dyDescent="0.25">
      <c r="C15423" s="20"/>
    </row>
    <row r="15424" spans="3:3" x14ac:dyDescent="0.25">
      <c r="C15424" s="20"/>
    </row>
    <row r="15425" spans="3:3" x14ac:dyDescent="0.25">
      <c r="C15425" s="20"/>
    </row>
    <row r="15426" spans="3:3" x14ac:dyDescent="0.25">
      <c r="C15426" s="20"/>
    </row>
    <row r="15427" spans="3:3" x14ac:dyDescent="0.25">
      <c r="C15427" s="20"/>
    </row>
    <row r="15428" spans="3:3" x14ac:dyDescent="0.25">
      <c r="C15428" s="20"/>
    </row>
    <row r="15429" spans="3:3" x14ac:dyDescent="0.25">
      <c r="C15429" s="20"/>
    </row>
    <row r="15430" spans="3:3" x14ac:dyDescent="0.25">
      <c r="C15430" s="20"/>
    </row>
    <row r="15431" spans="3:3" x14ac:dyDescent="0.25">
      <c r="C15431" s="20"/>
    </row>
    <row r="15432" spans="3:3" x14ac:dyDescent="0.25">
      <c r="C15432" s="20"/>
    </row>
    <row r="15433" spans="3:3" x14ac:dyDescent="0.25">
      <c r="C15433" s="20"/>
    </row>
    <row r="15434" spans="3:3" x14ac:dyDescent="0.25">
      <c r="C15434" s="20"/>
    </row>
    <row r="15435" spans="3:3" x14ac:dyDescent="0.25">
      <c r="C15435" s="20"/>
    </row>
    <row r="15436" spans="3:3" x14ac:dyDescent="0.25">
      <c r="C15436" s="20"/>
    </row>
    <row r="15437" spans="3:3" x14ac:dyDescent="0.25">
      <c r="C15437" s="20"/>
    </row>
    <row r="15438" spans="3:3" x14ac:dyDescent="0.25">
      <c r="C15438" s="20"/>
    </row>
    <row r="15439" spans="3:3" x14ac:dyDescent="0.25">
      <c r="C15439" s="20"/>
    </row>
    <row r="15440" spans="3:3" x14ac:dyDescent="0.25">
      <c r="C15440" s="20"/>
    </row>
    <row r="15441" spans="3:3" x14ac:dyDescent="0.25">
      <c r="C15441" s="20"/>
    </row>
    <row r="15442" spans="3:3" x14ac:dyDescent="0.25">
      <c r="C15442" s="20"/>
    </row>
    <row r="15443" spans="3:3" x14ac:dyDescent="0.25">
      <c r="C15443" s="20"/>
    </row>
    <row r="15444" spans="3:3" x14ac:dyDescent="0.25">
      <c r="C15444" s="20"/>
    </row>
    <row r="15445" spans="3:3" x14ac:dyDescent="0.25">
      <c r="C15445" s="20"/>
    </row>
    <row r="15446" spans="3:3" x14ac:dyDescent="0.25">
      <c r="C15446" s="20"/>
    </row>
    <row r="15447" spans="3:3" x14ac:dyDescent="0.25">
      <c r="C15447" s="20"/>
    </row>
    <row r="15448" spans="3:3" x14ac:dyDescent="0.25">
      <c r="C15448" s="20"/>
    </row>
    <row r="15449" spans="3:3" x14ac:dyDescent="0.25">
      <c r="C15449" s="20"/>
    </row>
    <row r="15450" spans="3:3" x14ac:dyDescent="0.25">
      <c r="C15450" s="20"/>
    </row>
    <row r="15451" spans="3:3" x14ac:dyDescent="0.25">
      <c r="C15451" s="20"/>
    </row>
    <row r="15452" spans="3:3" x14ac:dyDescent="0.25">
      <c r="C15452" s="20"/>
    </row>
    <row r="15453" spans="3:3" x14ac:dyDescent="0.25">
      <c r="C15453" s="20"/>
    </row>
    <row r="15454" spans="3:3" x14ac:dyDescent="0.25">
      <c r="C15454" s="20"/>
    </row>
    <row r="15455" spans="3:3" x14ac:dyDescent="0.25">
      <c r="C15455" s="20"/>
    </row>
    <row r="15456" spans="3:3" x14ac:dyDescent="0.25">
      <c r="C15456" s="20"/>
    </row>
    <row r="15457" spans="3:3" x14ac:dyDescent="0.25">
      <c r="C15457" s="20"/>
    </row>
    <row r="15458" spans="3:3" x14ac:dyDescent="0.25">
      <c r="C15458" s="20"/>
    </row>
    <row r="15459" spans="3:3" x14ac:dyDescent="0.25">
      <c r="C15459" s="20"/>
    </row>
    <row r="15460" spans="3:3" x14ac:dyDescent="0.25">
      <c r="C15460" s="20"/>
    </row>
    <row r="15461" spans="3:3" x14ac:dyDescent="0.25">
      <c r="C15461" s="20"/>
    </row>
    <row r="15462" spans="3:3" x14ac:dyDescent="0.25">
      <c r="C15462" s="20"/>
    </row>
    <row r="15463" spans="3:3" x14ac:dyDescent="0.25">
      <c r="C15463" s="20"/>
    </row>
    <row r="15464" spans="3:3" x14ac:dyDescent="0.25">
      <c r="C15464" s="20"/>
    </row>
    <row r="15465" spans="3:3" x14ac:dyDescent="0.25">
      <c r="C15465" s="20"/>
    </row>
    <row r="15466" spans="3:3" x14ac:dyDescent="0.25">
      <c r="C15466" s="20"/>
    </row>
    <row r="15467" spans="3:3" x14ac:dyDescent="0.25">
      <c r="C15467" s="20"/>
    </row>
    <row r="15468" spans="3:3" x14ac:dyDescent="0.25">
      <c r="C15468" s="20"/>
    </row>
    <row r="15469" spans="3:3" x14ac:dyDescent="0.25">
      <c r="C15469" s="20"/>
    </row>
    <row r="15470" spans="3:3" x14ac:dyDescent="0.25">
      <c r="C15470" s="20"/>
    </row>
    <row r="15471" spans="3:3" x14ac:dyDescent="0.25">
      <c r="C15471" s="20"/>
    </row>
    <row r="15472" spans="3:3" x14ac:dyDescent="0.25">
      <c r="C15472" s="20"/>
    </row>
    <row r="15473" spans="3:3" x14ac:dyDescent="0.25">
      <c r="C15473" s="20"/>
    </row>
    <row r="15474" spans="3:3" x14ac:dyDescent="0.25">
      <c r="C15474" s="20"/>
    </row>
    <row r="15475" spans="3:3" x14ac:dyDescent="0.25">
      <c r="C15475" s="20"/>
    </row>
    <row r="15476" spans="3:3" x14ac:dyDescent="0.25">
      <c r="C15476" s="20"/>
    </row>
    <row r="15477" spans="3:3" x14ac:dyDescent="0.25">
      <c r="C15477" s="20"/>
    </row>
    <row r="15478" spans="3:3" x14ac:dyDescent="0.25">
      <c r="C15478" s="20"/>
    </row>
    <row r="15479" spans="3:3" x14ac:dyDescent="0.25">
      <c r="C15479" s="20"/>
    </row>
    <row r="15480" spans="3:3" x14ac:dyDescent="0.25">
      <c r="C15480" s="20"/>
    </row>
    <row r="15481" spans="3:3" x14ac:dyDescent="0.25">
      <c r="C15481" s="20"/>
    </row>
    <row r="15482" spans="3:3" x14ac:dyDescent="0.25">
      <c r="C15482" s="20"/>
    </row>
    <row r="15483" spans="3:3" x14ac:dyDescent="0.25">
      <c r="C15483" s="20"/>
    </row>
    <row r="15484" spans="3:3" x14ac:dyDescent="0.25">
      <c r="C15484" s="20"/>
    </row>
    <row r="15485" spans="3:3" x14ac:dyDescent="0.25">
      <c r="C15485" s="20"/>
    </row>
    <row r="15486" spans="3:3" x14ac:dyDescent="0.25">
      <c r="C15486" s="20"/>
    </row>
    <row r="15487" spans="3:3" x14ac:dyDescent="0.25">
      <c r="C15487" s="20"/>
    </row>
    <row r="15488" spans="3:3" x14ac:dyDescent="0.25">
      <c r="C15488" s="20"/>
    </row>
    <row r="15489" spans="3:3" x14ac:dyDescent="0.25">
      <c r="C15489" s="20"/>
    </row>
    <row r="15490" spans="3:3" x14ac:dyDescent="0.25">
      <c r="C15490" s="20"/>
    </row>
    <row r="15491" spans="3:3" x14ac:dyDescent="0.25">
      <c r="C15491" s="20"/>
    </row>
    <row r="15492" spans="3:3" x14ac:dyDescent="0.25">
      <c r="C15492" s="20"/>
    </row>
    <row r="15493" spans="3:3" x14ac:dyDescent="0.25">
      <c r="C15493" s="20"/>
    </row>
    <row r="15494" spans="3:3" x14ac:dyDescent="0.25">
      <c r="C15494" s="20"/>
    </row>
    <row r="15495" spans="3:3" x14ac:dyDescent="0.25">
      <c r="C15495" s="20"/>
    </row>
    <row r="15496" spans="3:3" x14ac:dyDescent="0.25">
      <c r="C15496" s="20"/>
    </row>
    <row r="15497" spans="3:3" x14ac:dyDescent="0.25">
      <c r="C15497" s="20"/>
    </row>
    <row r="15498" spans="3:3" x14ac:dyDescent="0.25">
      <c r="C15498" s="20"/>
    </row>
    <row r="15499" spans="3:3" x14ac:dyDescent="0.25">
      <c r="C15499" s="20"/>
    </row>
    <row r="15500" spans="3:3" x14ac:dyDescent="0.25">
      <c r="C15500" s="20"/>
    </row>
    <row r="15501" spans="3:3" x14ac:dyDescent="0.25">
      <c r="C15501" s="20"/>
    </row>
    <row r="15502" spans="3:3" x14ac:dyDescent="0.25">
      <c r="C15502" s="20"/>
    </row>
    <row r="15503" spans="3:3" x14ac:dyDescent="0.25">
      <c r="C15503" s="20"/>
    </row>
    <row r="15504" spans="3:3" x14ac:dyDescent="0.25">
      <c r="C15504" s="20"/>
    </row>
    <row r="15505" spans="3:3" x14ac:dyDescent="0.25">
      <c r="C15505" s="20"/>
    </row>
    <row r="15506" spans="3:3" x14ac:dyDescent="0.25">
      <c r="C15506" s="20"/>
    </row>
    <row r="15507" spans="3:3" x14ac:dyDescent="0.25">
      <c r="C15507" s="20"/>
    </row>
    <row r="15508" spans="3:3" x14ac:dyDescent="0.25">
      <c r="C15508" s="20"/>
    </row>
    <row r="15509" spans="3:3" x14ac:dyDescent="0.25">
      <c r="C15509" s="20"/>
    </row>
    <row r="15510" spans="3:3" x14ac:dyDescent="0.25">
      <c r="C15510" s="20"/>
    </row>
    <row r="15511" spans="3:3" x14ac:dyDescent="0.25">
      <c r="C15511" s="20"/>
    </row>
    <row r="15512" spans="3:3" x14ac:dyDescent="0.25">
      <c r="C15512" s="20"/>
    </row>
    <row r="15513" spans="3:3" x14ac:dyDescent="0.25">
      <c r="C15513" s="20"/>
    </row>
    <row r="15514" spans="3:3" x14ac:dyDescent="0.25">
      <c r="C15514" s="20"/>
    </row>
    <row r="15515" spans="3:3" x14ac:dyDescent="0.25">
      <c r="C15515" s="20"/>
    </row>
    <row r="15516" spans="3:3" x14ac:dyDescent="0.25">
      <c r="C15516" s="20"/>
    </row>
    <row r="15517" spans="3:3" x14ac:dyDescent="0.25">
      <c r="C15517" s="20"/>
    </row>
    <row r="15518" spans="3:3" x14ac:dyDescent="0.25">
      <c r="C15518" s="20"/>
    </row>
    <row r="15519" spans="3:3" x14ac:dyDescent="0.25">
      <c r="C15519" s="20"/>
    </row>
    <row r="15520" spans="3:3" x14ac:dyDescent="0.25">
      <c r="C15520" s="20"/>
    </row>
    <row r="15521" spans="3:3" x14ac:dyDescent="0.25">
      <c r="C15521" s="20"/>
    </row>
    <row r="15522" spans="3:3" x14ac:dyDescent="0.25">
      <c r="C15522" s="20"/>
    </row>
    <row r="15523" spans="3:3" x14ac:dyDescent="0.25">
      <c r="C15523" s="20"/>
    </row>
    <row r="15524" spans="3:3" x14ac:dyDescent="0.25">
      <c r="C15524" s="20"/>
    </row>
    <row r="15525" spans="3:3" x14ac:dyDescent="0.25">
      <c r="C15525" s="20"/>
    </row>
    <row r="15526" spans="3:3" x14ac:dyDescent="0.25">
      <c r="C15526" s="20"/>
    </row>
    <row r="15527" spans="3:3" x14ac:dyDescent="0.25">
      <c r="C15527" s="20"/>
    </row>
    <row r="15528" spans="3:3" x14ac:dyDescent="0.25">
      <c r="C15528" s="20"/>
    </row>
    <row r="15529" spans="3:3" x14ac:dyDescent="0.25">
      <c r="C15529" s="20"/>
    </row>
    <row r="15530" spans="3:3" x14ac:dyDescent="0.25">
      <c r="C15530" s="20"/>
    </row>
    <row r="15531" spans="3:3" x14ac:dyDescent="0.25">
      <c r="C15531" s="20"/>
    </row>
    <row r="15532" spans="3:3" x14ac:dyDescent="0.25">
      <c r="C15532" s="20"/>
    </row>
    <row r="15533" spans="3:3" x14ac:dyDescent="0.25">
      <c r="C15533" s="20"/>
    </row>
    <row r="15534" spans="3:3" x14ac:dyDescent="0.25">
      <c r="C15534" s="20"/>
    </row>
    <row r="15535" spans="3:3" x14ac:dyDescent="0.25">
      <c r="C15535" s="20"/>
    </row>
    <row r="15536" spans="3:3" x14ac:dyDescent="0.25">
      <c r="C15536" s="20"/>
    </row>
    <row r="15537" spans="3:3" x14ac:dyDescent="0.25">
      <c r="C15537" s="20"/>
    </row>
    <row r="15538" spans="3:3" x14ac:dyDescent="0.25">
      <c r="C15538" s="20"/>
    </row>
    <row r="15539" spans="3:3" x14ac:dyDescent="0.25">
      <c r="C15539" s="20"/>
    </row>
    <row r="15540" spans="3:3" x14ac:dyDescent="0.25">
      <c r="C15540" s="20"/>
    </row>
    <row r="15541" spans="3:3" x14ac:dyDescent="0.25">
      <c r="C15541" s="20"/>
    </row>
    <row r="15542" spans="3:3" x14ac:dyDescent="0.25">
      <c r="C15542" s="20"/>
    </row>
    <row r="15543" spans="3:3" x14ac:dyDescent="0.25">
      <c r="C15543" s="20"/>
    </row>
    <row r="15544" spans="3:3" x14ac:dyDescent="0.25">
      <c r="C15544" s="20"/>
    </row>
    <row r="15545" spans="3:3" x14ac:dyDescent="0.25">
      <c r="C15545" s="20"/>
    </row>
    <row r="15546" spans="3:3" x14ac:dyDescent="0.25">
      <c r="C15546" s="20"/>
    </row>
    <row r="15547" spans="3:3" x14ac:dyDescent="0.25">
      <c r="C15547" s="20"/>
    </row>
    <row r="15548" spans="3:3" x14ac:dyDescent="0.25">
      <c r="C15548" s="20"/>
    </row>
    <row r="15549" spans="3:3" x14ac:dyDescent="0.25">
      <c r="C15549" s="20"/>
    </row>
    <row r="15550" spans="3:3" x14ac:dyDescent="0.25">
      <c r="C15550" s="20"/>
    </row>
    <row r="15551" spans="3:3" x14ac:dyDescent="0.25">
      <c r="C15551" s="20"/>
    </row>
    <row r="15552" spans="3:3" x14ac:dyDescent="0.25">
      <c r="C15552" s="20"/>
    </row>
    <row r="15553" spans="3:3" x14ac:dyDescent="0.25">
      <c r="C15553" s="20"/>
    </row>
    <row r="15554" spans="3:3" x14ac:dyDescent="0.25">
      <c r="C15554" s="20"/>
    </row>
    <row r="15555" spans="3:3" x14ac:dyDescent="0.25">
      <c r="C15555" s="20"/>
    </row>
    <row r="15556" spans="3:3" x14ac:dyDescent="0.25">
      <c r="C15556" s="20"/>
    </row>
    <row r="15557" spans="3:3" x14ac:dyDescent="0.25">
      <c r="C15557" s="20"/>
    </row>
    <row r="15558" spans="3:3" x14ac:dyDescent="0.25">
      <c r="C15558" s="20"/>
    </row>
    <row r="15559" spans="3:3" x14ac:dyDescent="0.25">
      <c r="C15559" s="20"/>
    </row>
    <row r="15560" spans="3:3" x14ac:dyDescent="0.25">
      <c r="C15560" s="20"/>
    </row>
    <row r="15561" spans="3:3" x14ac:dyDescent="0.25">
      <c r="C15561" s="20"/>
    </row>
    <row r="15562" spans="3:3" x14ac:dyDescent="0.25">
      <c r="C15562" s="20"/>
    </row>
    <row r="15563" spans="3:3" x14ac:dyDescent="0.25">
      <c r="C15563" s="20"/>
    </row>
    <row r="15564" spans="3:3" x14ac:dyDescent="0.25">
      <c r="C15564" s="20"/>
    </row>
    <row r="15565" spans="3:3" x14ac:dyDescent="0.25">
      <c r="C15565" s="20"/>
    </row>
    <row r="15566" spans="3:3" x14ac:dyDescent="0.25">
      <c r="C15566" s="20"/>
    </row>
    <row r="15567" spans="3:3" x14ac:dyDescent="0.25">
      <c r="C15567" s="20"/>
    </row>
    <row r="15568" spans="3:3" x14ac:dyDescent="0.25">
      <c r="C15568" s="20"/>
    </row>
    <row r="15569" spans="3:3" x14ac:dyDescent="0.25">
      <c r="C15569" s="20"/>
    </row>
    <row r="15570" spans="3:3" x14ac:dyDescent="0.25">
      <c r="C15570" s="20"/>
    </row>
    <row r="15571" spans="3:3" x14ac:dyDescent="0.25">
      <c r="C15571" s="20"/>
    </row>
    <row r="15572" spans="3:3" x14ac:dyDescent="0.25">
      <c r="C15572" s="20"/>
    </row>
    <row r="15573" spans="3:3" x14ac:dyDescent="0.25">
      <c r="C15573" s="20"/>
    </row>
    <row r="15574" spans="3:3" x14ac:dyDescent="0.25">
      <c r="C15574" s="20"/>
    </row>
    <row r="15575" spans="3:3" x14ac:dyDescent="0.25">
      <c r="C15575" s="20"/>
    </row>
    <row r="15576" spans="3:3" x14ac:dyDescent="0.25">
      <c r="C15576" s="20"/>
    </row>
    <row r="15577" spans="3:3" x14ac:dyDescent="0.25">
      <c r="C15577" s="20"/>
    </row>
    <row r="15578" spans="3:3" x14ac:dyDescent="0.25">
      <c r="C15578" s="20"/>
    </row>
    <row r="15579" spans="3:3" x14ac:dyDescent="0.25">
      <c r="C15579" s="20"/>
    </row>
    <row r="15580" spans="3:3" x14ac:dyDescent="0.25">
      <c r="C15580" s="20"/>
    </row>
    <row r="15581" spans="3:3" x14ac:dyDescent="0.25">
      <c r="C15581" s="20"/>
    </row>
    <row r="15582" spans="3:3" x14ac:dyDescent="0.25">
      <c r="C15582" s="20"/>
    </row>
    <row r="15583" spans="3:3" x14ac:dyDescent="0.25">
      <c r="C15583" s="20"/>
    </row>
    <row r="15584" spans="3:3" x14ac:dyDescent="0.25">
      <c r="C15584" s="20"/>
    </row>
    <row r="15585" spans="3:3" x14ac:dyDescent="0.25">
      <c r="C15585" s="20"/>
    </row>
    <row r="15586" spans="3:3" x14ac:dyDescent="0.25">
      <c r="C15586" s="20"/>
    </row>
    <row r="15587" spans="3:3" x14ac:dyDescent="0.25">
      <c r="C15587" s="20"/>
    </row>
    <row r="15588" spans="3:3" x14ac:dyDescent="0.25">
      <c r="C15588" s="20"/>
    </row>
    <row r="15589" spans="3:3" x14ac:dyDescent="0.25">
      <c r="C15589" s="20"/>
    </row>
    <row r="15590" spans="3:3" x14ac:dyDescent="0.25">
      <c r="C15590" s="20"/>
    </row>
    <row r="15591" spans="3:3" x14ac:dyDescent="0.25">
      <c r="C15591" s="20"/>
    </row>
    <row r="15592" spans="3:3" x14ac:dyDescent="0.25">
      <c r="C15592" s="20"/>
    </row>
    <row r="15593" spans="3:3" x14ac:dyDescent="0.25">
      <c r="C15593" s="20"/>
    </row>
    <row r="15594" spans="3:3" x14ac:dyDescent="0.25">
      <c r="C15594" s="20"/>
    </row>
    <row r="15595" spans="3:3" x14ac:dyDescent="0.25">
      <c r="C15595" s="20"/>
    </row>
    <row r="15596" spans="3:3" x14ac:dyDescent="0.25">
      <c r="C15596" s="20"/>
    </row>
    <row r="15597" spans="3:3" x14ac:dyDescent="0.25">
      <c r="C15597" s="20"/>
    </row>
    <row r="15598" spans="3:3" x14ac:dyDescent="0.25">
      <c r="C15598" s="20"/>
    </row>
    <row r="15599" spans="3:3" x14ac:dyDescent="0.25">
      <c r="C15599" s="20"/>
    </row>
    <row r="15600" spans="3:3" x14ac:dyDescent="0.25">
      <c r="C15600" s="20"/>
    </row>
    <row r="15601" spans="3:3" x14ac:dyDescent="0.25">
      <c r="C15601" s="20"/>
    </row>
    <row r="15602" spans="3:3" x14ac:dyDescent="0.25">
      <c r="C15602" s="20"/>
    </row>
    <row r="15603" spans="3:3" x14ac:dyDescent="0.25">
      <c r="C15603" s="20"/>
    </row>
    <row r="15604" spans="3:3" x14ac:dyDescent="0.25">
      <c r="C15604" s="20"/>
    </row>
    <row r="15605" spans="3:3" x14ac:dyDescent="0.25">
      <c r="C15605" s="20"/>
    </row>
    <row r="15606" spans="3:3" x14ac:dyDescent="0.25">
      <c r="C15606" s="20"/>
    </row>
    <row r="15607" spans="3:3" x14ac:dyDescent="0.25">
      <c r="C15607" s="20"/>
    </row>
    <row r="15608" spans="3:3" x14ac:dyDescent="0.25">
      <c r="C15608" s="20"/>
    </row>
    <row r="15609" spans="3:3" x14ac:dyDescent="0.25">
      <c r="C15609" s="20"/>
    </row>
    <row r="15610" spans="3:3" x14ac:dyDescent="0.25">
      <c r="C15610" s="20"/>
    </row>
    <row r="15611" spans="3:3" x14ac:dyDescent="0.25">
      <c r="C15611" s="20"/>
    </row>
    <row r="15612" spans="3:3" x14ac:dyDescent="0.25">
      <c r="C15612" s="20"/>
    </row>
    <row r="15613" spans="3:3" x14ac:dyDescent="0.25">
      <c r="C15613" s="20"/>
    </row>
    <row r="15614" spans="3:3" x14ac:dyDescent="0.25">
      <c r="C15614" s="20"/>
    </row>
    <row r="15615" spans="3:3" x14ac:dyDescent="0.25">
      <c r="C15615" s="20"/>
    </row>
    <row r="15616" spans="3:3" x14ac:dyDescent="0.25">
      <c r="C15616" s="20"/>
    </row>
    <row r="15617" spans="3:3" x14ac:dyDescent="0.25">
      <c r="C15617" s="20"/>
    </row>
    <row r="15618" spans="3:3" x14ac:dyDescent="0.25">
      <c r="C15618" s="20"/>
    </row>
    <row r="15619" spans="3:3" x14ac:dyDescent="0.25">
      <c r="C15619" s="20"/>
    </row>
    <row r="15620" spans="3:3" x14ac:dyDescent="0.25">
      <c r="C15620" s="20"/>
    </row>
    <row r="15621" spans="3:3" x14ac:dyDescent="0.25">
      <c r="C15621" s="20"/>
    </row>
    <row r="15622" spans="3:3" x14ac:dyDescent="0.25">
      <c r="C15622" s="20"/>
    </row>
    <row r="15623" spans="3:3" x14ac:dyDescent="0.25">
      <c r="C15623" s="20"/>
    </row>
    <row r="15624" spans="3:3" x14ac:dyDescent="0.25">
      <c r="C15624" s="20"/>
    </row>
    <row r="15625" spans="3:3" x14ac:dyDescent="0.25">
      <c r="C15625" s="20"/>
    </row>
    <row r="15626" spans="3:3" x14ac:dyDescent="0.25">
      <c r="C15626" s="20"/>
    </row>
    <row r="15627" spans="3:3" x14ac:dyDescent="0.25">
      <c r="C15627" s="20"/>
    </row>
    <row r="15628" spans="3:3" x14ac:dyDescent="0.25">
      <c r="C15628" s="20"/>
    </row>
    <row r="15629" spans="3:3" x14ac:dyDescent="0.25">
      <c r="C15629" s="20"/>
    </row>
    <row r="15630" spans="3:3" x14ac:dyDescent="0.25">
      <c r="C15630" s="20"/>
    </row>
    <row r="15631" spans="3:3" x14ac:dyDescent="0.25">
      <c r="C15631" s="20"/>
    </row>
    <row r="15632" spans="3:3" x14ac:dyDescent="0.25">
      <c r="C15632" s="20"/>
    </row>
    <row r="15633" spans="3:3" x14ac:dyDescent="0.25">
      <c r="C15633" s="20"/>
    </row>
    <row r="15634" spans="3:3" x14ac:dyDescent="0.25">
      <c r="C15634" s="20"/>
    </row>
    <row r="15635" spans="3:3" x14ac:dyDescent="0.25">
      <c r="C15635" s="20"/>
    </row>
    <row r="15636" spans="3:3" x14ac:dyDescent="0.25">
      <c r="C15636" s="20"/>
    </row>
    <row r="15637" spans="3:3" x14ac:dyDescent="0.25">
      <c r="C15637" s="20"/>
    </row>
    <row r="15638" spans="3:3" x14ac:dyDescent="0.25">
      <c r="C15638" s="20"/>
    </row>
    <row r="15639" spans="3:3" x14ac:dyDescent="0.25">
      <c r="C15639" s="20"/>
    </row>
    <row r="15640" spans="3:3" x14ac:dyDescent="0.25">
      <c r="C15640" s="20"/>
    </row>
    <row r="15641" spans="3:3" x14ac:dyDescent="0.25">
      <c r="C15641" s="20"/>
    </row>
    <row r="15642" spans="3:3" x14ac:dyDescent="0.25">
      <c r="C15642" s="20"/>
    </row>
    <row r="15643" spans="3:3" x14ac:dyDescent="0.25">
      <c r="C15643" s="20"/>
    </row>
    <row r="15644" spans="3:3" x14ac:dyDescent="0.25">
      <c r="C15644" s="20"/>
    </row>
    <row r="15645" spans="3:3" x14ac:dyDescent="0.25">
      <c r="C15645" s="20"/>
    </row>
    <row r="15646" spans="3:3" x14ac:dyDescent="0.25">
      <c r="C15646" s="20"/>
    </row>
    <row r="15647" spans="3:3" x14ac:dyDescent="0.25">
      <c r="C15647" s="20"/>
    </row>
    <row r="15648" spans="3:3" x14ac:dyDescent="0.25">
      <c r="C15648" s="20"/>
    </row>
    <row r="15649" spans="3:3" x14ac:dyDescent="0.25">
      <c r="C15649" s="20"/>
    </row>
    <row r="15650" spans="3:3" x14ac:dyDescent="0.25">
      <c r="C15650" s="20"/>
    </row>
    <row r="15651" spans="3:3" x14ac:dyDescent="0.25">
      <c r="C15651" s="20"/>
    </row>
    <row r="15652" spans="3:3" x14ac:dyDescent="0.25">
      <c r="C15652" s="20"/>
    </row>
    <row r="15653" spans="3:3" x14ac:dyDescent="0.25">
      <c r="C15653" s="20"/>
    </row>
    <row r="15654" spans="3:3" x14ac:dyDescent="0.25">
      <c r="C15654" s="20"/>
    </row>
    <row r="15655" spans="3:3" x14ac:dyDescent="0.25">
      <c r="C15655" s="20"/>
    </row>
    <row r="15656" spans="3:3" x14ac:dyDescent="0.25">
      <c r="C15656" s="20"/>
    </row>
    <row r="15657" spans="3:3" x14ac:dyDescent="0.25">
      <c r="C15657" s="20"/>
    </row>
    <row r="15658" spans="3:3" x14ac:dyDescent="0.25">
      <c r="C15658" s="20"/>
    </row>
    <row r="15659" spans="3:3" x14ac:dyDescent="0.25">
      <c r="C15659" s="20"/>
    </row>
    <row r="15660" spans="3:3" x14ac:dyDescent="0.25">
      <c r="C15660" s="20"/>
    </row>
    <row r="15661" spans="3:3" x14ac:dyDescent="0.25">
      <c r="C15661" s="20"/>
    </row>
    <row r="15662" spans="3:3" x14ac:dyDescent="0.25">
      <c r="C15662" s="20"/>
    </row>
    <row r="15663" spans="3:3" x14ac:dyDescent="0.25">
      <c r="C15663" s="20"/>
    </row>
    <row r="15664" spans="3:3" x14ac:dyDescent="0.25">
      <c r="C15664" s="20"/>
    </row>
    <row r="15665" spans="3:3" x14ac:dyDescent="0.25">
      <c r="C15665" s="20"/>
    </row>
    <row r="15666" spans="3:3" x14ac:dyDescent="0.25">
      <c r="C15666" s="20"/>
    </row>
    <row r="15667" spans="3:3" x14ac:dyDescent="0.25">
      <c r="C15667" s="20"/>
    </row>
    <row r="15668" spans="3:3" x14ac:dyDescent="0.25">
      <c r="C15668" s="20"/>
    </row>
    <row r="15669" spans="3:3" x14ac:dyDescent="0.25">
      <c r="C15669" s="20"/>
    </row>
    <row r="15670" spans="3:3" x14ac:dyDescent="0.25">
      <c r="C15670" s="20"/>
    </row>
    <row r="15671" spans="3:3" x14ac:dyDescent="0.25">
      <c r="C15671" s="20"/>
    </row>
    <row r="15672" spans="3:3" x14ac:dyDescent="0.25">
      <c r="C15672" s="20"/>
    </row>
    <row r="15673" spans="3:3" x14ac:dyDescent="0.25">
      <c r="C15673" s="20"/>
    </row>
    <row r="15674" spans="3:3" x14ac:dyDescent="0.25">
      <c r="C15674" s="20"/>
    </row>
    <row r="15675" spans="3:3" x14ac:dyDescent="0.25">
      <c r="C15675" s="20"/>
    </row>
    <row r="15676" spans="3:3" x14ac:dyDescent="0.25">
      <c r="C15676" s="20"/>
    </row>
    <row r="15677" spans="3:3" x14ac:dyDescent="0.25">
      <c r="C15677" s="20"/>
    </row>
    <row r="15678" spans="3:3" x14ac:dyDescent="0.25">
      <c r="C15678" s="20"/>
    </row>
    <row r="15679" spans="3:3" x14ac:dyDescent="0.25">
      <c r="C15679" s="20"/>
    </row>
    <row r="15680" spans="3:3" x14ac:dyDescent="0.25">
      <c r="C15680" s="20"/>
    </row>
    <row r="15681" spans="3:3" x14ac:dyDescent="0.25">
      <c r="C15681" s="20"/>
    </row>
    <row r="15682" spans="3:3" x14ac:dyDescent="0.25">
      <c r="C15682" s="20"/>
    </row>
    <row r="15683" spans="3:3" x14ac:dyDescent="0.25">
      <c r="C15683" s="20"/>
    </row>
    <row r="15684" spans="3:3" x14ac:dyDescent="0.25">
      <c r="C15684" s="20"/>
    </row>
    <row r="15685" spans="3:3" x14ac:dyDescent="0.25">
      <c r="C15685" s="20"/>
    </row>
    <row r="15686" spans="3:3" x14ac:dyDescent="0.25">
      <c r="C15686" s="20"/>
    </row>
    <row r="15687" spans="3:3" x14ac:dyDescent="0.25">
      <c r="C15687" s="20"/>
    </row>
    <row r="15688" spans="3:3" x14ac:dyDescent="0.25">
      <c r="C15688" s="20"/>
    </row>
    <row r="15689" spans="3:3" x14ac:dyDescent="0.25">
      <c r="C15689" s="20"/>
    </row>
    <row r="15690" spans="3:3" x14ac:dyDescent="0.25">
      <c r="C15690" s="20"/>
    </row>
    <row r="15691" spans="3:3" x14ac:dyDescent="0.25">
      <c r="C15691" s="20"/>
    </row>
    <row r="15692" spans="3:3" x14ac:dyDescent="0.25">
      <c r="C15692" s="20"/>
    </row>
    <row r="15693" spans="3:3" x14ac:dyDescent="0.25">
      <c r="C15693" s="20"/>
    </row>
    <row r="15694" spans="3:3" x14ac:dyDescent="0.25">
      <c r="C15694" s="20"/>
    </row>
    <row r="15695" spans="3:3" x14ac:dyDescent="0.25">
      <c r="C15695" s="20"/>
    </row>
    <row r="15696" spans="3:3" x14ac:dyDescent="0.25">
      <c r="C15696" s="20"/>
    </row>
    <row r="15697" spans="3:3" x14ac:dyDescent="0.25">
      <c r="C15697" s="20"/>
    </row>
    <row r="15698" spans="3:3" x14ac:dyDescent="0.25">
      <c r="C15698" s="20"/>
    </row>
    <row r="15699" spans="3:3" x14ac:dyDescent="0.25">
      <c r="C15699" s="20"/>
    </row>
    <row r="15700" spans="3:3" x14ac:dyDescent="0.25">
      <c r="C15700" s="20"/>
    </row>
    <row r="15701" spans="3:3" x14ac:dyDescent="0.25">
      <c r="C15701" s="20"/>
    </row>
    <row r="15702" spans="3:3" x14ac:dyDescent="0.25">
      <c r="C15702" s="20"/>
    </row>
    <row r="15703" spans="3:3" x14ac:dyDescent="0.25">
      <c r="C15703" s="20"/>
    </row>
    <row r="15704" spans="3:3" x14ac:dyDescent="0.25">
      <c r="C15704" s="20"/>
    </row>
    <row r="15705" spans="3:3" x14ac:dyDescent="0.25">
      <c r="C15705" s="20"/>
    </row>
    <row r="15706" spans="3:3" x14ac:dyDescent="0.25">
      <c r="C15706" s="20"/>
    </row>
    <row r="15707" spans="3:3" x14ac:dyDescent="0.25">
      <c r="C15707" s="20"/>
    </row>
    <row r="15708" spans="3:3" x14ac:dyDescent="0.25">
      <c r="C15708" s="20"/>
    </row>
    <row r="15709" spans="3:3" x14ac:dyDescent="0.25">
      <c r="C15709" s="20"/>
    </row>
    <row r="15710" spans="3:3" x14ac:dyDescent="0.25">
      <c r="C15710" s="20"/>
    </row>
    <row r="15711" spans="3:3" x14ac:dyDescent="0.25">
      <c r="C15711" s="20"/>
    </row>
    <row r="15712" spans="3:3" x14ac:dyDescent="0.25">
      <c r="C15712" s="20"/>
    </row>
    <row r="15713" spans="3:3" x14ac:dyDescent="0.25">
      <c r="C15713" s="20"/>
    </row>
    <row r="15714" spans="3:3" x14ac:dyDescent="0.25">
      <c r="C15714" s="20"/>
    </row>
    <row r="15715" spans="3:3" x14ac:dyDescent="0.25">
      <c r="C15715" s="20"/>
    </row>
    <row r="15716" spans="3:3" x14ac:dyDescent="0.25">
      <c r="C15716" s="20"/>
    </row>
    <row r="15717" spans="3:3" x14ac:dyDescent="0.25">
      <c r="C15717" s="20"/>
    </row>
    <row r="15718" spans="3:3" x14ac:dyDescent="0.25">
      <c r="C15718" s="20"/>
    </row>
    <row r="15719" spans="3:3" x14ac:dyDescent="0.25">
      <c r="C15719" s="20"/>
    </row>
    <row r="15720" spans="3:3" x14ac:dyDescent="0.25">
      <c r="C15720" s="20"/>
    </row>
    <row r="15721" spans="3:3" x14ac:dyDescent="0.25">
      <c r="C15721" s="20"/>
    </row>
    <row r="15722" spans="3:3" x14ac:dyDescent="0.25">
      <c r="C15722" s="20"/>
    </row>
    <row r="15723" spans="3:3" x14ac:dyDescent="0.25">
      <c r="C15723" s="20"/>
    </row>
    <row r="15724" spans="3:3" x14ac:dyDescent="0.25">
      <c r="C15724" s="20"/>
    </row>
    <row r="15725" spans="3:3" x14ac:dyDescent="0.25">
      <c r="C15725" s="20"/>
    </row>
    <row r="15726" spans="3:3" x14ac:dyDescent="0.25">
      <c r="C15726" s="20"/>
    </row>
    <row r="15727" spans="3:3" x14ac:dyDescent="0.25">
      <c r="C15727" s="20"/>
    </row>
    <row r="15728" spans="3:3" x14ac:dyDescent="0.25">
      <c r="C15728" s="20"/>
    </row>
    <row r="15729" spans="3:3" x14ac:dyDescent="0.25">
      <c r="C15729" s="20"/>
    </row>
    <row r="15730" spans="3:3" x14ac:dyDescent="0.25">
      <c r="C15730" s="20"/>
    </row>
    <row r="15731" spans="3:3" x14ac:dyDescent="0.25">
      <c r="C15731" s="20"/>
    </row>
    <row r="15732" spans="3:3" x14ac:dyDescent="0.25">
      <c r="C15732" s="20"/>
    </row>
    <row r="15733" spans="3:3" x14ac:dyDescent="0.25">
      <c r="C15733" s="20"/>
    </row>
    <row r="15734" spans="3:3" x14ac:dyDescent="0.25">
      <c r="C15734" s="20"/>
    </row>
    <row r="15735" spans="3:3" x14ac:dyDescent="0.25">
      <c r="C15735" s="20"/>
    </row>
    <row r="15736" spans="3:3" x14ac:dyDescent="0.25">
      <c r="C15736" s="20"/>
    </row>
    <row r="15737" spans="3:3" x14ac:dyDescent="0.25">
      <c r="C15737" s="20"/>
    </row>
    <row r="15738" spans="3:3" x14ac:dyDescent="0.25">
      <c r="C15738" s="20"/>
    </row>
    <row r="15739" spans="3:3" x14ac:dyDescent="0.25">
      <c r="C15739" s="20"/>
    </row>
    <row r="15740" spans="3:3" x14ac:dyDescent="0.25">
      <c r="C15740" s="20"/>
    </row>
    <row r="15741" spans="3:3" x14ac:dyDescent="0.25">
      <c r="C15741" s="20"/>
    </row>
    <row r="15742" spans="3:3" x14ac:dyDescent="0.25">
      <c r="C15742" s="20"/>
    </row>
    <row r="15743" spans="3:3" x14ac:dyDescent="0.25">
      <c r="C15743" s="20"/>
    </row>
    <row r="15744" spans="3:3" x14ac:dyDescent="0.25">
      <c r="C15744" s="20"/>
    </row>
    <row r="15745" spans="3:3" x14ac:dyDescent="0.25">
      <c r="C15745" s="20"/>
    </row>
    <row r="15746" spans="3:3" x14ac:dyDescent="0.25">
      <c r="C15746" s="20"/>
    </row>
    <row r="15747" spans="3:3" x14ac:dyDescent="0.25">
      <c r="C15747" s="20"/>
    </row>
    <row r="15748" spans="3:3" x14ac:dyDescent="0.25">
      <c r="C15748" s="20"/>
    </row>
    <row r="15749" spans="3:3" x14ac:dyDescent="0.25">
      <c r="C15749" s="20"/>
    </row>
    <row r="15750" spans="3:3" x14ac:dyDescent="0.25">
      <c r="C15750" s="20"/>
    </row>
    <row r="15751" spans="3:3" x14ac:dyDescent="0.25">
      <c r="C15751" s="20"/>
    </row>
    <row r="15752" spans="3:3" x14ac:dyDescent="0.25">
      <c r="C15752" s="20"/>
    </row>
    <row r="15753" spans="3:3" x14ac:dyDescent="0.25">
      <c r="C15753" s="20"/>
    </row>
    <row r="15754" spans="3:3" x14ac:dyDescent="0.25">
      <c r="C15754" s="20"/>
    </row>
    <row r="15755" spans="3:3" x14ac:dyDescent="0.25">
      <c r="C15755" s="20"/>
    </row>
    <row r="15756" spans="3:3" x14ac:dyDescent="0.25">
      <c r="C15756" s="20"/>
    </row>
    <row r="15757" spans="3:3" x14ac:dyDescent="0.25">
      <c r="C15757" s="20"/>
    </row>
    <row r="15758" spans="3:3" x14ac:dyDescent="0.25">
      <c r="C15758" s="20"/>
    </row>
    <row r="15759" spans="3:3" x14ac:dyDescent="0.25">
      <c r="C15759" s="20"/>
    </row>
    <row r="15760" spans="3:3" x14ac:dyDescent="0.25">
      <c r="C15760" s="20"/>
    </row>
    <row r="15761" spans="3:3" x14ac:dyDescent="0.25">
      <c r="C15761" s="20"/>
    </row>
    <row r="15762" spans="3:3" x14ac:dyDescent="0.25">
      <c r="C15762" s="20"/>
    </row>
    <row r="15763" spans="3:3" x14ac:dyDescent="0.25">
      <c r="C15763" s="20"/>
    </row>
    <row r="15764" spans="3:3" x14ac:dyDescent="0.25">
      <c r="C15764" s="20"/>
    </row>
    <row r="15765" spans="3:3" x14ac:dyDescent="0.25">
      <c r="C15765" s="20"/>
    </row>
    <row r="15766" spans="3:3" x14ac:dyDescent="0.25">
      <c r="C15766" s="20"/>
    </row>
    <row r="15767" spans="3:3" x14ac:dyDescent="0.25">
      <c r="C15767" s="20"/>
    </row>
    <row r="15768" spans="3:3" x14ac:dyDescent="0.25">
      <c r="C15768" s="20"/>
    </row>
    <row r="15769" spans="3:3" x14ac:dyDescent="0.25">
      <c r="C15769" s="20"/>
    </row>
    <row r="15770" spans="3:3" x14ac:dyDescent="0.25">
      <c r="C15770" s="20"/>
    </row>
    <row r="15771" spans="3:3" x14ac:dyDescent="0.25">
      <c r="C15771" s="20"/>
    </row>
    <row r="15772" spans="3:3" x14ac:dyDescent="0.25">
      <c r="C15772" s="20"/>
    </row>
    <row r="15773" spans="3:3" x14ac:dyDescent="0.25">
      <c r="C15773" s="20"/>
    </row>
    <row r="15774" spans="3:3" x14ac:dyDescent="0.25">
      <c r="C15774" s="20"/>
    </row>
    <row r="15775" spans="3:3" x14ac:dyDescent="0.25">
      <c r="C15775" s="20"/>
    </row>
    <row r="15776" spans="3:3" x14ac:dyDescent="0.25">
      <c r="C15776" s="20"/>
    </row>
    <row r="15777" spans="3:3" x14ac:dyDescent="0.25">
      <c r="C15777" s="20"/>
    </row>
    <row r="15778" spans="3:3" x14ac:dyDescent="0.25">
      <c r="C15778" s="20"/>
    </row>
    <row r="15779" spans="3:3" x14ac:dyDescent="0.25">
      <c r="C15779" s="20"/>
    </row>
    <row r="15780" spans="3:3" x14ac:dyDescent="0.25">
      <c r="C15780" s="20"/>
    </row>
    <row r="15781" spans="3:3" x14ac:dyDescent="0.25">
      <c r="C15781" s="20"/>
    </row>
    <row r="15782" spans="3:3" x14ac:dyDescent="0.25">
      <c r="C15782" s="20"/>
    </row>
    <row r="15783" spans="3:3" x14ac:dyDescent="0.25">
      <c r="C15783" s="20"/>
    </row>
    <row r="15784" spans="3:3" x14ac:dyDescent="0.25">
      <c r="C15784" s="20"/>
    </row>
    <row r="15785" spans="3:3" x14ac:dyDescent="0.25">
      <c r="C15785" s="20"/>
    </row>
    <row r="15786" spans="3:3" x14ac:dyDescent="0.25">
      <c r="C15786" s="20"/>
    </row>
    <row r="15787" spans="3:3" x14ac:dyDescent="0.25">
      <c r="C15787" s="20"/>
    </row>
    <row r="15788" spans="3:3" x14ac:dyDescent="0.25">
      <c r="C15788" s="20"/>
    </row>
    <row r="15789" spans="3:3" x14ac:dyDescent="0.25">
      <c r="C15789" s="20"/>
    </row>
    <row r="15790" spans="3:3" x14ac:dyDescent="0.25">
      <c r="C15790" s="20"/>
    </row>
    <row r="15791" spans="3:3" x14ac:dyDescent="0.25">
      <c r="C15791" s="20"/>
    </row>
    <row r="15792" spans="3:3" x14ac:dyDescent="0.25">
      <c r="C15792" s="20"/>
    </row>
    <row r="15793" spans="3:3" x14ac:dyDescent="0.25">
      <c r="C15793" s="20"/>
    </row>
    <row r="15794" spans="3:3" x14ac:dyDescent="0.25">
      <c r="C15794" s="20"/>
    </row>
    <row r="15795" spans="3:3" x14ac:dyDescent="0.25">
      <c r="C15795" s="20"/>
    </row>
    <row r="15796" spans="3:3" x14ac:dyDescent="0.25">
      <c r="C15796" s="20"/>
    </row>
    <row r="15797" spans="3:3" x14ac:dyDescent="0.25">
      <c r="C15797" s="20"/>
    </row>
    <row r="15798" spans="3:3" x14ac:dyDescent="0.25">
      <c r="C15798" s="20"/>
    </row>
    <row r="15799" spans="3:3" x14ac:dyDescent="0.25">
      <c r="C15799" s="20"/>
    </row>
    <row r="15800" spans="3:3" x14ac:dyDescent="0.25">
      <c r="C15800" s="20"/>
    </row>
    <row r="15801" spans="3:3" x14ac:dyDescent="0.25">
      <c r="C15801" s="20"/>
    </row>
    <row r="15802" spans="3:3" x14ac:dyDescent="0.25">
      <c r="C15802" s="20"/>
    </row>
    <row r="15803" spans="3:3" x14ac:dyDescent="0.25">
      <c r="C15803" s="20"/>
    </row>
    <row r="15804" spans="3:3" x14ac:dyDescent="0.25">
      <c r="C15804" s="20"/>
    </row>
    <row r="15805" spans="3:3" x14ac:dyDescent="0.25">
      <c r="C15805" s="20"/>
    </row>
    <row r="15806" spans="3:3" x14ac:dyDescent="0.25">
      <c r="C15806" s="20"/>
    </row>
    <row r="15807" spans="3:3" x14ac:dyDescent="0.25">
      <c r="C15807" s="20"/>
    </row>
    <row r="15808" spans="3:3" x14ac:dyDescent="0.25">
      <c r="C15808" s="20"/>
    </row>
    <row r="15809" spans="3:3" x14ac:dyDescent="0.25">
      <c r="C15809" s="20"/>
    </row>
    <row r="15810" spans="3:3" x14ac:dyDescent="0.25">
      <c r="C15810" s="20"/>
    </row>
    <row r="15811" spans="3:3" x14ac:dyDescent="0.25">
      <c r="C15811" s="20"/>
    </row>
    <row r="15812" spans="3:3" x14ac:dyDescent="0.25">
      <c r="C15812" s="20"/>
    </row>
    <row r="15813" spans="3:3" x14ac:dyDescent="0.25">
      <c r="C15813" s="20"/>
    </row>
    <row r="15814" spans="3:3" x14ac:dyDescent="0.25">
      <c r="C15814" s="20"/>
    </row>
    <row r="15815" spans="3:3" x14ac:dyDescent="0.25">
      <c r="C15815" s="20"/>
    </row>
    <row r="15816" spans="3:3" x14ac:dyDescent="0.25">
      <c r="C15816" s="20"/>
    </row>
    <row r="15817" spans="3:3" x14ac:dyDescent="0.25">
      <c r="C15817" s="20"/>
    </row>
    <row r="15818" spans="3:3" x14ac:dyDescent="0.25">
      <c r="C15818" s="20"/>
    </row>
    <row r="15819" spans="3:3" x14ac:dyDescent="0.25">
      <c r="C15819" s="20"/>
    </row>
    <row r="15820" spans="3:3" x14ac:dyDescent="0.25">
      <c r="C15820" s="20"/>
    </row>
    <row r="15821" spans="3:3" x14ac:dyDescent="0.25">
      <c r="C15821" s="20"/>
    </row>
    <row r="15822" spans="3:3" x14ac:dyDescent="0.25">
      <c r="C15822" s="20"/>
    </row>
    <row r="15823" spans="3:3" x14ac:dyDescent="0.25">
      <c r="C15823" s="20"/>
    </row>
    <row r="15824" spans="3:3" x14ac:dyDescent="0.25">
      <c r="C15824" s="20"/>
    </row>
    <row r="15825" spans="3:3" x14ac:dyDescent="0.25">
      <c r="C15825" s="20"/>
    </row>
    <row r="15826" spans="3:3" x14ac:dyDescent="0.25">
      <c r="C15826" s="20"/>
    </row>
    <row r="15827" spans="3:3" x14ac:dyDescent="0.25">
      <c r="C15827" s="20"/>
    </row>
    <row r="15828" spans="3:3" x14ac:dyDescent="0.25">
      <c r="C15828" s="20"/>
    </row>
    <row r="15829" spans="3:3" x14ac:dyDescent="0.25">
      <c r="C15829" s="20"/>
    </row>
    <row r="15830" spans="3:3" x14ac:dyDescent="0.25">
      <c r="C15830" s="20"/>
    </row>
    <row r="15831" spans="3:3" x14ac:dyDescent="0.25">
      <c r="C15831" s="20"/>
    </row>
    <row r="15832" spans="3:3" x14ac:dyDescent="0.25">
      <c r="C15832" s="20"/>
    </row>
    <row r="15833" spans="3:3" x14ac:dyDescent="0.25">
      <c r="C15833" s="20"/>
    </row>
    <row r="15834" spans="3:3" x14ac:dyDescent="0.25">
      <c r="C15834" s="20"/>
    </row>
    <row r="15835" spans="3:3" x14ac:dyDescent="0.25">
      <c r="C15835" s="20"/>
    </row>
    <row r="15836" spans="3:3" x14ac:dyDescent="0.25">
      <c r="C15836" s="20"/>
    </row>
    <row r="15837" spans="3:3" x14ac:dyDescent="0.25">
      <c r="C15837" s="20"/>
    </row>
    <row r="15838" spans="3:3" x14ac:dyDescent="0.25">
      <c r="C15838" s="20"/>
    </row>
    <row r="15839" spans="3:3" x14ac:dyDescent="0.25">
      <c r="C15839" s="20"/>
    </row>
    <row r="15840" spans="3:3" x14ac:dyDescent="0.25">
      <c r="C15840" s="20"/>
    </row>
    <row r="15841" spans="3:3" x14ac:dyDescent="0.25">
      <c r="C15841" s="20"/>
    </row>
    <row r="15842" spans="3:3" x14ac:dyDescent="0.25">
      <c r="C15842" s="20"/>
    </row>
    <row r="15843" spans="3:3" x14ac:dyDescent="0.25">
      <c r="C15843" s="20"/>
    </row>
    <row r="15844" spans="3:3" x14ac:dyDescent="0.25">
      <c r="C15844" s="20"/>
    </row>
    <row r="15845" spans="3:3" x14ac:dyDescent="0.25">
      <c r="C15845" s="20"/>
    </row>
    <row r="15846" spans="3:3" x14ac:dyDescent="0.25">
      <c r="C15846" s="20"/>
    </row>
    <row r="15847" spans="3:3" x14ac:dyDescent="0.25">
      <c r="C15847" s="20"/>
    </row>
    <row r="15848" spans="3:3" x14ac:dyDescent="0.25">
      <c r="C15848" s="20"/>
    </row>
    <row r="15849" spans="3:3" x14ac:dyDescent="0.25">
      <c r="C15849" s="20"/>
    </row>
    <row r="15850" spans="3:3" x14ac:dyDescent="0.25">
      <c r="C15850" s="20"/>
    </row>
    <row r="15851" spans="3:3" x14ac:dyDescent="0.25">
      <c r="C15851" s="20"/>
    </row>
    <row r="15852" spans="3:3" x14ac:dyDescent="0.25">
      <c r="C15852" s="20"/>
    </row>
    <row r="15853" spans="3:3" x14ac:dyDescent="0.25">
      <c r="C15853" s="20"/>
    </row>
    <row r="15854" spans="3:3" x14ac:dyDescent="0.25">
      <c r="C15854" s="20"/>
    </row>
    <row r="15855" spans="3:3" x14ac:dyDescent="0.25">
      <c r="C15855" s="20"/>
    </row>
    <row r="15856" spans="3:3" x14ac:dyDescent="0.25">
      <c r="C15856" s="20"/>
    </row>
    <row r="15857" spans="3:3" x14ac:dyDescent="0.25">
      <c r="C15857" s="20"/>
    </row>
    <row r="15858" spans="3:3" x14ac:dyDescent="0.25">
      <c r="C15858" s="20"/>
    </row>
    <row r="15859" spans="3:3" x14ac:dyDescent="0.25">
      <c r="C15859" s="20"/>
    </row>
    <row r="15860" spans="3:3" x14ac:dyDescent="0.25">
      <c r="C15860" s="20"/>
    </row>
    <row r="15861" spans="3:3" x14ac:dyDescent="0.25">
      <c r="C15861" s="20"/>
    </row>
    <row r="15862" spans="3:3" x14ac:dyDescent="0.25">
      <c r="C15862" s="20"/>
    </row>
    <row r="15863" spans="3:3" x14ac:dyDescent="0.25">
      <c r="C15863" s="20"/>
    </row>
    <row r="15864" spans="3:3" x14ac:dyDescent="0.25">
      <c r="C15864" s="20"/>
    </row>
    <row r="15865" spans="3:3" x14ac:dyDescent="0.25">
      <c r="C15865" s="20"/>
    </row>
    <row r="15866" spans="3:3" x14ac:dyDescent="0.25">
      <c r="C15866" s="20"/>
    </row>
    <row r="15867" spans="3:3" x14ac:dyDescent="0.25">
      <c r="C15867" s="20"/>
    </row>
    <row r="15868" spans="3:3" x14ac:dyDescent="0.25">
      <c r="C15868" s="20"/>
    </row>
    <row r="15869" spans="3:3" x14ac:dyDescent="0.25">
      <c r="C15869" s="20"/>
    </row>
    <row r="15870" spans="3:3" x14ac:dyDescent="0.25">
      <c r="C15870" s="20"/>
    </row>
    <row r="15871" spans="3:3" x14ac:dyDescent="0.25">
      <c r="C15871" s="20"/>
    </row>
    <row r="15872" spans="3:3" x14ac:dyDescent="0.25">
      <c r="C15872" s="20"/>
    </row>
    <row r="15873" spans="3:3" x14ac:dyDescent="0.25">
      <c r="C15873" s="20"/>
    </row>
    <row r="15874" spans="3:3" x14ac:dyDescent="0.25">
      <c r="C15874" s="20"/>
    </row>
    <row r="15875" spans="3:3" x14ac:dyDescent="0.25">
      <c r="C15875" s="20"/>
    </row>
    <row r="15876" spans="3:3" x14ac:dyDescent="0.25">
      <c r="C15876" s="20"/>
    </row>
    <row r="15877" spans="3:3" x14ac:dyDescent="0.25">
      <c r="C15877" s="20"/>
    </row>
    <row r="15878" spans="3:3" x14ac:dyDescent="0.25">
      <c r="C15878" s="20"/>
    </row>
    <row r="15879" spans="3:3" x14ac:dyDescent="0.25">
      <c r="C15879" s="20"/>
    </row>
    <row r="15880" spans="3:3" x14ac:dyDescent="0.25">
      <c r="C15880" s="20"/>
    </row>
    <row r="15881" spans="3:3" x14ac:dyDescent="0.25">
      <c r="C15881" s="20"/>
    </row>
    <row r="15882" spans="3:3" x14ac:dyDescent="0.25">
      <c r="C15882" s="20"/>
    </row>
    <row r="15883" spans="3:3" x14ac:dyDescent="0.25">
      <c r="C15883" s="20"/>
    </row>
    <row r="15884" spans="3:3" x14ac:dyDescent="0.25">
      <c r="C15884" s="20"/>
    </row>
    <row r="15885" spans="3:3" x14ac:dyDescent="0.25">
      <c r="C15885" s="20"/>
    </row>
    <row r="15886" spans="3:3" x14ac:dyDescent="0.25">
      <c r="C15886" s="20"/>
    </row>
    <row r="15887" spans="3:3" x14ac:dyDescent="0.25">
      <c r="C15887" s="20"/>
    </row>
    <row r="15888" spans="3:3" x14ac:dyDescent="0.25">
      <c r="C15888" s="20"/>
    </row>
    <row r="15889" spans="3:3" x14ac:dyDescent="0.25">
      <c r="C15889" s="20"/>
    </row>
    <row r="15890" spans="3:3" x14ac:dyDescent="0.25">
      <c r="C15890" s="20"/>
    </row>
    <row r="15891" spans="3:3" x14ac:dyDescent="0.25">
      <c r="C15891" s="20"/>
    </row>
    <row r="15892" spans="3:3" x14ac:dyDescent="0.25">
      <c r="C15892" s="20"/>
    </row>
    <row r="15893" spans="3:3" x14ac:dyDescent="0.25">
      <c r="C15893" s="20"/>
    </row>
    <row r="15894" spans="3:3" x14ac:dyDescent="0.25">
      <c r="C15894" s="20"/>
    </row>
    <row r="15895" spans="3:3" x14ac:dyDescent="0.25">
      <c r="C15895" s="20"/>
    </row>
    <row r="15896" spans="3:3" x14ac:dyDescent="0.25">
      <c r="C15896" s="20"/>
    </row>
    <row r="15897" spans="3:3" x14ac:dyDescent="0.25">
      <c r="C15897" s="20"/>
    </row>
    <row r="15898" spans="3:3" x14ac:dyDescent="0.25">
      <c r="C15898" s="20"/>
    </row>
    <row r="15899" spans="3:3" x14ac:dyDescent="0.25">
      <c r="C15899" s="20"/>
    </row>
    <row r="15900" spans="3:3" x14ac:dyDescent="0.25">
      <c r="C15900" s="20"/>
    </row>
    <row r="15901" spans="3:3" x14ac:dyDescent="0.25">
      <c r="C15901" s="20"/>
    </row>
    <row r="15902" spans="3:3" x14ac:dyDescent="0.25">
      <c r="C15902" s="20"/>
    </row>
    <row r="15903" spans="3:3" x14ac:dyDescent="0.25">
      <c r="C15903" s="20"/>
    </row>
    <row r="15904" spans="3:3" x14ac:dyDescent="0.25">
      <c r="C15904" s="20"/>
    </row>
    <row r="15905" spans="3:3" x14ac:dyDescent="0.25">
      <c r="C15905" s="20"/>
    </row>
    <row r="15906" spans="3:3" x14ac:dyDescent="0.25">
      <c r="C15906" s="20"/>
    </row>
    <row r="15907" spans="3:3" x14ac:dyDescent="0.25">
      <c r="C15907" s="20"/>
    </row>
    <row r="15908" spans="3:3" x14ac:dyDescent="0.25">
      <c r="C15908" s="20"/>
    </row>
    <row r="15909" spans="3:3" x14ac:dyDescent="0.25">
      <c r="C15909" s="20"/>
    </row>
    <row r="15910" spans="3:3" x14ac:dyDescent="0.25">
      <c r="C15910" s="20"/>
    </row>
    <row r="15911" spans="3:3" x14ac:dyDescent="0.25">
      <c r="C15911" s="20"/>
    </row>
    <row r="15912" spans="3:3" x14ac:dyDescent="0.25">
      <c r="C15912" s="20"/>
    </row>
    <row r="15913" spans="3:3" x14ac:dyDescent="0.25">
      <c r="C15913" s="20"/>
    </row>
    <row r="15914" spans="3:3" x14ac:dyDescent="0.25">
      <c r="C15914" s="20"/>
    </row>
    <row r="15915" spans="3:3" x14ac:dyDescent="0.25">
      <c r="C15915" s="20"/>
    </row>
    <row r="15916" spans="3:3" x14ac:dyDescent="0.25">
      <c r="C15916" s="20"/>
    </row>
    <row r="15917" spans="3:3" x14ac:dyDescent="0.25">
      <c r="C15917" s="20"/>
    </row>
    <row r="15918" spans="3:3" x14ac:dyDescent="0.25">
      <c r="C15918" s="20"/>
    </row>
    <row r="15919" spans="3:3" x14ac:dyDescent="0.25">
      <c r="C15919" s="20"/>
    </row>
    <row r="15920" spans="3:3" x14ac:dyDescent="0.25">
      <c r="C15920" s="20"/>
    </row>
    <row r="15921" spans="3:3" x14ac:dyDescent="0.25">
      <c r="C15921" s="20"/>
    </row>
    <row r="15922" spans="3:3" x14ac:dyDescent="0.25">
      <c r="C15922" s="20"/>
    </row>
    <row r="15923" spans="3:3" x14ac:dyDescent="0.25">
      <c r="C15923" s="20"/>
    </row>
    <row r="15924" spans="3:3" x14ac:dyDescent="0.25">
      <c r="C15924" s="20"/>
    </row>
    <row r="15925" spans="3:3" x14ac:dyDescent="0.25">
      <c r="C15925" s="20"/>
    </row>
    <row r="15926" spans="3:3" x14ac:dyDescent="0.25">
      <c r="C15926" s="20"/>
    </row>
    <row r="15927" spans="3:3" x14ac:dyDescent="0.25">
      <c r="C15927" s="20"/>
    </row>
    <row r="15928" spans="3:3" x14ac:dyDescent="0.25">
      <c r="C15928" s="20"/>
    </row>
    <row r="15929" spans="3:3" x14ac:dyDescent="0.25">
      <c r="C15929" s="20"/>
    </row>
    <row r="15930" spans="3:3" x14ac:dyDescent="0.25">
      <c r="C15930" s="20"/>
    </row>
    <row r="15931" spans="3:3" x14ac:dyDescent="0.25">
      <c r="C15931" s="20"/>
    </row>
    <row r="15932" spans="3:3" x14ac:dyDescent="0.25">
      <c r="C15932" s="20"/>
    </row>
    <row r="15933" spans="3:3" x14ac:dyDescent="0.25">
      <c r="C15933" s="20"/>
    </row>
    <row r="15934" spans="3:3" x14ac:dyDescent="0.25">
      <c r="C15934" s="20"/>
    </row>
    <row r="15935" spans="3:3" x14ac:dyDescent="0.25">
      <c r="C15935" s="20"/>
    </row>
    <row r="15936" spans="3:3" x14ac:dyDescent="0.25">
      <c r="C15936" s="20"/>
    </row>
    <row r="15937" spans="3:3" x14ac:dyDescent="0.25">
      <c r="C15937" s="20"/>
    </row>
    <row r="15938" spans="3:3" x14ac:dyDescent="0.25">
      <c r="C15938" s="20"/>
    </row>
    <row r="15939" spans="3:3" x14ac:dyDescent="0.25">
      <c r="C15939" s="20"/>
    </row>
    <row r="15940" spans="3:3" x14ac:dyDescent="0.25">
      <c r="C15940" s="20"/>
    </row>
    <row r="15941" spans="3:3" x14ac:dyDescent="0.25">
      <c r="C15941" s="20"/>
    </row>
    <row r="15942" spans="3:3" x14ac:dyDescent="0.25">
      <c r="C15942" s="20"/>
    </row>
    <row r="15943" spans="3:3" x14ac:dyDescent="0.25">
      <c r="C15943" s="20"/>
    </row>
    <row r="15944" spans="3:3" x14ac:dyDescent="0.25">
      <c r="C15944" s="20"/>
    </row>
    <row r="15945" spans="3:3" x14ac:dyDescent="0.25">
      <c r="C15945" s="20"/>
    </row>
    <row r="15946" spans="3:3" x14ac:dyDescent="0.25">
      <c r="C15946" s="20"/>
    </row>
    <row r="15947" spans="3:3" x14ac:dyDescent="0.25">
      <c r="C15947" s="20"/>
    </row>
    <row r="15948" spans="3:3" x14ac:dyDescent="0.25">
      <c r="C15948" s="20"/>
    </row>
    <row r="15949" spans="3:3" x14ac:dyDescent="0.25">
      <c r="C15949" s="20"/>
    </row>
    <row r="15950" spans="3:3" x14ac:dyDescent="0.25">
      <c r="C15950" s="20"/>
    </row>
    <row r="15951" spans="3:3" x14ac:dyDescent="0.25">
      <c r="C15951" s="20"/>
    </row>
    <row r="15952" spans="3:3" x14ac:dyDescent="0.25">
      <c r="C15952" s="20"/>
    </row>
    <row r="15953" spans="3:3" x14ac:dyDescent="0.25">
      <c r="C15953" s="20"/>
    </row>
    <row r="15954" spans="3:3" x14ac:dyDescent="0.25">
      <c r="C15954" s="20"/>
    </row>
    <row r="15955" spans="3:3" x14ac:dyDescent="0.25">
      <c r="C15955" s="20"/>
    </row>
    <row r="15956" spans="3:3" x14ac:dyDescent="0.25">
      <c r="C15956" s="20"/>
    </row>
    <row r="15957" spans="3:3" x14ac:dyDescent="0.25">
      <c r="C15957" s="20"/>
    </row>
    <row r="15958" spans="3:3" x14ac:dyDescent="0.25">
      <c r="C15958" s="20"/>
    </row>
    <row r="15959" spans="3:3" x14ac:dyDescent="0.25">
      <c r="C15959" s="20"/>
    </row>
    <row r="15960" spans="3:3" x14ac:dyDescent="0.25">
      <c r="C15960" s="20"/>
    </row>
    <row r="15961" spans="3:3" x14ac:dyDescent="0.25">
      <c r="C15961" s="20"/>
    </row>
    <row r="15962" spans="3:3" x14ac:dyDescent="0.25">
      <c r="C15962" s="20"/>
    </row>
    <row r="15963" spans="3:3" x14ac:dyDescent="0.25">
      <c r="C15963" s="20"/>
    </row>
    <row r="15964" spans="3:3" x14ac:dyDescent="0.25">
      <c r="C15964" s="20"/>
    </row>
    <row r="15965" spans="3:3" x14ac:dyDescent="0.25">
      <c r="C15965" s="20"/>
    </row>
    <row r="15966" spans="3:3" x14ac:dyDescent="0.25">
      <c r="C15966" s="20"/>
    </row>
    <row r="15967" spans="3:3" x14ac:dyDescent="0.25">
      <c r="C15967" s="20"/>
    </row>
    <row r="15968" spans="3:3" x14ac:dyDescent="0.25">
      <c r="C15968" s="20"/>
    </row>
    <row r="15969" spans="3:3" x14ac:dyDescent="0.25">
      <c r="C15969" s="20"/>
    </row>
    <row r="15970" spans="3:3" x14ac:dyDescent="0.25">
      <c r="C15970" s="20"/>
    </row>
    <row r="15971" spans="3:3" x14ac:dyDescent="0.25">
      <c r="C15971" s="20"/>
    </row>
    <row r="15972" spans="3:3" x14ac:dyDescent="0.25">
      <c r="C15972" s="20"/>
    </row>
    <row r="15973" spans="3:3" x14ac:dyDescent="0.25">
      <c r="C15973" s="20"/>
    </row>
    <row r="15974" spans="3:3" x14ac:dyDescent="0.25">
      <c r="C15974" s="20"/>
    </row>
    <row r="15975" spans="3:3" x14ac:dyDescent="0.25">
      <c r="C15975" s="20"/>
    </row>
    <row r="15976" spans="3:3" x14ac:dyDescent="0.25">
      <c r="C15976" s="20"/>
    </row>
    <row r="15977" spans="3:3" x14ac:dyDescent="0.25">
      <c r="C15977" s="20"/>
    </row>
    <row r="15978" spans="3:3" x14ac:dyDescent="0.25">
      <c r="C15978" s="20"/>
    </row>
    <row r="15979" spans="3:3" x14ac:dyDescent="0.25">
      <c r="C15979" s="20"/>
    </row>
    <row r="15980" spans="3:3" x14ac:dyDescent="0.25">
      <c r="C15980" s="20"/>
    </row>
    <row r="15981" spans="3:3" x14ac:dyDescent="0.25">
      <c r="C15981" s="20"/>
    </row>
    <row r="15982" spans="3:3" x14ac:dyDescent="0.25">
      <c r="C15982" s="20"/>
    </row>
    <row r="15983" spans="3:3" x14ac:dyDescent="0.25">
      <c r="C15983" s="20"/>
    </row>
    <row r="15984" spans="3:3" x14ac:dyDescent="0.25">
      <c r="C15984" s="20"/>
    </row>
    <row r="15985" spans="3:3" x14ac:dyDescent="0.25">
      <c r="C15985" s="20"/>
    </row>
    <row r="15986" spans="3:3" x14ac:dyDescent="0.25">
      <c r="C15986" s="20"/>
    </row>
    <row r="15987" spans="3:3" x14ac:dyDescent="0.25">
      <c r="C15987" s="20"/>
    </row>
    <row r="15988" spans="3:3" x14ac:dyDescent="0.25">
      <c r="C15988" s="20"/>
    </row>
    <row r="15989" spans="3:3" x14ac:dyDescent="0.25">
      <c r="C15989" s="20"/>
    </row>
    <row r="15990" spans="3:3" x14ac:dyDescent="0.25">
      <c r="C15990" s="20"/>
    </row>
    <row r="15991" spans="3:3" x14ac:dyDescent="0.25">
      <c r="C15991" s="20"/>
    </row>
    <row r="15992" spans="3:3" x14ac:dyDescent="0.25">
      <c r="C15992" s="20"/>
    </row>
    <row r="15993" spans="3:3" x14ac:dyDescent="0.25">
      <c r="C15993" s="20"/>
    </row>
    <row r="15994" spans="3:3" x14ac:dyDescent="0.25">
      <c r="C15994" s="20"/>
    </row>
    <row r="15995" spans="3:3" x14ac:dyDescent="0.25">
      <c r="C15995" s="20"/>
    </row>
    <row r="15996" spans="3:3" x14ac:dyDescent="0.25">
      <c r="C15996" s="20"/>
    </row>
    <row r="15997" spans="3:3" x14ac:dyDescent="0.25">
      <c r="C15997" s="20"/>
    </row>
    <row r="15998" spans="3:3" x14ac:dyDescent="0.25">
      <c r="C15998" s="20"/>
    </row>
    <row r="15999" spans="3:3" x14ac:dyDescent="0.25">
      <c r="C15999" s="20"/>
    </row>
    <row r="16000" spans="3:3" x14ac:dyDescent="0.25">
      <c r="C16000" s="20"/>
    </row>
    <row r="16001" spans="3:3" x14ac:dyDescent="0.25">
      <c r="C16001" s="20"/>
    </row>
    <row r="16002" spans="3:3" x14ac:dyDescent="0.25">
      <c r="C16002" s="20"/>
    </row>
    <row r="16003" spans="3:3" x14ac:dyDescent="0.25">
      <c r="C16003" s="20"/>
    </row>
    <row r="16004" spans="3:3" x14ac:dyDescent="0.25">
      <c r="C16004" s="20"/>
    </row>
    <row r="16005" spans="3:3" x14ac:dyDescent="0.25">
      <c r="C16005" s="20"/>
    </row>
    <row r="16006" spans="3:3" x14ac:dyDescent="0.25">
      <c r="C16006" s="20"/>
    </row>
    <row r="16007" spans="3:3" x14ac:dyDescent="0.25">
      <c r="C16007" s="20"/>
    </row>
    <row r="16008" spans="3:3" x14ac:dyDescent="0.25">
      <c r="C16008" s="20"/>
    </row>
    <row r="16009" spans="3:3" x14ac:dyDescent="0.25">
      <c r="C16009" s="20"/>
    </row>
    <row r="16010" spans="3:3" x14ac:dyDescent="0.25">
      <c r="C16010" s="20"/>
    </row>
    <row r="16011" spans="3:3" x14ac:dyDescent="0.25">
      <c r="C16011" s="20"/>
    </row>
    <row r="16012" spans="3:3" x14ac:dyDescent="0.25">
      <c r="C16012" s="20"/>
    </row>
    <row r="16013" spans="3:3" x14ac:dyDescent="0.25">
      <c r="C16013" s="20"/>
    </row>
    <row r="16014" spans="3:3" x14ac:dyDescent="0.25">
      <c r="C16014" s="20"/>
    </row>
    <row r="16015" spans="3:3" x14ac:dyDescent="0.25">
      <c r="C16015" s="20"/>
    </row>
    <row r="16016" spans="3:3" x14ac:dyDescent="0.25">
      <c r="C16016" s="20"/>
    </row>
    <row r="16017" spans="3:3" x14ac:dyDescent="0.25">
      <c r="C16017" s="20"/>
    </row>
    <row r="16018" spans="3:3" x14ac:dyDescent="0.25">
      <c r="C16018" s="20"/>
    </row>
    <row r="16019" spans="3:3" x14ac:dyDescent="0.25">
      <c r="C16019" s="20"/>
    </row>
    <row r="16020" spans="3:3" x14ac:dyDescent="0.25">
      <c r="C16020" s="20"/>
    </row>
    <row r="16021" spans="3:3" x14ac:dyDescent="0.25">
      <c r="C16021" s="20"/>
    </row>
    <row r="16022" spans="3:3" x14ac:dyDescent="0.25">
      <c r="C16022" s="20"/>
    </row>
    <row r="16023" spans="3:3" x14ac:dyDescent="0.25">
      <c r="C16023" s="20"/>
    </row>
    <row r="16024" spans="3:3" x14ac:dyDescent="0.25">
      <c r="C16024" s="20"/>
    </row>
    <row r="16025" spans="3:3" x14ac:dyDescent="0.25">
      <c r="C16025" s="20"/>
    </row>
    <row r="16026" spans="3:3" x14ac:dyDescent="0.25">
      <c r="C16026" s="20"/>
    </row>
    <row r="16027" spans="3:3" x14ac:dyDescent="0.25">
      <c r="C16027" s="20"/>
    </row>
    <row r="16028" spans="3:3" x14ac:dyDescent="0.25">
      <c r="C16028" s="20"/>
    </row>
    <row r="16029" spans="3:3" x14ac:dyDescent="0.25">
      <c r="C16029" s="20"/>
    </row>
    <row r="16030" spans="3:3" x14ac:dyDescent="0.25">
      <c r="C16030" s="20"/>
    </row>
    <row r="16031" spans="3:3" x14ac:dyDescent="0.25">
      <c r="C16031" s="20"/>
    </row>
    <row r="16032" spans="3:3" x14ac:dyDescent="0.25">
      <c r="C16032" s="20"/>
    </row>
    <row r="16033" spans="3:3" x14ac:dyDescent="0.25">
      <c r="C16033" s="20"/>
    </row>
    <row r="16034" spans="3:3" x14ac:dyDescent="0.25">
      <c r="C16034" s="20"/>
    </row>
    <row r="16035" spans="3:3" x14ac:dyDescent="0.25">
      <c r="C16035" s="20"/>
    </row>
    <row r="16036" spans="3:3" x14ac:dyDescent="0.25">
      <c r="C16036" s="20"/>
    </row>
    <row r="16037" spans="3:3" x14ac:dyDescent="0.25">
      <c r="C16037" s="20"/>
    </row>
    <row r="16038" spans="3:3" x14ac:dyDescent="0.25">
      <c r="C16038" s="20"/>
    </row>
    <row r="16039" spans="3:3" x14ac:dyDescent="0.25">
      <c r="C16039" s="20"/>
    </row>
    <row r="16040" spans="3:3" x14ac:dyDescent="0.25">
      <c r="C16040" s="20"/>
    </row>
    <row r="16041" spans="3:3" x14ac:dyDescent="0.25">
      <c r="C16041" s="20"/>
    </row>
    <row r="16042" spans="3:3" x14ac:dyDescent="0.25">
      <c r="C16042" s="20"/>
    </row>
    <row r="16043" spans="3:3" x14ac:dyDescent="0.25">
      <c r="C16043" s="20"/>
    </row>
    <row r="16044" spans="3:3" x14ac:dyDescent="0.25">
      <c r="C16044" s="20"/>
    </row>
    <row r="16045" spans="3:3" x14ac:dyDescent="0.25">
      <c r="C16045" s="20"/>
    </row>
    <row r="16046" spans="3:3" x14ac:dyDescent="0.25">
      <c r="C16046" s="20"/>
    </row>
    <row r="16047" spans="3:3" x14ac:dyDescent="0.25">
      <c r="C16047" s="20"/>
    </row>
    <row r="16048" spans="3:3" x14ac:dyDescent="0.25">
      <c r="C16048" s="20"/>
    </row>
    <row r="16049" spans="3:3" x14ac:dyDescent="0.25">
      <c r="C16049" s="20"/>
    </row>
    <row r="16050" spans="3:3" x14ac:dyDescent="0.25">
      <c r="C16050" s="20"/>
    </row>
    <row r="16051" spans="3:3" x14ac:dyDescent="0.25">
      <c r="C16051" s="20"/>
    </row>
    <row r="16052" spans="3:3" x14ac:dyDescent="0.25">
      <c r="C16052" s="20"/>
    </row>
    <row r="16053" spans="3:3" x14ac:dyDescent="0.25">
      <c r="C16053" s="20"/>
    </row>
    <row r="16054" spans="3:3" x14ac:dyDescent="0.25">
      <c r="C16054" s="20"/>
    </row>
    <row r="16055" spans="3:3" x14ac:dyDescent="0.25">
      <c r="C16055" s="20"/>
    </row>
    <row r="16056" spans="3:3" x14ac:dyDescent="0.25">
      <c r="C16056" s="20"/>
    </row>
    <row r="16057" spans="3:3" x14ac:dyDescent="0.25">
      <c r="C16057" s="20"/>
    </row>
    <row r="16058" spans="3:3" x14ac:dyDescent="0.25">
      <c r="C16058" s="20"/>
    </row>
    <row r="16059" spans="3:3" x14ac:dyDescent="0.25">
      <c r="C16059" s="20"/>
    </row>
    <row r="16060" spans="3:3" x14ac:dyDescent="0.25">
      <c r="C16060" s="20"/>
    </row>
    <row r="16061" spans="3:3" x14ac:dyDescent="0.25">
      <c r="C16061" s="20"/>
    </row>
    <row r="16062" spans="3:3" x14ac:dyDescent="0.25">
      <c r="C16062" s="20"/>
    </row>
    <row r="16063" spans="3:3" x14ac:dyDescent="0.25">
      <c r="C16063" s="20"/>
    </row>
    <row r="16064" spans="3:3" x14ac:dyDescent="0.25">
      <c r="C16064" s="20"/>
    </row>
    <row r="16065" spans="3:3" x14ac:dyDescent="0.25">
      <c r="C16065" s="20"/>
    </row>
    <row r="16066" spans="3:3" x14ac:dyDescent="0.25">
      <c r="C16066" s="20"/>
    </row>
    <row r="16067" spans="3:3" x14ac:dyDescent="0.25">
      <c r="C16067" s="20"/>
    </row>
    <row r="16068" spans="3:3" x14ac:dyDescent="0.25">
      <c r="C16068" s="20"/>
    </row>
    <row r="16069" spans="3:3" x14ac:dyDescent="0.25">
      <c r="C16069" s="20"/>
    </row>
    <row r="16070" spans="3:3" x14ac:dyDescent="0.25">
      <c r="C16070" s="20"/>
    </row>
    <row r="16071" spans="3:3" x14ac:dyDescent="0.25">
      <c r="C16071" s="20"/>
    </row>
    <row r="16072" spans="3:3" x14ac:dyDescent="0.25">
      <c r="C16072" s="20"/>
    </row>
    <row r="16073" spans="3:3" x14ac:dyDescent="0.25">
      <c r="C16073" s="20"/>
    </row>
    <row r="16074" spans="3:3" x14ac:dyDescent="0.25">
      <c r="C16074" s="20"/>
    </row>
    <row r="16075" spans="3:3" x14ac:dyDescent="0.25">
      <c r="C16075" s="20"/>
    </row>
    <row r="16076" spans="3:3" x14ac:dyDescent="0.25">
      <c r="C16076" s="20"/>
    </row>
    <row r="16077" spans="3:3" x14ac:dyDescent="0.25">
      <c r="C16077" s="20"/>
    </row>
    <row r="16078" spans="3:3" x14ac:dyDescent="0.25">
      <c r="C16078" s="20"/>
    </row>
    <row r="16079" spans="3:3" x14ac:dyDescent="0.25">
      <c r="C16079" s="20"/>
    </row>
    <row r="16080" spans="3:3" x14ac:dyDescent="0.25">
      <c r="C16080" s="20"/>
    </row>
    <row r="16081" spans="3:3" x14ac:dyDescent="0.25">
      <c r="C16081" s="20"/>
    </row>
    <row r="16082" spans="3:3" x14ac:dyDescent="0.25">
      <c r="C16082" s="20"/>
    </row>
    <row r="16083" spans="3:3" x14ac:dyDescent="0.25">
      <c r="C16083" s="20"/>
    </row>
    <row r="16084" spans="3:3" x14ac:dyDescent="0.25">
      <c r="C16084" s="20"/>
    </row>
    <row r="16085" spans="3:3" x14ac:dyDescent="0.25">
      <c r="C16085" s="20"/>
    </row>
    <row r="16086" spans="3:3" x14ac:dyDescent="0.25">
      <c r="C16086" s="20"/>
    </row>
    <row r="16087" spans="3:3" x14ac:dyDescent="0.25">
      <c r="C16087" s="20"/>
    </row>
    <row r="16088" spans="3:3" x14ac:dyDescent="0.25">
      <c r="C16088" s="20"/>
    </row>
    <row r="16089" spans="3:3" x14ac:dyDescent="0.25">
      <c r="C16089" s="20"/>
    </row>
    <row r="16090" spans="3:3" x14ac:dyDescent="0.25">
      <c r="C16090" s="20"/>
    </row>
    <row r="16091" spans="3:3" x14ac:dyDescent="0.25">
      <c r="C16091" s="20"/>
    </row>
    <row r="16092" spans="3:3" x14ac:dyDescent="0.25">
      <c r="C16092" s="20"/>
    </row>
    <row r="16093" spans="3:3" x14ac:dyDescent="0.25">
      <c r="C16093" s="20"/>
    </row>
    <row r="16094" spans="3:3" x14ac:dyDescent="0.25">
      <c r="C16094" s="20"/>
    </row>
    <row r="16095" spans="3:3" x14ac:dyDescent="0.25">
      <c r="C16095" s="20"/>
    </row>
    <row r="16096" spans="3:3" x14ac:dyDescent="0.25">
      <c r="C16096" s="20"/>
    </row>
    <row r="16097" spans="3:3" x14ac:dyDescent="0.25">
      <c r="C16097" s="20"/>
    </row>
    <row r="16098" spans="3:3" x14ac:dyDescent="0.25">
      <c r="C16098" s="20"/>
    </row>
    <row r="16099" spans="3:3" x14ac:dyDescent="0.25">
      <c r="C16099" s="20"/>
    </row>
    <row r="16100" spans="3:3" x14ac:dyDescent="0.25">
      <c r="C16100" s="20"/>
    </row>
    <row r="16101" spans="3:3" x14ac:dyDescent="0.25">
      <c r="C16101" s="20"/>
    </row>
    <row r="16102" spans="3:3" x14ac:dyDescent="0.25">
      <c r="C16102" s="20"/>
    </row>
    <row r="16103" spans="3:3" x14ac:dyDescent="0.25">
      <c r="C16103" s="20"/>
    </row>
    <row r="16104" spans="3:3" x14ac:dyDescent="0.25">
      <c r="C16104" s="20"/>
    </row>
    <row r="16105" spans="3:3" x14ac:dyDescent="0.25">
      <c r="C16105" s="20"/>
    </row>
    <row r="16106" spans="3:3" x14ac:dyDescent="0.25">
      <c r="C16106" s="20"/>
    </row>
    <row r="16107" spans="3:3" x14ac:dyDescent="0.25">
      <c r="C16107" s="20"/>
    </row>
    <row r="16108" spans="3:3" x14ac:dyDescent="0.25">
      <c r="C16108" s="20"/>
    </row>
    <row r="16109" spans="3:3" x14ac:dyDescent="0.25">
      <c r="C16109" s="20"/>
    </row>
    <row r="16110" spans="3:3" x14ac:dyDescent="0.25">
      <c r="C16110" s="20"/>
    </row>
    <row r="16111" spans="3:3" x14ac:dyDescent="0.25">
      <c r="C16111" s="20"/>
    </row>
    <row r="16112" spans="3:3" x14ac:dyDescent="0.25">
      <c r="C16112" s="20"/>
    </row>
    <row r="16113" spans="3:3" x14ac:dyDescent="0.25">
      <c r="C16113" s="20"/>
    </row>
    <row r="16114" spans="3:3" x14ac:dyDescent="0.25">
      <c r="C16114" s="20"/>
    </row>
    <row r="16115" spans="3:3" x14ac:dyDescent="0.25">
      <c r="C16115" s="20"/>
    </row>
    <row r="16116" spans="3:3" x14ac:dyDescent="0.25">
      <c r="C16116" s="20"/>
    </row>
    <row r="16117" spans="3:3" x14ac:dyDescent="0.25">
      <c r="C16117" s="20"/>
    </row>
    <row r="16118" spans="3:3" x14ac:dyDescent="0.25">
      <c r="C16118" s="20"/>
    </row>
    <row r="16119" spans="3:3" x14ac:dyDescent="0.25">
      <c r="C16119" s="20"/>
    </row>
    <row r="16120" spans="3:3" x14ac:dyDescent="0.25">
      <c r="C16120" s="20"/>
    </row>
    <row r="16121" spans="3:3" x14ac:dyDescent="0.25">
      <c r="C16121" s="20"/>
    </row>
    <row r="16122" spans="3:3" x14ac:dyDescent="0.25">
      <c r="C16122" s="20"/>
    </row>
    <row r="16123" spans="3:3" x14ac:dyDescent="0.25">
      <c r="C16123" s="20"/>
    </row>
    <row r="16124" spans="3:3" x14ac:dyDescent="0.25">
      <c r="C16124" s="20"/>
    </row>
    <row r="16125" spans="3:3" x14ac:dyDescent="0.25">
      <c r="C16125" s="20"/>
    </row>
    <row r="16126" spans="3:3" x14ac:dyDescent="0.25">
      <c r="C16126" s="20"/>
    </row>
    <row r="16127" spans="3:3" x14ac:dyDescent="0.25">
      <c r="C16127" s="20"/>
    </row>
    <row r="16128" spans="3:3" x14ac:dyDescent="0.25">
      <c r="C16128" s="20"/>
    </row>
    <row r="16129" spans="3:3" x14ac:dyDescent="0.25">
      <c r="C16129" s="20"/>
    </row>
    <row r="16130" spans="3:3" x14ac:dyDescent="0.25">
      <c r="C16130" s="20"/>
    </row>
    <row r="16131" spans="3:3" x14ac:dyDescent="0.25">
      <c r="C16131" s="20"/>
    </row>
    <row r="16132" spans="3:3" x14ac:dyDescent="0.25">
      <c r="C16132" s="20"/>
    </row>
    <row r="16133" spans="3:3" x14ac:dyDescent="0.25">
      <c r="C16133" s="20"/>
    </row>
    <row r="16134" spans="3:3" x14ac:dyDescent="0.25">
      <c r="C16134" s="20"/>
    </row>
    <row r="16135" spans="3:3" x14ac:dyDescent="0.25">
      <c r="C16135" s="20"/>
    </row>
    <row r="16136" spans="3:3" x14ac:dyDescent="0.25">
      <c r="C16136" s="20"/>
    </row>
    <row r="16137" spans="3:3" x14ac:dyDescent="0.25">
      <c r="C16137" s="20"/>
    </row>
    <row r="16138" spans="3:3" x14ac:dyDescent="0.25">
      <c r="C16138" s="20"/>
    </row>
    <row r="16139" spans="3:3" x14ac:dyDescent="0.25">
      <c r="C16139" s="20"/>
    </row>
    <row r="16140" spans="3:3" x14ac:dyDescent="0.25">
      <c r="C16140" s="20"/>
    </row>
    <row r="16141" spans="3:3" x14ac:dyDescent="0.25">
      <c r="C16141" s="20"/>
    </row>
    <row r="16142" spans="3:3" x14ac:dyDescent="0.25">
      <c r="C16142" s="20"/>
    </row>
    <row r="16143" spans="3:3" x14ac:dyDescent="0.25">
      <c r="C16143" s="20"/>
    </row>
    <row r="16144" spans="3:3" x14ac:dyDescent="0.25">
      <c r="C16144" s="20"/>
    </row>
    <row r="16145" spans="3:3" x14ac:dyDescent="0.25">
      <c r="C16145" s="20"/>
    </row>
    <row r="16146" spans="3:3" x14ac:dyDescent="0.25">
      <c r="C16146" s="20"/>
    </row>
    <row r="16147" spans="3:3" x14ac:dyDescent="0.25">
      <c r="C16147" s="20"/>
    </row>
    <row r="16148" spans="3:3" x14ac:dyDescent="0.25">
      <c r="C16148" s="20"/>
    </row>
    <row r="16149" spans="3:3" x14ac:dyDescent="0.25">
      <c r="C16149" s="20"/>
    </row>
    <row r="16150" spans="3:3" x14ac:dyDescent="0.25">
      <c r="C16150" s="20"/>
    </row>
    <row r="16151" spans="3:3" x14ac:dyDescent="0.25">
      <c r="C16151" s="20"/>
    </row>
    <row r="16152" spans="3:3" x14ac:dyDescent="0.25">
      <c r="C16152" s="20"/>
    </row>
    <row r="16153" spans="3:3" x14ac:dyDescent="0.25">
      <c r="C16153" s="20"/>
    </row>
    <row r="16154" spans="3:3" x14ac:dyDescent="0.25">
      <c r="C16154" s="20"/>
    </row>
    <row r="16155" spans="3:3" x14ac:dyDescent="0.25">
      <c r="C16155" s="20"/>
    </row>
    <row r="16156" spans="3:3" x14ac:dyDescent="0.25">
      <c r="C16156" s="20"/>
    </row>
    <row r="16157" spans="3:3" x14ac:dyDescent="0.25">
      <c r="C16157" s="20"/>
    </row>
    <row r="16158" spans="3:3" x14ac:dyDescent="0.25">
      <c r="C16158" s="20"/>
    </row>
    <row r="16159" spans="3:3" x14ac:dyDescent="0.25">
      <c r="C16159" s="20"/>
    </row>
    <row r="16160" spans="3:3" x14ac:dyDescent="0.25">
      <c r="C16160" s="20"/>
    </row>
    <row r="16161" spans="3:3" x14ac:dyDescent="0.25">
      <c r="C16161" s="20"/>
    </row>
    <row r="16162" spans="3:3" x14ac:dyDescent="0.25">
      <c r="C16162" s="20"/>
    </row>
    <row r="16163" spans="3:3" x14ac:dyDescent="0.25">
      <c r="C16163" s="20"/>
    </row>
    <row r="16164" spans="3:3" x14ac:dyDescent="0.25">
      <c r="C16164" s="20"/>
    </row>
    <row r="16165" spans="3:3" x14ac:dyDescent="0.25">
      <c r="C16165" s="20"/>
    </row>
    <row r="16166" spans="3:3" x14ac:dyDescent="0.25">
      <c r="C16166" s="20"/>
    </row>
    <row r="16167" spans="3:3" x14ac:dyDescent="0.25">
      <c r="C16167" s="20"/>
    </row>
    <row r="16168" spans="3:3" x14ac:dyDescent="0.25">
      <c r="C16168" s="20"/>
    </row>
    <row r="16169" spans="3:3" x14ac:dyDescent="0.25">
      <c r="C16169" s="20"/>
    </row>
    <row r="16170" spans="3:3" x14ac:dyDescent="0.25">
      <c r="C16170" s="20"/>
    </row>
    <row r="16171" spans="3:3" x14ac:dyDescent="0.25">
      <c r="C16171" s="20"/>
    </row>
    <row r="16172" spans="3:3" x14ac:dyDescent="0.25">
      <c r="C16172" s="20"/>
    </row>
    <row r="16173" spans="3:3" x14ac:dyDescent="0.25">
      <c r="C16173" s="20"/>
    </row>
    <row r="16174" spans="3:3" x14ac:dyDescent="0.25">
      <c r="C16174" s="20"/>
    </row>
    <row r="16175" spans="3:3" x14ac:dyDescent="0.25">
      <c r="C16175" s="20"/>
    </row>
    <row r="16176" spans="3:3" x14ac:dyDescent="0.25">
      <c r="C16176" s="20"/>
    </row>
    <row r="16177" spans="3:3" x14ac:dyDescent="0.25">
      <c r="C16177" s="20"/>
    </row>
    <row r="16178" spans="3:3" x14ac:dyDescent="0.25">
      <c r="C16178" s="20"/>
    </row>
    <row r="16179" spans="3:3" x14ac:dyDescent="0.25">
      <c r="C16179" s="20"/>
    </row>
    <row r="16180" spans="3:3" x14ac:dyDescent="0.25">
      <c r="C16180" s="20"/>
    </row>
    <row r="16181" spans="3:3" x14ac:dyDescent="0.25">
      <c r="C16181" s="20"/>
    </row>
    <row r="16182" spans="3:3" x14ac:dyDescent="0.25">
      <c r="C16182" s="20"/>
    </row>
    <row r="16183" spans="3:3" x14ac:dyDescent="0.25">
      <c r="C16183" s="20"/>
    </row>
    <row r="16184" spans="3:3" x14ac:dyDescent="0.25">
      <c r="C16184" s="20"/>
    </row>
    <row r="16185" spans="3:3" x14ac:dyDescent="0.25">
      <c r="C16185" s="20"/>
    </row>
    <row r="16186" spans="3:3" x14ac:dyDescent="0.25">
      <c r="C16186" s="20"/>
    </row>
    <row r="16187" spans="3:3" x14ac:dyDescent="0.25">
      <c r="C16187" s="20"/>
    </row>
    <row r="16188" spans="3:3" x14ac:dyDescent="0.25">
      <c r="C16188" s="20"/>
    </row>
    <row r="16189" spans="3:3" x14ac:dyDescent="0.25">
      <c r="C16189" s="20"/>
    </row>
    <row r="16190" spans="3:3" x14ac:dyDescent="0.25">
      <c r="C16190" s="20"/>
    </row>
    <row r="16191" spans="3:3" x14ac:dyDescent="0.25">
      <c r="C16191" s="20"/>
    </row>
    <row r="16192" spans="3:3" x14ac:dyDescent="0.25">
      <c r="C16192" s="20"/>
    </row>
    <row r="16193" spans="3:3" x14ac:dyDescent="0.25">
      <c r="C16193" s="20"/>
    </row>
    <row r="16194" spans="3:3" x14ac:dyDescent="0.25">
      <c r="C16194" s="20"/>
    </row>
    <row r="16195" spans="3:3" x14ac:dyDescent="0.25">
      <c r="C16195" s="20"/>
    </row>
    <row r="16196" spans="3:3" x14ac:dyDescent="0.25">
      <c r="C16196" s="20"/>
    </row>
    <row r="16197" spans="3:3" x14ac:dyDescent="0.25">
      <c r="C16197" s="20"/>
    </row>
    <row r="16198" spans="3:3" x14ac:dyDescent="0.25">
      <c r="C16198" s="20"/>
    </row>
    <row r="16199" spans="3:3" x14ac:dyDescent="0.25">
      <c r="C16199" s="20"/>
    </row>
    <row r="16200" spans="3:3" x14ac:dyDescent="0.25">
      <c r="C16200" s="20"/>
    </row>
    <row r="16201" spans="3:3" x14ac:dyDescent="0.25">
      <c r="C16201" s="20"/>
    </row>
    <row r="16202" spans="3:3" x14ac:dyDescent="0.25">
      <c r="C16202" s="20"/>
    </row>
    <row r="16203" spans="3:3" x14ac:dyDescent="0.25">
      <c r="C16203" s="20"/>
    </row>
    <row r="16204" spans="3:3" x14ac:dyDescent="0.25">
      <c r="C16204" s="20"/>
    </row>
    <row r="16205" spans="3:3" x14ac:dyDescent="0.25">
      <c r="C16205" s="20"/>
    </row>
    <row r="16206" spans="3:3" x14ac:dyDescent="0.25">
      <c r="C16206" s="20"/>
    </row>
    <row r="16207" spans="3:3" x14ac:dyDescent="0.25">
      <c r="C16207" s="20"/>
    </row>
    <row r="16208" spans="3:3" x14ac:dyDescent="0.25">
      <c r="C16208" s="20"/>
    </row>
    <row r="16209" spans="3:3" x14ac:dyDescent="0.25">
      <c r="C16209" s="20"/>
    </row>
    <row r="16210" spans="3:3" x14ac:dyDescent="0.25">
      <c r="C16210" s="20"/>
    </row>
    <row r="16211" spans="3:3" x14ac:dyDescent="0.25">
      <c r="C16211" s="20"/>
    </row>
    <row r="16212" spans="3:3" x14ac:dyDescent="0.25">
      <c r="C16212" s="20"/>
    </row>
    <row r="16213" spans="3:3" x14ac:dyDescent="0.25">
      <c r="C16213" s="20"/>
    </row>
    <row r="16214" spans="3:3" x14ac:dyDescent="0.25">
      <c r="C16214" s="20"/>
    </row>
    <row r="16215" spans="3:3" x14ac:dyDescent="0.25">
      <c r="C16215" s="20"/>
    </row>
    <row r="16216" spans="3:3" x14ac:dyDescent="0.25">
      <c r="C16216" s="20"/>
    </row>
    <row r="16217" spans="3:3" x14ac:dyDescent="0.25">
      <c r="C16217" s="20"/>
    </row>
    <row r="16218" spans="3:3" x14ac:dyDescent="0.25">
      <c r="C16218" s="20"/>
    </row>
    <row r="16219" spans="3:3" x14ac:dyDescent="0.25">
      <c r="C16219" s="20"/>
    </row>
    <row r="16220" spans="3:3" x14ac:dyDescent="0.25">
      <c r="C16220" s="20"/>
    </row>
    <row r="16221" spans="3:3" x14ac:dyDescent="0.25">
      <c r="C16221" s="20"/>
    </row>
    <row r="16222" spans="3:3" x14ac:dyDescent="0.25">
      <c r="C16222" s="20"/>
    </row>
    <row r="16223" spans="3:3" x14ac:dyDescent="0.25">
      <c r="C16223" s="20"/>
    </row>
    <row r="16224" spans="3:3" x14ac:dyDescent="0.25">
      <c r="C16224" s="20"/>
    </row>
    <row r="16225" spans="3:3" x14ac:dyDescent="0.25">
      <c r="C16225" s="20"/>
    </row>
    <row r="16226" spans="3:3" x14ac:dyDescent="0.25">
      <c r="C16226" s="20"/>
    </row>
    <row r="16227" spans="3:3" x14ac:dyDescent="0.25">
      <c r="C16227" s="20"/>
    </row>
    <row r="16228" spans="3:3" x14ac:dyDescent="0.25">
      <c r="C16228" s="20"/>
    </row>
    <row r="16229" spans="3:3" x14ac:dyDescent="0.25">
      <c r="C16229" s="20"/>
    </row>
    <row r="16230" spans="3:3" x14ac:dyDescent="0.25">
      <c r="C16230" s="20"/>
    </row>
    <row r="16231" spans="3:3" x14ac:dyDescent="0.25">
      <c r="C16231" s="20"/>
    </row>
    <row r="16232" spans="3:3" x14ac:dyDescent="0.25">
      <c r="C16232" s="20"/>
    </row>
    <row r="16233" spans="3:3" x14ac:dyDescent="0.25">
      <c r="C16233" s="20"/>
    </row>
    <row r="16234" spans="3:3" x14ac:dyDescent="0.25">
      <c r="C16234" s="20"/>
    </row>
    <row r="16235" spans="3:3" x14ac:dyDescent="0.25">
      <c r="C16235" s="20"/>
    </row>
    <row r="16236" spans="3:3" x14ac:dyDescent="0.25">
      <c r="C16236" s="20"/>
    </row>
    <row r="16237" spans="3:3" x14ac:dyDescent="0.25">
      <c r="C16237" s="20"/>
    </row>
    <row r="16238" spans="3:3" x14ac:dyDescent="0.25">
      <c r="C16238" s="20"/>
    </row>
    <row r="16239" spans="3:3" x14ac:dyDescent="0.25">
      <c r="C16239" s="20"/>
    </row>
    <row r="16240" spans="3:3" x14ac:dyDescent="0.25">
      <c r="C16240" s="20"/>
    </row>
    <row r="16241" spans="3:3" x14ac:dyDescent="0.25">
      <c r="C16241" s="20"/>
    </row>
    <row r="16242" spans="3:3" x14ac:dyDescent="0.25">
      <c r="C16242" s="20"/>
    </row>
    <row r="16243" spans="3:3" x14ac:dyDescent="0.25">
      <c r="C16243" s="20"/>
    </row>
    <row r="16244" spans="3:3" x14ac:dyDescent="0.25">
      <c r="C16244" s="20"/>
    </row>
    <row r="16245" spans="3:3" x14ac:dyDescent="0.25">
      <c r="C16245" s="20"/>
    </row>
    <row r="16246" spans="3:3" x14ac:dyDescent="0.25">
      <c r="C16246" s="20"/>
    </row>
    <row r="16247" spans="3:3" x14ac:dyDescent="0.25">
      <c r="C16247" s="20"/>
    </row>
    <row r="16248" spans="3:3" x14ac:dyDescent="0.25">
      <c r="C16248" s="20"/>
    </row>
    <row r="16249" spans="3:3" x14ac:dyDescent="0.25">
      <c r="C16249" s="20"/>
    </row>
    <row r="16250" spans="3:3" x14ac:dyDescent="0.25">
      <c r="C16250" s="20"/>
    </row>
    <row r="16251" spans="3:3" x14ac:dyDescent="0.25">
      <c r="C16251" s="20"/>
    </row>
    <row r="16252" spans="3:3" x14ac:dyDescent="0.25">
      <c r="C16252" s="20"/>
    </row>
    <row r="16253" spans="3:3" x14ac:dyDescent="0.25">
      <c r="C16253" s="20"/>
    </row>
    <row r="16254" spans="3:3" x14ac:dyDescent="0.25">
      <c r="C16254" s="20"/>
    </row>
    <row r="16255" spans="3:3" x14ac:dyDescent="0.25">
      <c r="C16255" s="20"/>
    </row>
    <row r="16256" spans="3:3" x14ac:dyDescent="0.25">
      <c r="C16256" s="20"/>
    </row>
    <row r="16257" spans="3:3" x14ac:dyDescent="0.25">
      <c r="C16257" s="20"/>
    </row>
    <row r="16258" spans="3:3" x14ac:dyDescent="0.25">
      <c r="C16258" s="20"/>
    </row>
    <row r="16259" spans="3:3" x14ac:dyDescent="0.25">
      <c r="C16259" s="20"/>
    </row>
    <row r="16260" spans="3:3" x14ac:dyDescent="0.25">
      <c r="C16260" s="20"/>
    </row>
    <row r="16261" spans="3:3" x14ac:dyDescent="0.25">
      <c r="C16261" s="20"/>
    </row>
    <row r="16262" spans="3:3" x14ac:dyDescent="0.25">
      <c r="C16262" s="20"/>
    </row>
    <row r="16263" spans="3:3" x14ac:dyDescent="0.25">
      <c r="C16263" s="20"/>
    </row>
    <row r="16264" spans="3:3" x14ac:dyDescent="0.25">
      <c r="C16264" s="20"/>
    </row>
    <row r="16265" spans="3:3" x14ac:dyDescent="0.25">
      <c r="C16265" s="20"/>
    </row>
    <row r="16266" spans="3:3" x14ac:dyDescent="0.25">
      <c r="C16266" s="20"/>
    </row>
    <row r="16267" spans="3:3" x14ac:dyDescent="0.25">
      <c r="C16267" s="20"/>
    </row>
    <row r="16268" spans="3:3" x14ac:dyDescent="0.25">
      <c r="C16268" s="20"/>
    </row>
    <row r="16269" spans="3:3" x14ac:dyDescent="0.25">
      <c r="C16269" s="20"/>
    </row>
    <row r="16270" spans="3:3" x14ac:dyDescent="0.25">
      <c r="C16270" s="20"/>
    </row>
    <row r="16271" spans="3:3" x14ac:dyDescent="0.25">
      <c r="C16271" s="20"/>
    </row>
    <row r="16272" spans="3:3" x14ac:dyDescent="0.25">
      <c r="C16272" s="20"/>
    </row>
    <row r="16273" spans="3:3" x14ac:dyDescent="0.25">
      <c r="C16273" s="20"/>
    </row>
    <row r="16274" spans="3:3" x14ac:dyDescent="0.25">
      <c r="C16274" s="20"/>
    </row>
    <row r="16275" spans="3:3" x14ac:dyDescent="0.25">
      <c r="C16275" s="20"/>
    </row>
    <row r="16276" spans="3:3" x14ac:dyDescent="0.25">
      <c r="C16276" s="20"/>
    </row>
    <row r="16277" spans="3:3" x14ac:dyDescent="0.25">
      <c r="C16277" s="20"/>
    </row>
    <row r="16278" spans="3:3" x14ac:dyDescent="0.25">
      <c r="C16278" s="20"/>
    </row>
    <row r="16279" spans="3:3" x14ac:dyDescent="0.25">
      <c r="C16279" s="20"/>
    </row>
    <row r="16280" spans="3:3" x14ac:dyDescent="0.25">
      <c r="C16280" s="20"/>
    </row>
    <row r="16281" spans="3:3" x14ac:dyDescent="0.25">
      <c r="C16281" s="20"/>
    </row>
    <row r="16282" spans="3:3" x14ac:dyDescent="0.25">
      <c r="C16282" s="20"/>
    </row>
    <row r="16283" spans="3:3" x14ac:dyDescent="0.25">
      <c r="C16283" s="20"/>
    </row>
    <row r="16284" spans="3:3" x14ac:dyDescent="0.25">
      <c r="C16284" s="20"/>
    </row>
    <row r="16285" spans="3:3" x14ac:dyDescent="0.25">
      <c r="C16285" s="20"/>
    </row>
    <row r="16286" spans="3:3" x14ac:dyDescent="0.25">
      <c r="C16286" s="20"/>
    </row>
    <row r="16287" spans="3:3" x14ac:dyDescent="0.25">
      <c r="C16287" s="20"/>
    </row>
    <row r="16288" spans="3:3" x14ac:dyDescent="0.25">
      <c r="C16288" s="20"/>
    </row>
    <row r="16289" spans="3:3" x14ac:dyDescent="0.25">
      <c r="C16289" s="20"/>
    </row>
    <row r="16290" spans="3:3" x14ac:dyDescent="0.25">
      <c r="C16290" s="20"/>
    </row>
    <row r="16291" spans="3:3" x14ac:dyDescent="0.25">
      <c r="C16291" s="20"/>
    </row>
    <row r="16292" spans="3:3" x14ac:dyDescent="0.25">
      <c r="C16292" s="20"/>
    </row>
    <row r="16293" spans="3:3" x14ac:dyDescent="0.25">
      <c r="C16293" s="20"/>
    </row>
    <row r="16294" spans="3:3" x14ac:dyDescent="0.25">
      <c r="C16294" s="20"/>
    </row>
    <row r="16295" spans="3:3" x14ac:dyDescent="0.25">
      <c r="C16295" s="20"/>
    </row>
    <row r="16296" spans="3:3" x14ac:dyDescent="0.25">
      <c r="C16296" s="20"/>
    </row>
    <row r="16297" spans="3:3" x14ac:dyDescent="0.25">
      <c r="C16297" s="20"/>
    </row>
    <row r="16298" spans="3:3" x14ac:dyDescent="0.25">
      <c r="C16298" s="20"/>
    </row>
    <row r="16299" spans="3:3" x14ac:dyDescent="0.25">
      <c r="C16299" s="20"/>
    </row>
    <row r="16300" spans="3:3" x14ac:dyDescent="0.25">
      <c r="C16300" s="20"/>
    </row>
    <row r="16301" spans="3:3" x14ac:dyDescent="0.25">
      <c r="C16301" s="20"/>
    </row>
    <row r="16302" spans="3:3" x14ac:dyDescent="0.25">
      <c r="C16302" s="20"/>
    </row>
    <row r="16303" spans="3:3" x14ac:dyDescent="0.25">
      <c r="C16303" s="20"/>
    </row>
    <row r="16304" spans="3:3" x14ac:dyDescent="0.25">
      <c r="C16304" s="20"/>
    </row>
    <row r="16305" spans="3:3" x14ac:dyDescent="0.25">
      <c r="C16305" s="20"/>
    </row>
    <row r="16306" spans="3:3" x14ac:dyDescent="0.25">
      <c r="C16306" s="20"/>
    </row>
    <row r="16307" spans="3:3" x14ac:dyDescent="0.25">
      <c r="C16307" s="20"/>
    </row>
    <row r="16308" spans="3:3" x14ac:dyDescent="0.25">
      <c r="C16308" s="20"/>
    </row>
    <row r="16309" spans="3:3" x14ac:dyDescent="0.25">
      <c r="C16309" s="20"/>
    </row>
    <row r="16310" spans="3:3" x14ac:dyDescent="0.25">
      <c r="C16310" s="20"/>
    </row>
    <row r="16311" spans="3:3" x14ac:dyDescent="0.25">
      <c r="C16311" s="20"/>
    </row>
    <row r="16312" spans="3:3" x14ac:dyDescent="0.25">
      <c r="C16312" s="20"/>
    </row>
    <row r="16313" spans="3:3" x14ac:dyDescent="0.25">
      <c r="C16313" s="20"/>
    </row>
    <row r="16314" spans="3:3" x14ac:dyDescent="0.25">
      <c r="C16314" s="20"/>
    </row>
    <row r="16315" spans="3:3" x14ac:dyDescent="0.25">
      <c r="C16315" s="20"/>
    </row>
    <row r="16316" spans="3:3" x14ac:dyDescent="0.25">
      <c r="C16316" s="20"/>
    </row>
    <row r="16317" spans="3:3" x14ac:dyDescent="0.25">
      <c r="C16317" s="20"/>
    </row>
    <row r="16318" spans="3:3" x14ac:dyDescent="0.25">
      <c r="C16318" s="20"/>
    </row>
    <row r="16319" spans="3:3" x14ac:dyDescent="0.25">
      <c r="C16319" s="20"/>
    </row>
    <row r="16320" spans="3:3" x14ac:dyDescent="0.25">
      <c r="C16320" s="20"/>
    </row>
    <row r="16321" spans="3:3" x14ac:dyDescent="0.25">
      <c r="C16321" s="20"/>
    </row>
    <row r="16322" spans="3:3" x14ac:dyDescent="0.25">
      <c r="C16322" s="20"/>
    </row>
    <row r="16323" spans="3:3" x14ac:dyDescent="0.25">
      <c r="C16323" s="20"/>
    </row>
    <row r="16324" spans="3:3" x14ac:dyDescent="0.25">
      <c r="C16324" s="20"/>
    </row>
    <row r="16325" spans="3:3" x14ac:dyDescent="0.25">
      <c r="C16325" s="20"/>
    </row>
    <row r="16326" spans="3:3" x14ac:dyDescent="0.25">
      <c r="C16326" s="20"/>
    </row>
    <row r="16327" spans="3:3" x14ac:dyDescent="0.25">
      <c r="C16327" s="20"/>
    </row>
    <row r="16328" spans="3:3" x14ac:dyDescent="0.25">
      <c r="C16328" s="20"/>
    </row>
    <row r="16329" spans="3:3" x14ac:dyDescent="0.25">
      <c r="C16329" s="20"/>
    </row>
    <row r="16330" spans="3:3" x14ac:dyDescent="0.25">
      <c r="C16330" s="20"/>
    </row>
    <row r="16331" spans="3:3" x14ac:dyDescent="0.25">
      <c r="C16331" s="20"/>
    </row>
    <row r="16332" spans="3:3" x14ac:dyDescent="0.25">
      <c r="C16332" s="20"/>
    </row>
    <row r="16333" spans="3:3" x14ac:dyDescent="0.25">
      <c r="C16333" s="20"/>
    </row>
    <row r="16334" spans="3:3" x14ac:dyDescent="0.25">
      <c r="C16334" s="20"/>
    </row>
    <row r="16335" spans="3:3" x14ac:dyDescent="0.25">
      <c r="C16335" s="20"/>
    </row>
    <row r="16336" spans="3:3" x14ac:dyDescent="0.25">
      <c r="C16336" s="20"/>
    </row>
    <row r="16337" spans="3:3" x14ac:dyDescent="0.25">
      <c r="C16337" s="20"/>
    </row>
    <row r="16338" spans="3:3" x14ac:dyDescent="0.25">
      <c r="C16338" s="20"/>
    </row>
    <row r="16339" spans="3:3" x14ac:dyDescent="0.25">
      <c r="C16339" s="20"/>
    </row>
    <row r="16340" spans="3:3" x14ac:dyDescent="0.25">
      <c r="C16340" s="20"/>
    </row>
    <row r="16341" spans="3:3" x14ac:dyDescent="0.25">
      <c r="C16341" s="20"/>
    </row>
    <row r="16342" spans="3:3" x14ac:dyDescent="0.25">
      <c r="C16342" s="20"/>
    </row>
    <row r="16343" spans="3:3" x14ac:dyDescent="0.25">
      <c r="C16343" s="20"/>
    </row>
    <row r="16344" spans="3:3" x14ac:dyDescent="0.25">
      <c r="C16344" s="20"/>
    </row>
    <row r="16345" spans="3:3" x14ac:dyDescent="0.25">
      <c r="C16345" s="20"/>
    </row>
    <row r="16346" spans="3:3" x14ac:dyDescent="0.25">
      <c r="C16346" s="20"/>
    </row>
    <row r="16347" spans="3:3" x14ac:dyDescent="0.25">
      <c r="C16347" s="20"/>
    </row>
    <row r="16348" spans="3:3" x14ac:dyDescent="0.25">
      <c r="C16348" s="20"/>
    </row>
    <row r="16349" spans="3:3" x14ac:dyDescent="0.25">
      <c r="C16349" s="20"/>
    </row>
    <row r="16350" spans="3:3" x14ac:dyDescent="0.25">
      <c r="C16350" s="20"/>
    </row>
    <row r="16351" spans="3:3" x14ac:dyDescent="0.25">
      <c r="C16351" s="20"/>
    </row>
    <row r="16352" spans="3:3" x14ac:dyDescent="0.25">
      <c r="C16352" s="20"/>
    </row>
    <row r="16353" spans="3:3" x14ac:dyDescent="0.25">
      <c r="C16353" s="20"/>
    </row>
    <row r="16354" spans="3:3" x14ac:dyDescent="0.25">
      <c r="C16354" s="20"/>
    </row>
    <row r="16355" spans="3:3" x14ac:dyDescent="0.25">
      <c r="C16355" s="20"/>
    </row>
    <row r="16356" spans="3:3" x14ac:dyDescent="0.25">
      <c r="C16356" s="20"/>
    </row>
    <row r="16357" spans="3:3" x14ac:dyDescent="0.25">
      <c r="C16357" s="20"/>
    </row>
    <row r="16358" spans="3:3" x14ac:dyDescent="0.25">
      <c r="C16358" s="20"/>
    </row>
    <row r="16359" spans="3:3" x14ac:dyDescent="0.25">
      <c r="C16359" s="20"/>
    </row>
    <row r="16360" spans="3:3" x14ac:dyDescent="0.25">
      <c r="C16360" s="20"/>
    </row>
    <row r="16361" spans="3:3" x14ac:dyDescent="0.25">
      <c r="C16361" s="20"/>
    </row>
    <row r="16362" spans="3:3" x14ac:dyDescent="0.25">
      <c r="C16362" s="20"/>
    </row>
    <row r="16363" spans="3:3" x14ac:dyDescent="0.25">
      <c r="C16363" s="20"/>
    </row>
    <row r="16364" spans="3:3" x14ac:dyDescent="0.25">
      <c r="C16364" s="20"/>
    </row>
    <row r="16365" spans="3:3" x14ac:dyDescent="0.25">
      <c r="C16365" s="20"/>
    </row>
    <row r="16366" spans="3:3" x14ac:dyDescent="0.25">
      <c r="C16366" s="20"/>
    </row>
    <row r="16367" spans="3:3" x14ac:dyDescent="0.25">
      <c r="C16367" s="20"/>
    </row>
    <row r="16368" spans="3:3" x14ac:dyDescent="0.25">
      <c r="C16368" s="20"/>
    </row>
    <row r="16369" spans="3:3" x14ac:dyDescent="0.25">
      <c r="C16369" s="20"/>
    </row>
    <row r="16370" spans="3:3" x14ac:dyDescent="0.25">
      <c r="C16370" s="20"/>
    </row>
    <row r="16371" spans="3:3" x14ac:dyDescent="0.25">
      <c r="C16371" s="20"/>
    </row>
    <row r="16372" spans="3:3" x14ac:dyDescent="0.25">
      <c r="C16372" s="20"/>
    </row>
    <row r="16373" spans="3:3" x14ac:dyDescent="0.25">
      <c r="C16373" s="20"/>
    </row>
    <row r="16374" spans="3:3" x14ac:dyDescent="0.25">
      <c r="C16374" s="20"/>
    </row>
    <row r="16375" spans="3:3" x14ac:dyDescent="0.25">
      <c r="C16375" s="20"/>
    </row>
    <row r="16376" spans="3:3" x14ac:dyDescent="0.25">
      <c r="C16376" s="20"/>
    </row>
    <row r="16377" spans="3:3" x14ac:dyDescent="0.25">
      <c r="C16377" s="20"/>
    </row>
    <row r="16378" spans="3:3" x14ac:dyDescent="0.25">
      <c r="C16378" s="20"/>
    </row>
    <row r="16379" spans="3:3" x14ac:dyDescent="0.25">
      <c r="C16379" s="20"/>
    </row>
    <row r="16380" spans="3:3" x14ac:dyDescent="0.25">
      <c r="C16380" s="20"/>
    </row>
    <row r="16381" spans="3:3" x14ac:dyDescent="0.25">
      <c r="C16381" s="20"/>
    </row>
    <row r="16382" spans="3:3" x14ac:dyDescent="0.25">
      <c r="C16382" s="2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D6C7B-D869-4D06-BD87-60CA36E2D1A8}">
  <dimension ref="A1:BQ494"/>
  <sheetViews>
    <sheetView zoomScale="70" zoomScaleNormal="70" workbookViewId="0">
      <selection activeCell="AK11" sqref="AK11"/>
    </sheetView>
  </sheetViews>
  <sheetFormatPr defaultRowHeight="15" x14ac:dyDescent="0.25"/>
  <cols>
    <col min="1" max="1" width="9.85546875" bestFit="1" customWidth="1"/>
    <col min="2" max="2" width="30.140625" bestFit="1" customWidth="1"/>
    <col min="3" max="3" width="10.42578125" customWidth="1"/>
    <col min="4" max="4" width="8.140625" customWidth="1"/>
    <col min="5" max="5" width="70.7109375" customWidth="1"/>
    <col min="6" max="6" width="21" customWidth="1"/>
    <col min="7" max="7" width="26.42578125" customWidth="1"/>
    <col min="8" max="8" width="21.85546875" customWidth="1"/>
    <col min="9" max="9" width="14.5703125" customWidth="1"/>
    <col min="10" max="10" width="21.5703125" customWidth="1"/>
    <col min="11" max="11" width="14.5703125" customWidth="1"/>
    <col min="12" max="12" width="26.7109375" customWidth="1"/>
    <col min="13" max="14" width="21.5703125" customWidth="1"/>
    <col min="15" max="15" width="17.42578125" customWidth="1"/>
    <col min="16" max="16" width="26.7109375" customWidth="1"/>
    <col min="17" max="18" width="21.5703125" customWidth="1"/>
    <col min="19" max="19" width="17.42578125" customWidth="1"/>
    <col min="20" max="20" width="26.7109375" customWidth="1"/>
    <col min="21" max="22" width="21.5703125" customWidth="1"/>
    <col min="23" max="23" width="17.42578125" customWidth="1"/>
    <col min="24" max="24" width="26.7109375" customWidth="1"/>
    <col min="25" max="26" width="21.5703125" customWidth="1"/>
    <col min="27" max="27" width="17.42578125" customWidth="1"/>
    <col min="28" max="28" width="26.7109375" customWidth="1"/>
    <col min="29" max="30" width="21.5703125" customWidth="1"/>
    <col min="31" max="31" width="17.42578125" customWidth="1"/>
    <col min="32" max="32" width="26.7109375" customWidth="1"/>
    <col min="33" max="34" width="21.5703125" customWidth="1"/>
    <col min="35" max="35" width="17.42578125" customWidth="1"/>
    <col min="36" max="36" width="23.85546875" customWidth="1"/>
    <col min="37" max="37" width="22.85546875" customWidth="1"/>
    <col min="38" max="38" width="22.42578125" customWidth="1"/>
    <col min="39" max="39" width="20.140625" customWidth="1"/>
    <col min="40" max="40" width="20" customWidth="1"/>
    <col min="41" max="41" width="14.5703125" customWidth="1"/>
    <col min="42" max="42" width="16.5703125" customWidth="1"/>
    <col min="43" max="43" width="19.5703125" customWidth="1"/>
    <col min="44" max="51" width="9.140625" customWidth="1"/>
    <col min="52" max="52" width="15.28515625" bestFit="1" customWidth="1"/>
    <col min="53" max="53" width="15.7109375" bestFit="1" customWidth="1"/>
  </cols>
  <sheetData>
    <row r="1" spans="1:69" ht="63.75" thickBot="1" x14ac:dyDescent="0.3">
      <c r="A1" s="44" t="s">
        <v>1033</v>
      </c>
      <c r="B1" s="45" t="s">
        <v>1034</v>
      </c>
      <c r="C1" s="45" t="s">
        <v>1035</v>
      </c>
      <c r="D1" s="45" t="s">
        <v>1036</v>
      </c>
      <c r="E1" s="45" t="s">
        <v>1037</v>
      </c>
      <c r="F1" s="46" t="s">
        <v>1820</v>
      </c>
      <c r="G1" s="43" t="s">
        <v>1823</v>
      </c>
      <c r="H1" s="43" t="s">
        <v>1824</v>
      </c>
      <c r="I1" s="43" t="s">
        <v>1825</v>
      </c>
      <c r="J1" s="43" t="s">
        <v>1826</v>
      </c>
      <c r="K1" s="43" t="s">
        <v>1818</v>
      </c>
      <c r="L1" s="41" t="s">
        <v>1827</v>
      </c>
      <c r="M1" s="41" t="s">
        <v>1828</v>
      </c>
      <c r="N1" s="41" t="s">
        <v>1829</v>
      </c>
      <c r="O1" s="41" t="s">
        <v>1830</v>
      </c>
      <c r="P1" s="42" t="s">
        <v>1833</v>
      </c>
      <c r="Q1" s="42" t="s">
        <v>1834</v>
      </c>
      <c r="R1" s="42" t="s">
        <v>1835</v>
      </c>
      <c r="S1" s="42" t="s">
        <v>1863</v>
      </c>
      <c r="T1" s="1" t="s">
        <v>1870</v>
      </c>
      <c r="U1" s="1" t="s">
        <v>1871</v>
      </c>
      <c r="V1" s="1" t="s">
        <v>1872</v>
      </c>
      <c r="W1" s="1" t="s">
        <v>1873</v>
      </c>
      <c r="X1" s="53" t="s">
        <v>1874</v>
      </c>
      <c r="Y1" s="53" t="s">
        <v>1875</v>
      </c>
      <c r="Z1" s="53" t="s">
        <v>1876</v>
      </c>
      <c r="AA1" s="53" t="s">
        <v>1877</v>
      </c>
      <c r="AB1" s="54" t="s">
        <v>1878</v>
      </c>
      <c r="AC1" s="54" t="s">
        <v>1879</v>
      </c>
      <c r="AD1" s="54" t="s">
        <v>1880</v>
      </c>
      <c r="AE1" s="54" t="s">
        <v>1881</v>
      </c>
      <c r="AF1" s="55" t="s">
        <v>1882</v>
      </c>
      <c r="AG1" s="55" t="s">
        <v>1883</v>
      </c>
      <c r="AH1" s="55" t="s">
        <v>1884</v>
      </c>
      <c r="AI1" s="55" t="s">
        <v>1885</v>
      </c>
      <c r="AJ1" s="47" t="s">
        <v>1046</v>
      </c>
      <c r="AK1" s="48" t="s">
        <v>1047</v>
      </c>
      <c r="AL1" s="47" t="s">
        <v>1048</v>
      </c>
      <c r="AM1" s="47" t="s">
        <v>1049</v>
      </c>
      <c r="AN1" s="49" t="s">
        <v>1050</v>
      </c>
      <c r="AO1" s="46" t="s">
        <v>1051</v>
      </c>
      <c r="AP1" s="46" t="s">
        <v>1052</v>
      </c>
      <c r="AQ1" s="46" t="s">
        <v>1053</v>
      </c>
      <c r="AR1" s="45" t="s">
        <v>1054</v>
      </c>
      <c r="AS1" s="46" t="s">
        <v>1055</v>
      </c>
      <c r="AT1" s="46" t="s">
        <v>1056</v>
      </c>
      <c r="AU1" s="46" t="s">
        <v>1057</v>
      </c>
      <c r="AV1" s="50" t="s">
        <v>405</v>
      </c>
      <c r="AW1" s="50" t="s">
        <v>1058</v>
      </c>
      <c r="AX1" s="50" t="s">
        <v>1059</v>
      </c>
      <c r="AY1" s="50" t="s">
        <v>1060</v>
      </c>
      <c r="AZ1" s="52" t="s">
        <v>2423</v>
      </c>
      <c r="BA1" s="50" t="s">
        <v>2424</v>
      </c>
      <c r="BB1" s="47" t="s">
        <v>1062</v>
      </c>
      <c r="BC1" s="51" t="s">
        <v>1063</v>
      </c>
      <c r="BD1" s="51" t="s">
        <v>1064</v>
      </c>
      <c r="BE1" s="51" t="s">
        <v>1065</v>
      </c>
      <c r="BF1" s="50" t="s">
        <v>1066</v>
      </c>
      <c r="BG1" s="46" t="s">
        <v>1067</v>
      </c>
      <c r="BH1" s="46" t="s">
        <v>1068</v>
      </c>
      <c r="BI1" s="46" t="s">
        <v>1070</v>
      </c>
      <c r="BJ1" s="46" t="s">
        <v>1071</v>
      </c>
      <c r="BK1" s="46" t="s">
        <v>1072</v>
      </c>
      <c r="BL1" s="52" t="s">
        <v>1073</v>
      </c>
      <c r="BM1" s="52" t="s">
        <v>1074</v>
      </c>
      <c r="BN1" s="52" t="s">
        <v>1075</v>
      </c>
      <c r="BO1" s="52" t="s">
        <v>1076</v>
      </c>
      <c r="BP1" s="52" t="s">
        <v>1077</v>
      </c>
      <c r="BQ1" s="52" t="s">
        <v>1078</v>
      </c>
    </row>
    <row r="2" spans="1:69" x14ac:dyDescent="0.25">
      <c r="A2" s="2">
        <v>184</v>
      </c>
      <c r="B2" s="3" t="s">
        <v>1289</v>
      </c>
      <c r="C2" s="3">
        <v>184.2</v>
      </c>
      <c r="D2" s="3" t="s">
        <v>1295</v>
      </c>
      <c r="E2" s="3" t="s">
        <v>1294</v>
      </c>
      <c r="F2" s="3"/>
      <c r="G2" s="3"/>
      <c r="H2" s="3" t="str">
        <f>IF(AK2&lt;'2_3 - Outliers'!$F$11,"Exclude, Low outlier",IF(AK2&gt;'2_3 - Outliers'!$F$12,"Exclude, High outlier",""))</f>
        <v>Exclude, Low outlier</v>
      </c>
      <c r="I2" s="3">
        <f>IF(AM2="",VLOOKUP(BI2,'4 -Impute_SE'!$B$10:$C$21,2,FALSE),Database!AM2)</f>
        <v>1.9105899964971147</v>
      </c>
      <c r="J2" s="3">
        <f t="shared" ref="J2:J65" si="0">1/I2</f>
        <v>0.52339853230332256</v>
      </c>
      <c r="K2" s="3" t="s">
        <v>1430</v>
      </c>
      <c r="L2" s="3">
        <f>1/VLOOKUP($K2,'5-7 Weighting'!J:K,2,FALSE)</f>
        <v>1</v>
      </c>
      <c r="M2" s="3">
        <f t="shared" ref="M2:M65" si="1">J2*L2</f>
        <v>0.52339853230332256</v>
      </c>
      <c r="N2" s="3">
        <f>M2/(VLOOKUP($BI2,'5-7 Weighting'!$M$9:$N$20,2,FALSE)/VLOOKUP($BI2,'5-7 Weighting'!$M$9:$O$20,3,FALSE))</f>
        <v>4.9450683719279416E-2</v>
      </c>
      <c r="O2" s="3">
        <f t="shared" ref="O2:O65" si="2">N2*AK2</f>
        <v>-0.93176157887448818</v>
      </c>
      <c r="P2" s="3" t="e">
        <f>1/VLOOKUP($K2,'5-7 Weighting'!Y:Z,2,FALSE)</f>
        <v>#N/A</v>
      </c>
      <c r="Q2" s="3" t="e">
        <f>$J2*P2</f>
        <v>#N/A</v>
      </c>
      <c r="R2" s="3" t="e">
        <f>Q2/(VLOOKUP($BI2,'5-7 Weighting'!$AC$12:$AD$20,2,FALSE)/(VLOOKUP($BI2,'5-7 Weighting'!$AC$12:$AE$20,3,FALSE)))</f>
        <v>#N/A</v>
      </c>
      <c r="S2" s="3" t="e">
        <f t="shared" ref="S2:S65" si="3">R2*$AK2</f>
        <v>#N/A</v>
      </c>
      <c r="T2" s="3" t="e">
        <f>1/VLOOKUP($K2,'5-7 Weighting'!$AO$9:$AP$311,2,FALSE)</f>
        <v>#N/A</v>
      </c>
      <c r="U2" s="3" t="e">
        <f>$J2*T2</f>
        <v>#N/A</v>
      </c>
      <c r="V2" s="3" t="e">
        <f>U2/(VLOOKUP($BI2,'5-7 Weighting'!$AS$12:$AT$22,2,FALSE)/VLOOKUP($BI2,'5-7 Weighting'!$AS$12:$AU$22,3,FALSE))</f>
        <v>#N/A</v>
      </c>
      <c r="W2" s="3" t="e">
        <f>V2*$AK2</f>
        <v>#N/A</v>
      </c>
      <c r="X2" s="3" t="e">
        <f>1/VLOOKUP($K2,'5-7 Weighting'!$BE$9:$BF$487,2,FALSE)</f>
        <v>#N/A</v>
      </c>
      <c r="Y2" s="3" t="e">
        <f>$J2*X2</f>
        <v>#N/A</v>
      </c>
      <c r="Z2" s="3" t="e">
        <f>Y2/(VLOOKUP($BI2,'5-7 Weighting'!$BI$12:$BJ$23,2,FALSE)/VLOOKUP($BI2,'5-7 Weighting'!$BI$12:$BK$23,3,FALSE))</f>
        <v>#N/A</v>
      </c>
      <c r="AA2" s="3" t="e">
        <f>Z2*$AK2</f>
        <v>#N/A</v>
      </c>
      <c r="AB2" s="3">
        <f>1/VLOOKUP($K2,'5-7 Weighting'!$BU$9:$BV$415,2,FALSE)</f>
        <v>1</v>
      </c>
      <c r="AC2" s="3">
        <f>$J2*AB2</f>
        <v>0.52339853230332256</v>
      </c>
      <c r="AD2" s="3">
        <f>AC2/(VLOOKUP($BI2,'5-7 Weighting'!$BY$12:$BZ$23,2,FALSE)/(VLOOKUP($BI2,'5-7 Weighting'!$BY$12:$CA$23,3,FALSE)))</f>
        <v>3.907651169465453E-2</v>
      </c>
      <c r="AE2" s="3">
        <f t="shared" ref="AE2:AE65" si="4">AD2*$AK2</f>
        <v>-0.73628895487492485</v>
      </c>
      <c r="AF2" s="3">
        <f>1/VLOOKUP($K2,'5-7 Weighting'!$CK$9:CL$445,2,FALSE)</f>
        <v>1</v>
      </c>
      <c r="AG2" s="3">
        <f>$J2*AF2</f>
        <v>0.52339853230332256</v>
      </c>
      <c r="AH2" s="3">
        <f>AG2/(VLOOKUP($BI2,'5-7 Weighting'!$CO$12:$CP$23,2,FALSE)/(VLOOKUP($BI2,'5-7 Weighting'!$CO$12:$CQ$23,3,FALSE)))</f>
        <v>3.9951194258976815E-2</v>
      </c>
      <c r="AI2" s="3">
        <f t="shared" ref="AI2:AI65" si="5">AH2*$AK2</f>
        <v>-0.75276993240343526</v>
      </c>
      <c r="AJ2" s="3" t="s">
        <v>71</v>
      </c>
      <c r="AK2" s="6">
        <v>-18.842238545454546</v>
      </c>
      <c r="AL2" s="3" t="s">
        <v>462</v>
      </c>
      <c r="AM2" s="3">
        <v>1.9105899964971147</v>
      </c>
      <c r="AN2" s="3" t="s">
        <v>26</v>
      </c>
      <c r="AO2" s="3" t="s">
        <v>5</v>
      </c>
      <c r="AP2" s="3" t="s">
        <v>1314</v>
      </c>
      <c r="AQ2" s="3" t="s">
        <v>53</v>
      </c>
      <c r="AR2" s="3" t="s">
        <v>1325</v>
      </c>
      <c r="AS2" s="3" t="s">
        <v>37</v>
      </c>
      <c r="AT2" s="3" t="s">
        <v>1326</v>
      </c>
      <c r="AU2" s="3" t="s">
        <v>57</v>
      </c>
      <c r="AV2" s="3" t="s">
        <v>1346</v>
      </c>
      <c r="AW2" s="4" t="s">
        <v>1347</v>
      </c>
      <c r="AX2" s="4" t="s">
        <v>1348</v>
      </c>
      <c r="AY2" s="4">
        <v>2016</v>
      </c>
      <c r="AZ2" s="3" t="s">
        <v>14</v>
      </c>
      <c r="BA2" s="3" t="s">
        <v>2425</v>
      </c>
      <c r="BB2" s="3">
        <v>770</v>
      </c>
      <c r="BC2" s="3">
        <v>1</v>
      </c>
      <c r="BD2" s="3">
        <v>1</v>
      </c>
      <c r="BE2" s="3">
        <v>0</v>
      </c>
      <c r="BF2" s="3">
        <v>1</v>
      </c>
      <c r="BG2" s="4" t="s">
        <v>1352</v>
      </c>
      <c r="BH2" s="4" t="s">
        <v>613</v>
      </c>
      <c r="BI2" s="4" t="s">
        <v>468</v>
      </c>
      <c r="BJ2" s="4" t="s">
        <v>1410</v>
      </c>
      <c r="BK2" s="4" t="s">
        <v>1411</v>
      </c>
      <c r="BL2" s="3">
        <v>-0.17799999999999999</v>
      </c>
      <c r="BM2" s="5"/>
      <c r="BN2" s="5"/>
      <c r="BO2" s="5"/>
      <c r="BP2" s="5">
        <v>-9.8620000000000001</v>
      </c>
      <c r="BQ2" s="5" t="s">
        <v>1305</v>
      </c>
    </row>
    <row r="3" spans="1:69" x14ac:dyDescent="0.25">
      <c r="A3" s="2">
        <v>176</v>
      </c>
      <c r="B3" s="3" t="s">
        <v>807</v>
      </c>
      <c r="C3" s="3">
        <v>176.1</v>
      </c>
      <c r="D3" s="3" t="s">
        <v>1255</v>
      </c>
      <c r="E3" s="3" t="s">
        <v>1253</v>
      </c>
      <c r="F3" s="3"/>
      <c r="G3" s="3" t="s">
        <v>1412</v>
      </c>
      <c r="H3" s="3" t="str">
        <f>IF(AK3&lt;'2_3 - Outliers'!$F$11,"Exclude, Low outlier",IF(AK3&gt;'2_3 - Outliers'!$F$12,"Exclude, High outlier",""))</f>
        <v>Exclude, Low outlier</v>
      </c>
      <c r="I3" s="3">
        <f>IF(AM3="",VLOOKUP(BI3,'4 -Impute_SE'!$B$10:$C$21,2,FALSE),Database!AM3)</f>
        <v>4.9702463302186993E-2</v>
      </c>
      <c r="J3" s="3">
        <f t="shared" si="0"/>
        <v>20.119727143503535</v>
      </c>
      <c r="K3" s="3" t="s">
        <v>1431</v>
      </c>
      <c r="L3" s="3">
        <f>1/VLOOKUP($K3,'5-7 Weighting'!J:K,2,FALSE)</f>
        <v>1</v>
      </c>
      <c r="M3" s="3">
        <f t="shared" si="1"/>
        <v>20.119727143503535</v>
      </c>
      <c r="N3" s="3">
        <f>M3/(VLOOKUP($BI3,'5-7 Weighting'!$M$9:$N$20,2,FALSE)/VLOOKUP($BI3,'5-7 Weighting'!$M$9:$O$20,3,FALSE))</f>
        <v>0.37214243954882059</v>
      </c>
      <c r="O3" s="3">
        <f t="shared" si="2"/>
        <v>-4.2626432205341436</v>
      </c>
      <c r="P3" s="3" t="e">
        <f>1/VLOOKUP($K3,'5-7 Weighting'!Y:Z,2,FALSE)</f>
        <v>#N/A</v>
      </c>
      <c r="Q3" s="3" t="e">
        <f t="shared" ref="Q3:Q66" si="6">$J3*P3</f>
        <v>#N/A</v>
      </c>
      <c r="R3" s="3" t="e">
        <f>Q3/(VLOOKUP($BI3,'5-7 Weighting'!$AC$12:$AD$20,2,FALSE)/(VLOOKUP($BI3,'5-7 Weighting'!$AC$12:$AE$20,3,FALSE)))</f>
        <v>#N/A</v>
      </c>
      <c r="S3" s="3" t="e">
        <f t="shared" si="3"/>
        <v>#N/A</v>
      </c>
      <c r="T3" s="3" t="e">
        <f>1/VLOOKUP($K3,'5-7 Weighting'!$AO$9:$AP$311,2,FALSE)</f>
        <v>#N/A</v>
      </c>
      <c r="U3" s="3" t="e">
        <f t="shared" ref="U3:U66" si="7">$J3*T3</f>
        <v>#N/A</v>
      </c>
      <c r="V3" s="3" t="e">
        <f>U3/(VLOOKUP($BI3,'5-7 Weighting'!$AS$12:$AT$22,2,FALSE)/VLOOKUP($BI3,'5-7 Weighting'!$AS$12:$AU$22,3,FALSE))</f>
        <v>#N/A</v>
      </c>
      <c r="W3" s="3" t="e">
        <f t="shared" ref="W3:W66" si="8">V3*$AK3</f>
        <v>#N/A</v>
      </c>
      <c r="X3" s="3" t="e">
        <f>1/VLOOKUP($K3,'5-7 Weighting'!$BE$9:$BF$487,2,FALSE)</f>
        <v>#N/A</v>
      </c>
      <c r="Y3" s="3" t="e">
        <f t="shared" ref="Y3:Y66" si="9">$J3*X3</f>
        <v>#N/A</v>
      </c>
      <c r="Z3" s="3" t="e">
        <f>Y3/(VLOOKUP($BI3,'5-7 Weighting'!$BI$12:$BJ$23,2,FALSE)/VLOOKUP($BI3,'5-7 Weighting'!$BI$12:$BK$23,3,FALSE))</f>
        <v>#N/A</v>
      </c>
      <c r="AA3" s="3" t="e">
        <f t="shared" ref="AA3:AA66" si="10">Z3*$AK3</f>
        <v>#N/A</v>
      </c>
      <c r="AB3" s="3">
        <f>1/VLOOKUP($K3,'5-7 Weighting'!$BU$9:$BV$415,2,FALSE)</f>
        <v>1</v>
      </c>
      <c r="AC3" s="3">
        <f t="shared" ref="AC3:AC66" si="11">$J3*AB3</f>
        <v>20.119727143503535</v>
      </c>
      <c r="AD3" s="3">
        <f>AC3/(VLOOKUP($BI3,'5-7 Weighting'!$BY$12:$BZ$23,2,FALSE)/(VLOOKUP($BI3,'5-7 Weighting'!$BY$12:$CA$23,3,FALSE)))</f>
        <v>0.89019124619749457</v>
      </c>
      <c r="AE3" s="3">
        <f t="shared" si="4"/>
        <v>-10.196546476083359</v>
      </c>
      <c r="AF3" s="3">
        <f>1/VLOOKUP($K3,'5-7 Weighting'!$CK$9:CL$445,2,FALSE)</f>
        <v>1</v>
      </c>
      <c r="AG3" s="3">
        <f t="shared" ref="AG3:AG66" si="12">$J3*AF3</f>
        <v>20.119727143503535</v>
      </c>
      <c r="AH3" s="3">
        <f>AG3/(VLOOKUP($BI3,'5-7 Weighting'!$CO$12:$CP$23,2,FALSE)/(VLOOKUP($BI3,'5-7 Weighting'!$CO$12:$CQ$23,3,FALSE)))</f>
        <v>0.30845662594149209</v>
      </c>
      <c r="AI3" s="3">
        <f t="shared" si="5"/>
        <v>-3.5331647392660419</v>
      </c>
      <c r="AJ3" s="3" t="s">
        <v>329</v>
      </c>
      <c r="AK3" s="6">
        <v>-11.454332447817837</v>
      </c>
      <c r="AL3" s="3" t="s">
        <v>25</v>
      </c>
      <c r="AM3" s="3"/>
      <c r="AN3" s="3"/>
      <c r="AO3" s="27" t="s">
        <v>53</v>
      </c>
      <c r="AP3" s="27" t="s">
        <v>143</v>
      </c>
      <c r="AQ3" s="27" t="s">
        <v>54</v>
      </c>
      <c r="AR3" s="3" t="s">
        <v>102</v>
      </c>
      <c r="AS3" s="3" t="s">
        <v>1327</v>
      </c>
      <c r="AT3" s="3" t="s">
        <v>1317</v>
      </c>
      <c r="AU3" s="3" t="s">
        <v>10</v>
      </c>
      <c r="AV3" s="3" t="s">
        <v>107</v>
      </c>
      <c r="AW3" s="4" t="s">
        <v>1342</v>
      </c>
      <c r="AX3" s="4" t="s">
        <v>109</v>
      </c>
      <c r="AY3" s="4">
        <v>2010</v>
      </c>
      <c r="AZ3" s="3" t="s">
        <v>14</v>
      </c>
      <c r="BA3" s="3" t="s">
        <v>2425</v>
      </c>
      <c r="BB3" s="3">
        <v>78</v>
      </c>
      <c r="BC3" s="3">
        <v>1</v>
      </c>
      <c r="BD3" s="3">
        <v>0</v>
      </c>
      <c r="BE3" s="3">
        <v>1</v>
      </c>
      <c r="BF3" s="3">
        <v>1</v>
      </c>
      <c r="BG3" s="4" t="s">
        <v>15</v>
      </c>
      <c r="BH3" s="4" t="s">
        <v>1389</v>
      </c>
      <c r="BI3" s="3" t="s">
        <v>17</v>
      </c>
      <c r="BJ3" s="4" t="s">
        <v>33</v>
      </c>
      <c r="BK3" s="4"/>
      <c r="BL3" s="27">
        <v>-0.16800000000000001</v>
      </c>
      <c r="BM3" s="3"/>
      <c r="BN3" s="3"/>
      <c r="BO3" s="3"/>
      <c r="BP3" s="3"/>
      <c r="BQ3" s="3"/>
    </row>
    <row r="4" spans="1:69" x14ac:dyDescent="0.25">
      <c r="A4" s="2">
        <v>184</v>
      </c>
      <c r="B4" s="3" t="s">
        <v>1289</v>
      </c>
      <c r="C4" s="3">
        <v>184.1</v>
      </c>
      <c r="D4" s="3" t="s">
        <v>1292</v>
      </c>
      <c r="E4" s="3" t="s">
        <v>1291</v>
      </c>
      <c r="F4" s="3"/>
      <c r="G4" s="3"/>
      <c r="H4" s="3" t="str">
        <f>IF(AK4&lt;'2_3 - Outliers'!$F$11,"Exclude, Low outlier",IF(AK4&gt;'2_3 - Outliers'!$F$12,"Exclude, High outlier",""))</f>
        <v>Exclude, Low outlier</v>
      </c>
      <c r="I4" s="3">
        <f>IF(AM4="",VLOOKUP(BI4,'4 -Impute_SE'!$B$10:$C$21,2,FALSE),Database!AM4)</f>
        <v>1.0906115596986781</v>
      </c>
      <c r="J4" s="3">
        <f t="shared" si="0"/>
        <v>0.91691674373622734</v>
      </c>
      <c r="K4" s="3" t="s">
        <v>1432</v>
      </c>
      <c r="L4" s="3">
        <f>1/VLOOKUP($K4,'5-7 Weighting'!J:K,2,FALSE)</f>
        <v>1</v>
      </c>
      <c r="M4" s="3">
        <f t="shared" si="1"/>
        <v>0.91691674373622734</v>
      </c>
      <c r="N4" s="3">
        <f>M4/(VLOOKUP($BI4,'5-7 Weighting'!$M$9:$N$20,2,FALSE)/VLOOKUP($BI4,'5-7 Weighting'!$M$9:$O$20,3,FALSE))</f>
        <v>8.663027710810399E-2</v>
      </c>
      <c r="O4" s="3">
        <f t="shared" si="2"/>
        <v>-0.25377323066891855</v>
      </c>
      <c r="P4" s="3" t="e">
        <f>1/VLOOKUP($K4,'5-7 Weighting'!Y:Z,2,FALSE)</f>
        <v>#N/A</v>
      </c>
      <c r="Q4" s="3" t="e">
        <f t="shared" si="6"/>
        <v>#N/A</v>
      </c>
      <c r="R4" s="3" t="e">
        <f>Q4/(VLOOKUP($BI4,'5-7 Weighting'!$AC$12:$AD$20,2,FALSE)/(VLOOKUP($BI4,'5-7 Weighting'!$AC$12:$AE$20,3,FALSE)))</f>
        <v>#N/A</v>
      </c>
      <c r="S4" s="3" t="e">
        <f t="shared" si="3"/>
        <v>#N/A</v>
      </c>
      <c r="T4" s="3" t="e">
        <f>1/VLOOKUP($K4,'5-7 Weighting'!$AO$9:$AP$311,2,FALSE)</f>
        <v>#N/A</v>
      </c>
      <c r="U4" s="3" t="e">
        <f t="shared" si="7"/>
        <v>#N/A</v>
      </c>
      <c r="V4" s="3" t="e">
        <f>U4/(VLOOKUP($BI4,'5-7 Weighting'!$AS$12:$AT$22,2,FALSE)/VLOOKUP($BI4,'5-7 Weighting'!$AS$12:$AU$22,3,FALSE))</f>
        <v>#N/A</v>
      </c>
      <c r="W4" s="3" t="e">
        <f t="shared" si="8"/>
        <v>#N/A</v>
      </c>
      <c r="X4" s="3" t="e">
        <f>1/VLOOKUP($K4,'5-7 Weighting'!$BE$9:$BF$487,2,FALSE)</f>
        <v>#N/A</v>
      </c>
      <c r="Y4" s="3" t="e">
        <f t="shared" si="9"/>
        <v>#N/A</v>
      </c>
      <c r="Z4" s="3" t="e">
        <f>Y4/(VLOOKUP($BI4,'5-7 Weighting'!$BI$12:$BJ$23,2,FALSE)/VLOOKUP($BI4,'5-7 Weighting'!$BI$12:$BK$23,3,FALSE))</f>
        <v>#N/A</v>
      </c>
      <c r="AA4" s="3" t="e">
        <f t="shared" si="10"/>
        <v>#N/A</v>
      </c>
      <c r="AB4" s="3">
        <f>1/VLOOKUP($K4,'5-7 Weighting'!$BU$9:$BV$415,2,FALSE)</f>
        <v>1</v>
      </c>
      <c r="AC4" s="3">
        <f t="shared" si="11"/>
        <v>0.91691674373622734</v>
      </c>
      <c r="AD4" s="3">
        <f>AC4/(VLOOKUP($BI4,'5-7 Weighting'!$BY$12:$BZ$23,2,FALSE)/(VLOOKUP($BI4,'5-7 Weighting'!$BY$12:$CA$23,3,FALSE)))</f>
        <v>6.8456263532028605E-2</v>
      </c>
      <c r="AE4" s="3">
        <f t="shared" si="4"/>
        <v>-0.20053459063010018</v>
      </c>
      <c r="AF4" s="3">
        <f>1/VLOOKUP($K4,'5-7 Weighting'!$CK$9:CL$445,2,FALSE)</f>
        <v>1</v>
      </c>
      <c r="AG4" s="3">
        <f t="shared" si="12"/>
        <v>0.91691674373622734</v>
      </c>
      <c r="AH4" s="3">
        <f>AG4/(VLOOKUP($BI4,'5-7 Weighting'!$CO$12:$CP$23,2,FALSE)/(VLOOKUP($BI4,'5-7 Weighting'!$CO$12:$CQ$23,3,FALSE)))</f>
        <v>6.9988577895142748E-2</v>
      </c>
      <c r="AI4" s="3">
        <f t="shared" si="5"/>
        <v>-0.20502332573875753</v>
      </c>
      <c r="AJ4" s="3" t="s">
        <v>71</v>
      </c>
      <c r="AK4" s="6">
        <v>-2.9293826493506492</v>
      </c>
      <c r="AL4" s="3" t="s">
        <v>462</v>
      </c>
      <c r="AM4" s="3">
        <v>1.0906115596986781</v>
      </c>
      <c r="AN4" s="3" t="s">
        <v>26</v>
      </c>
      <c r="AO4" s="3" t="s">
        <v>5</v>
      </c>
      <c r="AP4" s="3" t="s">
        <v>1314</v>
      </c>
      <c r="AQ4" s="3" t="s">
        <v>53</v>
      </c>
      <c r="AR4" s="3" t="s">
        <v>1325</v>
      </c>
      <c r="AS4" s="3" t="s">
        <v>37</v>
      </c>
      <c r="AT4" s="3" t="s">
        <v>1326</v>
      </c>
      <c r="AU4" s="3" t="s">
        <v>57</v>
      </c>
      <c r="AV4" s="3" t="s">
        <v>1346</v>
      </c>
      <c r="AW4" s="4" t="s">
        <v>1347</v>
      </c>
      <c r="AX4" s="4" t="s">
        <v>1348</v>
      </c>
      <c r="AY4" s="4">
        <v>2016</v>
      </c>
      <c r="AZ4" s="3" t="s">
        <v>14</v>
      </c>
      <c r="BA4" s="3" t="s">
        <v>2425</v>
      </c>
      <c r="BB4" s="3">
        <v>770</v>
      </c>
      <c r="BC4" s="3">
        <v>1</v>
      </c>
      <c r="BD4" s="3">
        <v>1</v>
      </c>
      <c r="BE4" s="3">
        <v>0</v>
      </c>
      <c r="BF4" s="3">
        <v>1</v>
      </c>
      <c r="BG4" s="4" t="s">
        <v>1352</v>
      </c>
      <c r="BH4" s="4" t="s">
        <v>613</v>
      </c>
      <c r="BI4" s="4" t="s">
        <v>468</v>
      </c>
      <c r="BJ4" s="4" t="s">
        <v>1410</v>
      </c>
      <c r="BK4" s="4" t="s">
        <v>1411</v>
      </c>
      <c r="BL4" s="3">
        <v>-4.8000000000000001E-2</v>
      </c>
      <c r="BM4" s="3"/>
      <c r="BN4" s="3"/>
      <c r="BO4" s="3"/>
      <c r="BP4" s="3">
        <v>-2.6859999999999999</v>
      </c>
      <c r="BQ4" s="3" t="s">
        <v>1305</v>
      </c>
    </row>
    <row r="5" spans="1:69" x14ac:dyDescent="0.25">
      <c r="A5" s="2">
        <v>108</v>
      </c>
      <c r="B5" s="3" t="s">
        <v>240</v>
      </c>
      <c r="C5" s="3">
        <v>108.1</v>
      </c>
      <c r="D5" s="3" t="s">
        <v>640</v>
      </c>
      <c r="E5" s="3" t="s">
        <v>241</v>
      </c>
      <c r="F5" s="3"/>
      <c r="G5" s="3"/>
      <c r="H5" s="3" t="str">
        <f>IF(AK5&lt;'2_3 - Outliers'!$F$11,"Exclude, Low outlier",IF(AK5&gt;'2_3 - Outliers'!$F$12,"Exclude, High outlier",""))</f>
        <v>Exclude, Low outlier</v>
      </c>
      <c r="I5" s="3">
        <f>IF(AM5="",VLOOKUP(BI5,'4 -Impute_SE'!$B$10:$C$21,2,FALSE),Database!AM5)</f>
        <v>7.9336709847607212E-2</v>
      </c>
      <c r="J5" s="3">
        <f t="shared" si="0"/>
        <v>12.604505555131235</v>
      </c>
      <c r="K5" s="3" t="s">
        <v>1433</v>
      </c>
      <c r="L5" s="3">
        <f>1/VLOOKUP($K5,'5-7 Weighting'!J:K,2,FALSE)</f>
        <v>1</v>
      </c>
      <c r="M5" s="3">
        <f t="shared" si="1"/>
        <v>12.604505555131235</v>
      </c>
      <c r="N5" s="3">
        <f>M5/(VLOOKUP($BI5,'5-7 Weighting'!$M$9:$N$20,2,FALSE)/VLOOKUP($BI5,'5-7 Weighting'!$M$9:$O$20,3,FALSE))</f>
        <v>0.25534362137301297</v>
      </c>
      <c r="O5" s="3">
        <f t="shared" si="2"/>
        <v>-0.33378722460777355</v>
      </c>
      <c r="P5" s="3" t="e">
        <f>1/VLOOKUP($K5,'5-7 Weighting'!Y:Z,2,FALSE)</f>
        <v>#N/A</v>
      </c>
      <c r="Q5" s="3" t="e">
        <f>$J5*P5</f>
        <v>#N/A</v>
      </c>
      <c r="R5" s="3" t="e">
        <f>Q5/(VLOOKUP($BI5,'5-7 Weighting'!$AC$12:$AD$20,2,FALSE)/(VLOOKUP($BI5,'5-7 Weighting'!$AC$12:$AE$20,3,FALSE)))</f>
        <v>#N/A</v>
      </c>
      <c r="S5" s="3" t="e">
        <f t="shared" si="3"/>
        <v>#N/A</v>
      </c>
      <c r="T5" s="3" t="e">
        <f>1/VLOOKUP($K5,'5-7 Weighting'!$AO$9:$AP$311,2,FALSE)</f>
        <v>#N/A</v>
      </c>
      <c r="U5" s="3" t="e">
        <f>$J5*T5</f>
        <v>#N/A</v>
      </c>
      <c r="V5" s="3" t="e">
        <f>U5/(VLOOKUP($BI5,'5-7 Weighting'!$AS$12:$AT$22,2,FALSE)/VLOOKUP($BI5,'5-7 Weighting'!$AS$12:$AU$22,3,FALSE))</f>
        <v>#N/A</v>
      </c>
      <c r="W5" s="3" t="e">
        <f>V5*$AK5</f>
        <v>#N/A</v>
      </c>
      <c r="X5" s="3" t="e">
        <f>1/VLOOKUP($K5,'5-7 Weighting'!$BE$9:$BF$487,2,FALSE)</f>
        <v>#N/A</v>
      </c>
      <c r="Y5" s="3" t="e">
        <f t="shared" si="9"/>
        <v>#N/A</v>
      </c>
      <c r="Z5" s="3" t="e">
        <f>Y5/(VLOOKUP($BI5,'5-7 Weighting'!$BI$12:$BJ$23,2,FALSE)/VLOOKUP($BI5,'5-7 Weighting'!$BI$12:$BK$23,3,FALSE))</f>
        <v>#N/A</v>
      </c>
      <c r="AA5" s="3" t="e">
        <f t="shared" si="10"/>
        <v>#N/A</v>
      </c>
      <c r="AB5" s="3">
        <f>1/VLOOKUP($K5,'5-7 Weighting'!$BU$9:$BV$415,2,FALSE)</f>
        <v>1</v>
      </c>
      <c r="AC5" s="3">
        <f t="shared" si="11"/>
        <v>12.604505555131235</v>
      </c>
      <c r="AD5" s="3">
        <f>AC5/(VLOOKUP($BI5,'5-7 Weighting'!$BY$12:$BZ$23,2,FALSE)/(VLOOKUP($BI5,'5-7 Weighting'!$BY$12:$CA$23,3,FALSE)))</f>
        <v>0.6772669290737372</v>
      </c>
      <c r="AE5" s="3">
        <f t="shared" si="4"/>
        <v>-0.88532874782062176</v>
      </c>
      <c r="AF5" s="3">
        <f>1/VLOOKUP($K5,'5-7 Weighting'!$CK$9:CL$445,2,FALSE)</f>
        <v>1</v>
      </c>
      <c r="AG5" s="3">
        <f t="shared" si="12"/>
        <v>12.604505555131235</v>
      </c>
      <c r="AH5" s="3">
        <f>AG5/(VLOOKUP($BI5,'5-7 Weighting'!$CO$12:$CP$23,2,FALSE)/(VLOOKUP($BI5,'5-7 Weighting'!$CO$12:$CQ$23,3,FALSE)))</f>
        <v>0.19317508622441926</v>
      </c>
      <c r="AI5" s="3">
        <f t="shared" si="5"/>
        <v>-0.25252001811325064</v>
      </c>
      <c r="AJ5" s="3" t="s">
        <v>149</v>
      </c>
      <c r="AK5" s="6">
        <v>-1.3072079999999999</v>
      </c>
      <c r="AL5" s="3" t="s">
        <v>134</v>
      </c>
      <c r="AM5" s="3"/>
      <c r="AN5" s="3"/>
      <c r="AO5" s="3" t="s">
        <v>5</v>
      </c>
      <c r="AP5" s="3" t="s">
        <v>143</v>
      </c>
      <c r="AQ5" s="3" t="s">
        <v>53</v>
      </c>
      <c r="AR5" s="3" t="s">
        <v>7</v>
      </c>
      <c r="AS5" s="3" t="s">
        <v>37</v>
      </c>
      <c r="AT5" s="3" t="s">
        <v>38</v>
      </c>
      <c r="AU5" s="3" t="s">
        <v>10</v>
      </c>
      <c r="AV5" s="3" t="s">
        <v>39</v>
      </c>
      <c r="AW5" s="4" t="s">
        <v>12</v>
      </c>
      <c r="AX5" s="4" t="s">
        <v>242</v>
      </c>
      <c r="AY5" s="4">
        <v>2000</v>
      </c>
      <c r="AZ5" s="3" t="s">
        <v>30</v>
      </c>
      <c r="BA5" s="3" t="s">
        <v>30</v>
      </c>
      <c r="BB5" s="3">
        <v>40436</v>
      </c>
      <c r="BC5" s="3">
        <v>1</v>
      </c>
      <c r="BD5" s="3">
        <v>0</v>
      </c>
      <c r="BE5" s="3">
        <v>1</v>
      </c>
      <c r="BF5" s="3">
        <v>1</v>
      </c>
      <c r="BG5" s="4" t="s">
        <v>15</v>
      </c>
      <c r="BH5" s="4" t="s">
        <v>41</v>
      </c>
      <c r="BI5" s="3" t="s">
        <v>42</v>
      </c>
      <c r="BJ5" s="4" t="s">
        <v>18</v>
      </c>
      <c r="BK5" s="4"/>
      <c r="BL5" s="3">
        <v>-0.13020000000000001</v>
      </c>
      <c r="BM5" s="3"/>
      <c r="BN5" s="3">
        <v>0.87791982939511504</v>
      </c>
      <c r="BO5" s="3" t="s">
        <v>19</v>
      </c>
      <c r="BP5" s="3" t="s">
        <v>20</v>
      </c>
      <c r="BQ5" s="3"/>
    </row>
    <row r="6" spans="1:69" x14ac:dyDescent="0.25">
      <c r="A6" s="2">
        <v>25</v>
      </c>
      <c r="B6" s="3" t="s">
        <v>487</v>
      </c>
      <c r="C6" s="3">
        <v>25.4</v>
      </c>
      <c r="D6" s="3" t="s">
        <v>679</v>
      </c>
      <c r="E6" s="3" t="s">
        <v>680</v>
      </c>
      <c r="F6" s="3"/>
      <c r="G6" s="3"/>
      <c r="H6" s="3" t="str">
        <f>IF(AK6&lt;'2_3 - Outliers'!$F$11,"Exclude, Low outlier",IF(AK6&gt;'2_3 - Outliers'!$F$12,"Exclude, High outlier",""))</f>
        <v>Exclude, Low outlier</v>
      </c>
      <c r="I6" s="3">
        <f>IF(AM6="",VLOOKUP(BI6,'4 -Impute_SE'!$B$10:$C$21,2,FALSE),Database!AM6)</f>
        <v>0.45731699999999997</v>
      </c>
      <c r="J6" s="3">
        <f t="shared" si="0"/>
        <v>2.1866670165333892</v>
      </c>
      <c r="K6" s="3" t="s">
        <v>1434</v>
      </c>
      <c r="L6" s="3">
        <f>1/VLOOKUP($K6,'5-7 Weighting'!J:K,2,FALSE)</f>
        <v>1</v>
      </c>
      <c r="M6" s="3">
        <f t="shared" si="1"/>
        <v>2.1866670165333892</v>
      </c>
      <c r="N6" s="3">
        <f>M6/(VLOOKUP($BI6,'5-7 Weighting'!$M$9:$N$20,2,FALSE)/VLOOKUP($BI6,'5-7 Weighting'!$M$9:$O$20,3,FALSE))</f>
        <v>0.24404605196193971</v>
      </c>
      <c r="O6" s="3">
        <f t="shared" si="2"/>
        <v>-0.21825550923665388</v>
      </c>
      <c r="P6" s="3" t="e">
        <f>1/VLOOKUP($K6,'5-7 Weighting'!Y:Z,2,FALSE)</f>
        <v>#N/A</v>
      </c>
      <c r="Q6" s="3" t="e">
        <f t="shared" si="6"/>
        <v>#N/A</v>
      </c>
      <c r="R6" s="3" t="e">
        <f>Q6/(VLOOKUP($BI6,'5-7 Weighting'!$AC$12:$AD$20,2,FALSE)/(VLOOKUP($BI6,'5-7 Weighting'!$AC$12:$AE$20,3,FALSE)))</f>
        <v>#N/A</v>
      </c>
      <c r="S6" s="3" t="e">
        <f t="shared" si="3"/>
        <v>#N/A</v>
      </c>
      <c r="T6" s="3" t="e">
        <f>1/VLOOKUP($K6,'5-7 Weighting'!$AO$9:$AP$311,2,FALSE)</f>
        <v>#N/A</v>
      </c>
      <c r="U6" s="3" t="e">
        <f t="shared" si="7"/>
        <v>#N/A</v>
      </c>
      <c r="V6" s="3" t="e">
        <f>U6/(VLOOKUP($BI6,'5-7 Weighting'!$AS$12:$AT$22,2,FALSE)/VLOOKUP($BI6,'5-7 Weighting'!$AS$12:$AU$22,3,FALSE))</f>
        <v>#N/A</v>
      </c>
      <c r="W6" s="3" t="e">
        <f t="shared" si="8"/>
        <v>#N/A</v>
      </c>
      <c r="X6" s="3" t="e">
        <f>1/VLOOKUP($K6,'5-7 Weighting'!$BE$9:$BF$487,2,FALSE)</f>
        <v>#N/A</v>
      </c>
      <c r="Y6" s="3" t="e">
        <f t="shared" si="9"/>
        <v>#N/A</v>
      </c>
      <c r="Z6" s="3" t="e">
        <f>Y6/(VLOOKUP($BI6,'5-7 Weighting'!$BI$12:$BJ$23,2,FALSE)/VLOOKUP($BI6,'5-7 Weighting'!$BI$12:$BK$23,3,FALSE))</f>
        <v>#N/A</v>
      </c>
      <c r="AA6" s="3" t="e">
        <f t="shared" si="10"/>
        <v>#N/A</v>
      </c>
      <c r="AB6" s="3">
        <f>1/VLOOKUP($K6,'5-7 Weighting'!$BU$9:$BV$415,2,FALSE)</f>
        <v>1</v>
      </c>
      <c r="AC6" s="3">
        <f t="shared" si="11"/>
        <v>2.1866670165333892</v>
      </c>
      <c r="AD6" s="3">
        <f>AC6/(VLOOKUP($BI6,'5-7 Weighting'!$BY$12:$BZ$23,2,FALSE)/(VLOOKUP($BI6,'5-7 Weighting'!$BY$12:$CA$23,3,FALSE)))</f>
        <v>0.15755550974815971</v>
      </c>
      <c r="AE6" s="3">
        <f t="shared" si="4"/>
        <v>-0.14090520103348395</v>
      </c>
      <c r="AF6" s="3">
        <f>1/VLOOKUP($K6,'5-7 Weighting'!$CK$9:CL$445,2,FALSE)</f>
        <v>1</v>
      </c>
      <c r="AG6" s="3">
        <f t="shared" si="12"/>
        <v>2.1866670165333892</v>
      </c>
      <c r="AH6" s="3">
        <f>AG6/(VLOOKUP($BI6,'5-7 Weighting'!$CO$12:$CP$23,2,FALSE)/(VLOOKUP($BI6,'5-7 Weighting'!$CO$12:$CQ$23,3,FALSE)))</f>
        <v>0.22966953023779424</v>
      </c>
      <c r="AI6" s="3">
        <f t="shared" si="5"/>
        <v>-0.20539828395179438</v>
      </c>
      <c r="AJ6" s="3" t="s">
        <v>648</v>
      </c>
      <c r="AK6" s="6">
        <v>-0.89432100000000003</v>
      </c>
      <c r="AL6" s="3" t="s">
        <v>134</v>
      </c>
      <c r="AM6" s="3">
        <v>0.45731699999999997</v>
      </c>
      <c r="AN6" s="3" t="s">
        <v>26</v>
      </c>
      <c r="AO6" s="3" t="s">
        <v>5</v>
      </c>
      <c r="AP6" s="3" t="s">
        <v>143</v>
      </c>
      <c r="AQ6" s="3" t="s">
        <v>53</v>
      </c>
      <c r="AR6" s="3" t="s">
        <v>135</v>
      </c>
      <c r="AS6" s="3" t="s">
        <v>37</v>
      </c>
      <c r="AT6" s="3" t="s">
        <v>38</v>
      </c>
      <c r="AU6" s="3" t="s">
        <v>10</v>
      </c>
      <c r="AV6" s="3" t="s">
        <v>39</v>
      </c>
      <c r="AW6" s="4" t="s">
        <v>12</v>
      </c>
      <c r="AX6" s="4" t="s">
        <v>158</v>
      </c>
      <c r="AY6" s="4">
        <v>2000</v>
      </c>
      <c r="AZ6" s="3" t="s">
        <v>30</v>
      </c>
      <c r="BA6" s="3" t="s">
        <v>30</v>
      </c>
      <c r="BB6" s="3">
        <v>865</v>
      </c>
      <c r="BC6" s="3">
        <v>1</v>
      </c>
      <c r="BD6" s="3">
        <v>1</v>
      </c>
      <c r="BE6" s="3">
        <v>1</v>
      </c>
      <c r="BF6" s="3">
        <v>1</v>
      </c>
      <c r="BG6" s="4" t="s">
        <v>348</v>
      </c>
      <c r="BH6" s="4" t="s">
        <v>491</v>
      </c>
      <c r="BI6" s="4" t="s">
        <v>350</v>
      </c>
      <c r="BJ6" s="4" t="s">
        <v>18</v>
      </c>
      <c r="BK6" s="4"/>
      <c r="BL6" s="3">
        <v>-1.629</v>
      </c>
      <c r="BM6" s="3"/>
      <c r="BN6" s="3">
        <v>0.19612560169848642</v>
      </c>
      <c r="BO6" s="3" t="s">
        <v>19</v>
      </c>
      <c r="BP6" s="3">
        <v>-1.9555822328931574</v>
      </c>
      <c r="BQ6" s="3" t="s">
        <v>125</v>
      </c>
    </row>
    <row r="7" spans="1:69" x14ac:dyDescent="0.25">
      <c r="A7" s="2">
        <v>25</v>
      </c>
      <c r="B7" s="3" t="s">
        <v>487</v>
      </c>
      <c r="C7" s="3">
        <v>25.2</v>
      </c>
      <c r="D7" s="3" t="s">
        <v>677</v>
      </c>
      <c r="E7" s="3" t="s">
        <v>678</v>
      </c>
      <c r="F7" s="3"/>
      <c r="G7" s="3"/>
      <c r="H7" s="3" t="str">
        <f>IF(AK7&lt;'2_3 - Outliers'!$F$11,"Exclude, Low outlier",IF(AK7&gt;'2_3 - Outliers'!$F$12,"Exclude, High outlier",""))</f>
        <v>Exclude, Low outlier</v>
      </c>
      <c r="I7" s="3">
        <f>IF(AM7="",VLOOKUP(BI7,'4 -Impute_SE'!$B$10:$C$21,2,FALSE),Database!AM7)</f>
        <v>0.71242499999999997</v>
      </c>
      <c r="J7" s="3">
        <f t="shared" si="0"/>
        <v>1.4036565252482718</v>
      </c>
      <c r="K7" s="3" t="s">
        <v>1435</v>
      </c>
      <c r="L7" s="3">
        <f>1/VLOOKUP($K7,'5-7 Weighting'!J:K,2,FALSE)</f>
        <v>1</v>
      </c>
      <c r="M7" s="3">
        <f t="shared" si="1"/>
        <v>1.4036565252482718</v>
      </c>
      <c r="N7" s="3">
        <f>M7/(VLOOKUP($BI7,'5-7 Weighting'!$M$9:$N$20,2,FALSE)/VLOOKUP($BI7,'5-7 Weighting'!$M$9:$O$20,3,FALSE))</f>
        <v>0.15665706333309246</v>
      </c>
      <c r="O7" s="3">
        <f t="shared" si="2"/>
        <v>-0.12939873431313437</v>
      </c>
      <c r="P7" s="3" t="e">
        <f>1/VLOOKUP($K7,'5-7 Weighting'!Y:Z,2,FALSE)</f>
        <v>#N/A</v>
      </c>
      <c r="Q7" s="3" t="e">
        <f t="shared" si="6"/>
        <v>#N/A</v>
      </c>
      <c r="R7" s="3" t="e">
        <f>Q7/(VLOOKUP($BI7,'5-7 Weighting'!$AC$12:$AD$20,2,FALSE)/(VLOOKUP($BI7,'5-7 Weighting'!$AC$12:$AE$20,3,FALSE)))</f>
        <v>#N/A</v>
      </c>
      <c r="S7" s="3" t="e">
        <f t="shared" si="3"/>
        <v>#N/A</v>
      </c>
      <c r="T7" s="3" t="e">
        <f>1/VLOOKUP($K7,'5-7 Weighting'!$AO$9:$AP$311,2,FALSE)</f>
        <v>#N/A</v>
      </c>
      <c r="U7" s="3" t="e">
        <f t="shared" si="7"/>
        <v>#N/A</v>
      </c>
      <c r="V7" s="3" t="e">
        <f>U7/(VLOOKUP($BI7,'5-7 Weighting'!$AS$12:$AT$22,2,FALSE)/VLOOKUP($BI7,'5-7 Weighting'!$AS$12:$AU$22,3,FALSE))</f>
        <v>#N/A</v>
      </c>
      <c r="W7" s="3" t="e">
        <f t="shared" si="8"/>
        <v>#N/A</v>
      </c>
      <c r="X7" s="3" t="e">
        <f>1/VLOOKUP($K7,'5-7 Weighting'!$BE$9:$BF$487,2,FALSE)</f>
        <v>#N/A</v>
      </c>
      <c r="Y7" s="3" t="e">
        <f t="shared" si="9"/>
        <v>#N/A</v>
      </c>
      <c r="Z7" s="3" t="e">
        <f>Y7/(VLOOKUP($BI7,'5-7 Weighting'!$BI$12:$BJ$23,2,FALSE)/VLOOKUP($BI7,'5-7 Weighting'!$BI$12:$BK$23,3,FALSE))</f>
        <v>#N/A</v>
      </c>
      <c r="AA7" s="3" t="e">
        <f t="shared" si="10"/>
        <v>#N/A</v>
      </c>
      <c r="AB7" s="3">
        <f>1/VLOOKUP($K7,'5-7 Weighting'!$BU$9:$BV$415,2,FALSE)</f>
        <v>1</v>
      </c>
      <c r="AC7" s="3">
        <f t="shared" si="11"/>
        <v>1.4036565252482718</v>
      </c>
      <c r="AD7" s="3">
        <f>AC7/(VLOOKUP($BI7,'5-7 Weighting'!$BY$12:$BZ$23,2,FALSE)/(VLOOKUP($BI7,'5-7 Weighting'!$BY$12:$CA$23,3,FALSE)))</f>
        <v>0.10113740120223062</v>
      </c>
      <c r="AE7" s="3">
        <f t="shared" si="4"/>
        <v>-8.3539493393042494E-2</v>
      </c>
      <c r="AF7" s="3">
        <f>1/VLOOKUP($K7,'5-7 Weighting'!$CK$9:CL$445,2,FALSE)</f>
        <v>1</v>
      </c>
      <c r="AG7" s="3">
        <f t="shared" si="12"/>
        <v>1.4036565252482718</v>
      </c>
      <c r="AH7" s="3">
        <f>AG7/(VLOOKUP($BI7,'5-7 Weighting'!$CO$12:$CP$23,2,FALSE)/(VLOOKUP($BI7,'5-7 Weighting'!$CO$12:$CQ$23,3,FALSE)))</f>
        <v>0.14742854414114798</v>
      </c>
      <c r="AI7" s="3">
        <f t="shared" si="5"/>
        <v>-0.12177597746058823</v>
      </c>
      <c r="AJ7" s="3" t="s">
        <v>490</v>
      </c>
      <c r="AK7" s="6">
        <v>-0.82599999999999996</v>
      </c>
      <c r="AL7" s="3" t="s">
        <v>134</v>
      </c>
      <c r="AM7" s="3">
        <v>0.71242499999999997</v>
      </c>
      <c r="AN7" s="3" t="s">
        <v>26</v>
      </c>
      <c r="AO7" s="3" t="s">
        <v>53</v>
      </c>
      <c r="AP7" s="3" t="s">
        <v>143</v>
      </c>
      <c r="AQ7" s="3" t="s">
        <v>54</v>
      </c>
      <c r="AR7" s="3" t="s">
        <v>135</v>
      </c>
      <c r="AS7" s="3" t="s">
        <v>37</v>
      </c>
      <c r="AT7" s="3" t="s">
        <v>38</v>
      </c>
      <c r="AU7" s="3" t="s">
        <v>10</v>
      </c>
      <c r="AV7" s="3" t="s">
        <v>39</v>
      </c>
      <c r="AW7" s="4" t="s">
        <v>12</v>
      </c>
      <c r="AX7" s="4" t="s">
        <v>223</v>
      </c>
      <c r="AY7" s="4">
        <v>2000</v>
      </c>
      <c r="AZ7" s="3" t="s">
        <v>30</v>
      </c>
      <c r="BA7" s="3" t="s">
        <v>30</v>
      </c>
      <c r="BB7" s="3">
        <v>447</v>
      </c>
      <c r="BC7" s="3">
        <v>1</v>
      </c>
      <c r="BD7" s="3">
        <v>1</v>
      </c>
      <c r="BE7" s="3">
        <v>1</v>
      </c>
      <c r="BF7" s="3">
        <v>1</v>
      </c>
      <c r="BG7" s="4" t="s">
        <v>348</v>
      </c>
      <c r="BH7" s="4" t="s">
        <v>491</v>
      </c>
      <c r="BI7" s="4" t="s">
        <v>350</v>
      </c>
      <c r="BJ7" s="4" t="s">
        <v>18</v>
      </c>
      <c r="BK7" s="4"/>
      <c r="BL7" s="3">
        <v>-2</v>
      </c>
      <c r="BM7" s="3"/>
      <c r="BN7" s="3">
        <v>0.1353352832366127</v>
      </c>
      <c r="BO7" s="3" t="s">
        <v>19</v>
      </c>
      <c r="BP7" s="3">
        <v>-1.1594202898550725</v>
      </c>
      <c r="BQ7" s="3" t="s">
        <v>125</v>
      </c>
    </row>
    <row r="8" spans="1:69" x14ac:dyDescent="0.25">
      <c r="A8" s="2">
        <v>108</v>
      </c>
      <c r="B8" s="3" t="s">
        <v>240</v>
      </c>
      <c r="C8" s="3">
        <v>108.1</v>
      </c>
      <c r="D8" s="3" t="s">
        <v>788</v>
      </c>
      <c r="E8" s="3" t="s">
        <v>241</v>
      </c>
      <c r="F8" s="3"/>
      <c r="G8" s="3"/>
      <c r="H8" s="3" t="str">
        <f>IF(AK8&lt;'2_3 - Outliers'!$F$11,"Exclude, Low outlier",IF(AK8&gt;'2_3 - Outliers'!$F$12,"Exclude, High outlier",""))</f>
        <v>Exclude, Low outlier</v>
      </c>
      <c r="I8" s="3">
        <f>IF(AM8="",VLOOKUP(BI8,'4 -Impute_SE'!$B$10:$C$21,2,FALSE),Database!AM8)</f>
        <v>0.10300154641287317</v>
      </c>
      <c r="J8" s="3">
        <f t="shared" si="0"/>
        <v>9.7085921020212922</v>
      </c>
      <c r="K8" s="3" t="s">
        <v>1436</v>
      </c>
      <c r="L8" s="3">
        <f>1/VLOOKUP($K8,'5-7 Weighting'!J:K,2,FALSE)</f>
        <v>0.5</v>
      </c>
      <c r="M8" s="3">
        <f t="shared" si="1"/>
        <v>4.8542960510106461</v>
      </c>
      <c r="N8" s="3">
        <f>M8/(VLOOKUP($BI8,'5-7 Weighting'!$M$9:$N$20,2,FALSE)/VLOOKUP($BI8,'5-7 Weighting'!$M$9:$O$20,3,FALSE))</f>
        <v>6.5871729628402625E-2</v>
      </c>
      <c r="O8" s="3">
        <f t="shared" si="2"/>
        <v>-5.1466833921533908E-2</v>
      </c>
      <c r="P8" s="3" t="e">
        <f>1/VLOOKUP($K8,'5-7 Weighting'!Y:Z,2,FALSE)</f>
        <v>#N/A</v>
      </c>
      <c r="Q8" s="3" t="e">
        <f t="shared" si="6"/>
        <v>#N/A</v>
      </c>
      <c r="R8" s="3" t="e">
        <f>Q8/(VLOOKUP($BI8,'5-7 Weighting'!$AC$12:$AD$20,2,FALSE)/(VLOOKUP($BI8,'5-7 Weighting'!$AC$12:$AE$20,3,FALSE)))</f>
        <v>#N/A</v>
      </c>
      <c r="S8" s="3" t="e">
        <f t="shared" si="3"/>
        <v>#N/A</v>
      </c>
      <c r="T8" s="3" t="e">
        <f>1/VLOOKUP($K8,'5-7 Weighting'!$AO$9:$AP$311,2,FALSE)</f>
        <v>#N/A</v>
      </c>
      <c r="U8" s="3" t="e">
        <f t="shared" si="7"/>
        <v>#N/A</v>
      </c>
      <c r="V8" s="3" t="e">
        <f>U8/(VLOOKUP($BI8,'5-7 Weighting'!$AS$12:$AT$22,2,FALSE)/VLOOKUP($BI8,'5-7 Weighting'!$AS$12:$AU$22,3,FALSE))</f>
        <v>#N/A</v>
      </c>
      <c r="W8" s="3" t="e">
        <f t="shared" si="8"/>
        <v>#N/A</v>
      </c>
      <c r="X8" s="3" t="e">
        <f>1/VLOOKUP($K8,'5-7 Weighting'!$BE$9:$BF$487,2,FALSE)</f>
        <v>#N/A</v>
      </c>
      <c r="Y8" s="3" t="e">
        <f t="shared" si="9"/>
        <v>#N/A</v>
      </c>
      <c r="Z8" s="3" t="e">
        <f>Y8/(VLOOKUP($BI8,'5-7 Weighting'!$BI$12:$BJ$23,2,FALSE)/VLOOKUP($BI8,'5-7 Weighting'!$BI$12:$BK$23,3,FALSE))</f>
        <v>#N/A</v>
      </c>
      <c r="AA8" s="3" t="e">
        <f t="shared" si="10"/>
        <v>#N/A</v>
      </c>
      <c r="AB8" s="3">
        <f>1/VLOOKUP($K8,'5-7 Weighting'!$BU$9:$BV$415,2,FALSE)</f>
        <v>0.5</v>
      </c>
      <c r="AC8" s="3">
        <f t="shared" si="11"/>
        <v>4.8542960510106461</v>
      </c>
      <c r="AD8" s="3">
        <f>AC8/(VLOOKUP($BI8,'5-7 Weighting'!$BY$12:$BZ$23,2,FALSE)/(VLOOKUP($BI8,'5-7 Weighting'!$BY$12:$CA$23,3,FALSE)))</f>
        <v>3.5962744312136169E-2</v>
      </c>
      <c r="AE8" s="3">
        <f t="shared" si="4"/>
        <v>-2.8098375423213921E-2</v>
      </c>
      <c r="AF8" s="3">
        <f>1/VLOOKUP($K8,'5-7 Weighting'!$CK$9:CL$445,2,FALSE)</f>
        <v>0.5</v>
      </c>
      <c r="AG8" s="3">
        <f t="shared" si="12"/>
        <v>4.8542960510106461</v>
      </c>
      <c r="AH8" s="3">
        <f>AG8/(VLOOKUP($BI8,'5-7 Weighting'!$CO$12:$CP$23,2,FALSE)/(VLOOKUP($BI8,'5-7 Weighting'!$CO$12:$CQ$23,3,FALSE)))</f>
        <v>4.6051473311767482E-2</v>
      </c>
      <c r="AI8" s="3">
        <f t="shared" si="5"/>
        <v>-3.5980891076476854E-2</v>
      </c>
      <c r="AJ8" s="3" t="s">
        <v>149</v>
      </c>
      <c r="AK8" s="6">
        <v>-0.78131899999999999</v>
      </c>
      <c r="AL8" s="3" t="s">
        <v>134</v>
      </c>
      <c r="AM8" s="3"/>
      <c r="AN8" s="3"/>
      <c r="AO8" s="3" t="s">
        <v>53</v>
      </c>
      <c r="AP8" s="3" t="s">
        <v>143</v>
      </c>
      <c r="AQ8" s="3" t="s">
        <v>54</v>
      </c>
      <c r="AR8" s="3" t="s">
        <v>7</v>
      </c>
      <c r="AS8" s="3" t="s">
        <v>37</v>
      </c>
      <c r="AT8" s="3" t="s">
        <v>38</v>
      </c>
      <c r="AU8" s="3" t="s">
        <v>10</v>
      </c>
      <c r="AV8" s="3" t="s">
        <v>39</v>
      </c>
      <c r="AW8" s="4" t="s">
        <v>12</v>
      </c>
      <c r="AX8" s="4" t="s">
        <v>242</v>
      </c>
      <c r="AY8" s="4">
        <v>2000</v>
      </c>
      <c r="AZ8" s="3" t="s">
        <v>30</v>
      </c>
      <c r="BA8" s="3" t="s">
        <v>30</v>
      </c>
      <c r="BB8" s="3">
        <v>40436</v>
      </c>
      <c r="BC8" s="3">
        <v>1</v>
      </c>
      <c r="BD8" s="3">
        <v>0</v>
      </c>
      <c r="BE8" s="3">
        <v>1</v>
      </c>
      <c r="BF8" s="3">
        <v>1</v>
      </c>
      <c r="BG8" s="4" t="s">
        <v>348</v>
      </c>
      <c r="BH8" s="4" t="s">
        <v>787</v>
      </c>
      <c r="BI8" s="4" t="s">
        <v>645</v>
      </c>
      <c r="BJ8" s="4" t="s">
        <v>18</v>
      </c>
      <c r="BK8" s="4"/>
      <c r="BL8" s="3">
        <v>-1.0703</v>
      </c>
      <c r="BM8" s="3"/>
      <c r="BN8" s="3">
        <v>0.34290563029732091</v>
      </c>
      <c r="BO8" s="3" t="s">
        <v>19</v>
      </c>
      <c r="BP8" s="3" t="s">
        <v>20</v>
      </c>
      <c r="BQ8" s="3"/>
    </row>
    <row r="9" spans="1:69" x14ac:dyDescent="0.25">
      <c r="A9" s="2">
        <v>108</v>
      </c>
      <c r="B9" s="3" t="s">
        <v>240</v>
      </c>
      <c r="C9" s="3">
        <v>108.1</v>
      </c>
      <c r="D9" s="3" t="s">
        <v>903</v>
      </c>
      <c r="E9" s="3" t="s">
        <v>241</v>
      </c>
      <c r="F9" s="3"/>
      <c r="G9" s="3"/>
      <c r="H9" s="3" t="str">
        <f>IF(AK9&lt;'2_3 - Outliers'!$F$11,"Exclude, Low outlier",IF(AK9&gt;'2_3 - Outliers'!$F$12,"Exclude, High outlier",""))</f>
        <v>Exclude, Low outlier</v>
      </c>
      <c r="I9" s="3">
        <f>IF(AM9="",VLOOKUP(BI9,'4 -Impute_SE'!$B$10:$C$21,2,FALSE),Database!AM9)</f>
        <v>4.0945860762741065E-2</v>
      </c>
      <c r="J9" s="3">
        <f t="shared" si="0"/>
        <v>24.422493052336954</v>
      </c>
      <c r="K9" s="3" t="s">
        <v>1437</v>
      </c>
      <c r="L9" s="3">
        <f>1/VLOOKUP($K9,'5-7 Weighting'!J:K,2,FALSE)</f>
        <v>0.5</v>
      </c>
      <c r="M9" s="3">
        <f t="shared" si="1"/>
        <v>12.211246526168477</v>
      </c>
      <c r="N9" s="3">
        <f>M9/(VLOOKUP($BI9,'5-7 Weighting'!$M$9:$N$20,2,FALSE)/VLOOKUP($BI9,'5-7 Weighting'!$M$9:$O$20,3,FALSE))</f>
        <v>5.9918081762712805E-4</v>
      </c>
      <c r="O9" s="3">
        <f t="shared" si="2"/>
        <v>-3.9252335362753159E-4</v>
      </c>
      <c r="P9" s="3" t="e">
        <f>1/VLOOKUP($K9,'5-7 Weighting'!Y:Z,2,FALSE)</f>
        <v>#N/A</v>
      </c>
      <c r="Q9" s="3" t="e">
        <f t="shared" si="6"/>
        <v>#N/A</v>
      </c>
      <c r="R9" s="3" t="e">
        <f>Q9/(VLOOKUP($BI9,'5-7 Weighting'!$AC$12:$AD$20,2,FALSE)/(VLOOKUP($BI9,'5-7 Weighting'!$AC$12:$AE$20,3,FALSE)))</f>
        <v>#N/A</v>
      </c>
      <c r="S9" s="3" t="e">
        <f t="shared" si="3"/>
        <v>#N/A</v>
      </c>
      <c r="T9" s="3" t="e">
        <f>1/VLOOKUP($K9,'5-7 Weighting'!$AO$9:$AP$311,2,FALSE)</f>
        <v>#N/A</v>
      </c>
      <c r="U9" s="3" t="e">
        <f t="shared" si="7"/>
        <v>#N/A</v>
      </c>
      <c r="V9" s="3" t="e">
        <f>U9/(VLOOKUP($BI9,'5-7 Weighting'!$AS$12:$AT$22,2,FALSE)/VLOOKUP($BI9,'5-7 Weighting'!$AS$12:$AU$22,3,FALSE))</f>
        <v>#N/A</v>
      </c>
      <c r="W9" s="3" t="e">
        <f t="shared" si="8"/>
        <v>#N/A</v>
      </c>
      <c r="X9" s="3">
        <f>1/VLOOKUP($K9,'5-7 Weighting'!$BE$9:$BF$487,2,FALSE)</f>
        <v>1</v>
      </c>
      <c r="Y9" s="3">
        <f t="shared" si="9"/>
        <v>24.422493052336954</v>
      </c>
      <c r="Z9" s="3">
        <f>Y9/(VLOOKUP($BI9,'5-7 Weighting'!$BI$12:$BJ$23,2,FALSE)/VLOOKUP($BI9,'5-7 Weighting'!$BI$12:$BK$23,3,FALSE))</f>
        <v>6.5937470328730427E-4</v>
      </c>
      <c r="AA9" s="3">
        <f t="shared" si="10"/>
        <v>-4.3195636812351306E-4</v>
      </c>
      <c r="AB9" s="3">
        <f>1/VLOOKUP($K9,'5-7 Weighting'!$BU$9:$BV$415,2,FALSE)</f>
        <v>0.5</v>
      </c>
      <c r="AC9" s="3">
        <f t="shared" si="11"/>
        <v>12.211246526168477</v>
      </c>
      <c r="AD9" s="3">
        <f>AC9/(VLOOKUP($BI9,'5-7 Weighting'!$BY$12:$BZ$23,2,FALSE)/(VLOOKUP($BI9,'5-7 Weighting'!$BY$12:$CA$23,3,FALSE)))</f>
        <v>4.3486688029259035E-2</v>
      </c>
      <c r="AE9" s="3">
        <f t="shared" si="4"/>
        <v>-2.8488129327967595E-2</v>
      </c>
      <c r="AF9" s="3">
        <f>1/VLOOKUP($K9,'5-7 Weighting'!$CK$9:CL$445,2,FALSE)</f>
        <v>0.5</v>
      </c>
      <c r="AG9" s="3">
        <f t="shared" si="12"/>
        <v>12.211246526168477</v>
      </c>
      <c r="AH9" s="3">
        <f>AG9/(VLOOKUP($BI9,'5-7 Weighting'!$CO$12:$CP$23,2,FALSE)/(VLOOKUP($BI9,'5-7 Weighting'!$CO$12:$CQ$23,3,FALSE)))</f>
        <v>3.6331981630628539E-4</v>
      </c>
      <c r="AI9" s="3">
        <f t="shared" si="5"/>
        <v>-2.3801081166224756E-4</v>
      </c>
      <c r="AJ9" s="3" t="s">
        <v>3</v>
      </c>
      <c r="AK9" s="6">
        <v>-0.65510000000000002</v>
      </c>
      <c r="AL9" s="3" t="s">
        <v>4</v>
      </c>
      <c r="AM9" s="3"/>
      <c r="AN9" s="3"/>
      <c r="AO9" s="3" t="s">
        <v>5</v>
      </c>
      <c r="AP9" s="3" t="s">
        <v>143</v>
      </c>
      <c r="AQ9" s="3" t="s">
        <v>53</v>
      </c>
      <c r="AR9" s="3" t="s">
        <v>7</v>
      </c>
      <c r="AS9" s="3" t="s">
        <v>37</v>
      </c>
      <c r="AT9" s="3" t="s">
        <v>38</v>
      </c>
      <c r="AU9" s="3" t="s">
        <v>10</v>
      </c>
      <c r="AV9" s="3" t="s">
        <v>39</v>
      </c>
      <c r="AW9" s="4" t="s">
        <v>12</v>
      </c>
      <c r="AX9" s="4" t="s">
        <v>242</v>
      </c>
      <c r="AY9" s="4">
        <v>2000</v>
      </c>
      <c r="AZ9" s="3" t="s">
        <v>30</v>
      </c>
      <c r="BA9" s="3" t="s">
        <v>30</v>
      </c>
      <c r="BB9" s="3">
        <v>40436</v>
      </c>
      <c r="BC9" s="3">
        <v>1</v>
      </c>
      <c r="BD9" s="3">
        <v>0</v>
      </c>
      <c r="BE9" s="3">
        <v>1</v>
      </c>
      <c r="BF9" s="3">
        <v>1</v>
      </c>
      <c r="BG9" s="4" t="s">
        <v>97</v>
      </c>
      <c r="BH9" s="4" t="s">
        <v>857</v>
      </c>
      <c r="BI9" s="3" t="s">
        <v>709</v>
      </c>
      <c r="BJ9" s="4" t="s">
        <v>18</v>
      </c>
      <c r="BK9" s="4"/>
      <c r="BL9" s="3">
        <v>-0.45269999999999999</v>
      </c>
      <c r="BM9" s="3"/>
      <c r="BN9" s="3">
        <v>0.63590887767667914</v>
      </c>
      <c r="BO9" s="3" t="s">
        <v>19</v>
      </c>
      <c r="BP9" s="3" t="s">
        <v>20</v>
      </c>
      <c r="BQ9" s="3"/>
    </row>
    <row r="10" spans="1:69" x14ac:dyDescent="0.25">
      <c r="A10" s="2">
        <v>160</v>
      </c>
      <c r="B10" s="3" t="s">
        <v>1207</v>
      </c>
      <c r="C10" s="3">
        <v>160.1</v>
      </c>
      <c r="D10" s="3" t="s">
        <v>1213</v>
      </c>
      <c r="E10" s="3" t="s">
        <v>1209</v>
      </c>
      <c r="F10" s="3"/>
      <c r="G10" s="3"/>
      <c r="H10" s="3" t="str">
        <f>IF(AK10&lt;'2_3 - Outliers'!$F$11,"Exclude, Low outlier",IF(AK10&gt;'2_3 - Outliers'!$F$12,"Exclude, High outlier",""))</f>
        <v>Exclude, Low outlier</v>
      </c>
      <c r="I10" s="3">
        <f>IF(AM10="",VLOOKUP(BI10,'4 -Impute_SE'!$B$10:$C$21,2,FALSE),Database!AM10)</f>
        <v>6.3428288987787754E-2</v>
      </c>
      <c r="J10" s="3">
        <f t="shared" si="0"/>
        <v>15.765835969381678</v>
      </c>
      <c r="K10" s="3" t="s">
        <v>1438</v>
      </c>
      <c r="L10" s="3">
        <f>1/VLOOKUP($K10,'5-7 Weighting'!J:K,2,FALSE)</f>
        <v>1</v>
      </c>
      <c r="M10" s="3">
        <f t="shared" si="1"/>
        <v>15.765835969381678</v>
      </c>
      <c r="N10" s="3">
        <f>M10/(VLOOKUP($BI10,'5-7 Weighting'!$M$9:$N$20,2,FALSE)/VLOOKUP($BI10,'5-7 Weighting'!$M$9:$O$20,3,FALSE))</f>
        <v>7.7359722993598052E-4</v>
      </c>
      <c r="O10" s="3">
        <f t="shared" si="2"/>
        <v>-4.923477968597728E-4</v>
      </c>
      <c r="P10" s="3" t="e">
        <f>1/VLOOKUP($K10,'5-7 Weighting'!Y:Z,2,FALSE)</f>
        <v>#N/A</v>
      </c>
      <c r="Q10" s="3" t="e">
        <f t="shared" si="6"/>
        <v>#N/A</v>
      </c>
      <c r="R10" s="3" t="e">
        <f>Q10/(VLOOKUP($BI10,'5-7 Weighting'!$AC$12:$AD$20,2,FALSE)/(VLOOKUP($BI10,'5-7 Weighting'!$AC$12:$AE$20,3,FALSE)))</f>
        <v>#N/A</v>
      </c>
      <c r="S10" s="3" t="e">
        <f t="shared" si="3"/>
        <v>#N/A</v>
      </c>
      <c r="T10" s="3" t="e">
        <f>1/VLOOKUP($K10,'5-7 Weighting'!$AO$9:$AP$311,2,FALSE)</f>
        <v>#N/A</v>
      </c>
      <c r="U10" s="3" t="e">
        <f t="shared" si="7"/>
        <v>#N/A</v>
      </c>
      <c r="V10" s="3" t="e">
        <f>U10/(VLOOKUP($BI10,'5-7 Weighting'!$AS$12:$AT$22,2,FALSE)/VLOOKUP($BI10,'5-7 Weighting'!$AS$12:$AU$22,3,FALSE))</f>
        <v>#N/A</v>
      </c>
      <c r="W10" s="3" t="e">
        <f t="shared" si="8"/>
        <v>#N/A</v>
      </c>
      <c r="X10" s="3" t="e">
        <f>1/VLOOKUP($K10,'5-7 Weighting'!$BE$9:$BF$487,2,FALSE)</f>
        <v>#N/A</v>
      </c>
      <c r="Y10" s="3" t="e">
        <f t="shared" si="9"/>
        <v>#N/A</v>
      </c>
      <c r="Z10" s="3" t="e">
        <f>Y10/(VLOOKUP($BI10,'5-7 Weighting'!$BI$12:$BJ$23,2,FALSE)/VLOOKUP($BI10,'5-7 Weighting'!$BI$12:$BK$23,3,FALSE))</f>
        <v>#N/A</v>
      </c>
      <c r="AA10" s="3" t="e">
        <f t="shared" si="10"/>
        <v>#N/A</v>
      </c>
      <c r="AB10" s="3" t="e">
        <f>1/VLOOKUP($K10,'5-7 Weighting'!$BU$9:$BV$415,2,FALSE)</f>
        <v>#N/A</v>
      </c>
      <c r="AC10" s="3" t="e">
        <f t="shared" si="11"/>
        <v>#N/A</v>
      </c>
      <c r="AD10" s="3" t="e">
        <f>AC10/(VLOOKUP($BI10,'5-7 Weighting'!$BY$12:$BZ$23,2,FALSE)/(VLOOKUP($BI10,'5-7 Weighting'!$BY$12:$CA$23,3,FALSE)))</f>
        <v>#N/A</v>
      </c>
      <c r="AE10" s="3" t="e">
        <f t="shared" si="4"/>
        <v>#N/A</v>
      </c>
      <c r="AF10" s="3">
        <f>1/VLOOKUP($K10,'5-7 Weighting'!$CK$9:CL$445,2,FALSE)</f>
        <v>1</v>
      </c>
      <c r="AG10" s="3">
        <f t="shared" si="12"/>
        <v>15.765835969381678</v>
      </c>
      <c r="AH10" s="3">
        <f>AG10/(VLOOKUP($BI10,'5-7 Weighting'!$CO$12:$CP$23,2,FALSE)/(VLOOKUP($BI10,'5-7 Weighting'!$CO$12:$CQ$23,3,FALSE)))</f>
        <v>4.6907910802027395E-4</v>
      </c>
      <c r="AI10" s="3">
        <f t="shared" si="5"/>
        <v>-2.9854045031397233E-4</v>
      </c>
      <c r="AJ10" s="3" t="s">
        <v>24</v>
      </c>
      <c r="AK10" s="6">
        <v>-0.63643945170346239</v>
      </c>
      <c r="AL10" s="3" t="s">
        <v>25</v>
      </c>
      <c r="AM10" s="3">
        <v>6.3428288987787754E-2</v>
      </c>
      <c r="AN10" s="3" t="s">
        <v>26</v>
      </c>
      <c r="AO10" s="3" t="s">
        <v>5</v>
      </c>
      <c r="AP10" s="3" t="s">
        <v>1314</v>
      </c>
      <c r="AQ10" s="3" t="s">
        <v>53</v>
      </c>
      <c r="AR10" s="3" t="s">
        <v>7</v>
      </c>
      <c r="AS10" s="3" t="s">
        <v>1319</v>
      </c>
      <c r="AT10" s="3" t="s">
        <v>38</v>
      </c>
      <c r="AU10" s="3" t="s">
        <v>10</v>
      </c>
      <c r="AV10" s="3" t="s">
        <v>11</v>
      </c>
      <c r="AW10" s="4" t="s">
        <v>12</v>
      </c>
      <c r="AX10" s="4" t="s">
        <v>1338</v>
      </c>
      <c r="AY10" s="4">
        <v>2015</v>
      </c>
      <c r="AZ10" s="3" t="s">
        <v>14</v>
      </c>
      <c r="BA10" s="3" t="s">
        <v>2425</v>
      </c>
      <c r="BB10" s="3">
        <v>2124</v>
      </c>
      <c r="BC10" s="3">
        <v>1</v>
      </c>
      <c r="BD10" s="3">
        <v>0</v>
      </c>
      <c r="BE10" s="3">
        <v>0</v>
      </c>
      <c r="BF10" s="3">
        <v>0</v>
      </c>
      <c r="BG10" s="4" t="s">
        <v>97</v>
      </c>
      <c r="BH10" s="4" t="s">
        <v>1369</v>
      </c>
      <c r="BI10" s="4" t="s">
        <v>709</v>
      </c>
      <c r="BJ10" s="4" t="s">
        <v>1403</v>
      </c>
      <c r="BK10" s="4"/>
      <c r="BL10" s="3">
        <v>-46.088000000000001</v>
      </c>
      <c r="BM10" s="3"/>
      <c r="BN10" s="3"/>
      <c r="BO10" s="3"/>
      <c r="BP10" s="3">
        <v>-10.034000000000001</v>
      </c>
      <c r="BQ10" s="3" t="s">
        <v>1305</v>
      </c>
    </row>
    <row r="11" spans="1:69" x14ac:dyDescent="0.25">
      <c r="A11" s="2">
        <v>160</v>
      </c>
      <c r="B11" s="3" t="s">
        <v>1207</v>
      </c>
      <c r="C11" s="3">
        <v>160.19999999999999</v>
      </c>
      <c r="D11" s="3" t="s">
        <v>1218</v>
      </c>
      <c r="E11" s="3" t="s">
        <v>1215</v>
      </c>
      <c r="F11" s="3"/>
      <c r="G11" s="3"/>
      <c r="H11" s="3" t="str">
        <f>IF(AK11&lt;'2_3 - Outliers'!$F$11,"Exclude, Low outlier",IF(AK11&gt;'2_3 - Outliers'!$F$12,"Exclude, High outlier",""))</f>
        <v>Exclude, Low outlier</v>
      </c>
      <c r="I11" s="3">
        <f>IF(AM11="",VLOOKUP(BI11,'4 -Impute_SE'!$B$10:$C$21,2,FALSE),Database!AM11)</f>
        <v>3.5497378021226746E-2</v>
      </c>
      <c r="J11" s="3">
        <f t="shared" si="0"/>
        <v>28.171094760915</v>
      </c>
      <c r="K11" s="3" t="s">
        <v>1439</v>
      </c>
      <c r="L11" s="3">
        <f>1/VLOOKUP($K11,'5-7 Weighting'!J:K,2,FALSE)</f>
        <v>1</v>
      </c>
      <c r="M11" s="3">
        <f t="shared" si="1"/>
        <v>28.171094760915</v>
      </c>
      <c r="N11" s="3">
        <f>M11/(VLOOKUP($BI11,'5-7 Weighting'!$M$9:$N$20,2,FALSE)/VLOOKUP($BI11,'5-7 Weighting'!$M$9:$O$20,3,FALSE))</f>
        <v>1.3822978314395442E-3</v>
      </c>
      <c r="O11" s="3">
        <f t="shared" si="2"/>
        <v>-7.3091616324727677E-4</v>
      </c>
      <c r="P11" s="3" t="e">
        <f>1/VLOOKUP($K11,'5-7 Weighting'!Y:Z,2,FALSE)</f>
        <v>#N/A</v>
      </c>
      <c r="Q11" s="3" t="e">
        <f t="shared" si="6"/>
        <v>#N/A</v>
      </c>
      <c r="R11" s="3" t="e">
        <f>Q11/(VLOOKUP($BI11,'5-7 Weighting'!$AC$12:$AD$20,2,FALSE)/(VLOOKUP($BI11,'5-7 Weighting'!$AC$12:$AE$20,3,FALSE)))</f>
        <v>#N/A</v>
      </c>
      <c r="S11" s="3" t="e">
        <f t="shared" si="3"/>
        <v>#N/A</v>
      </c>
      <c r="T11" s="3" t="e">
        <f>1/VLOOKUP($K11,'5-7 Weighting'!$AO$9:$AP$311,2,FALSE)</f>
        <v>#N/A</v>
      </c>
      <c r="U11" s="3" t="e">
        <f t="shared" si="7"/>
        <v>#N/A</v>
      </c>
      <c r="V11" s="3" t="e">
        <f>U11/(VLOOKUP($BI11,'5-7 Weighting'!$AS$12:$AT$22,2,FALSE)/VLOOKUP($BI11,'5-7 Weighting'!$AS$12:$AU$22,3,FALSE))</f>
        <v>#N/A</v>
      </c>
      <c r="W11" s="3" t="e">
        <f t="shared" si="8"/>
        <v>#N/A</v>
      </c>
      <c r="X11" s="3" t="e">
        <f>1/VLOOKUP($K11,'5-7 Weighting'!$BE$9:$BF$487,2,FALSE)</f>
        <v>#N/A</v>
      </c>
      <c r="Y11" s="3" t="e">
        <f t="shared" si="9"/>
        <v>#N/A</v>
      </c>
      <c r="Z11" s="3" t="e">
        <f>Y11/(VLOOKUP($BI11,'5-7 Weighting'!$BI$12:$BJ$23,2,FALSE)/VLOOKUP($BI11,'5-7 Weighting'!$BI$12:$BK$23,3,FALSE))</f>
        <v>#N/A</v>
      </c>
      <c r="AA11" s="3" t="e">
        <f t="shared" si="10"/>
        <v>#N/A</v>
      </c>
      <c r="AB11" s="3" t="e">
        <f>1/VLOOKUP($K11,'5-7 Weighting'!$BU$9:$BV$415,2,FALSE)</f>
        <v>#N/A</v>
      </c>
      <c r="AC11" s="3" t="e">
        <f t="shared" si="11"/>
        <v>#N/A</v>
      </c>
      <c r="AD11" s="3" t="e">
        <f>AC11/(VLOOKUP($BI11,'5-7 Weighting'!$BY$12:$BZ$23,2,FALSE)/(VLOOKUP($BI11,'5-7 Weighting'!$BY$12:$CA$23,3,FALSE)))</f>
        <v>#N/A</v>
      </c>
      <c r="AE11" s="3" t="e">
        <f t="shared" si="4"/>
        <v>#N/A</v>
      </c>
      <c r="AF11" s="3">
        <f>1/VLOOKUP($K11,'5-7 Weighting'!$CK$9:CL$445,2,FALSE)</f>
        <v>1</v>
      </c>
      <c r="AG11" s="3">
        <f t="shared" si="12"/>
        <v>28.171094760915</v>
      </c>
      <c r="AH11" s="3">
        <f>AG11/(VLOOKUP($BI11,'5-7 Weighting'!$CO$12:$CP$23,2,FALSE)/(VLOOKUP($BI11,'5-7 Weighting'!$CO$12:$CQ$23,3,FALSE)))</f>
        <v>8.3817134898955066E-4</v>
      </c>
      <c r="AI11" s="3">
        <f t="shared" si="5"/>
        <v>-4.4319897826160378E-4</v>
      </c>
      <c r="AJ11" s="3" t="s">
        <v>24</v>
      </c>
      <c r="AK11" s="6">
        <v>-0.52876894300419364</v>
      </c>
      <c r="AL11" s="3" t="s">
        <v>25</v>
      </c>
      <c r="AM11" s="3">
        <v>3.5497378021226746E-2</v>
      </c>
      <c r="AN11" s="3" t="s">
        <v>26</v>
      </c>
      <c r="AO11" s="3" t="s">
        <v>5</v>
      </c>
      <c r="AP11" s="3" t="s">
        <v>1314</v>
      </c>
      <c r="AQ11" s="3" t="s">
        <v>53</v>
      </c>
      <c r="AR11" s="3" t="s">
        <v>7</v>
      </c>
      <c r="AS11" s="3" t="s">
        <v>1320</v>
      </c>
      <c r="AT11" s="3" t="s">
        <v>38</v>
      </c>
      <c r="AU11" s="3" t="s">
        <v>10</v>
      </c>
      <c r="AV11" s="3" t="s">
        <v>11</v>
      </c>
      <c r="AW11" s="4" t="s">
        <v>12</v>
      </c>
      <c r="AX11" s="4" t="s">
        <v>1338</v>
      </c>
      <c r="AY11" s="4">
        <v>2015</v>
      </c>
      <c r="AZ11" s="3" t="s">
        <v>14</v>
      </c>
      <c r="BA11" s="3" t="s">
        <v>2425</v>
      </c>
      <c r="BB11" s="3">
        <v>2124</v>
      </c>
      <c r="BC11" s="3">
        <v>1</v>
      </c>
      <c r="BD11" s="3">
        <v>0</v>
      </c>
      <c r="BE11" s="3">
        <v>0</v>
      </c>
      <c r="BF11" s="3">
        <v>0</v>
      </c>
      <c r="BG11" s="4" t="s">
        <v>97</v>
      </c>
      <c r="BH11" s="4" t="s">
        <v>1369</v>
      </c>
      <c r="BI11" s="4" t="s">
        <v>709</v>
      </c>
      <c r="BJ11" s="4" t="s">
        <v>1403</v>
      </c>
      <c r="BK11" s="4"/>
      <c r="BL11" s="3">
        <v>-38.290999999999997</v>
      </c>
      <c r="BM11" s="3"/>
      <c r="BN11" s="3"/>
      <c r="BO11" s="3"/>
      <c r="BP11" s="3">
        <v>-14.896000000000001</v>
      </c>
      <c r="BQ11" s="3" t="s">
        <v>1305</v>
      </c>
    </row>
    <row r="12" spans="1:69" x14ac:dyDescent="0.25">
      <c r="A12" s="2">
        <v>25</v>
      </c>
      <c r="B12" s="3" t="s">
        <v>487</v>
      </c>
      <c r="C12" s="3">
        <v>25.1</v>
      </c>
      <c r="D12" s="3" t="s">
        <v>674</v>
      </c>
      <c r="E12" s="3" t="s">
        <v>675</v>
      </c>
      <c r="F12" s="3"/>
      <c r="G12" s="3"/>
      <c r="H12" s="3" t="str">
        <f>IF(AK12&lt;'2_3 - Outliers'!$F$11,"Exclude, Low outlier",IF(AK12&gt;'2_3 - Outliers'!$F$12,"Exclude, High outlier",""))</f>
        <v/>
      </c>
      <c r="I12" s="3">
        <f>IF(AM12="",VLOOKUP(BI12,'4 -Impute_SE'!$B$10:$C$21,2,FALSE),Database!AM12)</f>
        <v>0.29144500000000001</v>
      </c>
      <c r="J12" s="3">
        <f t="shared" si="0"/>
        <v>3.4311791247062051</v>
      </c>
      <c r="K12" s="3" t="s">
        <v>1440</v>
      </c>
      <c r="L12" s="3">
        <f>1/VLOOKUP($K12,'5-7 Weighting'!J:K,2,FALSE)</f>
        <v>1</v>
      </c>
      <c r="M12" s="3">
        <f t="shared" si="1"/>
        <v>3.4311791247062051</v>
      </c>
      <c r="N12" s="3">
        <f>M12/(VLOOKUP($BI12,'5-7 Weighting'!$M$9:$N$20,2,FALSE)/VLOOKUP($BI12,'5-7 Weighting'!$M$9:$O$20,3,FALSE))</f>
        <v>0.38294157849706939</v>
      </c>
      <c r="O12" s="3">
        <f t="shared" si="2"/>
        <v>-0.16954738387957746</v>
      </c>
      <c r="P12" s="3" t="e">
        <f>1/VLOOKUP($K12,'5-7 Weighting'!Y:Z,2,FALSE)</f>
        <v>#N/A</v>
      </c>
      <c r="Q12" s="3" t="e">
        <f t="shared" si="6"/>
        <v>#N/A</v>
      </c>
      <c r="R12" s="3" t="e">
        <f>Q12/(VLOOKUP($BI12,'5-7 Weighting'!$AC$12:$AD$20,2,FALSE)/(VLOOKUP($BI12,'5-7 Weighting'!$AC$12:$AE$20,3,FALSE)))</f>
        <v>#N/A</v>
      </c>
      <c r="S12" s="3" t="e">
        <f t="shared" si="3"/>
        <v>#N/A</v>
      </c>
      <c r="T12" s="3">
        <f>1/VLOOKUP($K12,'5-7 Weighting'!$AO$9:$AP$311,2,FALSE)</f>
        <v>1</v>
      </c>
      <c r="U12" s="3">
        <f t="shared" si="7"/>
        <v>3.4311791247062051</v>
      </c>
      <c r="V12" s="3">
        <f>U12/(VLOOKUP($BI12,'5-7 Weighting'!$AS$12:$AT$22,2,FALSE)/VLOOKUP($BI12,'5-7 Weighting'!$AS$12:$AU$22,3,FALSE))</f>
        <v>0.62204820842516129</v>
      </c>
      <c r="W12" s="3">
        <f t="shared" si="8"/>
        <v>-0.27541184428024013</v>
      </c>
      <c r="X12" s="3" t="e">
        <f>1/VLOOKUP($K12,'5-7 Weighting'!$BE$9:$BF$487,2,FALSE)</f>
        <v>#N/A</v>
      </c>
      <c r="Y12" s="3" t="e">
        <f t="shared" si="9"/>
        <v>#N/A</v>
      </c>
      <c r="Z12" s="3" t="e">
        <f>Y12/(VLOOKUP($BI12,'5-7 Weighting'!$BI$12:$BJ$23,2,FALSE)/VLOOKUP($BI12,'5-7 Weighting'!$BI$12:$BK$23,3,FALSE))</f>
        <v>#N/A</v>
      </c>
      <c r="AA12" s="3" t="e">
        <f t="shared" si="10"/>
        <v>#N/A</v>
      </c>
      <c r="AB12" s="3">
        <f>1/VLOOKUP($K12,'5-7 Weighting'!$BU$9:$BV$415,2,FALSE)</f>
        <v>1</v>
      </c>
      <c r="AC12" s="3">
        <f t="shared" si="11"/>
        <v>3.4311791247062051</v>
      </c>
      <c r="AD12" s="3">
        <f>AC12/(VLOOKUP($BI12,'5-7 Weighting'!$BY$12:$BZ$23,2,FALSE)/(VLOOKUP($BI12,'5-7 Weighting'!$BY$12:$CA$23,3,FALSE)))</f>
        <v>0.24722610801866271</v>
      </c>
      <c r="AE12" s="3">
        <f t="shared" si="4"/>
        <v>-0.10945935932526291</v>
      </c>
      <c r="AF12" s="3">
        <f>1/VLOOKUP($K12,'5-7 Weighting'!$CK$9:CL$445,2,FALSE)</f>
        <v>1</v>
      </c>
      <c r="AG12" s="3">
        <f t="shared" si="12"/>
        <v>3.4311791247062051</v>
      </c>
      <c r="AH12" s="3">
        <f>AG12/(VLOOKUP($BI12,'5-7 Weighting'!$CO$12:$CP$23,2,FALSE)/(VLOOKUP($BI12,'5-7 Weighting'!$CO$12:$CQ$23,3,FALSE)))</f>
        <v>0.36038285288736244</v>
      </c>
      <c r="AI12" s="3">
        <f t="shared" si="5"/>
        <v>-0.15955950811587971</v>
      </c>
      <c r="AJ12" s="3" t="s">
        <v>676</v>
      </c>
      <c r="AK12" s="6">
        <v>-0.44274999999999998</v>
      </c>
      <c r="AL12" s="3" t="s">
        <v>134</v>
      </c>
      <c r="AM12" s="3">
        <v>0.29144500000000001</v>
      </c>
      <c r="AN12" s="3" t="s">
        <v>26</v>
      </c>
      <c r="AO12" s="3" t="s">
        <v>53</v>
      </c>
      <c r="AP12" s="3" t="s">
        <v>143</v>
      </c>
      <c r="AQ12" s="3" t="s">
        <v>54</v>
      </c>
      <c r="AR12" s="3" t="s">
        <v>135</v>
      </c>
      <c r="AS12" s="3" t="s">
        <v>37</v>
      </c>
      <c r="AT12" s="3" t="s">
        <v>38</v>
      </c>
      <c r="AU12" s="3" t="s">
        <v>10</v>
      </c>
      <c r="AV12" s="3" t="s">
        <v>39</v>
      </c>
      <c r="AW12" s="4" t="s">
        <v>12</v>
      </c>
      <c r="AX12" s="4" t="s">
        <v>29</v>
      </c>
      <c r="AY12" s="4">
        <v>2000</v>
      </c>
      <c r="AZ12" s="3" t="s">
        <v>30</v>
      </c>
      <c r="BA12" s="3" t="s">
        <v>30</v>
      </c>
      <c r="BB12" s="3">
        <v>2576</v>
      </c>
      <c r="BC12" s="3">
        <v>1</v>
      </c>
      <c r="BD12" s="3">
        <v>1</v>
      </c>
      <c r="BE12" s="3">
        <v>1</v>
      </c>
      <c r="BF12" s="3">
        <v>1</v>
      </c>
      <c r="BG12" s="4" t="s">
        <v>348</v>
      </c>
      <c r="BH12" s="4" t="s">
        <v>491</v>
      </c>
      <c r="BI12" s="4" t="s">
        <v>350</v>
      </c>
      <c r="BJ12" s="4" t="s">
        <v>18</v>
      </c>
      <c r="BK12" s="4"/>
      <c r="BL12" s="3">
        <v>-1.1499999999999999</v>
      </c>
      <c r="BM12" s="3"/>
      <c r="BN12" s="3">
        <v>0.31663676937905327</v>
      </c>
      <c r="BO12" s="3" t="s">
        <v>19</v>
      </c>
      <c r="BP12" s="3">
        <v>-1.5191545574636722</v>
      </c>
      <c r="BQ12" s="3" t="s">
        <v>125</v>
      </c>
    </row>
    <row r="13" spans="1:69" x14ac:dyDescent="0.25">
      <c r="A13" s="2">
        <v>167</v>
      </c>
      <c r="B13" s="3" t="s">
        <v>1229</v>
      </c>
      <c r="C13" s="3">
        <v>167.1</v>
      </c>
      <c r="D13" s="3" t="s">
        <v>1232</v>
      </c>
      <c r="E13" s="3" t="s">
        <v>1231</v>
      </c>
      <c r="F13" s="3"/>
      <c r="G13" s="3"/>
      <c r="H13" s="3" t="str">
        <f>IF(AK13&lt;'2_3 - Outliers'!$F$11,"Exclude, Low outlier",IF(AK13&gt;'2_3 - Outliers'!$F$12,"Exclude, High outlier",""))</f>
        <v/>
      </c>
      <c r="I13" s="3">
        <f>IF(AM13="",VLOOKUP(BI13,'4 -Impute_SE'!$B$10:$C$21,2,FALSE),Database!AM13)</f>
        <v>7.9336709847607212E-2</v>
      </c>
      <c r="J13" s="3">
        <f t="shared" si="0"/>
        <v>12.604505555131235</v>
      </c>
      <c r="K13" s="3" t="s">
        <v>1441</v>
      </c>
      <c r="L13" s="3">
        <f>1/VLOOKUP($K13,'5-7 Weighting'!J:K,2,FALSE)</f>
        <v>1</v>
      </c>
      <c r="M13" s="3">
        <f t="shared" si="1"/>
        <v>12.604505555131235</v>
      </c>
      <c r="N13" s="3">
        <f>M13/(VLOOKUP($BI13,'5-7 Weighting'!$M$9:$N$20,2,FALSE)/VLOOKUP($BI13,'5-7 Weighting'!$M$9:$O$20,3,FALSE))</f>
        <v>0.25534362137301297</v>
      </c>
      <c r="O13" s="3">
        <f t="shared" si="2"/>
        <v>-0.10979775719039558</v>
      </c>
      <c r="P13" s="3" t="e">
        <f>1/VLOOKUP($K13,'5-7 Weighting'!Y:Z,2,FALSE)</f>
        <v>#N/A</v>
      </c>
      <c r="Q13" s="3" t="e">
        <f t="shared" si="6"/>
        <v>#N/A</v>
      </c>
      <c r="R13" s="3" t="e">
        <f>Q13/(VLOOKUP($BI13,'5-7 Weighting'!$AC$12:$AD$20,2,FALSE)/(VLOOKUP($BI13,'5-7 Weighting'!$AC$12:$AE$20,3,FALSE)))</f>
        <v>#N/A</v>
      </c>
      <c r="S13" s="3" t="e">
        <f t="shared" si="3"/>
        <v>#N/A</v>
      </c>
      <c r="T13" s="3" t="e">
        <f>1/VLOOKUP($K13,'5-7 Weighting'!$AO$9:$AP$311,2,FALSE)</f>
        <v>#N/A</v>
      </c>
      <c r="U13" s="3" t="e">
        <f t="shared" si="7"/>
        <v>#N/A</v>
      </c>
      <c r="V13" s="3" t="e">
        <f>U13/(VLOOKUP($BI13,'5-7 Weighting'!$AS$12:$AT$22,2,FALSE)/VLOOKUP($BI13,'5-7 Weighting'!$AS$12:$AU$22,3,FALSE))</f>
        <v>#N/A</v>
      </c>
      <c r="W13" s="3" t="e">
        <f t="shared" si="8"/>
        <v>#N/A</v>
      </c>
      <c r="X13" s="3">
        <f>1/VLOOKUP($K13,'5-7 Weighting'!$BE$9:$BF$487,2,FALSE)</f>
        <v>1</v>
      </c>
      <c r="Y13" s="3">
        <f t="shared" si="9"/>
        <v>12.604505555131235</v>
      </c>
      <c r="Z13" s="3">
        <f>Y13/(VLOOKUP($BI13,'5-7 Weighting'!$BI$12:$BJ$23,2,FALSE)/VLOOKUP($BI13,'5-7 Weighting'!$BI$12:$BK$23,3,FALSE))</f>
        <v>0.19905215537965953</v>
      </c>
      <c r="AA13" s="3">
        <f t="shared" si="10"/>
        <v>-8.5592426813253603E-2</v>
      </c>
      <c r="AB13" s="3">
        <f>1/VLOOKUP($K13,'5-7 Weighting'!$BU$9:$BV$415,2,FALSE)</f>
        <v>1</v>
      </c>
      <c r="AC13" s="3">
        <f t="shared" si="11"/>
        <v>12.604505555131235</v>
      </c>
      <c r="AD13" s="3">
        <f>AC13/(VLOOKUP($BI13,'5-7 Weighting'!$BY$12:$BZ$23,2,FALSE)/(VLOOKUP($BI13,'5-7 Weighting'!$BY$12:$CA$23,3,FALSE)))</f>
        <v>0.6772669290737372</v>
      </c>
      <c r="AE13" s="3">
        <f t="shared" si="4"/>
        <v>-0.291224779501707</v>
      </c>
      <c r="AF13" s="3">
        <f>1/VLOOKUP($K13,'5-7 Weighting'!$CK$9:CL$445,2,FALSE)</f>
        <v>1</v>
      </c>
      <c r="AG13" s="3">
        <f t="shared" si="12"/>
        <v>12.604505555131235</v>
      </c>
      <c r="AH13" s="3">
        <f>AG13/(VLOOKUP($BI13,'5-7 Weighting'!$CO$12:$CP$23,2,FALSE)/(VLOOKUP($BI13,'5-7 Weighting'!$CO$12:$CQ$23,3,FALSE)))</f>
        <v>0.19317508622441926</v>
      </c>
      <c r="AI13" s="3">
        <f t="shared" si="5"/>
        <v>-8.306528707650028E-2</v>
      </c>
      <c r="AJ13" s="3" t="s">
        <v>238</v>
      </c>
      <c r="AK13" s="6">
        <v>-0.43</v>
      </c>
      <c r="AL13" s="3" t="s">
        <v>176</v>
      </c>
      <c r="AM13" s="3"/>
      <c r="AN13" s="3"/>
      <c r="AO13" s="3" t="s">
        <v>53</v>
      </c>
      <c r="AP13" s="3" t="s">
        <v>143</v>
      </c>
      <c r="AQ13" s="3" t="s">
        <v>1311</v>
      </c>
      <c r="AR13" s="3" t="s">
        <v>7</v>
      </c>
      <c r="AS13" s="3" t="s">
        <v>1322</v>
      </c>
      <c r="AT13" s="3" t="s">
        <v>698</v>
      </c>
      <c r="AU13" s="3" t="s">
        <v>10</v>
      </c>
      <c r="AV13" s="3" t="s">
        <v>11</v>
      </c>
      <c r="AW13" s="4" t="s">
        <v>12</v>
      </c>
      <c r="AX13" s="4" t="s">
        <v>13</v>
      </c>
      <c r="AY13" s="4">
        <v>2010</v>
      </c>
      <c r="AZ13" s="3" t="s">
        <v>14</v>
      </c>
      <c r="BA13" s="3" t="s">
        <v>2425</v>
      </c>
      <c r="BB13" s="3">
        <v>358</v>
      </c>
      <c r="BC13" s="3">
        <v>1</v>
      </c>
      <c r="BD13" s="3">
        <v>0</v>
      </c>
      <c r="BE13" s="3">
        <v>1</v>
      </c>
      <c r="BF13" s="3">
        <v>1</v>
      </c>
      <c r="BG13" s="4" t="s">
        <v>15</v>
      </c>
      <c r="BH13" s="4" t="s">
        <v>1377</v>
      </c>
      <c r="BI13" s="4" t="s">
        <v>42</v>
      </c>
      <c r="BJ13" s="4" t="s">
        <v>33</v>
      </c>
      <c r="BK13" s="4"/>
      <c r="BL13" s="3">
        <v>-0.43</v>
      </c>
      <c r="BM13" s="3"/>
      <c r="BN13" s="3"/>
      <c r="BO13" s="3"/>
      <c r="BP13" s="3"/>
      <c r="BQ13" s="3"/>
    </row>
    <row r="14" spans="1:69" x14ac:dyDescent="0.25">
      <c r="A14" s="2">
        <v>169</v>
      </c>
      <c r="B14" s="3" t="s">
        <v>1233</v>
      </c>
      <c r="C14" s="3">
        <v>169.4</v>
      </c>
      <c r="D14" s="3" t="s">
        <v>1238</v>
      </c>
      <c r="E14" s="3" t="s">
        <v>1237</v>
      </c>
      <c r="F14" s="3"/>
      <c r="G14" s="3"/>
      <c r="H14" s="3" t="str">
        <f>IF(AK14&lt;'2_3 - Outliers'!$F$11,"Exclude, Low outlier",IF(AK14&gt;'2_3 - Outliers'!$F$12,"Exclude, High outlier",""))</f>
        <v/>
      </c>
      <c r="I14" s="3">
        <f>IF(AM14="",VLOOKUP(BI14,'4 -Impute_SE'!$B$10:$C$21,2,FALSE),Database!AM14)</f>
        <v>0.18692518582980089</v>
      </c>
      <c r="J14" s="3">
        <f t="shared" si="0"/>
        <v>5.3497338818243572</v>
      </c>
      <c r="K14" s="3" t="s">
        <v>1442</v>
      </c>
      <c r="L14" s="3">
        <f>1/VLOOKUP($K14,'5-7 Weighting'!J:K,2,FALSE)</f>
        <v>1</v>
      </c>
      <c r="M14" s="3">
        <f t="shared" si="1"/>
        <v>5.3497338818243572</v>
      </c>
      <c r="N14" s="3">
        <f>M14/(VLOOKUP($BI14,'5-7 Weighting'!$M$9:$N$20,2,FALSE)/VLOOKUP($BI14,'5-7 Weighting'!$M$9:$O$20,3,FALSE))</f>
        <v>0.10837556592696625</v>
      </c>
      <c r="O14" s="3">
        <f t="shared" si="2"/>
        <v>-4.5783357528696084E-2</v>
      </c>
      <c r="P14" s="3" t="e">
        <f>1/VLOOKUP($K14,'5-7 Weighting'!Y:Z,2,FALSE)</f>
        <v>#N/A</v>
      </c>
      <c r="Q14" s="3" t="e">
        <f t="shared" si="6"/>
        <v>#N/A</v>
      </c>
      <c r="R14" s="3" t="e">
        <f>Q14/(VLOOKUP($BI14,'5-7 Weighting'!$AC$12:$AD$20,2,FALSE)/(VLOOKUP($BI14,'5-7 Weighting'!$AC$12:$AE$20,3,FALSE)))</f>
        <v>#N/A</v>
      </c>
      <c r="S14" s="3" t="e">
        <f t="shared" si="3"/>
        <v>#N/A</v>
      </c>
      <c r="T14" s="3" t="e">
        <f>1/VLOOKUP($K14,'5-7 Weighting'!$AO$9:$AP$311,2,FALSE)</f>
        <v>#N/A</v>
      </c>
      <c r="U14" s="3" t="e">
        <f t="shared" si="7"/>
        <v>#N/A</v>
      </c>
      <c r="V14" s="3" t="e">
        <f>U14/(VLOOKUP($BI14,'5-7 Weighting'!$AS$12:$AT$22,2,FALSE)/VLOOKUP($BI14,'5-7 Weighting'!$AS$12:$AU$22,3,FALSE))</f>
        <v>#N/A</v>
      </c>
      <c r="W14" s="3" t="e">
        <f t="shared" si="8"/>
        <v>#N/A</v>
      </c>
      <c r="X14" s="3">
        <f>1/VLOOKUP($K14,'5-7 Weighting'!$BE$9:$BF$487,2,FALSE)</f>
        <v>1</v>
      </c>
      <c r="Y14" s="3">
        <f t="shared" si="9"/>
        <v>5.3497338818243572</v>
      </c>
      <c r="Z14" s="3">
        <f>Y14/(VLOOKUP($BI14,'5-7 Weighting'!$BI$12:$BJ$23,2,FALSE)/VLOOKUP($BI14,'5-7 Weighting'!$BI$12:$BK$23,3,FALSE))</f>
        <v>8.4483762986738098E-2</v>
      </c>
      <c r="AA14" s="3">
        <f t="shared" si="10"/>
        <v>-3.5690243396726926E-2</v>
      </c>
      <c r="AB14" s="3">
        <f>1/VLOOKUP($K14,'5-7 Weighting'!$BU$9:$BV$415,2,FALSE)</f>
        <v>1</v>
      </c>
      <c r="AC14" s="3">
        <f t="shared" si="11"/>
        <v>5.3497338818243572</v>
      </c>
      <c r="AD14" s="3">
        <f>AC14/(VLOOKUP($BI14,'5-7 Weighting'!$BY$12:$BZ$23,2,FALSE)/(VLOOKUP($BI14,'5-7 Weighting'!$BY$12:$CA$23,3,FALSE)))</f>
        <v>0.28745259555460462</v>
      </c>
      <c r="AE14" s="3">
        <f t="shared" si="4"/>
        <v>-0.12143461344134492</v>
      </c>
      <c r="AF14" s="3">
        <f>1/VLOOKUP($K14,'5-7 Weighting'!$CK$9:CL$445,2,FALSE)</f>
        <v>1</v>
      </c>
      <c r="AG14" s="3">
        <f t="shared" si="12"/>
        <v>5.3497338818243572</v>
      </c>
      <c r="AH14" s="3">
        <f>AG14/(VLOOKUP($BI14,'5-7 Weighting'!$CO$12:$CP$23,2,FALSE)/(VLOOKUP($BI14,'5-7 Weighting'!$CO$12:$CQ$23,3,FALSE)))</f>
        <v>8.1989356851718057E-2</v>
      </c>
      <c r="AI14" s="3">
        <f t="shared" si="5"/>
        <v>-3.4636479230195555E-2</v>
      </c>
      <c r="AJ14" s="3" t="s">
        <v>24</v>
      </c>
      <c r="AK14" s="6">
        <v>-0.42245091997534995</v>
      </c>
      <c r="AL14" s="3" t="s">
        <v>25</v>
      </c>
      <c r="AM14" s="3">
        <v>0.18692518582980089</v>
      </c>
      <c r="AN14" s="3" t="s">
        <v>26</v>
      </c>
      <c r="AO14" s="3" t="s">
        <v>5</v>
      </c>
      <c r="AP14" s="3" t="s">
        <v>1314</v>
      </c>
      <c r="AQ14" s="3" t="s">
        <v>53</v>
      </c>
      <c r="AR14" s="3" t="s">
        <v>7</v>
      </c>
      <c r="AS14" s="3" t="s">
        <v>1323</v>
      </c>
      <c r="AT14" s="3" t="s">
        <v>698</v>
      </c>
      <c r="AU14" s="3" t="s">
        <v>10</v>
      </c>
      <c r="AV14" s="3" t="s">
        <v>11</v>
      </c>
      <c r="AW14" s="4" t="s">
        <v>1340</v>
      </c>
      <c r="AX14" s="4" t="s">
        <v>13</v>
      </c>
      <c r="AY14" s="4">
        <v>2012</v>
      </c>
      <c r="AZ14" s="3" t="s">
        <v>14</v>
      </c>
      <c r="BA14" s="3" t="s">
        <v>2425</v>
      </c>
      <c r="BB14" s="3">
        <v>48</v>
      </c>
      <c r="BC14" s="3">
        <v>1</v>
      </c>
      <c r="BD14" s="3">
        <v>0</v>
      </c>
      <c r="BE14" s="3">
        <v>1</v>
      </c>
      <c r="BF14" s="3">
        <v>1</v>
      </c>
      <c r="BG14" s="4" t="s">
        <v>15</v>
      </c>
      <c r="BH14" s="4" t="s">
        <v>1379</v>
      </c>
      <c r="BI14" s="4" t="s">
        <v>42</v>
      </c>
      <c r="BJ14" s="4" t="s">
        <v>33</v>
      </c>
      <c r="BK14" s="4"/>
      <c r="BL14" s="3">
        <v>-0.06</v>
      </c>
      <c r="BM14" s="3"/>
      <c r="BN14" s="3"/>
      <c r="BO14" s="3"/>
      <c r="BP14" s="3">
        <v>-2.2599999999999998</v>
      </c>
      <c r="BQ14" s="3" t="s">
        <v>1305</v>
      </c>
    </row>
    <row r="15" spans="1:69" x14ac:dyDescent="0.25">
      <c r="A15" s="2">
        <v>59</v>
      </c>
      <c r="B15" s="3" t="s">
        <v>413</v>
      </c>
      <c r="C15" s="3">
        <v>59.2</v>
      </c>
      <c r="D15" s="3" t="s">
        <v>414</v>
      </c>
      <c r="E15" s="3" t="s">
        <v>415</v>
      </c>
      <c r="F15" s="3"/>
      <c r="G15" s="3"/>
      <c r="H15" s="3" t="str">
        <f>IF(AK15&lt;'2_3 - Outliers'!$F$11,"Exclude, Low outlier",IF(AK15&gt;'2_3 - Outliers'!$F$12,"Exclude, High outlier",""))</f>
        <v/>
      </c>
      <c r="I15" s="3">
        <f>IF(AM15="",VLOOKUP(BI15,'4 -Impute_SE'!$B$10:$C$21,2,FALSE),Database!AM15)</f>
        <v>0.16</v>
      </c>
      <c r="J15" s="3">
        <f t="shared" si="0"/>
        <v>6.25</v>
      </c>
      <c r="K15" s="3" t="s">
        <v>1443</v>
      </c>
      <c r="L15" s="3">
        <f>1/VLOOKUP($K15,'5-7 Weighting'!J:K,2,FALSE)</f>
        <v>1</v>
      </c>
      <c r="M15" s="3">
        <f t="shared" si="1"/>
        <v>6.25</v>
      </c>
      <c r="N15" s="3">
        <f>M15/(VLOOKUP($BI15,'5-7 Weighting'!$M$9:$N$20,2,FALSE)/VLOOKUP($BI15,'5-7 Weighting'!$M$9:$O$20,3,FALSE))</f>
        <v>0.11560247465538498</v>
      </c>
      <c r="O15" s="3">
        <f t="shared" si="2"/>
        <v>-4.6240989862153997E-2</v>
      </c>
      <c r="P15" s="3" t="e">
        <f>1/VLOOKUP($K15,'5-7 Weighting'!Y:Z,2,FALSE)</f>
        <v>#N/A</v>
      </c>
      <c r="Q15" s="3" t="e">
        <f t="shared" si="6"/>
        <v>#N/A</v>
      </c>
      <c r="R15" s="3" t="e">
        <f>Q15/(VLOOKUP($BI15,'5-7 Weighting'!$AC$12:$AD$20,2,FALSE)/(VLOOKUP($BI15,'5-7 Weighting'!$AC$12:$AE$20,3,FALSE)))</f>
        <v>#N/A</v>
      </c>
      <c r="S15" s="3" t="e">
        <f t="shared" si="3"/>
        <v>#N/A</v>
      </c>
      <c r="T15" s="3" t="e">
        <f>1/VLOOKUP($K15,'5-7 Weighting'!$AO$9:$AP$311,2,FALSE)</f>
        <v>#N/A</v>
      </c>
      <c r="U15" s="3" t="e">
        <f t="shared" si="7"/>
        <v>#N/A</v>
      </c>
      <c r="V15" s="3" t="e">
        <f>U15/(VLOOKUP($BI15,'5-7 Weighting'!$AS$12:$AT$22,2,FALSE)/VLOOKUP($BI15,'5-7 Weighting'!$AS$12:$AU$22,3,FALSE))</f>
        <v>#N/A</v>
      </c>
      <c r="W15" s="3" t="e">
        <f t="shared" si="8"/>
        <v>#N/A</v>
      </c>
      <c r="X15" s="3">
        <f>1/VLOOKUP($K15,'5-7 Weighting'!$BE$9:$BF$487,2,FALSE)</f>
        <v>1</v>
      </c>
      <c r="Y15" s="3">
        <f t="shared" si="9"/>
        <v>6.25</v>
      </c>
      <c r="Z15" s="3">
        <f>Y15/(VLOOKUP($BI15,'5-7 Weighting'!$BI$12:$BJ$23,2,FALSE)/VLOOKUP($BI15,'5-7 Weighting'!$BI$12:$BK$23,3,FALSE))</f>
        <v>9.6590780748746941E-2</v>
      </c>
      <c r="AA15" s="3">
        <f t="shared" si="10"/>
        <v>-3.8636312299498779E-2</v>
      </c>
      <c r="AB15" s="3" t="e">
        <f>1/VLOOKUP($K15,'5-7 Weighting'!$BU$9:$BV$415,2,FALSE)</f>
        <v>#N/A</v>
      </c>
      <c r="AC15" s="3" t="e">
        <f t="shared" si="11"/>
        <v>#N/A</v>
      </c>
      <c r="AD15" s="3" t="e">
        <f>AC15/(VLOOKUP($BI15,'5-7 Weighting'!$BY$12:$BZ$23,2,FALSE)/(VLOOKUP($BI15,'5-7 Weighting'!$BY$12:$CA$23,3,FALSE)))</f>
        <v>#N/A</v>
      </c>
      <c r="AE15" s="3" t="e">
        <f t="shared" si="4"/>
        <v>#N/A</v>
      </c>
      <c r="AF15" s="3">
        <f>1/VLOOKUP($K15,'5-7 Weighting'!$CK$9:CL$445,2,FALSE)</f>
        <v>1</v>
      </c>
      <c r="AG15" s="3">
        <f t="shared" si="12"/>
        <v>6.25</v>
      </c>
      <c r="AH15" s="3">
        <f>AG15/(VLOOKUP($BI15,'5-7 Weighting'!$CO$12:$CP$23,2,FALSE)/(VLOOKUP($BI15,'5-7 Weighting'!$CO$12:$CQ$23,3,FALSE)))</f>
        <v>9.5819088319833948E-2</v>
      </c>
      <c r="AI15" s="3">
        <f t="shared" si="5"/>
        <v>-3.8327635327933582E-2</v>
      </c>
      <c r="AJ15" s="3" t="s">
        <v>64</v>
      </c>
      <c r="AK15" s="6">
        <v>-0.4</v>
      </c>
      <c r="AL15" s="3" t="s">
        <v>4</v>
      </c>
      <c r="AM15" s="3">
        <v>0.16</v>
      </c>
      <c r="AN15" s="3" t="s">
        <v>26</v>
      </c>
      <c r="AO15" s="3" t="s">
        <v>5</v>
      </c>
      <c r="AP15" s="3" t="s">
        <v>143</v>
      </c>
      <c r="AQ15" s="3" t="s">
        <v>53</v>
      </c>
      <c r="AR15" s="3" t="s">
        <v>416</v>
      </c>
      <c r="AS15" s="3" t="s">
        <v>417</v>
      </c>
      <c r="AT15" s="3" t="s">
        <v>85</v>
      </c>
      <c r="AU15" s="3" t="s">
        <v>10</v>
      </c>
      <c r="AV15" s="3" t="s">
        <v>107</v>
      </c>
      <c r="AW15" s="4" t="s">
        <v>96</v>
      </c>
      <c r="AX15" s="4" t="s">
        <v>418</v>
      </c>
      <c r="AY15" s="4" t="s">
        <v>419</v>
      </c>
      <c r="AZ15" s="3" t="s">
        <v>2425</v>
      </c>
      <c r="BA15" s="3" t="s">
        <v>14</v>
      </c>
      <c r="BB15" s="3">
        <v>1813</v>
      </c>
      <c r="BC15" s="3">
        <v>1</v>
      </c>
      <c r="BD15" s="3">
        <v>0</v>
      </c>
      <c r="BE15" s="3">
        <v>0</v>
      </c>
      <c r="BF15" s="3">
        <v>0</v>
      </c>
      <c r="BG15" s="4" t="s">
        <v>15</v>
      </c>
      <c r="BH15" s="4" t="s">
        <v>183</v>
      </c>
      <c r="BI15" s="3" t="s">
        <v>17</v>
      </c>
      <c r="BJ15" s="4" t="s">
        <v>420</v>
      </c>
      <c r="BK15" s="4"/>
      <c r="BL15" s="3">
        <v>-3.0000000000000001E-3</v>
      </c>
      <c r="BM15" s="3"/>
      <c r="BN15" s="3"/>
      <c r="BO15" s="3" t="s">
        <v>20</v>
      </c>
      <c r="BP15" s="3">
        <v>-2.5</v>
      </c>
      <c r="BQ15" s="3"/>
    </row>
    <row r="16" spans="1:69" x14ac:dyDescent="0.25">
      <c r="A16" s="2">
        <v>107</v>
      </c>
      <c r="B16" s="3" t="s">
        <v>34</v>
      </c>
      <c r="C16" s="3">
        <v>107.2</v>
      </c>
      <c r="D16" s="3" t="s">
        <v>436</v>
      </c>
      <c r="E16" s="3" t="s">
        <v>437</v>
      </c>
      <c r="F16" s="3"/>
      <c r="G16" s="3"/>
      <c r="H16" s="3" t="str">
        <f>IF(AK16&lt;'2_3 - Outliers'!$F$11,"Exclude, Low outlier",IF(AK16&gt;'2_3 - Outliers'!$F$12,"Exclude, High outlier",""))</f>
        <v/>
      </c>
      <c r="I16" s="3">
        <f>IF(AM16="",VLOOKUP(BI16,'4 -Impute_SE'!$B$10:$C$21,2,FALSE),Database!AM16)</f>
        <v>4.9702463302186993E-2</v>
      </c>
      <c r="J16" s="3">
        <f t="shared" si="0"/>
        <v>20.119727143503535</v>
      </c>
      <c r="K16" s="3" t="s">
        <v>1444</v>
      </c>
      <c r="L16" s="3">
        <f>1/VLOOKUP($K16,'5-7 Weighting'!J:K,2,FALSE)</f>
        <v>1</v>
      </c>
      <c r="M16" s="3">
        <f t="shared" si="1"/>
        <v>20.119727143503535</v>
      </c>
      <c r="N16" s="3">
        <f>M16/(VLOOKUP($BI16,'5-7 Weighting'!$M$9:$N$20,2,FALSE)/VLOOKUP($BI16,'5-7 Weighting'!$M$9:$O$20,3,FALSE))</f>
        <v>0.37214243954882059</v>
      </c>
      <c r="O16" s="3">
        <f t="shared" si="2"/>
        <v>-0.14141412702855183</v>
      </c>
      <c r="P16" s="3" t="e">
        <f>1/VLOOKUP($K16,'5-7 Weighting'!Y:Z,2,FALSE)</f>
        <v>#N/A</v>
      </c>
      <c r="Q16" s="3" t="e">
        <f t="shared" si="6"/>
        <v>#N/A</v>
      </c>
      <c r="R16" s="3" t="e">
        <f>Q16/(VLOOKUP($BI16,'5-7 Weighting'!$AC$12:$AD$20,2,FALSE)/(VLOOKUP($BI16,'5-7 Weighting'!$AC$12:$AE$20,3,FALSE)))</f>
        <v>#N/A</v>
      </c>
      <c r="S16" s="3" t="e">
        <f t="shared" si="3"/>
        <v>#N/A</v>
      </c>
      <c r="T16" s="3" t="e">
        <f>1/VLOOKUP($K16,'5-7 Weighting'!$AO$9:$AP$311,2,FALSE)</f>
        <v>#N/A</v>
      </c>
      <c r="U16" s="3" t="e">
        <f t="shared" si="7"/>
        <v>#N/A</v>
      </c>
      <c r="V16" s="3" t="e">
        <f>U16/(VLOOKUP($BI16,'5-7 Weighting'!$AS$12:$AT$22,2,FALSE)/VLOOKUP($BI16,'5-7 Weighting'!$AS$12:$AU$22,3,FALSE))</f>
        <v>#N/A</v>
      </c>
      <c r="W16" s="3" t="e">
        <f t="shared" si="8"/>
        <v>#N/A</v>
      </c>
      <c r="X16" s="3">
        <f>1/VLOOKUP($K16,'5-7 Weighting'!$BE$9:$BF$487,2,FALSE)</f>
        <v>1</v>
      </c>
      <c r="Y16" s="3">
        <f t="shared" si="9"/>
        <v>20.119727143503535</v>
      </c>
      <c r="Z16" s="3">
        <f>Y16/(VLOOKUP($BI16,'5-7 Weighting'!$BI$12:$BJ$23,2,FALSE)/VLOOKUP($BI16,'5-7 Weighting'!$BI$12:$BK$23,3,FALSE))</f>
        <v>0.31094082451884197</v>
      </c>
      <c r="AA16" s="3">
        <f t="shared" si="10"/>
        <v>-0.11815751331715996</v>
      </c>
      <c r="AB16" s="3">
        <f>1/VLOOKUP($K16,'5-7 Weighting'!$BU$9:$BV$415,2,FALSE)</f>
        <v>1</v>
      </c>
      <c r="AC16" s="3">
        <f t="shared" si="11"/>
        <v>20.119727143503535</v>
      </c>
      <c r="AD16" s="3">
        <f>AC16/(VLOOKUP($BI16,'5-7 Weighting'!$BY$12:$BZ$23,2,FALSE)/(VLOOKUP($BI16,'5-7 Weighting'!$BY$12:$CA$23,3,FALSE)))</f>
        <v>0.89019124619749457</v>
      </c>
      <c r="AE16" s="3">
        <f t="shared" si="4"/>
        <v>-0.33827267355504792</v>
      </c>
      <c r="AF16" s="3">
        <f>1/VLOOKUP($K16,'5-7 Weighting'!$CK$9:CL$445,2,FALSE)</f>
        <v>1</v>
      </c>
      <c r="AG16" s="3">
        <f t="shared" si="12"/>
        <v>20.119727143503535</v>
      </c>
      <c r="AH16" s="3">
        <f>AG16/(VLOOKUP($BI16,'5-7 Weighting'!$CO$12:$CP$23,2,FALSE)/(VLOOKUP($BI16,'5-7 Weighting'!$CO$12:$CQ$23,3,FALSE)))</f>
        <v>0.30845662594149209</v>
      </c>
      <c r="AI16" s="3">
        <f t="shared" si="5"/>
        <v>-0.117213517857767</v>
      </c>
      <c r="AJ16" s="3" t="s">
        <v>3</v>
      </c>
      <c r="AK16" s="6">
        <v>-0.38</v>
      </c>
      <c r="AL16" s="3" t="s">
        <v>4</v>
      </c>
      <c r="AM16" s="3"/>
      <c r="AN16" s="3"/>
      <c r="AO16" s="3" t="s">
        <v>5</v>
      </c>
      <c r="AP16" s="3" t="s">
        <v>143</v>
      </c>
      <c r="AQ16" s="3" t="s">
        <v>53</v>
      </c>
      <c r="AR16" s="3" t="s">
        <v>7</v>
      </c>
      <c r="AS16" s="3" t="s">
        <v>37</v>
      </c>
      <c r="AT16" s="3" t="s">
        <v>38</v>
      </c>
      <c r="AU16" s="3" t="s">
        <v>10</v>
      </c>
      <c r="AV16" s="3" t="s">
        <v>39</v>
      </c>
      <c r="AW16" s="4" t="s">
        <v>12</v>
      </c>
      <c r="AX16" s="4" t="s">
        <v>40</v>
      </c>
      <c r="AY16" s="4">
        <v>2000</v>
      </c>
      <c r="AZ16" s="3" t="s">
        <v>30</v>
      </c>
      <c r="BA16" s="3" t="s">
        <v>14</v>
      </c>
      <c r="BB16" s="3">
        <v>4376</v>
      </c>
      <c r="BC16" s="3">
        <v>1</v>
      </c>
      <c r="BD16" s="3">
        <v>0</v>
      </c>
      <c r="BE16" s="3">
        <v>1</v>
      </c>
      <c r="BF16" s="3">
        <v>1</v>
      </c>
      <c r="BG16" s="4" t="s">
        <v>15</v>
      </c>
      <c r="BH16" s="4" t="s">
        <v>16</v>
      </c>
      <c r="BI16" s="3" t="s">
        <v>17</v>
      </c>
      <c r="BJ16" s="4" t="s">
        <v>18</v>
      </c>
      <c r="BK16" s="4"/>
      <c r="BL16" s="3">
        <v>-2.5899999999999999E-2</v>
      </c>
      <c r="BM16" s="3"/>
      <c r="BN16" s="3">
        <v>0.97443252798954805</v>
      </c>
      <c r="BO16" s="3" t="s">
        <v>19</v>
      </c>
      <c r="BP16" s="3" t="s">
        <v>20</v>
      </c>
      <c r="BQ16" s="3"/>
    </row>
    <row r="17" spans="1:69" x14ac:dyDescent="0.25">
      <c r="A17" s="2">
        <v>30</v>
      </c>
      <c r="B17" s="3" t="s">
        <v>791</v>
      </c>
      <c r="C17" s="3">
        <v>30.1</v>
      </c>
      <c r="D17" s="3" t="s">
        <v>1024</v>
      </c>
      <c r="E17" s="3" t="s">
        <v>793</v>
      </c>
      <c r="F17" s="3"/>
      <c r="G17" s="3"/>
      <c r="H17" s="3" t="str">
        <f>IF(AK17&lt;'2_3 - Outliers'!$F$11,"Exclude, Low outlier",IF(AK17&gt;'2_3 - Outliers'!$F$12,"Exclude, High outlier",""))</f>
        <v/>
      </c>
      <c r="I17" s="3">
        <f>IF(AM17="",VLOOKUP(BI17,'4 -Impute_SE'!$B$10:$C$21,2,FALSE),Database!AM17)</f>
        <v>0.15749999999999997</v>
      </c>
      <c r="J17" s="3">
        <f t="shared" si="0"/>
        <v>6.3492063492063506</v>
      </c>
      <c r="K17" s="3" t="s">
        <v>1445</v>
      </c>
      <c r="L17" s="3">
        <f>1/VLOOKUP($K17,'5-7 Weighting'!J:K,2,FALSE)</f>
        <v>0.33333333333333331</v>
      </c>
      <c r="M17" s="3">
        <f t="shared" si="1"/>
        <v>2.1164021164021167</v>
      </c>
      <c r="N17" s="3">
        <f>M17/(VLOOKUP($BI17,'5-7 Weighting'!$M$9:$N$20,2,FALSE)/VLOOKUP($BI17,'5-7 Weighting'!$M$9:$O$20,3,FALSE))</f>
        <v>1.2855075242357612E-2</v>
      </c>
      <c r="O17" s="3">
        <f t="shared" si="2"/>
        <v>-4.7242401515664219E-3</v>
      </c>
      <c r="P17" s="3" t="e">
        <f>1/VLOOKUP($K17,'5-7 Weighting'!Y:Z,2,FALSE)</f>
        <v>#N/A</v>
      </c>
      <c r="Q17" s="3" t="e">
        <f t="shared" si="6"/>
        <v>#N/A</v>
      </c>
      <c r="R17" s="3" t="e">
        <f>Q17/(VLOOKUP($BI17,'5-7 Weighting'!$AC$12:$AD$20,2,FALSE)/(VLOOKUP($BI17,'5-7 Weighting'!$AC$12:$AE$20,3,FALSE)))</f>
        <v>#N/A</v>
      </c>
      <c r="S17" s="3" t="e">
        <f t="shared" si="3"/>
        <v>#N/A</v>
      </c>
      <c r="T17" s="3">
        <f>1/VLOOKUP($K17,'5-7 Weighting'!$AO$9:$AP$311,2,FALSE)</f>
        <v>0.5</v>
      </c>
      <c r="U17" s="3">
        <f t="shared" si="7"/>
        <v>3.1746031746031753</v>
      </c>
      <c r="V17" s="3">
        <f>U17/(VLOOKUP($BI17,'5-7 Weighting'!$AS$12:$AT$22,2,FALSE)/VLOOKUP($BI17,'5-7 Weighting'!$AS$12:$AU$22,3,FALSE))</f>
        <v>3.4721731954005977E-2</v>
      </c>
      <c r="W17" s="3">
        <f t="shared" si="8"/>
        <v>-1.2760236493097196E-2</v>
      </c>
      <c r="X17" s="3" t="e">
        <f>1/VLOOKUP($K17,'5-7 Weighting'!$BE$9:$BF$487,2,FALSE)</f>
        <v>#N/A</v>
      </c>
      <c r="Y17" s="3" t="e">
        <f t="shared" si="9"/>
        <v>#N/A</v>
      </c>
      <c r="Z17" s="3" t="e">
        <f>Y17/(VLOOKUP($BI17,'5-7 Weighting'!$BI$12:$BJ$23,2,FALSE)/VLOOKUP($BI17,'5-7 Weighting'!$BI$12:$BK$23,3,FALSE))</f>
        <v>#N/A</v>
      </c>
      <c r="AA17" s="3" t="e">
        <f t="shared" si="10"/>
        <v>#N/A</v>
      </c>
      <c r="AB17" s="3" t="e">
        <f>1/VLOOKUP($K17,'5-7 Weighting'!$BU$9:$BV$415,2,FALSE)</f>
        <v>#N/A</v>
      </c>
      <c r="AC17" s="3" t="e">
        <f t="shared" si="11"/>
        <v>#N/A</v>
      </c>
      <c r="AD17" s="3" t="e">
        <f>AC17/(VLOOKUP($BI17,'5-7 Weighting'!$BY$12:$BZ$23,2,FALSE)/(VLOOKUP($BI17,'5-7 Weighting'!$BY$12:$CA$23,3,FALSE)))</f>
        <v>#N/A</v>
      </c>
      <c r="AE17" s="3" t="e">
        <f t="shared" si="4"/>
        <v>#N/A</v>
      </c>
      <c r="AF17" s="3" t="e">
        <f>1/VLOOKUP($K17,'5-7 Weighting'!$CK$9:CL$445,2,FALSE)</f>
        <v>#N/A</v>
      </c>
      <c r="AG17" s="3" t="e">
        <f t="shared" si="12"/>
        <v>#N/A</v>
      </c>
      <c r="AH17" s="3" t="e">
        <f>AG17/(VLOOKUP($BI17,'5-7 Weighting'!$CO$12:$CP$23,2,FALSE)/(VLOOKUP($BI17,'5-7 Weighting'!$CO$12:$CQ$23,3,FALSE)))</f>
        <v>#N/A</v>
      </c>
      <c r="AI17" s="3" t="e">
        <f t="shared" si="5"/>
        <v>#N/A</v>
      </c>
      <c r="AJ17" s="3" t="s">
        <v>846</v>
      </c>
      <c r="AK17" s="6">
        <v>-0.36749999999999999</v>
      </c>
      <c r="AL17" s="3" t="s">
        <v>134</v>
      </c>
      <c r="AM17" s="3">
        <v>0.15749999999999997</v>
      </c>
      <c r="AN17" s="3" t="s">
        <v>26</v>
      </c>
      <c r="AO17" s="3" t="s">
        <v>5</v>
      </c>
      <c r="AP17" s="3" t="s">
        <v>143</v>
      </c>
      <c r="AQ17" s="3" t="s">
        <v>53</v>
      </c>
      <c r="AR17" s="3" t="s">
        <v>7</v>
      </c>
      <c r="AS17" s="3" t="s">
        <v>795</v>
      </c>
      <c r="AT17" s="3" t="s">
        <v>9</v>
      </c>
      <c r="AU17" s="3" t="s">
        <v>10</v>
      </c>
      <c r="AV17" s="3" t="s">
        <v>11</v>
      </c>
      <c r="AW17" s="4" t="s">
        <v>12</v>
      </c>
      <c r="AX17" s="4" t="s">
        <v>796</v>
      </c>
      <c r="AY17" s="4">
        <v>2005</v>
      </c>
      <c r="AZ17" s="3" t="s">
        <v>30</v>
      </c>
      <c r="BA17" s="3" t="s">
        <v>30</v>
      </c>
      <c r="BB17" s="3">
        <v>148</v>
      </c>
      <c r="BC17" s="3">
        <v>0</v>
      </c>
      <c r="BD17" s="3">
        <v>0</v>
      </c>
      <c r="BE17" s="3">
        <v>0</v>
      </c>
      <c r="BF17" s="3">
        <v>0</v>
      </c>
      <c r="BG17" s="4" t="s">
        <v>332</v>
      </c>
      <c r="BH17" s="4" t="s">
        <v>1025</v>
      </c>
      <c r="BI17" s="4" t="s">
        <v>334</v>
      </c>
      <c r="BJ17" s="4" t="s">
        <v>18</v>
      </c>
      <c r="BK17" s="4"/>
      <c r="BL17" s="3">
        <v>-0.21</v>
      </c>
      <c r="BM17" s="3"/>
      <c r="BN17" s="3">
        <v>0.81058424597018708</v>
      </c>
      <c r="BO17" s="3" t="s">
        <v>19</v>
      </c>
      <c r="BP17" s="3">
        <v>-2.3333333333333335</v>
      </c>
      <c r="BQ17" s="3" t="s">
        <v>125</v>
      </c>
    </row>
    <row r="18" spans="1:69" x14ac:dyDescent="0.25">
      <c r="A18" s="2">
        <v>30</v>
      </c>
      <c r="B18" s="3" t="s">
        <v>791</v>
      </c>
      <c r="C18" s="3">
        <v>30.2</v>
      </c>
      <c r="D18" s="3" t="s">
        <v>1026</v>
      </c>
      <c r="E18" s="3" t="s">
        <v>845</v>
      </c>
      <c r="F18" s="3"/>
      <c r="G18" s="3"/>
      <c r="H18" s="3" t="str">
        <f>IF(AK18&lt;'2_3 - Outliers'!$F$11,"Exclude, Low outlier",IF(AK18&gt;'2_3 - Outliers'!$F$12,"Exclude, High outlier",""))</f>
        <v/>
      </c>
      <c r="I18" s="3">
        <f>IF(AM18="",VLOOKUP(BI18,'4 -Impute_SE'!$B$10:$C$21,2,FALSE),Database!AM18)</f>
        <v>0.17500000000000002</v>
      </c>
      <c r="J18" s="3">
        <f t="shared" si="0"/>
        <v>5.7142857142857135</v>
      </c>
      <c r="K18" s="3" t="s">
        <v>1446</v>
      </c>
      <c r="L18" s="3">
        <f>1/VLOOKUP($K18,'5-7 Weighting'!J:K,2,FALSE)</f>
        <v>0.33333333333333331</v>
      </c>
      <c r="M18" s="3">
        <f t="shared" si="1"/>
        <v>1.9047619047619044</v>
      </c>
      <c r="N18" s="3">
        <f>M18/(VLOOKUP($BI18,'5-7 Weighting'!$M$9:$N$20,2,FALSE)/VLOOKUP($BI18,'5-7 Weighting'!$M$9:$O$20,3,FALSE))</f>
        <v>1.1569567718121848E-2</v>
      </c>
      <c r="O18" s="3">
        <f t="shared" si="2"/>
        <v>-4.2518161364097787E-3</v>
      </c>
      <c r="P18" s="3" t="e">
        <f>1/VLOOKUP($K18,'5-7 Weighting'!Y:Z,2,FALSE)</f>
        <v>#N/A</v>
      </c>
      <c r="Q18" s="3" t="e">
        <f t="shared" si="6"/>
        <v>#N/A</v>
      </c>
      <c r="R18" s="3" t="e">
        <f>Q18/(VLOOKUP($BI18,'5-7 Weighting'!$AC$12:$AD$20,2,FALSE)/(VLOOKUP($BI18,'5-7 Weighting'!$AC$12:$AE$20,3,FALSE)))</f>
        <v>#N/A</v>
      </c>
      <c r="S18" s="3" t="e">
        <f t="shared" si="3"/>
        <v>#N/A</v>
      </c>
      <c r="T18" s="3">
        <f>1/VLOOKUP($K18,'5-7 Weighting'!$AO$9:$AP$311,2,FALSE)</f>
        <v>0.5</v>
      </c>
      <c r="U18" s="3">
        <f t="shared" si="7"/>
        <v>2.8571428571428568</v>
      </c>
      <c r="V18" s="3">
        <f>U18/(VLOOKUP($BI18,'5-7 Weighting'!$AS$12:$AT$22,2,FALSE)/VLOOKUP($BI18,'5-7 Weighting'!$AS$12:$AU$22,3,FALSE))</f>
        <v>3.124955875860537E-2</v>
      </c>
      <c r="W18" s="3">
        <f t="shared" si="8"/>
        <v>-1.1484212843787473E-2</v>
      </c>
      <c r="X18" s="3" t="e">
        <f>1/VLOOKUP($K18,'5-7 Weighting'!$BE$9:$BF$487,2,FALSE)</f>
        <v>#N/A</v>
      </c>
      <c r="Y18" s="3" t="e">
        <f t="shared" si="9"/>
        <v>#N/A</v>
      </c>
      <c r="Z18" s="3" t="e">
        <f>Y18/(VLOOKUP($BI18,'5-7 Weighting'!$BI$12:$BJ$23,2,FALSE)/VLOOKUP($BI18,'5-7 Weighting'!$BI$12:$BK$23,3,FALSE))</f>
        <v>#N/A</v>
      </c>
      <c r="AA18" s="3" t="e">
        <f t="shared" si="10"/>
        <v>#N/A</v>
      </c>
      <c r="AB18" s="3" t="e">
        <f>1/VLOOKUP($K18,'5-7 Weighting'!$BU$9:$BV$415,2,FALSE)</f>
        <v>#N/A</v>
      </c>
      <c r="AC18" s="3" t="e">
        <f t="shared" si="11"/>
        <v>#N/A</v>
      </c>
      <c r="AD18" s="3" t="e">
        <f>AC18/(VLOOKUP($BI18,'5-7 Weighting'!$BY$12:$BZ$23,2,FALSE)/(VLOOKUP($BI18,'5-7 Weighting'!$BY$12:$CA$23,3,FALSE)))</f>
        <v>#N/A</v>
      </c>
      <c r="AE18" s="3" t="e">
        <f t="shared" si="4"/>
        <v>#N/A</v>
      </c>
      <c r="AF18" s="3" t="e">
        <f>1/VLOOKUP($K18,'5-7 Weighting'!$CK$9:CL$445,2,FALSE)</f>
        <v>#N/A</v>
      </c>
      <c r="AG18" s="3" t="e">
        <f t="shared" si="12"/>
        <v>#N/A</v>
      </c>
      <c r="AH18" s="3" t="e">
        <f>AG18/(VLOOKUP($BI18,'5-7 Weighting'!$CO$12:$CP$23,2,FALSE)/(VLOOKUP($BI18,'5-7 Weighting'!$CO$12:$CQ$23,3,FALSE)))</f>
        <v>#N/A</v>
      </c>
      <c r="AI18" s="3" t="e">
        <f t="shared" si="5"/>
        <v>#N/A</v>
      </c>
      <c r="AJ18" s="3" t="s">
        <v>846</v>
      </c>
      <c r="AK18" s="6">
        <v>-0.36749999999999999</v>
      </c>
      <c r="AL18" s="3" t="s">
        <v>134</v>
      </c>
      <c r="AM18" s="3">
        <v>0.17500000000000002</v>
      </c>
      <c r="AN18" s="3" t="s">
        <v>26</v>
      </c>
      <c r="AO18" s="3" t="s">
        <v>5</v>
      </c>
      <c r="AP18" s="3" t="s">
        <v>143</v>
      </c>
      <c r="AQ18" s="3" t="s">
        <v>53</v>
      </c>
      <c r="AR18" s="3" t="s">
        <v>7</v>
      </c>
      <c r="AS18" s="3" t="s">
        <v>795</v>
      </c>
      <c r="AT18" s="3" t="s">
        <v>9</v>
      </c>
      <c r="AU18" s="3" t="s">
        <v>10</v>
      </c>
      <c r="AV18" s="3" t="s">
        <v>11</v>
      </c>
      <c r="AW18" s="4" t="s">
        <v>12</v>
      </c>
      <c r="AX18" s="4" t="s">
        <v>796</v>
      </c>
      <c r="AY18" s="4">
        <v>2005</v>
      </c>
      <c r="AZ18" s="3" t="s">
        <v>30</v>
      </c>
      <c r="BA18" s="3" t="s">
        <v>30</v>
      </c>
      <c r="BB18" s="3">
        <v>141</v>
      </c>
      <c r="BC18" s="3">
        <v>0</v>
      </c>
      <c r="BD18" s="3">
        <v>0</v>
      </c>
      <c r="BE18" s="3">
        <v>0</v>
      </c>
      <c r="BF18" s="3">
        <v>0</v>
      </c>
      <c r="BG18" s="4" t="s">
        <v>332</v>
      </c>
      <c r="BH18" s="4" t="s">
        <v>1025</v>
      </c>
      <c r="BI18" s="4" t="s">
        <v>334</v>
      </c>
      <c r="BJ18" s="4" t="s">
        <v>18</v>
      </c>
      <c r="BK18" s="4"/>
      <c r="BL18" s="3">
        <v>-0.21</v>
      </c>
      <c r="BM18" s="3"/>
      <c r="BN18" s="3">
        <v>0.81058424597018708</v>
      </c>
      <c r="BO18" s="3" t="s">
        <v>19</v>
      </c>
      <c r="BP18" s="3">
        <v>-2.0999999999999996</v>
      </c>
      <c r="BQ18" s="3" t="s">
        <v>125</v>
      </c>
    </row>
    <row r="19" spans="1:69" x14ac:dyDescent="0.25">
      <c r="A19" s="2">
        <v>11</v>
      </c>
      <c r="B19" s="3" t="s">
        <v>136</v>
      </c>
      <c r="C19" s="3">
        <v>11.3</v>
      </c>
      <c r="D19" s="3" t="s">
        <v>629</v>
      </c>
      <c r="E19" s="3" t="s">
        <v>630</v>
      </c>
      <c r="F19" s="3"/>
      <c r="G19" s="3"/>
      <c r="H19" s="3" t="str">
        <f>IF(AK19&lt;'2_3 - Outliers'!$F$11,"Exclude, Low outlier",IF(AK19&gt;'2_3 - Outliers'!$F$12,"Exclude, High outlier",""))</f>
        <v/>
      </c>
      <c r="I19" s="3">
        <f>IF(AM19="",VLOOKUP(BI19,'4 -Impute_SE'!$B$10:$C$21,2,FALSE),Database!AM19)</f>
        <v>5.4009386828965854E-2</v>
      </c>
      <c r="J19" s="3">
        <f t="shared" si="0"/>
        <v>18.515300000845198</v>
      </c>
      <c r="K19" s="3" t="s">
        <v>1447</v>
      </c>
      <c r="L19" s="3">
        <f>1/VLOOKUP($K19,'5-7 Weighting'!J:K,2,FALSE)</f>
        <v>1</v>
      </c>
      <c r="M19" s="3">
        <f t="shared" si="1"/>
        <v>18.515300000845198</v>
      </c>
      <c r="N19" s="3">
        <f>M19/(VLOOKUP($BI19,'5-7 Weighting'!$M$9:$N$20,2,FALSE)/VLOOKUP($BI19,'5-7 Weighting'!$M$9:$O$20,3,FALSE))</f>
        <v>1.0340101168499765</v>
      </c>
      <c r="O19" s="3">
        <f t="shared" si="2"/>
        <v>-0.37844770276709139</v>
      </c>
      <c r="P19" s="3" t="e">
        <f>1/VLOOKUP($K19,'5-7 Weighting'!Y:Z,2,FALSE)</f>
        <v>#N/A</v>
      </c>
      <c r="Q19" s="3" t="e">
        <f t="shared" si="6"/>
        <v>#N/A</v>
      </c>
      <c r="R19" s="3" t="e">
        <f>Q19/(VLOOKUP($BI19,'5-7 Weighting'!$AC$12:$AD$20,2,FALSE)/(VLOOKUP($BI19,'5-7 Weighting'!$AC$12:$AE$20,3,FALSE)))</f>
        <v>#N/A</v>
      </c>
      <c r="S19" s="3" t="e">
        <f t="shared" si="3"/>
        <v>#N/A</v>
      </c>
      <c r="T19" s="3">
        <f>1/VLOOKUP($K19,'5-7 Weighting'!$AO$9:$AP$311,2,FALSE)</f>
        <v>1</v>
      </c>
      <c r="U19" s="3">
        <f t="shared" si="7"/>
        <v>18.515300000845198</v>
      </c>
      <c r="V19" s="3">
        <f>U19/(VLOOKUP($BI19,'5-7 Weighting'!$AS$12:$AT$22,2,FALSE)/VLOOKUP($BI19,'5-7 Weighting'!$AS$12:$AU$22,3,FALSE))</f>
        <v>1.0599893572473431</v>
      </c>
      <c r="W19" s="3">
        <f t="shared" si="8"/>
        <v>-0.38795610475252756</v>
      </c>
      <c r="X19" s="3" t="e">
        <f>1/VLOOKUP($K19,'5-7 Weighting'!$BE$9:$BF$487,2,FALSE)</f>
        <v>#N/A</v>
      </c>
      <c r="Y19" s="3" t="e">
        <f t="shared" si="9"/>
        <v>#N/A</v>
      </c>
      <c r="Z19" s="3" t="e">
        <f>Y19/(VLOOKUP($BI19,'5-7 Weighting'!$BI$12:$BJ$23,2,FALSE)/VLOOKUP($BI19,'5-7 Weighting'!$BI$12:$BK$23,3,FALSE))</f>
        <v>#N/A</v>
      </c>
      <c r="AA19" s="3" t="e">
        <f t="shared" si="10"/>
        <v>#N/A</v>
      </c>
      <c r="AB19" s="3">
        <f>1/VLOOKUP($K19,'5-7 Weighting'!$BU$9:$BV$415,2,FALSE)</f>
        <v>1</v>
      </c>
      <c r="AC19" s="3">
        <f t="shared" si="11"/>
        <v>18.515300000845198</v>
      </c>
      <c r="AD19" s="3">
        <f>AC19/(VLOOKUP($BI19,'5-7 Weighting'!$BY$12:$BZ$23,2,FALSE)/(VLOOKUP($BI19,'5-7 Weighting'!$BY$12:$CA$23,3,FALSE)))</f>
        <v>0.91140124894932251</v>
      </c>
      <c r="AE19" s="3">
        <f t="shared" si="4"/>
        <v>-0.33357285711545204</v>
      </c>
      <c r="AF19" s="3" t="e">
        <f>1/VLOOKUP($K19,'5-7 Weighting'!$CK$9:CL$445,2,FALSE)</f>
        <v>#N/A</v>
      </c>
      <c r="AG19" s="3" t="e">
        <f t="shared" si="12"/>
        <v>#N/A</v>
      </c>
      <c r="AH19" s="3" t="e">
        <f>AG19/(VLOOKUP($BI19,'5-7 Weighting'!$CO$12:$CP$23,2,FALSE)/(VLOOKUP($BI19,'5-7 Weighting'!$CO$12:$CQ$23,3,FALSE)))</f>
        <v>#N/A</v>
      </c>
      <c r="AI19" s="3" t="e">
        <f t="shared" si="5"/>
        <v>#N/A</v>
      </c>
      <c r="AJ19" s="3"/>
      <c r="AK19" s="6">
        <v>-0.36599999999999999</v>
      </c>
      <c r="AL19" s="3" t="s">
        <v>4</v>
      </c>
      <c r="AM19" s="3"/>
      <c r="AN19" s="3"/>
      <c r="AO19" s="3" t="s">
        <v>139</v>
      </c>
      <c r="AP19" s="3" t="s">
        <v>143</v>
      </c>
      <c r="AQ19" s="3" t="s">
        <v>53</v>
      </c>
      <c r="AR19" s="3" t="s">
        <v>7</v>
      </c>
      <c r="AS19" s="3" t="s">
        <v>37</v>
      </c>
      <c r="AT19" s="3" t="s">
        <v>28</v>
      </c>
      <c r="AU19" s="3" t="s">
        <v>57</v>
      </c>
      <c r="AV19" s="3" t="s">
        <v>11</v>
      </c>
      <c r="AW19" s="4" t="s">
        <v>12</v>
      </c>
      <c r="AX19" s="4" t="s">
        <v>140</v>
      </c>
      <c r="AY19" s="4">
        <v>2000</v>
      </c>
      <c r="AZ19" s="3" t="s">
        <v>30</v>
      </c>
      <c r="BA19" s="3" t="s">
        <v>30</v>
      </c>
      <c r="BB19" s="3">
        <v>8212</v>
      </c>
      <c r="BC19" s="3">
        <v>0</v>
      </c>
      <c r="BD19" s="3">
        <v>1</v>
      </c>
      <c r="BE19" s="3">
        <v>1</v>
      </c>
      <c r="BF19" s="3">
        <v>1</v>
      </c>
      <c r="BG19" s="4" t="s">
        <v>15</v>
      </c>
      <c r="BH19" s="4" t="s">
        <v>310</v>
      </c>
      <c r="BI19" s="4" t="s">
        <v>32</v>
      </c>
      <c r="BJ19" s="4" t="s">
        <v>142</v>
      </c>
      <c r="BK19" s="4"/>
      <c r="BL19" s="3">
        <v>-0.36599999999999999</v>
      </c>
      <c r="BM19" s="3"/>
      <c r="BN19" s="3"/>
      <c r="BO19" s="3" t="s">
        <v>20</v>
      </c>
      <c r="BP19" s="3" t="s">
        <v>20</v>
      </c>
      <c r="BQ19" s="3"/>
    </row>
    <row r="20" spans="1:69" x14ac:dyDescent="0.25">
      <c r="A20" s="2">
        <v>19</v>
      </c>
      <c r="B20" s="3" t="s">
        <v>547</v>
      </c>
      <c r="C20" s="3">
        <v>19.100000000000001</v>
      </c>
      <c r="D20" s="3" t="s">
        <v>548</v>
      </c>
      <c r="E20" s="3" t="s">
        <v>549</v>
      </c>
      <c r="F20" s="3"/>
      <c r="G20" s="3"/>
      <c r="H20" s="3" t="str">
        <f>IF(AK20&lt;'2_3 - Outliers'!$F$11,"Exclude, Low outlier",IF(AK20&gt;'2_3 - Outliers'!$F$12,"Exclude, High outlier",""))</f>
        <v/>
      </c>
      <c r="I20" s="3">
        <f>IF(AM20="",VLOOKUP(BI20,'4 -Impute_SE'!$B$10:$C$21,2,FALSE),Database!AM20)</f>
        <v>7.9336709847607212E-2</v>
      </c>
      <c r="J20" s="3">
        <f t="shared" si="0"/>
        <v>12.604505555131235</v>
      </c>
      <c r="K20" s="3" t="s">
        <v>1448</v>
      </c>
      <c r="L20" s="3">
        <f>1/VLOOKUP($K20,'5-7 Weighting'!J:K,2,FALSE)</f>
        <v>0.5</v>
      </c>
      <c r="M20" s="3">
        <f t="shared" si="1"/>
        <v>6.3022527775656174</v>
      </c>
      <c r="N20" s="3">
        <f>M20/(VLOOKUP($BI20,'5-7 Weighting'!$M$9:$N$20,2,FALSE)/VLOOKUP($BI20,'5-7 Weighting'!$M$9:$O$20,3,FALSE))</f>
        <v>0.12767181068650649</v>
      </c>
      <c r="O20" s="3">
        <f t="shared" si="2"/>
        <v>-4.2757289398911019E-2</v>
      </c>
      <c r="P20" s="3" t="e">
        <f>1/VLOOKUP($K20,'5-7 Weighting'!Y:Z,2,FALSE)</f>
        <v>#N/A</v>
      </c>
      <c r="Q20" s="3" t="e">
        <f t="shared" si="6"/>
        <v>#N/A</v>
      </c>
      <c r="R20" s="3" t="e">
        <f>Q20/(VLOOKUP($BI20,'5-7 Weighting'!$AC$12:$AD$20,2,FALSE)/(VLOOKUP($BI20,'5-7 Weighting'!$AC$12:$AE$20,3,FALSE)))</f>
        <v>#N/A</v>
      </c>
      <c r="S20" s="3" t="e">
        <f t="shared" si="3"/>
        <v>#N/A</v>
      </c>
      <c r="T20" s="3">
        <f>1/VLOOKUP($K20,'5-7 Weighting'!$AO$9:$AP$311,2,FALSE)</f>
        <v>0.5</v>
      </c>
      <c r="U20" s="3">
        <f t="shared" si="7"/>
        <v>6.3022527775656174</v>
      </c>
      <c r="V20" s="3">
        <f>U20/(VLOOKUP($BI20,'5-7 Weighting'!$AS$12:$AT$22,2,FALSE)/VLOOKUP($BI20,'5-7 Weighting'!$AS$12:$AU$22,3,FALSE))</f>
        <v>0.35519140488955214</v>
      </c>
      <c r="W20" s="3">
        <f t="shared" si="8"/>
        <v>-0.11895360149751101</v>
      </c>
      <c r="X20" s="3" t="e">
        <f>1/VLOOKUP($K20,'5-7 Weighting'!$BE$9:$BF$487,2,FALSE)</f>
        <v>#N/A</v>
      </c>
      <c r="Y20" s="3" t="e">
        <f t="shared" si="9"/>
        <v>#N/A</v>
      </c>
      <c r="Z20" s="3" t="e">
        <f>Y20/(VLOOKUP($BI20,'5-7 Weighting'!$BI$12:$BJ$23,2,FALSE)/VLOOKUP($BI20,'5-7 Weighting'!$BI$12:$BK$23,3,FALSE))</f>
        <v>#N/A</v>
      </c>
      <c r="AA20" s="3" t="e">
        <f t="shared" si="10"/>
        <v>#N/A</v>
      </c>
      <c r="AB20" s="3">
        <f>1/VLOOKUP($K20,'5-7 Weighting'!$BU$9:$BV$415,2,FALSE)</f>
        <v>0.5</v>
      </c>
      <c r="AC20" s="3">
        <f t="shared" si="11"/>
        <v>6.3022527775656174</v>
      </c>
      <c r="AD20" s="3">
        <f>AC20/(VLOOKUP($BI20,'5-7 Weighting'!$BY$12:$BZ$23,2,FALSE)/(VLOOKUP($BI20,'5-7 Weighting'!$BY$12:$CA$23,3,FALSE)))</f>
        <v>0.3386334645368686</v>
      </c>
      <c r="AE20" s="3">
        <f t="shared" si="4"/>
        <v>-0.11340834727339728</v>
      </c>
      <c r="AF20" s="3">
        <f>1/VLOOKUP($K20,'5-7 Weighting'!$CK$9:CL$445,2,FALSE)</f>
        <v>0.5</v>
      </c>
      <c r="AG20" s="3">
        <f t="shared" si="12"/>
        <v>6.3022527775656174</v>
      </c>
      <c r="AH20" s="3">
        <f>AG20/(VLOOKUP($BI20,'5-7 Weighting'!$CO$12:$CP$23,2,FALSE)/(VLOOKUP($BI20,'5-7 Weighting'!$CO$12:$CQ$23,3,FALSE)))</f>
        <v>9.6587543112209628E-2</v>
      </c>
      <c r="AI20" s="3">
        <f t="shared" si="5"/>
        <v>-3.2347168188278999E-2</v>
      </c>
      <c r="AJ20" s="3" t="s">
        <v>550</v>
      </c>
      <c r="AK20" s="6">
        <v>-0.33489999999999998</v>
      </c>
      <c r="AL20" s="3" t="s">
        <v>462</v>
      </c>
      <c r="AM20" s="3"/>
      <c r="AN20" s="3"/>
      <c r="AO20" s="3" t="s">
        <v>5</v>
      </c>
      <c r="AP20" s="3" t="s">
        <v>143</v>
      </c>
      <c r="AQ20" s="3" t="s">
        <v>53</v>
      </c>
      <c r="AR20" s="3" t="s">
        <v>551</v>
      </c>
      <c r="AS20" s="3" t="s">
        <v>165</v>
      </c>
      <c r="AT20" s="3" t="s">
        <v>56</v>
      </c>
      <c r="AU20" s="3" t="s">
        <v>57</v>
      </c>
      <c r="AV20" s="3" t="s">
        <v>39</v>
      </c>
      <c r="AW20" s="4" t="s">
        <v>12</v>
      </c>
      <c r="AX20" s="4" t="s">
        <v>552</v>
      </c>
      <c r="AY20" s="4" t="s">
        <v>553</v>
      </c>
      <c r="AZ20" s="3" t="s">
        <v>2425</v>
      </c>
      <c r="BA20" s="3" t="s">
        <v>30</v>
      </c>
      <c r="BB20" s="3">
        <v>4762</v>
      </c>
      <c r="BC20" s="3">
        <v>1</v>
      </c>
      <c r="BD20" s="3">
        <v>0</v>
      </c>
      <c r="BE20" s="3">
        <v>1</v>
      </c>
      <c r="BF20" s="3">
        <v>1</v>
      </c>
      <c r="BG20" s="4" t="s">
        <v>15</v>
      </c>
      <c r="BH20" s="4" t="s">
        <v>554</v>
      </c>
      <c r="BI20" s="4" t="s">
        <v>42</v>
      </c>
      <c r="BJ20" s="4" t="s">
        <v>58</v>
      </c>
      <c r="BK20" s="4" t="s">
        <v>555</v>
      </c>
      <c r="BL20" s="3">
        <v>-0.33489999999999998</v>
      </c>
      <c r="BM20" s="3">
        <v>0.99667318036586428</v>
      </c>
      <c r="BN20" s="3"/>
      <c r="BO20" s="3" t="s">
        <v>202</v>
      </c>
      <c r="BP20" s="3" t="s">
        <v>20</v>
      </c>
      <c r="BQ20" s="3"/>
    </row>
    <row r="21" spans="1:69" x14ac:dyDescent="0.25">
      <c r="A21" s="2">
        <v>111</v>
      </c>
      <c r="B21" s="3" t="s">
        <v>146</v>
      </c>
      <c r="C21" s="3">
        <v>111.1</v>
      </c>
      <c r="D21" s="3" t="s">
        <v>311</v>
      </c>
      <c r="E21" s="3" t="s">
        <v>312</v>
      </c>
      <c r="F21" s="3">
        <v>1</v>
      </c>
      <c r="G21" s="3"/>
      <c r="H21" s="3" t="str">
        <f>IF(AK21&lt;'2_3 - Outliers'!$F$11,"Exclude, Low outlier",IF(AK21&gt;'2_3 - Outliers'!$F$12,"Exclude, High outlier",""))</f>
        <v/>
      </c>
      <c r="I21" s="3">
        <f>IF(AM21="",VLOOKUP(BI21,'4 -Impute_SE'!$B$10:$C$21,2,FALSE),Database!AM21)</f>
        <v>6.021384603925508E-2</v>
      </c>
      <c r="J21" s="3">
        <f t="shared" si="0"/>
        <v>16.607475950765082</v>
      </c>
      <c r="K21" s="3" t="s">
        <v>1449</v>
      </c>
      <c r="L21" s="3">
        <f>1/VLOOKUP($K21,'5-7 Weighting'!J:K,2,FALSE)</f>
        <v>0.33333333333333331</v>
      </c>
      <c r="M21" s="3">
        <f t="shared" si="1"/>
        <v>5.5358253169216933</v>
      </c>
      <c r="N21" s="3">
        <f>M21/(VLOOKUP($BI21,'5-7 Weighting'!$M$9:$N$20,2,FALSE)/VLOOKUP($BI21,'5-7 Weighting'!$M$9:$O$20,3,FALSE))</f>
        <v>7.9401712475562145E-2</v>
      </c>
      <c r="O21" s="3">
        <f t="shared" si="2"/>
        <v>-2.6409962389921677E-2</v>
      </c>
      <c r="P21" s="3">
        <f>1/VLOOKUP($K21,'5-7 Weighting'!Y:Z,2,FALSE)</f>
        <v>0.33333333333333331</v>
      </c>
      <c r="Q21" s="3">
        <f t="shared" si="6"/>
        <v>5.5358253169216933</v>
      </c>
      <c r="R21" s="3">
        <f>Q21/(VLOOKUP($BI21,'5-7 Weighting'!$AC$12:$AD$20,2,FALSE)/(VLOOKUP($BI21,'5-7 Weighting'!$AC$12:$AE$20,3,FALSE)))</f>
        <v>6.8680307356675796E-2</v>
      </c>
      <c r="S21" s="3">
        <f t="shared" si="3"/>
        <v>-2.2843894390518652E-2</v>
      </c>
      <c r="T21" s="3">
        <f>1/VLOOKUP($K21,'5-7 Weighting'!$AO$9:$AP$311,2,FALSE)</f>
        <v>0.33333333333333331</v>
      </c>
      <c r="U21" s="3">
        <f t="shared" si="7"/>
        <v>5.5358253169216933</v>
      </c>
      <c r="V21" s="3">
        <f>U21/(VLOOKUP($BI21,'5-7 Weighting'!$AS$12:$AT$22,2,FALSE)/VLOOKUP($BI21,'5-7 Weighting'!$AS$12:$AU$22,3,FALSE))</f>
        <v>6.8680307356675796E-2</v>
      </c>
      <c r="W21" s="3">
        <f t="shared" si="8"/>
        <v>-2.2843894390518652E-2</v>
      </c>
      <c r="X21" s="3" t="e">
        <f>1/VLOOKUP($K21,'5-7 Weighting'!$BE$9:$BF$487,2,FALSE)</f>
        <v>#N/A</v>
      </c>
      <c r="Y21" s="3" t="e">
        <f t="shared" si="9"/>
        <v>#N/A</v>
      </c>
      <c r="Z21" s="3" t="e">
        <f>Y21/(VLOOKUP($BI21,'5-7 Weighting'!$BI$12:$BJ$23,2,FALSE)/VLOOKUP($BI21,'5-7 Weighting'!$BI$12:$BK$23,3,FALSE))</f>
        <v>#N/A</v>
      </c>
      <c r="AA21" s="3" t="e">
        <f t="shared" si="10"/>
        <v>#N/A</v>
      </c>
      <c r="AB21" s="3">
        <f>1/VLOOKUP($K21,'5-7 Weighting'!$BU$9:$BV$415,2,FALSE)</f>
        <v>0.33333333333333331</v>
      </c>
      <c r="AC21" s="3">
        <f t="shared" si="11"/>
        <v>5.5358253169216933</v>
      </c>
      <c r="AD21" s="3">
        <f>AC21/(VLOOKUP($BI21,'5-7 Weighting'!$BY$12:$BZ$23,2,FALSE)/(VLOOKUP($BI21,'5-7 Weighting'!$BY$12:$CA$23,3,FALSE)))</f>
        <v>0.48929171748298628</v>
      </c>
      <c r="AE21" s="3">
        <f t="shared" si="4"/>
        <v>-0.16274429673545104</v>
      </c>
      <c r="AF21" s="3">
        <f>1/VLOOKUP($K21,'5-7 Weighting'!$CK$9:CL$445,2,FALSE)</f>
        <v>0.33333333333333331</v>
      </c>
      <c r="AG21" s="3">
        <f t="shared" si="12"/>
        <v>5.5358253169216933</v>
      </c>
      <c r="AH21" s="3">
        <f>AG21/(VLOOKUP($BI21,'5-7 Weighting'!$CO$12:$CP$23,2,FALSE)/(VLOOKUP($BI21,'5-7 Weighting'!$CO$12:$CQ$23,3,FALSE)))</f>
        <v>8.7110536348435866E-2</v>
      </c>
      <c r="AI21" s="3">
        <f t="shared" si="5"/>
        <v>-2.8974009715925952E-2</v>
      </c>
      <c r="AJ21" s="3" t="s">
        <v>149</v>
      </c>
      <c r="AK21" s="6">
        <v>-0.33261200000000002</v>
      </c>
      <c r="AL21" s="3" t="s">
        <v>134</v>
      </c>
      <c r="AM21" s="3"/>
      <c r="AN21" s="3"/>
      <c r="AO21" s="3" t="s">
        <v>5</v>
      </c>
      <c r="AP21" s="3" t="s">
        <v>143</v>
      </c>
      <c r="AQ21" s="3" t="s">
        <v>53</v>
      </c>
      <c r="AR21" s="3" t="s">
        <v>7</v>
      </c>
      <c r="AS21" s="3" t="s">
        <v>37</v>
      </c>
      <c r="AT21" s="3" t="s">
        <v>38</v>
      </c>
      <c r="AU21" s="3" t="s">
        <v>57</v>
      </c>
      <c r="AV21" s="3" t="s">
        <v>74</v>
      </c>
      <c r="AW21" s="4" t="s">
        <v>12</v>
      </c>
      <c r="AX21" s="4" t="s">
        <v>140</v>
      </c>
      <c r="AY21" s="4" t="s">
        <v>150</v>
      </c>
      <c r="AZ21" s="3" t="s">
        <v>2425</v>
      </c>
      <c r="BA21" s="3" t="s">
        <v>30</v>
      </c>
      <c r="BB21" s="3">
        <v>1000</v>
      </c>
      <c r="BC21" s="3">
        <v>1</v>
      </c>
      <c r="BD21" s="3">
        <v>0</v>
      </c>
      <c r="BE21" s="3">
        <v>1</v>
      </c>
      <c r="BF21" s="3">
        <v>1</v>
      </c>
      <c r="BG21" s="4" t="s">
        <v>15</v>
      </c>
      <c r="BH21" s="4" t="s">
        <v>313</v>
      </c>
      <c r="BI21" s="4" t="s">
        <v>88</v>
      </c>
      <c r="BJ21" s="4" t="s">
        <v>18</v>
      </c>
      <c r="BK21" s="4"/>
      <c r="BL21" s="3">
        <v>-0.19600000000000001</v>
      </c>
      <c r="BM21" s="3"/>
      <c r="BN21" s="3">
        <v>0.82201223467818652</v>
      </c>
      <c r="BO21" s="3" t="s">
        <v>19</v>
      </c>
      <c r="BP21" s="3" t="s">
        <v>20</v>
      </c>
      <c r="BQ21" s="3"/>
    </row>
    <row r="22" spans="1:69" x14ac:dyDescent="0.25">
      <c r="A22" s="2">
        <v>19</v>
      </c>
      <c r="B22" s="3" t="s">
        <v>547</v>
      </c>
      <c r="C22" s="3">
        <v>19.100000000000001</v>
      </c>
      <c r="D22" s="3" t="s">
        <v>956</v>
      </c>
      <c r="E22" s="3" t="s">
        <v>549</v>
      </c>
      <c r="F22" s="3"/>
      <c r="G22" s="3"/>
      <c r="H22" s="3" t="str">
        <f>IF(AK22&lt;'2_3 - Outliers'!$F$11,"Exclude, Low outlier",IF(AK22&gt;'2_3 - Outliers'!$F$12,"Exclude, High outlier",""))</f>
        <v/>
      </c>
      <c r="I22" s="3">
        <f>IF(AM22="",VLOOKUP(BI22,'4 -Impute_SE'!$B$10:$C$21,2,FALSE),Database!AM22)</f>
        <v>7.9336709847607212E-2</v>
      </c>
      <c r="J22" s="3">
        <f t="shared" si="0"/>
        <v>12.604505555131235</v>
      </c>
      <c r="K22" s="3" t="s">
        <v>1448</v>
      </c>
      <c r="L22" s="3">
        <f>1/VLOOKUP($K22,'5-7 Weighting'!J:K,2,FALSE)</f>
        <v>0.5</v>
      </c>
      <c r="M22" s="3">
        <f t="shared" si="1"/>
        <v>6.3022527775656174</v>
      </c>
      <c r="N22" s="3">
        <f>M22/(VLOOKUP($BI22,'5-7 Weighting'!$M$9:$N$20,2,FALSE)/VLOOKUP($BI22,'5-7 Weighting'!$M$9:$O$20,3,FALSE))</f>
        <v>0.12767181068650649</v>
      </c>
      <c r="O22" s="3">
        <f t="shared" si="2"/>
        <v>-4.1786983637693571E-2</v>
      </c>
      <c r="P22" s="3" t="e">
        <f>1/VLOOKUP($K22,'5-7 Weighting'!Y:Z,2,FALSE)</f>
        <v>#N/A</v>
      </c>
      <c r="Q22" s="3" t="e">
        <f t="shared" si="6"/>
        <v>#N/A</v>
      </c>
      <c r="R22" s="3" t="e">
        <f>Q22/(VLOOKUP($BI22,'5-7 Weighting'!$AC$12:$AD$20,2,FALSE)/(VLOOKUP($BI22,'5-7 Weighting'!$AC$12:$AE$20,3,FALSE)))</f>
        <v>#N/A</v>
      </c>
      <c r="S22" s="3" t="e">
        <f t="shared" si="3"/>
        <v>#N/A</v>
      </c>
      <c r="T22" s="3">
        <f>1/VLOOKUP($K22,'5-7 Weighting'!$AO$9:$AP$311,2,FALSE)</f>
        <v>0.5</v>
      </c>
      <c r="U22" s="3">
        <f t="shared" si="7"/>
        <v>6.3022527775656174</v>
      </c>
      <c r="V22" s="3">
        <f>U22/(VLOOKUP($BI22,'5-7 Weighting'!$AS$12:$AT$22,2,FALSE)/VLOOKUP($BI22,'5-7 Weighting'!$AS$12:$AU$22,3,FALSE))</f>
        <v>0.35519140488955214</v>
      </c>
      <c r="W22" s="3">
        <f t="shared" si="8"/>
        <v>-0.11625414682035042</v>
      </c>
      <c r="X22" s="3" t="e">
        <f>1/VLOOKUP($K22,'5-7 Weighting'!$BE$9:$BF$487,2,FALSE)</f>
        <v>#N/A</v>
      </c>
      <c r="Y22" s="3" t="e">
        <f t="shared" si="9"/>
        <v>#N/A</v>
      </c>
      <c r="Z22" s="3" t="e">
        <f>Y22/(VLOOKUP($BI22,'5-7 Weighting'!$BI$12:$BJ$23,2,FALSE)/VLOOKUP($BI22,'5-7 Weighting'!$BI$12:$BK$23,3,FALSE))</f>
        <v>#N/A</v>
      </c>
      <c r="AA22" s="3" t="e">
        <f t="shared" si="10"/>
        <v>#N/A</v>
      </c>
      <c r="AB22" s="3">
        <f>1/VLOOKUP($K22,'5-7 Weighting'!$BU$9:$BV$415,2,FALSE)</f>
        <v>0.5</v>
      </c>
      <c r="AC22" s="3">
        <f t="shared" si="11"/>
        <v>6.3022527775656174</v>
      </c>
      <c r="AD22" s="3">
        <f>AC22/(VLOOKUP($BI22,'5-7 Weighting'!$BY$12:$BZ$23,2,FALSE)/(VLOOKUP($BI22,'5-7 Weighting'!$BY$12:$CA$23,3,FALSE)))</f>
        <v>0.3386334645368686</v>
      </c>
      <c r="AE22" s="3">
        <f t="shared" si="4"/>
        <v>-0.11083473294291708</v>
      </c>
      <c r="AF22" s="3">
        <f>1/VLOOKUP($K22,'5-7 Weighting'!$CK$9:CL$445,2,FALSE)</f>
        <v>0.5</v>
      </c>
      <c r="AG22" s="3">
        <f t="shared" si="12"/>
        <v>6.3022527775656174</v>
      </c>
      <c r="AH22" s="3">
        <f>AG22/(VLOOKUP($BI22,'5-7 Weighting'!$CO$12:$CP$23,2,FALSE)/(VLOOKUP($BI22,'5-7 Weighting'!$CO$12:$CQ$23,3,FALSE)))</f>
        <v>9.6587543112209628E-2</v>
      </c>
      <c r="AI22" s="3">
        <f t="shared" si="5"/>
        <v>-3.1613102860626206E-2</v>
      </c>
      <c r="AJ22" s="3" t="s">
        <v>550</v>
      </c>
      <c r="AK22" s="6">
        <v>-0.32729999999999998</v>
      </c>
      <c r="AL22" s="3" t="s">
        <v>462</v>
      </c>
      <c r="AM22" s="3"/>
      <c r="AN22" s="3"/>
      <c r="AO22" s="3" t="s">
        <v>5</v>
      </c>
      <c r="AP22" s="3" t="s">
        <v>143</v>
      </c>
      <c r="AQ22" s="3" t="s">
        <v>53</v>
      </c>
      <c r="AR22" s="3" t="s">
        <v>551</v>
      </c>
      <c r="AS22" s="3" t="s">
        <v>165</v>
      </c>
      <c r="AT22" s="3" t="s">
        <v>56</v>
      </c>
      <c r="AU22" s="3" t="s">
        <v>57</v>
      </c>
      <c r="AV22" s="3" t="s">
        <v>39</v>
      </c>
      <c r="AW22" s="4" t="s">
        <v>12</v>
      </c>
      <c r="AX22" s="4" t="s">
        <v>552</v>
      </c>
      <c r="AY22" s="4" t="s">
        <v>553</v>
      </c>
      <c r="AZ22" s="3" t="s">
        <v>2425</v>
      </c>
      <c r="BA22" s="3" t="s">
        <v>30</v>
      </c>
      <c r="BB22" s="3">
        <v>4762</v>
      </c>
      <c r="BC22" s="3">
        <v>1</v>
      </c>
      <c r="BD22" s="3">
        <v>0</v>
      </c>
      <c r="BE22" s="3">
        <v>1</v>
      </c>
      <c r="BF22" s="3">
        <v>1</v>
      </c>
      <c r="BG22" s="4" t="s">
        <v>15</v>
      </c>
      <c r="BH22" s="4" t="s">
        <v>957</v>
      </c>
      <c r="BI22" s="4" t="s">
        <v>42</v>
      </c>
      <c r="BJ22" s="4" t="s">
        <v>58</v>
      </c>
      <c r="BK22" s="4" t="s">
        <v>555</v>
      </c>
      <c r="BL22" s="3">
        <v>-0.32729999999999998</v>
      </c>
      <c r="BM22" s="3">
        <v>0.99674855414782393</v>
      </c>
      <c r="BN22" s="3"/>
      <c r="BO22" s="3" t="s">
        <v>202</v>
      </c>
      <c r="BP22" s="3" t="s">
        <v>20</v>
      </c>
      <c r="BQ22" s="3"/>
    </row>
    <row r="23" spans="1:69" x14ac:dyDescent="0.25">
      <c r="A23" s="2">
        <v>30</v>
      </c>
      <c r="B23" s="3" t="s">
        <v>791</v>
      </c>
      <c r="C23" s="3">
        <v>30.2</v>
      </c>
      <c r="D23" s="3" t="s">
        <v>1023</v>
      </c>
      <c r="E23" s="3" t="s">
        <v>845</v>
      </c>
      <c r="F23" s="3"/>
      <c r="G23" s="3"/>
      <c r="H23" s="3" t="str">
        <f>IF(AK23&lt;'2_3 - Outliers'!$F$11,"Exclude, Low outlier",IF(AK23&gt;'2_3 - Outliers'!$F$12,"Exclude, High outlier",""))</f>
        <v/>
      </c>
      <c r="I23" s="3">
        <f>IF(AM23="",VLOOKUP(BI23,'4 -Impute_SE'!$B$10:$C$21,2,FALSE),Database!AM23)</f>
        <v>0.32299999999999995</v>
      </c>
      <c r="J23" s="3">
        <f t="shared" si="0"/>
        <v>3.0959752321981431</v>
      </c>
      <c r="K23" s="3" t="s">
        <v>1450</v>
      </c>
      <c r="L23" s="3">
        <f>1/VLOOKUP($K23,'5-7 Weighting'!J:K,2,FALSE)</f>
        <v>0.5</v>
      </c>
      <c r="M23" s="3">
        <f t="shared" si="1"/>
        <v>1.5479876160990715</v>
      </c>
      <c r="N23" s="3">
        <f>M23/(VLOOKUP($BI23,'5-7 Weighting'!$M$9:$N$20,2,FALSE)/VLOOKUP($BI23,'5-7 Weighting'!$M$9:$O$20,3,FALSE))</f>
        <v>0.14625384153869658</v>
      </c>
      <c r="O23" s="3">
        <f t="shared" si="2"/>
        <v>-4.7239990816998992E-2</v>
      </c>
      <c r="P23" s="3" t="e">
        <f>1/VLOOKUP($K23,'5-7 Weighting'!Y:Z,2,FALSE)</f>
        <v>#N/A</v>
      </c>
      <c r="Q23" s="3" t="e">
        <f t="shared" si="6"/>
        <v>#N/A</v>
      </c>
      <c r="R23" s="3" t="e">
        <f>Q23/(VLOOKUP($BI23,'5-7 Weighting'!$AC$12:$AD$20,2,FALSE)/(VLOOKUP($BI23,'5-7 Weighting'!$AC$12:$AE$20,3,FALSE)))</f>
        <v>#N/A</v>
      </c>
      <c r="S23" s="3" t="e">
        <f t="shared" si="3"/>
        <v>#N/A</v>
      </c>
      <c r="T23" s="3">
        <f>1/VLOOKUP($K23,'5-7 Weighting'!$AO$9:$AP$311,2,FALSE)</f>
        <v>0.5</v>
      </c>
      <c r="U23" s="3">
        <f t="shared" si="7"/>
        <v>1.5479876160990715</v>
      </c>
      <c r="V23" s="3">
        <f>U23/(VLOOKUP($BI23,'5-7 Weighting'!$AS$12:$AT$22,2,FALSE)/VLOOKUP($BI23,'5-7 Weighting'!$AS$12:$AU$22,3,FALSE))</f>
        <v>0.39785582024297717</v>
      </c>
      <c r="W23" s="3">
        <f t="shared" si="8"/>
        <v>-0.1285074299384816</v>
      </c>
      <c r="X23" s="3" t="e">
        <f>1/VLOOKUP($K23,'5-7 Weighting'!$BE$9:$BF$487,2,FALSE)</f>
        <v>#N/A</v>
      </c>
      <c r="Y23" s="3" t="e">
        <f t="shared" si="9"/>
        <v>#N/A</v>
      </c>
      <c r="Z23" s="3" t="e">
        <f>Y23/(VLOOKUP($BI23,'5-7 Weighting'!$BI$12:$BJ$23,2,FALSE)/VLOOKUP($BI23,'5-7 Weighting'!$BI$12:$BK$23,3,FALSE))</f>
        <v>#N/A</v>
      </c>
      <c r="AA23" s="3" t="e">
        <f t="shared" si="10"/>
        <v>#N/A</v>
      </c>
      <c r="AB23" s="3" t="e">
        <f>1/VLOOKUP($K23,'5-7 Weighting'!$BU$9:$BV$415,2,FALSE)</f>
        <v>#N/A</v>
      </c>
      <c r="AC23" s="3" t="e">
        <f t="shared" si="11"/>
        <v>#N/A</v>
      </c>
      <c r="AD23" s="3" t="e">
        <f>AC23/(VLOOKUP($BI23,'5-7 Weighting'!$BY$12:$BZ$23,2,FALSE)/(VLOOKUP($BI23,'5-7 Weighting'!$BY$12:$CA$23,3,FALSE)))</f>
        <v>#N/A</v>
      </c>
      <c r="AE23" s="3" t="e">
        <f t="shared" si="4"/>
        <v>#N/A</v>
      </c>
      <c r="AF23" s="3" t="e">
        <f>1/VLOOKUP($K23,'5-7 Weighting'!$CK$9:CL$445,2,FALSE)</f>
        <v>#N/A</v>
      </c>
      <c r="AG23" s="3" t="e">
        <f t="shared" si="12"/>
        <v>#N/A</v>
      </c>
      <c r="AH23" s="3" t="e">
        <f>AG23/(VLOOKUP($BI23,'5-7 Weighting'!$CO$12:$CP$23,2,FALSE)/(VLOOKUP($BI23,'5-7 Weighting'!$CO$12:$CQ$23,3,FALSE)))</f>
        <v>#N/A</v>
      </c>
      <c r="AI23" s="3" t="e">
        <f t="shared" si="5"/>
        <v>#N/A</v>
      </c>
      <c r="AJ23" s="3" t="s">
        <v>846</v>
      </c>
      <c r="AK23" s="6">
        <v>-0.32299999999999995</v>
      </c>
      <c r="AL23" s="3" t="s">
        <v>134</v>
      </c>
      <c r="AM23" s="3">
        <v>0.32299999999999995</v>
      </c>
      <c r="AN23" s="3" t="s">
        <v>26</v>
      </c>
      <c r="AO23" s="3" t="s">
        <v>5</v>
      </c>
      <c r="AP23" s="3" t="s">
        <v>143</v>
      </c>
      <c r="AQ23" s="3" t="s">
        <v>53</v>
      </c>
      <c r="AR23" s="3" t="s">
        <v>7</v>
      </c>
      <c r="AS23" s="3" t="s">
        <v>795</v>
      </c>
      <c r="AT23" s="3" t="s">
        <v>9</v>
      </c>
      <c r="AU23" s="3" t="s">
        <v>10</v>
      </c>
      <c r="AV23" s="3" t="s">
        <v>11</v>
      </c>
      <c r="AW23" s="4" t="s">
        <v>12</v>
      </c>
      <c r="AX23" s="4" t="s">
        <v>796</v>
      </c>
      <c r="AY23" s="4">
        <v>2005</v>
      </c>
      <c r="AZ23" s="3" t="s">
        <v>30</v>
      </c>
      <c r="BA23" s="3" t="s">
        <v>30</v>
      </c>
      <c r="BB23" s="3">
        <v>141</v>
      </c>
      <c r="BC23" s="3">
        <v>0</v>
      </c>
      <c r="BD23" s="3">
        <v>0</v>
      </c>
      <c r="BE23" s="3">
        <v>0</v>
      </c>
      <c r="BF23" s="3">
        <v>0</v>
      </c>
      <c r="BG23" s="4" t="s">
        <v>332</v>
      </c>
      <c r="BH23" s="4" t="s">
        <v>532</v>
      </c>
      <c r="BI23" s="4" t="s">
        <v>468</v>
      </c>
      <c r="BJ23" s="4" t="s">
        <v>18</v>
      </c>
      <c r="BK23" s="4"/>
      <c r="BL23" s="3">
        <v>-0.01</v>
      </c>
      <c r="BM23" s="3"/>
      <c r="BN23" s="3">
        <v>0.99004983374916811</v>
      </c>
      <c r="BO23" s="3" t="s">
        <v>19</v>
      </c>
      <c r="BP23" s="3">
        <v>-1</v>
      </c>
      <c r="BQ23" s="3" t="s">
        <v>125</v>
      </c>
    </row>
    <row r="24" spans="1:69" x14ac:dyDescent="0.25">
      <c r="A24" s="2">
        <v>30</v>
      </c>
      <c r="B24" s="3" t="s">
        <v>791</v>
      </c>
      <c r="C24" s="3">
        <v>30.1</v>
      </c>
      <c r="D24" s="3" t="s">
        <v>1021</v>
      </c>
      <c r="E24" s="3" t="s">
        <v>793</v>
      </c>
      <c r="F24" s="3"/>
      <c r="G24" s="3"/>
      <c r="H24" s="3" t="str">
        <f>IF(AK24&lt;'2_3 - Outliers'!$F$11,"Exclude, Low outlier",IF(AK24&gt;'2_3 - Outliers'!$F$12,"Exclude, High outlier",""))</f>
        <v/>
      </c>
      <c r="I24" s="3">
        <f>IF(AM24="",VLOOKUP(BI24,'4 -Impute_SE'!$B$10:$C$21,2,FALSE),Database!AM24)</f>
        <v>0.12883537881963511</v>
      </c>
      <c r="J24" s="3">
        <f t="shared" si="0"/>
        <v>7.7618431300610675</v>
      </c>
      <c r="K24" s="3" t="s">
        <v>1451</v>
      </c>
      <c r="L24" s="3">
        <f>1/VLOOKUP($K24,'5-7 Weighting'!J:K,2,FALSE)</f>
        <v>0.5</v>
      </c>
      <c r="M24" s="3">
        <f t="shared" si="1"/>
        <v>3.8809215650305338</v>
      </c>
      <c r="N24" s="3">
        <f>M24/(VLOOKUP($BI24,'5-7 Weighting'!$M$9:$N$20,2,FALSE)/VLOOKUP($BI24,'5-7 Weighting'!$M$9:$O$20,3,FALSE))</f>
        <v>0.3666693981870715</v>
      </c>
      <c r="O24" s="3">
        <f t="shared" si="2"/>
        <v>-0.11843421561442408</v>
      </c>
      <c r="P24" s="3" t="e">
        <f>1/VLOOKUP($K24,'5-7 Weighting'!Y:Z,2,FALSE)</f>
        <v>#N/A</v>
      </c>
      <c r="Q24" s="3" t="e">
        <f t="shared" si="6"/>
        <v>#N/A</v>
      </c>
      <c r="R24" s="3" t="e">
        <f>Q24/(VLOOKUP($BI24,'5-7 Weighting'!$AC$12:$AD$20,2,FALSE)/(VLOOKUP($BI24,'5-7 Weighting'!$AC$12:$AE$20,3,FALSE)))</f>
        <v>#N/A</v>
      </c>
      <c r="S24" s="3" t="e">
        <f t="shared" si="3"/>
        <v>#N/A</v>
      </c>
      <c r="T24" s="3">
        <f>1/VLOOKUP($K24,'5-7 Weighting'!$AO$9:$AP$311,2,FALSE)</f>
        <v>0.5</v>
      </c>
      <c r="U24" s="3">
        <f t="shared" si="7"/>
        <v>3.8809215650305338</v>
      </c>
      <c r="V24" s="3">
        <f>U24/(VLOOKUP($BI24,'5-7 Weighting'!$AS$12:$AT$22,2,FALSE)/VLOOKUP($BI24,'5-7 Weighting'!$AS$12:$AU$22,3,FALSE))</f>
        <v>0.9974545122298073</v>
      </c>
      <c r="W24" s="3">
        <f t="shared" si="8"/>
        <v>-0.32217780745022773</v>
      </c>
      <c r="X24" s="3" t="e">
        <f>1/VLOOKUP($K24,'5-7 Weighting'!$BE$9:$BF$487,2,FALSE)</f>
        <v>#N/A</v>
      </c>
      <c r="Y24" s="3" t="e">
        <f t="shared" si="9"/>
        <v>#N/A</v>
      </c>
      <c r="Z24" s="3" t="e">
        <f>Y24/(VLOOKUP($BI24,'5-7 Weighting'!$BI$12:$BJ$23,2,FALSE)/VLOOKUP($BI24,'5-7 Weighting'!$BI$12:$BK$23,3,FALSE))</f>
        <v>#N/A</v>
      </c>
      <c r="AA24" s="3" t="e">
        <f t="shared" si="10"/>
        <v>#N/A</v>
      </c>
      <c r="AB24" s="3" t="e">
        <f>1/VLOOKUP($K24,'5-7 Weighting'!$BU$9:$BV$415,2,FALSE)</f>
        <v>#N/A</v>
      </c>
      <c r="AC24" s="3" t="e">
        <f t="shared" si="11"/>
        <v>#N/A</v>
      </c>
      <c r="AD24" s="3" t="e">
        <f>AC24/(VLOOKUP($BI24,'5-7 Weighting'!$BY$12:$BZ$23,2,FALSE)/(VLOOKUP($BI24,'5-7 Weighting'!$BY$12:$CA$23,3,FALSE)))</f>
        <v>#N/A</v>
      </c>
      <c r="AE24" s="3" t="e">
        <f t="shared" si="4"/>
        <v>#N/A</v>
      </c>
      <c r="AF24" s="3" t="e">
        <f>1/VLOOKUP($K24,'5-7 Weighting'!$CK$9:CL$445,2,FALSE)</f>
        <v>#N/A</v>
      </c>
      <c r="AG24" s="3" t="e">
        <f t="shared" si="12"/>
        <v>#N/A</v>
      </c>
      <c r="AH24" s="3" t="e">
        <f>AG24/(VLOOKUP($BI24,'5-7 Weighting'!$CO$12:$CP$23,2,FALSE)/(VLOOKUP($BI24,'5-7 Weighting'!$CO$12:$CQ$23,3,FALSE)))</f>
        <v>#N/A</v>
      </c>
      <c r="AI24" s="3" t="e">
        <f t="shared" si="5"/>
        <v>#N/A</v>
      </c>
      <c r="AJ24" s="3" t="s">
        <v>1022</v>
      </c>
      <c r="AK24" s="6">
        <v>-0.32299999999999995</v>
      </c>
      <c r="AL24" s="3" t="s">
        <v>134</v>
      </c>
      <c r="AM24" s="3"/>
      <c r="AN24" s="3"/>
      <c r="AO24" s="3" t="s">
        <v>5</v>
      </c>
      <c r="AP24" s="3" t="s">
        <v>143</v>
      </c>
      <c r="AQ24" s="3" t="s">
        <v>53</v>
      </c>
      <c r="AR24" s="3" t="s">
        <v>7</v>
      </c>
      <c r="AS24" s="3" t="s">
        <v>795</v>
      </c>
      <c r="AT24" s="3" t="s">
        <v>9</v>
      </c>
      <c r="AU24" s="3" t="s">
        <v>10</v>
      </c>
      <c r="AV24" s="3" t="s">
        <v>11</v>
      </c>
      <c r="AW24" s="4" t="s">
        <v>12</v>
      </c>
      <c r="AX24" s="4" t="s">
        <v>796</v>
      </c>
      <c r="AY24" s="4">
        <v>2005</v>
      </c>
      <c r="AZ24" s="3" t="s">
        <v>30</v>
      </c>
      <c r="BA24" s="3" t="s">
        <v>30</v>
      </c>
      <c r="BB24" s="3">
        <v>148</v>
      </c>
      <c r="BC24" s="3">
        <v>0</v>
      </c>
      <c r="BD24" s="3">
        <v>0</v>
      </c>
      <c r="BE24" s="3">
        <v>0</v>
      </c>
      <c r="BF24" s="3">
        <v>0</v>
      </c>
      <c r="BG24" s="4" t="s">
        <v>332</v>
      </c>
      <c r="BH24" s="4" t="s">
        <v>532</v>
      </c>
      <c r="BI24" s="4" t="s">
        <v>468</v>
      </c>
      <c r="BJ24" s="4" t="s">
        <v>18</v>
      </c>
      <c r="BK24" s="4"/>
      <c r="BL24" s="3">
        <v>-0.01</v>
      </c>
      <c r="BM24" s="6"/>
      <c r="BN24" s="3">
        <v>0.99004983374916811</v>
      </c>
      <c r="BO24" s="3" t="s">
        <v>19</v>
      </c>
      <c r="BP24" s="3"/>
      <c r="BQ24" s="3"/>
    </row>
    <row r="25" spans="1:69" x14ac:dyDescent="0.25">
      <c r="A25" s="2">
        <v>186</v>
      </c>
      <c r="B25" s="3" t="s">
        <v>1296</v>
      </c>
      <c r="C25" s="3">
        <v>186.1</v>
      </c>
      <c r="D25" s="3" t="s">
        <v>1297</v>
      </c>
      <c r="E25" s="3" t="s">
        <v>1298</v>
      </c>
      <c r="F25" s="3"/>
      <c r="G25" s="3"/>
      <c r="H25" s="3" t="str">
        <f>IF(AK25&lt;'2_3 - Outliers'!$F$11,"Exclude, Low outlier",IF(AK25&gt;'2_3 - Outliers'!$F$12,"Exclude, High outlier",""))</f>
        <v/>
      </c>
      <c r="I25" s="3">
        <f>IF(AM25="",VLOOKUP(BI25,'4 -Impute_SE'!$B$10:$C$21,2,FALSE),Database!AM25)</f>
        <v>-5.7272377706570711E-2</v>
      </c>
      <c r="J25" s="3">
        <f t="shared" si="0"/>
        <v>-17.460424030645274</v>
      </c>
      <c r="K25" s="3" t="s">
        <v>1452</v>
      </c>
      <c r="L25" s="3">
        <f>1/VLOOKUP($K25,'5-7 Weighting'!J:K,2,FALSE)</f>
        <v>1</v>
      </c>
      <c r="M25" s="3">
        <f t="shared" si="1"/>
        <v>-17.460424030645274</v>
      </c>
      <c r="N25" s="3">
        <f>M25/(VLOOKUP($BI25,'5-7 Weighting'!$M$9:$N$20,2,FALSE)/VLOOKUP($BI25,'5-7 Weighting'!$M$9:$O$20,3,FALSE))</f>
        <v>-0.32295491623599121</v>
      </c>
      <c r="O25" s="3">
        <f t="shared" si="2"/>
        <v>0.10213709840752573</v>
      </c>
      <c r="P25" s="3" t="e">
        <f>1/VLOOKUP($K25,'5-7 Weighting'!Y:Z,2,FALSE)</f>
        <v>#N/A</v>
      </c>
      <c r="Q25" s="3" t="e">
        <f t="shared" si="6"/>
        <v>#N/A</v>
      </c>
      <c r="R25" s="3" t="e">
        <f>Q25/(VLOOKUP($BI25,'5-7 Weighting'!$AC$12:$AD$20,2,FALSE)/(VLOOKUP($BI25,'5-7 Weighting'!$AC$12:$AE$20,3,FALSE)))</f>
        <v>#N/A</v>
      </c>
      <c r="S25" s="3" t="e">
        <f t="shared" si="3"/>
        <v>#N/A</v>
      </c>
      <c r="T25" s="3" t="e">
        <f>1/VLOOKUP($K25,'5-7 Weighting'!$AO$9:$AP$311,2,FALSE)</f>
        <v>#N/A</v>
      </c>
      <c r="U25" s="3" t="e">
        <f t="shared" si="7"/>
        <v>#N/A</v>
      </c>
      <c r="V25" s="3" t="e">
        <f>U25/(VLOOKUP($BI25,'5-7 Weighting'!$AS$12:$AT$22,2,FALSE)/VLOOKUP($BI25,'5-7 Weighting'!$AS$12:$AU$22,3,FALSE))</f>
        <v>#N/A</v>
      </c>
      <c r="W25" s="3" t="e">
        <f t="shared" si="8"/>
        <v>#N/A</v>
      </c>
      <c r="X25" s="3">
        <f>1/VLOOKUP($K25,'5-7 Weighting'!$BE$9:$BF$487,2,FALSE)</f>
        <v>1</v>
      </c>
      <c r="Y25" s="3">
        <f t="shared" si="9"/>
        <v>-17.460424030645274</v>
      </c>
      <c r="Z25" s="3">
        <f>Y25/(VLOOKUP($BI25,'5-7 Weighting'!$BI$12:$BJ$23,2,FALSE)/VLOOKUP($BI25,'5-7 Weighting'!$BI$12:$BK$23,3,FALSE))</f>
        <v>-0.26984255829187359</v>
      </c>
      <c r="AA25" s="3">
        <f t="shared" si="10"/>
        <v>8.5339886607132889E-2</v>
      </c>
      <c r="AB25" s="3" t="e">
        <f>1/VLOOKUP($K25,'5-7 Weighting'!$BU$9:$BV$415,2,FALSE)</f>
        <v>#N/A</v>
      </c>
      <c r="AC25" s="3" t="e">
        <f t="shared" si="11"/>
        <v>#N/A</v>
      </c>
      <c r="AD25" s="3" t="e">
        <f>AC25/(VLOOKUP($BI25,'5-7 Weighting'!$BY$12:$BZ$23,2,FALSE)/(VLOOKUP($BI25,'5-7 Weighting'!$BY$12:$CA$23,3,FALSE)))</f>
        <v>#N/A</v>
      </c>
      <c r="AE25" s="3" t="e">
        <f t="shared" si="4"/>
        <v>#N/A</v>
      </c>
      <c r="AF25" s="3">
        <f>1/VLOOKUP($K25,'5-7 Weighting'!$CK$9:CL$445,2,FALSE)</f>
        <v>1</v>
      </c>
      <c r="AG25" s="3">
        <f t="shared" si="12"/>
        <v>-17.460424030645274</v>
      </c>
      <c r="AH25" s="3">
        <f>AG25/(VLOOKUP($BI25,'5-7 Weighting'!$CO$12:$CP$23,2,FALSE)/(VLOOKUP($BI25,'5-7 Weighting'!$CO$12:$CQ$23,3,FALSE)))</f>
        <v>-0.26768670596706406</v>
      </c>
      <c r="AI25" s="3">
        <f t="shared" si="5"/>
        <v>8.4658080912339673E-2</v>
      </c>
      <c r="AJ25" s="3" t="s">
        <v>24</v>
      </c>
      <c r="AK25" s="6">
        <v>-0.31625806969568349</v>
      </c>
      <c r="AL25" s="3" t="s">
        <v>25</v>
      </c>
      <c r="AM25" s="3">
        <v>-5.7272377706570711E-2</v>
      </c>
      <c r="AN25" s="3" t="s">
        <v>26</v>
      </c>
      <c r="AO25" s="3" t="s">
        <v>5</v>
      </c>
      <c r="AP25" s="3" t="s">
        <v>1314</v>
      </c>
      <c r="AQ25" s="3" t="s">
        <v>53</v>
      </c>
      <c r="AR25" s="3" t="s">
        <v>7</v>
      </c>
      <c r="AS25" s="3" t="s">
        <v>1334</v>
      </c>
      <c r="AT25" s="3" t="s">
        <v>698</v>
      </c>
      <c r="AU25" s="3" t="s">
        <v>10</v>
      </c>
      <c r="AV25" s="3" t="s">
        <v>11</v>
      </c>
      <c r="AW25" s="4" t="s">
        <v>340</v>
      </c>
      <c r="AX25" s="4" t="s">
        <v>841</v>
      </c>
      <c r="AY25" s="4">
        <v>2015</v>
      </c>
      <c r="AZ25" s="3" t="s">
        <v>14</v>
      </c>
      <c r="BA25" s="3" t="s">
        <v>14</v>
      </c>
      <c r="BB25" s="3">
        <v>244</v>
      </c>
      <c r="BC25" s="3">
        <v>1</v>
      </c>
      <c r="BD25" s="3">
        <v>0</v>
      </c>
      <c r="BE25" s="3">
        <v>0</v>
      </c>
      <c r="BF25" s="3">
        <v>0</v>
      </c>
      <c r="BG25" s="4" t="s">
        <v>15</v>
      </c>
      <c r="BH25" s="4" t="s">
        <v>842</v>
      </c>
      <c r="BI25" s="4" t="s">
        <v>17</v>
      </c>
      <c r="BJ25" s="4" t="s">
        <v>33</v>
      </c>
      <c r="BK25" s="4"/>
      <c r="BL25" s="3">
        <v>-15.509</v>
      </c>
      <c r="BM25" s="3"/>
      <c r="BN25" s="3"/>
      <c r="BO25" s="3"/>
      <c r="BP25" s="3">
        <v>5.5220000000000002</v>
      </c>
      <c r="BQ25" s="3" t="s">
        <v>1305</v>
      </c>
    </row>
    <row r="26" spans="1:69" x14ac:dyDescent="0.25">
      <c r="A26" s="2">
        <v>108</v>
      </c>
      <c r="B26" s="3" t="s">
        <v>240</v>
      </c>
      <c r="C26" s="3">
        <v>108.1</v>
      </c>
      <c r="D26" s="3" t="s">
        <v>823</v>
      </c>
      <c r="E26" s="3" t="s">
        <v>241</v>
      </c>
      <c r="F26" s="3"/>
      <c r="G26" s="3"/>
      <c r="H26" s="3" t="str">
        <f>IF(AK26&lt;'2_3 - Outliers'!$F$11,"Exclude, Low outlier",IF(AK26&gt;'2_3 - Outliers'!$F$12,"Exclude, High outlier",""))</f>
        <v/>
      </c>
      <c r="I26" s="3">
        <f>IF(AM26="",VLOOKUP(BI26,'4 -Impute_SE'!$B$10:$C$21,2,FALSE),Database!AM26)</f>
        <v>4.9702463302186993E-2</v>
      </c>
      <c r="J26" s="3">
        <f t="shared" si="0"/>
        <v>20.119727143503535</v>
      </c>
      <c r="K26" s="3" t="s">
        <v>1453</v>
      </c>
      <c r="L26" s="3">
        <f>1/VLOOKUP($K26,'5-7 Weighting'!J:K,2,FALSE)</f>
        <v>1</v>
      </c>
      <c r="M26" s="3">
        <f t="shared" si="1"/>
        <v>20.119727143503535</v>
      </c>
      <c r="N26" s="3">
        <f>M26/(VLOOKUP($BI26,'5-7 Weighting'!$M$9:$N$20,2,FALSE)/VLOOKUP($BI26,'5-7 Weighting'!$M$9:$O$20,3,FALSE))</f>
        <v>0.37214243954882059</v>
      </c>
      <c r="O26" s="3">
        <f t="shared" si="2"/>
        <v>-0.11490642105948932</v>
      </c>
      <c r="P26" s="3" t="e">
        <f>1/VLOOKUP($K26,'5-7 Weighting'!Y:Z,2,FALSE)</f>
        <v>#N/A</v>
      </c>
      <c r="Q26" s="3" t="e">
        <f t="shared" si="6"/>
        <v>#N/A</v>
      </c>
      <c r="R26" s="3" t="e">
        <f>Q26/(VLOOKUP($BI26,'5-7 Weighting'!$AC$12:$AD$20,2,FALSE)/(VLOOKUP($BI26,'5-7 Weighting'!$AC$12:$AE$20,3,FALSE)))</f>
        <v>#N/A</v>
      </c>
      <c r="S26" s="3" t="e">
        <f t="shared" si="3"/>
        <v>#N/A</v>
      </c>
      <c r="T26" s="3" t="e">
        <f>1/VLOOKUP($K26,'5-7 Weighting'!$AO$9:$AP$311,2,FALSE)</f>
        <v>#N/A</v>
      </c>
      <c r="U26" s="3" t="e">
        <f t="shared" si="7"/>
        <v>#N/A</v>
      </c>
      <c r="V26" s="3" t="e">
        <f>U26/(VLOOKUP($BI26,'5-7 Weighting'!$AS$12:$AT$22,2,FALSE)/VLOOKUP($BI26,'5-7 Weighting'!$AS$12:$AU$22,3,FALSE))</f>
        <v>#N/A</v>
      </c>
      <c r="W26" s="3" t="e">
        <f t="shared" si="8"/>
        <v>#N/A</v>
      </c>
      <c r="X26" s="3">
        <f>1/VLOOKUP($K26,'5-7 Weighting'!$BE$9:$BF$487,2,FALSE)</f>
        <v>1</v>
      </c>
      <c r="Y26" s="3">
        <f t="shared" si="9"/>
        <v>20.119727143503535</v>
      </c>
      <c r="Z26" s="3">
        <f>Y26/(VLOOKUP($BI26,'5-7 Weighting'!$BI$12:$BJ$23,2,FALSE)/VLOOKUP($BI26,'5-7 Weighting'!$BI$12:$BK$23,3,FALSE))</f>
        <v>0.31094082451884197</v>
      </c>
      <c r="AA26" s="3">
        <f t="shared" si="10"/>
        <v>-9.6009198386682829E-2</v>
      </c>
      <c r="AB26" s="3">
        <f>1/VLOOKUP($K26,'5-7 Weighting'!$BU$9:$BV$415,2,FALSE)</f>
        <v>1</v>
      </c>
      <c r="AC26" s="3">
        <f t="shared" si="11"/>
        <v>20.119727143503535</v>
      </c>
      <c r="AD26" s="3">
        <f>AC26/(VLOOKUP($BI26,'5-7 Weighting'!$BY$12:$BZ$23,2,FALSE)/(VLOOKUP($BI26,'5-7 Weighting'!$BY$12:$CA$23,3,FALSE)))</f>
        <v>0.89019124619749457</v>
      </c>
      <c r="AE26" s="3">
        <f t="shared" si="4"/>
        <v>-0.2748643510884004</v>
      </c>
      <c r="AF26" s="3">
        <f>1/VLOOKUP($K26,'5-7 Weighting'!$CK$9:CL$445,2,FALSE)</f>
        <v>1</v>
      </c>
      <c r="AG26" s="3">
        <f t="shared" si="12"/>
        <v>20.119727143503535</v>
      </c>
      <c r="AH26" s="3">
        <f>AG26/(VLOOKUP($BI26,'5-7 Weighting'!$CO$12:$CP$23,2,FALSE)/(VLOOKUP($BI26,'5-7 Weighting'!$CO$12:$CQ$23,3,FALSE)))</f>
        <v>0.30845662594149209</v>
      </c>
      <c r="AI26" s="3">
        <f t="shared" si="5"/>
        <v>-9.5242152391954507E-2</v>
      </c>
      <c r="AJ26" s="3" t="s">
        <v>149</v>
      </c>
      <c r="AK26" s="6">
        <v>-0.30876999999999999</v>
      </c>
      <c r="AL26" s="3" t="s">
        <v>134</v>
      </c>
      <c r="AM26" s="3"/>
      <c r="AN26" s="3"/>
      <c r="AO26" s="3" t="s">
        <v>5</v>
      </c>
      <c r="AP26" s="3" t="s">
        <v>143</v>
      </c>
      <c r="AQ26" s="3" t="s">
        <v>53</v>
      </c>
      <c r="AR26" s="3" t="s">
        <v>7</v>
      </c>
      <c r="AS26" s="3" t="s">
        <v>37</v>
      </c>
      <c r="AT26" s="3" t="s">
        <v>38</v>
      </c>
      <c r="AU26" s="3" t="s">
        <v>10</v>
      </c>
      <c r="AV26" s="3" t="s">
        <v>39</v>
      </c>
      <c r="AW26" s="4" t="s">
        <v>12</v>
      </c>
      <c r="AX26" s="4" t="s">
        <v>242</v>
      </c>
      <c r="AY26" s="4">
        <v>2000</v>
      </c>
      <c r="AZ26" s="3" t="s">
        <v>30</v>
      </c>
      <c r="BA26" s="3" t="s">
        <v>14</v>
      </c>
      <c r="BB26" s="3">
        <v>40436</v>
      </c>
      <c r="BC26" s="3">
        <v>1</v>
      </c>
      <c r="BD26" s="3">
        <v>0</v>
      </c>
      <c r="BE26" s="3">
        <v>1</v>
      </c>
      <c r="BF26" s="3">
        <v>1</v>
      </c>
      <c r="BG26" s="4" t="s">
        <v>15</v>
      </c>
      <c r="BH26" s="4" t="s">
        <v>16</v>
      </c>
      <c r="BI26" s="4" t="s">
        <v>17</v>
      </c>
      <c r="BJ26" s="4" t="s">
        <v>18</v>
      </c>
      <c r="BK26" s="4"/>
      <c r="BL26" s="3">
        <v>-4.0099999999999997E-2</v>
      </c>
      <c r="BM26" s="3"/>
      <c r="BN26" s="3">
        <v>0.96069336501219504</v>
      </c>
      <c r="BO26" s="3" t="s">
        <v>19</v>
      </c>
      <c r="BP26" s="3" t="s">
        <v>20</v>
      </c>
      <c r="BQ26" s="3"/>
    </row>
    <row r="27" spans="1:69" x14ac:dyDescent="0.25">
      <c r="A27" s="2">
        <v>59</v>
      </c>
      <c r="B27" s="3" t="s">
        <v>413</v>
      </c>
      <c r="C27" s="3">
        <v>59.1</v>
      </c>
      <c r="D27" s="3" t="s">
        <v>631</v>
      </c>
      <c r="E27" s="3" t="s">
        <v>632</v>
      </c>
      <c r="F27" s="3"/>
      <c r="G27" s="3"/>
      <c r="H27" s="3" t="str">
        <f>IF(AK27&lt;'2_3 - Outliers'!$F$11,"Exclude, Low outlier",IF(AK27&gt;'2_3 - Outliers'!$F$12,"Exclude, High outlier",""))</f>
        <v/>
      </c>
      <c r="I27" s="3">
        <f>IF(AM27="",VLOOKUP(BI27,'4 -Impute_SE'!$B$10:$C$21,2,FALSE),Database!AM27)</f>
        <v>0.14492753623188406</v>
      </c>
      <c r="J27" s="3">
        <f t="shared" si="0"/>
        <v>6.8999999999999995</v>
      </c>
      <c r="K27" s="3" t="s">
        <v>1454</v>
      </c>
      <c r="L27" s="3">
        <f>1/VLOOKUP($K27,'5-7 Weighting'!J:K,2,FALSE)</f>
        <v>1</v>
      </c>
      <c r="M27" s="3">
        <f t="shared" si="1"/>
        <v>6.8999999999999995</v>
      </c>
      <c r="N27" s="3">
        <f>M27/(VLOOKUP($BI27,'5-7 Weighting'!$M$9:$N$20,2,FALSE)/VLOOKUP($BI27,'5-7 Weighting'!$M$9:$O$20,3,FALSE))</f>
        <v>0.12762513201954501</v>
      </c>
      <c r="O27" s="3">
        <f t="shared" si="2"/>
        <v>-3.8287539605863501E-2</v>
      </c>
      <c r="P27" s="3" t="e">
        <f>1/VLOOKUP($K27,'5-7 Weighting'!Y:Z,2,FALSE)</f>
        <v>#N/A</v>
      </c>
      <c r="Q27" s="3" t="e">
        <f t="shared" si="6"/>
        <v>#N/A</v>
      </c>
      <c r="R27" s="3" t="e">
        <f>Q27/(VLOOKUP($BI27,'5-7 Weighting'!$AC$12:$AD$20,2,FALSE)/(VLOOKUP($BI27,'5-7 Weighting'!$AC$12:$AE$20,3,FALSE)))</f>
        <v>#N/A</v>
      </c>
      <c r="S27" s="3" t="e">
        <f t="shared" si="3"/>
        <v>#N/A</v>
      </c>
      <c r="T27" s="3" t="e">
        <f>1/VLOOKUP($K27,'5-7 Weighting'!$AO$9:$AP$311,2,FALSE)</f>
        <v>#N/A</v>
      </c>
      <c r="U27" s="3" t="e">
        <f t="shared" si="7"/>
        <v>#N/A</v>
      </c>
      <c r="V27" s="3" t="e">
        <f>U27/(VLOOKUP($BI27,'5-7 Weighting'!$AS$12:$AT$22,2,FALSE)/VLOOKUP($BI27,'5-7 Weighting'!$AS$12:$AU$22,3,FALSE))</f>
        <v>#N/A</v>
      </c>
      <c r="W27" s="3" t="e">
        <f t="shared" si="8"/>
        <v>#N/A</v>
      </c>
      <c r="X27" s="3">
        <f>1/VLOOKUP($K27,'5-7 Weighting'!$BE$9:$BF$487,2,FALSE)</f>
        <v>1</v>
      </c>
      <c r="Y27" s="3">
        <f t="shared" si="9"/>
        <v>6.8999999999999995</v>
      </c>
      <c r="Z27" s="3">
        <f>Y27/(VLOOKUP($BI27,'5-7 Weighting'!$BI$12:$BJ$23,2,FALSE)/VLOOKUP($BI27,'5-7 Weighting'!$BI$12:$BK$23,3,FALSE))</f>
        <v>0.10663622194661661</v>
      </c>
      <c r="AA27" s="3">
        <f t="shared" si="10"/>
        <v>-3.1990866583984978E-2</v>
      </c>
      <c r="AB27" s="3" t="e">
        <f>1/VLOOKUP($K27,'5-7 Weighting'!$BU$9:$BV$415,2,FALSE)</f>
        <v>#N/A</v>
      </c>
      <c r="AC27" s="3" t="e">
        <f t="shared" si="11"/>
        <v>#N/A</v>
      </c>
      <c r="AD27" s="3" t="e">
        <f>AC27/(VLOOKUP($BI27,'5-7 Weighting'!$BY$12:$BZ$23,2,FALSE)/(VLOOKUP($BI27,'5-7 Weighting'!$BY$12:$CA$23,3,FALSE)))</f>
        <v>#N/A</v>
      </c>
      <c r="AE27" s="3" t="e">
        <f t="shared" si="4"/>
        <v>#N/A</v>
      </c>
      <c r="AF27" s="3">
        <f>1/VLOOKUP($K27,'5-7 Weighting'!$CK$9:CL$445,2,FALSE)</f>
        <v>1</v>
      </c>
      <c r="AG27" s="3">
        <f t="shared" si="12"/>
        <v>6.8999999999999995</v>
      </c>
      <c r="AH27" s="3">
        <f>AG27/(VLOOKUP($BI27,'5-7 Weighting'!$CO$12:$CP$23,2,FALSE)/(VLOOKUP($BI27,'5-7 Weighting'!$CO$12:$CQ$23,3,FALSE)))</f>
        <v>0.10578427350509667</v>
      </c>
      <c r="AI27" s="3">
        <f t="shared" si="5"/>
        <v>-3.1735282051529E-2</v>
      </c>
      <c r="AJ27" s="3" t="s">
        <v>64</v>
      </c>
      <c r="AK27" s="6">
        <v>-0.3</v>
      </c>
      <c r="AL27" s="3" t="s">
        <v>4</v>
      </c>
      <c r="AM27" s="3">
        <v>0.14492753623188406</v>
      </c>
      <c r="AN27" s="3" t="s">
        <v>26</v>
      </c>
      <c r="AO27" s="3" t="s">
        <v>5</v>
      </c>
      <c r="AP27" s="3" t="s">
        <v>143</v>
      </c>
      <c r="AQ27" s="3" t="s">
        <v>53</v>
      </c>
      <c r="AR27" s="3" t="s">
        <v>416</v>
      </c>
      <c r="AS27" s="3" t="s">
        <v>417</v>
      </c>
      <c r="AT27" s="3" t="s">
        <v>85</v>
      </c>
      <c r="AU27" s="3" t="s">
        <v>10</v>
      </c>
      <c r="AV27" s="3" t="s">
        <v>107</v>
      </c>
      <c r="AW27" s="4" t="s">
        <v>96</v>
      </c>
      <c r="AX27" s="4" t="s">
        <v>418</v>
      </c>
      <c r="AY27" s="4" t="s">
        <v>419</v>
      </c>
      <c r="AZ27" s="3" t="s">
        <v>2425</v>
      </c>
      <c r="BA27" s="3" t="s">
        <v>14</v>
      </c>
      <c r="BB27" s="3">
        <v>1813</v>
      </c>
      <c r="BC27" s="3">
        <v>1</v>
      </c>
      <c r="BD27" s="3">
        <v>0</v>
      </c>
      <c r="BE27" s="3">
        <v>0</v>
      </c>
      <c r="BF27" s="3">
        <v>0</v>
      </c>
      <c r="BG27" s="4" t="s">
        <v>15</v>
      </c>
      <c r="BH27" s="4" t="s">
        <v>183</v>
      </c>
      <c r="BI27" s="3" t="s">
        <v>17</v>
      </c>
      <c r="BJ27" s="4" t="s">
        <v>420</v>
      </c>
      <c r="BK27" s="4"/>
      <c r="BL27" s="3">
        <v>-3.0000000000000001E-3</v>
      </c>
      <c r="BM27" s="3"/>
      <c r="BN27" s="3"/>
      <c r="BO27" s="3" t="s">
        <v>20</v>
      </c>
      <c r="BP27" s="3">
        <v>-2.0699999999999998</v>
      </c>
      <c r="BQ27" s="3"/>
    </row>
    <row r="28" spans="1:69" x14ac:dyDescent="0.25">
      <c r="A28" s="2">
        <v>108</v>
      </c>
      <c r="B28" s="3" t="s">
        <v>240</v>
      </c>
      <c r="C28" s="3">
        <v>108.1</v>
      </c>
      <c r="D28" s="3" t="s">
        <v>861</v>
      </c>
      <c r="E28" s="3" t="s">
        <v>241</v>
      </c>
      <c r="F28" s="3"/>
      <c r="G28" s="3"/>
      <c r="H28" s="3" t="str">
        <f>IF(AK28&lt;'2_3 - Outliers'!$F$11,"Exclude, Low outlier",IF(AK28&gt;'2_3 - Outliers'!$F$12,"Exclude, High outlier",""))</f>
        <v/>
      </c>
      <c r="I28" s="3">
        <f>IF(AM28="",VLOOKUP(BI28,'4 -Impute_SE'!$B$10:$C$21,2,FALSE),Database!AM28)</f>
        <v>4.0945860762741065E-2</v>
      </c>
      <c r="J28" s="3">
        <f t="shared" si="0"/>
        <v>24.422493052336954</v>
      </c>
      <c r="K28" s="3" t="s">
        <v>1437</v>
      </c>
      <c r="L28" s="3">
        <f>1/VLOOKUP($K28,'5-7 Weighting'!J:K,2,FALSE)</f>
        <v>0.5</v>
      </c>
      <c r="M28" s="3">
        <f t="shared" si="1"/>
        <v>12.211246526168477</v>
      </c>
      <c r="N28" s="3">
        <f>M28/(VLOOKUP($BI28,'5-7 Weighting'!$M$9:$N$20,2,FALSE)/VLOOKUP($BI28,'5-7 Weighting'!$M$9:$O$20,3,FALSE))</f>
        <v>5.9918081762712805E-4</v>
      </c>
      <c r="O28" s="3">
        <f t="shared" si="2"/>
        <v>-1.7579965189179936E-4</v>
      </c>
      <c r="P28" s="3" t="e">
        <f>1/VLOOKUP($K28,'5-7 Weighting'!Y:Z,2,FALSE)</f>
        <v>#N/A</v>
      </c>
      <c r="Q28" s="3" t="e">
        <f t="shared" si="6"/>
        <v>#N/A</v>
      </c>
      <c r="R28" s="3" t="e">
        <f>Q28/(VLOOKUP($BI28,'5-7 Weighting'!$AC$12:$AD$20,2,FALSE)/(VLOOKUP($BI28,'5-7 Weighting'!$AC$12:$AE$20,3,FALSE)))</f>
        <v>#N/A</v>
      </c>
      <c r="S28" s="3" t="e">
        <f t="shared" si="3"/>
        <v>#N/A</v>
      </c>
      <c r="T28" s="3" t="e">
        <f>1/VLOOKUP($K28,'5-7 Weighting'!$AO$9:$AP$311,2,FALSE)</f>
        <v>#N/A</v>
      </c>
      <c r="U28" s="3" t="e">
        <f t="shared" si="7"/>
        <v>#N/A</v>
      </c>
      <c r="V28" s="3" t="e">
        <f>U28/(VLOOKUP($BI28,'5-7 Weighting'!$AS$12:$AT$22,2,FALSE)/VLOOKUP($BI28,'5-7 Weighting'!$AS$12:$AU$22,3,FALSE))</f>
        <v>#N/A</v>
      </c>
      <c r="W28" s="3" t="e">
        <f t="shared" si="8"/>
        <v>#N/A</v>
      </c>
      <c r="X28" s="3">
        <f>1/VLOOKUP($K28,'5-7 Weighting'!$BE$9:$BF$487,2,FALSE)</f>
        <v>1</v>
      </c>
      <c r="Y28" s="3">
        <f t="shared" si="9"/>
        <v>24.422493052336954</v>
      </c>
      <c r="Z28" s="3">
        <f>Y28/(VLOOKUP($BI28,'5-7 Weighting'!$BI$12:$BJ$23,2,FALSE)/VLOOKUP($BI28,'5-7 Weighting'!$BI$12:$BK$23,3,FALSE))</f>
        <v>6.5937470328730427E-4</v>
      </c>
      <c r="AA28" s="3">
        <f t="shared" si="10"/>
        <v>-1.9346053794449506E-4</v>
      </c>
      <c r="AB28" s="3">
        <f>1/VLOOKUP($K28,'5-7 Weighting'!$BU$9:$BV$415,2,FALSE)</f>
        <v>0.5</v>
      </c>
      <c r="AC28" s="3">
        <f t="shared" si="11"/>
        <v>12.211246526168477</v>
      </c>
      <c r="AD28" s="3">
        <f>AC28/(VLOOKUP($BI28,'5-7 Weighting'!$BY$12:$BZ$23,2,FALSE)/(VLOOKUP($BI28,'5-7 Weighting'!$BY$12:$CA$23,3,FALSE)))</f>
        <v>4.3486688029259035E-2</v>
      </c>
      <c r="AE28" s="3">
        <f t="shared" si="4"/>
        <v>-1.2758994267784601E-2</v>
      </c>
      <c r="AF28" s="3">
        <f>1/VLOOKUP($K28,'5-7 Weighting'!$CK$9:CL$445,2,FALSE)</f>
        <v>0.5</v>
      </c>
      <c r="AG28" s="3">
        <f t="shared" si="12"/>
        <v>12.211246526168477</v>
      </c>
      <c r="AH28" s="3">
        <f>AG28/(VLOOKUP($BI28,'5-7 Weighting'!$CO$12:$CP$23,2,FALSE)/(VLOOKUP($BI28,'5-7 Weighting'!$CO$12:$CQ$23,3,FALSE)))</f>
        <v>3.6331981630628539E-4</v>
      </c>
      <c r="AI28" s="3">
        <f t="shared" si="5"/>
        <v>-1.0659803410426413E-4</v>
      </c>
      <c r="AJ28" s="3" t="s">
        <v>149</v>
      </c>
      <c r="AK28" s="6">
        <v>-0.29339999999999999</v>
      </c>
      <c r="AL28" s="3" t="s">
        <v>134</v>
      </c>
      <c r="AM28" s="3"/>
      <c r="AN28" s="3"/>
      <c r="AO28" s="3" t="s">
        <v>53</v>
      </c>
      <c r="AP28" s="3" t="s">
        <v>143</v>
      </c>
      <c r="AQ28" s="3" t="s">
        <v>54</v>
      </c>
      <c r="AR28" s="3" t="s">
        <v>7</v>
      </c>
      <c r="AS28" s="3" t="s">
        <v>37</v>
      </c>
      <c r="AT28" s="3" t="s">
        <v>38</v>
      </c>
      <c r="AU28" s="3" t="s">
        <v>10</v>
      </c>
      <c r="AV28" s="3" t="s">
        <v>39</v>
      </c>
      <c r="AW28" s="4" t="s">
        <v>12</v>
      </c>
      <c r="AX28" s="4" t="s">
        <v>242</v>
      </c>
      <c r="AY28" s="4">
        <v>2000</v>
      </c>
      <c r="AZ28" s="3" t="s">
        <v>30</v>
      </c>
      <c r="BA28" s="3" t="s">
        <v>14</v>
      </c>
      <c r="BB28" s="3">
        <v>40436</v>
      </c>
      <c r="BC28" s="3">
        <v>1</v>
      </c>
      <c r="BD28" s="3">
        <v>0</v>
      </c>
      <c r="BE28" s="3">
        <v>1</v>
      </c>
      <c r="BF28" s="3">
        <v>1</v>
      </c>
      <c r="BG28" s="4" t="s">
        <v>97</v>
      </c>
      <c r="BH28" s="4" t="s">
        <v>857</v>
      </c>
      <c r="BI28" s="3" t="s">
        <v>709</v>
      </c>
      <c r="BJ28" s="4" t="s">
        <v>18</v>
      </c>
      <c r="BK28" s="4"/>
      <c r="BL28" s="3">
        <v>-0.1956</v>
      </c>
      <c r="BM28" s="3"/>
      <c r="BN28" s="3">
        <v>0.8223411053418056</v>
      </c>
      <c r="BO28" s="3" t="s">
        <v>19</v>
      </c>
      <c r="BP28" s="3" t="s">
        <v>20</v>
      </c>
      <c r="BQ28" s="3"/>
    </row>
    <row r="29" spans="1:69" x14ac:dyDescent="0.25">
      <c r="A29" s="2">
        <v>65</v>
      </c>
      <c r="B29" s="3" t="s">
        <v>354</v>
      </c>
      <c r="C29" s="3">
        <v>65.099999999999994</v>
      </c>
      <c r="D29" s="3" t="s">
        <v>438</v>
      </c>
      <c r="E29" s="3" t="s">
        <v>381</v>
      </c>
      <c r="F29" s="3"/>
      <c r="G29" s="3"/>
      <c r="H29" s="3" t="str">
        <f>IF(AK29&lt;'2_3 - Outliers'!$F$11,"Exclude, Low outlier",IF(AK29&gt;'2_3 - Outliers'!$F$12,"Exclude, High outlier",""))</f>
        <v/>
      </c>
      <c r="I29" s="3">
        <f>IF(AM29="",VLOOKUP(BI29,'4 -Impute_SE'!$B$10:$C$21,2,FALSE),Database!AM29)</f>
        <v>9.9003174603174593E-2</v>
      </c>
      <c r="J29" s="3">
        <f t="shared" si="0"/>
        <v>10.100686205348556</v>
      </c>
      <c r="K29" s="3" t="s">
        <v>1455</v>
      </c>
      <c r="L29" s="3">
        <f>1/VLOOKUP($K29,'5-7 Weighting'!J:K,2,FALSE)</f>
        <v>0.16666666666666666</v>
      </c>
      <c r="M29" s="3">
        <f t="shared" si="1"/>
        <v>1.6834477008914259</v>
      </c>
      <c r="N29" s="3">
        <f>M29/(VLOOKUP($BI29,'5-7 Weighting'!$M$9:$N$20,2,FALSE)/VLOOKUP($BI29,'5-7 Weighting'!$M$9:$O$20,3,FALSE))</f>
        <v>0.18788355153327185</v>
      </c>
      <c r="O29" s="3">
        <f t="shared" si="2"/>
        <v>-4.6874691504932925E-2</v>
      </c>
      <c r="P29" s="3" t="e">
        <f>1/VLOOKUP($K29,'5-7 Weighting'!Y:Z,2,FALSE)</f>
        <v>#N/A</v>
      </c>
      <c r="Q29" s="3" t="e">
        <f t="shared" si="6"/>
        <v>#N/A</v>
      </c>
      <c r="R29" s="3" t="e">
        <f>Q29/(VLOOKUP($BI29,'5-7 Weighting'!$AC$12:$AD$20,2,FALSE)/(VLOOKUP($BI29,'5-7 Weighting'!$AC$12:$AE$20,3,FALSE)))</f>
        <v>#N/A</v>
      </c>
      <c r="S29" s="3" t="e">
        <f t="shared" si="3"/>
        <v>#N/A</v>
      </c>
      <c r="T29" s="3" t="e">
        <f>1/VLOOKUP($K29,'5-7 Weighting'!$AO$9:$AP$311,2,FALSE)</f>
        <v>#N/A</v>
      </c>
      <c r="U29" s="3" t="e">
        <f t="shared" si="7"/>
        <v>#N/A</v>
      </c>
      <c r="V29" s="3" t="e">
        <f>U29/(VLOOKUP($BI29,'5-7 Weighting'!$AS$12:$AT$22,2,FALSE)/VLOOKUP($BI29,'5-7 Weighting'!$AS$12:$AU$22,3,FALSE))</f>
        <v>#N/A</v>
      </c>
      <c r="W29" s="3" t="e">
        <f t="shared" si="8"/>
        <v>#N/A</v>
      </c>
      <c r="X29" s="3">
        <f>1/VLOOKUP($K29,'5-7 Weighting'!$BE$9:$BF$487,2,FALSE)</f>
        <v>0.16666666666666666</v>
      </c>
      <c r="Y29" s="3">
        <f t="shared" si="9"/>
        <v>1.6834477008914259</v>
      </c>
      <c r="Z29" s="3">
        <f>Y29/(VLOOKUP($BI29,'5-7 Weighting'!$BI$12:$BJ$23,2,FALSE)/VLOOKUP($BI29,'5-7 Weighting'!$BI$12:$BK$23,3,FALSE))</f>
        <v>0.1714115053113037</v>
      </c>
      <c r="AA29" s="3">
        <f t="shared" si="10"/>
        <v>-4.2765113637106535E-2</v>
      </c>
      <c r="AB29" s="3" t="e">
        <f>1/VLOOKUP($K29,'5-7 Weighting'!$BU$9:$BV$415,2,FALSE)</f>
        <v>#N/A</v>
      </c>
      <c r="AC29" s="3" t="e">
        <f t="shared" si="11"/>
        <v>#N/A</v>
      </c>
      <c r="AD29" s="3" t="e">
        <f>AC29/(VLOOKUP($BI29,'5-7 Weighting'!$BY$12:$BZ$23,2,FALSE)/(VLOOKUP($BI29,'5-7 Weighting'!$BY$12:$CA$23,3,FALSE)))</f>
        <v>#N/A</v>
      </c>
      <c r="AE29" s="3" t="e">
        <f t="shared" si="4"/>
        <v>#N/A</v>
      </c>
      <c r="AF29" s="3">
        <f>1/VLOOKUP($K29,'5-7 Weighting'!$CK$9:CL$445,2,FALSE)</f>
        <v>0.16666666666666666</v>
      </c>
      <c r="AG29" s="3">
        <f t="shared" si="12"/>
        <v>1.6834477008914259</v>
      </c>
      <c r="AH29" s="3">
        <f>AG29/(VLOOKUP($BI29,'5-7 Weighting'!$CO$12:$CP$23,2,FALSE)/(VLOOKUP($BI29,'5-7 Weighting'!$CO$12:$CQ$23,3,FALSE)))</f>
        <v>0.17681550950385627</v>
      </c>
      <c r="AI29" s="3">
        <f t="shared" si="5"/>
        <v>-4.4113347835098092E-2</v>
      </c>
      <c r="AJ29" s="3" t="s">
        <v>370</v>
      </c>
      <c r="AK29" s="6">
        <v>-0.24948799999999999</v>
      </c>
      <c r="AL29" s="3" t="s">
        <v>412</v>
      </c>
      <c r="AM29" s="3">
        <v>9.9003174603174593E-2</v>
      </c>
      <c r="AN29" s="3" t="s">
        <v>26</v>
      </c>
      <c r="AO29" s="3" t="s">
        <v>5</v>
      </c>
      <c r="AP29" s="3" t="s">
        <v>143</v>
      </c>
      <c r="AQ29" s="3" t="s">
        <v>53</v>
      </c>
      <c r="AR29" s="3" t="s">
        <v>7</v>
      </c>
      <c r="AS29" s="3" t="s">
        <v>359</v>
      </c>
      <c r="AT29" s="3" t="s">
        <v>28</v>
      </c>
      <c r="AU29" s="3" t="s">
        <v>10</v>
      </c>
      <c r="AV29" s="3" t="s">
        <v>11</v>
      </c>
      <c r="AW29" s="4" t="s">
        <v>108</v>
      </c>
      <c r="AX29" s="4" t="s">
        <v>366</v>
      </c>
      <c r="AY29" s="4">
        <v>2010</v>
      </c>
      <c r="AZ29" s="3" t="s">
        <v>14</v>
      </c>
      <c r="BA29" s="3" t="s">
        <v>14</v>
      </c>
      <c r="BB29" s="3">
        <v>473</v>
      </c>
      <c r="BC29" s="3">
        <v>1</v>
      </c>
      <c r="BD29" s="3">
        <v>0</v>
      </c>
      <c r="BE29" s="3">
        <v>0</v>
      </c>
      <c r="BF29" s="3">
        <v>0</v>
      </c>
      <c r="BG29" s="4" t="s">
        <v>348</v>
      </c>
      <c r="BH29" s="4" t="s">
        <v>367</v>
      </c>
      <c r="BI29" s="3" t="s">
        <v>350</v>
      </c>
      <c r="BJ29" s="4" t="s">
        <v>33</v>
      </c>
      <c r="BK29" s="4"/>
      <c r="BL29" s="3">
        <v>-0.496</v>
      </c>
      <c r="BM29" s="3"/>
      <c r="BN29" s="3"/>
      <c r="BO29" s="3" t="s">
        <v>20</v>
      </c>
      <c r="BP29" s="3">
        <v>-2.52</v>
      </c>
      <c r="BQ29" s="3"/>
    </row>
    <row r="30" spans="1:69" x14ac:dyDescent="0.25">
      <c r="A30" s="2">
        <v>111</v>
      </c>
      <c r="B30" s="3" t="s">
        <v>146</v>
      </c>
      <c r="C30" s="3">
        <v>111.3</v>
      </c>
      <c r="D30" s="3" t="s">
        <v>528</v>
      </c>
      <c r="E30" s="3" t="s">
        <v>148</v>
      </c>
      <c r="F30" s="3">
        <v>1</v>
      </c>
      <c r="G30" s="3"/>
      <c r="H30" s="3" t="str">
        <f>IF(AK30&lt;'2_3 - Outliers'!$F$11,"Exclude, Low outlier",IF(AK30&gt;'2_3 - Outliers'!$F$12,"Exclude, High outlier",""))</f>
        <v/>
      </c>
      <c r="I30" s="3">
        <f>IF(AM30="",VLOOKUP(BI30,'4 -Impute_SE'!$B$10:$C$21,2,FALSE),Database!AM30)</f>
        <v>6.021384603925508E-2</v>
      </c>
      <c r="J30" s="3">
        <f t="shared" si="0"/>
        <v>16.607475950765082</v>
      </c>
      <c r="K30" s="3" t="s">
        <v>1456</v>
      </c>
      <c r="L30" s="3">
        <f>1/VLOOKUP($K30,'5-7 Weighting'!J:K,2,FALSE)</f>
        <v>1</v>
      </c>
      <c r="M30" s="3">
        <f t="shared" si="1"/>
        <v>16.607475950765082</v>
      </c>
      <c r="N30" s="3">
        <f>M30/(VLOOKUP($BI30,'5-7 Weighting'!$M$9:$N$20,2,FALSE)/VLOOKUP($BI30,'5-7 Weighting'!$M$9:$O$20,3,FALSE))</f>
        <v>0.23820513742668648</v>
      </c>
      <c r="O30" s="3">
        <f t="shared" si="2"/>
        <v>-5.9267820243133859E-2</v>
      </c>
      <c r="P30" s="3">
        <f>1/VLOOKUP($K30,'5-7 Weighting'!Y:Z,2,FALSE)</f>
        <v>1</v>
      </c>
      <c r="Q30" s="3">
        <f t="shared" si="6"/>
        <v>16.607475950765082</v>
      </c>
      <c r="R30" s="3">
        <f>Q30/(VLOOKUP($BI30,'5-7 Weighting'!$AC$12:$AD$20,2,FALSE)/(VLOOKUP($BI30,'5-7 Weighting'!$AC$12:$AE$20,3,FALSE)))</f>
        <v>0.20604092207002742</v>
      </c>
      <c r="S30" s="3">
        <f t="shared" si="3"/>
        <v>-5.1265041820243516E-2</v>
      </c>
      <c r="T30" s="3">
        <f>1/VLOOKUP($K30,'5-7 Weighting'!$AO$9:$AP$311,2,FALSE)</f>
        <v>1</v>
      </c>
      <c r="U30" s="3">
        <f t="shared" si="7"/>
        <v>16.607475950765082</v>
      </c>
      <c r="V30" s="3">
        <f>U30/(VLOOKUP($BI30,'5-7 Weighting'!$AS$12:$AT$22,2,FALSE)/VLOOKUP($BI30,'5-7 Weighting'!$AS$12:$AU$22,3,FALSE))</f>
        <v>0.20604092207002742</v>
      </c>
      <c r="W30" s="3">
        <f t="shared" si="8"/>
        <v>-5.1265041820243516E-2</v>
      </c>
      <c r="X30" s="3" t="e">
        <f>1/VLOOKUP($K30,'5-7 Weighting'!$BE$9:$BF$487,2,FALSE)</f>
        <v>#N/A</v>
      </c>
      <c r="Y30" s="3" t="e">
        <f t="shared" si="9"/>
        <v>#N/A</v>
      </c>
      <c r="Z30" s="3" t="e">
        <f>Y30/(VLOOKUP($BI30,'5-7 Weighting'!$BI$12:$BJ$23,2,FALSE)/VLOOKUP($BI30,'5-7 Weighting'!$BI$12:$BK$23,3,FALSE))</f>
        <v>#N/A</v>
      </c>
      <c r="AA30" s="3" t="e">
        <f t="shared" si="10"/>
        <v>#N/A</v>
      </c>
      <c r="AB30" s="3">
        <f>1/VLOOKUP($K30,'5-7 Weighting'!$BU$9:$BV$415,2,FALSE)</f>
        <v>1</v>
      </c>
      <c r="AC30" s="3">
        <f t="shared" si="11"/>
        <v>16.607475950765082</v>
      </c>
      <c r="AD30" s="3">
        <f>AC30/(VLOOKUP($BI30,'5-7 Weighting'!$BY$12:$BZ$23,2,FALSE)/(VLOOKUP($BI30,'5-7 Weighting'!$BY$12:$CA$23,3,FALSE)))</f>
        <v>1.4678751524489591</v>
      </c>
      <c r="AE30" s="3">
        <f t="shared" si="4"/>
        <v>-0.36522201668082549</v>
      </c>
      <c r="AF30" s="3">
        <f>1/VLOOKUP($K30,'5-7 Weighting'!$CK$9:CL$445,2,FALSE)</f>
        <v>1</v>
      </c>
      <c r="AG30" s="3">
        <f t="shared" si="12"/>
        <v>16.607475950765082</v>
      </c>
      <c r="AH30" s="3">
        <f>AG30/(VLOOKUP($BI30,'5-7 Weighting'!$CO$12:$CP$23,2,FALSE)/(VLOOKUP($BI30,'5-7 Weighting'!$CO$12:$CQ$23,3,FALSE)))</f>
        <v>0.26133160904530761</v>
      </c>
      <c r="AI30" s="3">
        <f t="shared" si="5"/>
        <v>-6.5021917646562982E-2</v>
      </c>
      <c r="AJ30" s="3" t="s">
        <v>149</v>
      </c>
      <c r="AK30" s="6">
        <v>-0.24880999999999998</v>
      </c>
      <c r="AL30" s="3" t="s">
        <v>134</v>
      </c>
      <c r="AM30" s="3"/>
      <c r="AN30" s="3"/>
      <c r="AO30" s="3" t="s">
        <v>5</v>
      </c>
      <c r="AP30" s="3" t="s">
        <v>143</v>
      </c>
      <c r="AQ30" s="3" t="s">
        <v>53</v>
      </c>
      <c r="AR30" s="3" t="s">
        <v>7</v>
      </c>
      <c r="AS30" s="3" t="s">
        <v>37</v>
      </c>
      <c r="AT30" s="3" t="s">
        <v>38</v>
      </c>
      <c r="AU30" s="3" t="s">
        <v>57</v>
      </c>
      <c r="AV30" s="3" t="s">
        <v>74</v>
      </c>
      <c r="AW30" s="4" t="s">
        <v>12</v>
      </c>
      <c r="AX30" s="4" t="s">
        <v>140</v>
      </c>
      <c r="AY30" s="4" t="s">
        <v>150</v>
      </c>
      <c r="AZ30" s="3" t="s">
        <v>2425</v>
      </c>
      <c r="BA30" s="3" t="s">
        <v>30</v>
      </c>
      <c r="BB30" s="3">
        <v>1000</v>
      </c>
      <c r="BC30" s="3">
        <v>1</v>
      </c>
      <c r="BD30" s="3">
        <v>0</v>
      </c>
      <c r="BE30" s="3">
        <v>1</v>
      </c>
      <c r="BF30" s="3">
        <v>1</v>
      </c>
      <c r="BG30" s="4" t="s">
        <v>15</v>
      </c>
      <c r="BH30" s="4" t="s">
        <v>313</v>
      </c>
      <c r="BI30" s="4" t="s">
        <v>88</v>
      </c>
      <c r="BJ30" s="4" t="s">
        <v>18</v>
      </c>
      <c r="BK30" s="4"/>
      <c r="BL30" s="3">
        <v>-0.35799999999999998</v>
      </c>
      <c r="BM30" s="3"/>
      <c r="BN30" s="3">
        <v>0.69907307500652571</v>
      </c>
      <c r="BO30" s="3" t="s">
        <v>19</v>
      </c>
      <c r="BP30" s="3" t="s">
        <v>20</v>
      </c>
      <c r="BQ30" s="3"/>
    </row>
    <row r="31" spans="1:69" x14ac:dyDescent="0.25">
      <c r="A31" s="2">
        <v>151</v>
      </c>
      <c r="B31" s="3" t="s">
        <v>1189</v>
      </c>
      <c r="C31" s="3">
        <v>151.1</v>
      </c>
      <c r="D31" s="3" t="s">
        <v>1193</v>
      </c>
      <c r="E31" s="3" t="s">
        <v>1191</v>
      </c>
      <c r="F31" s="3"/>
      <c r="G31" s="3"/>
      <c r="H31" s="3" t="str">
        <f>IF(AK31&lt;'2_3 - Outliers'!$F$11,"Exclude, Low outlier",IF(AK31&gt;'2_3 - Outliers'!$F$12,"Exclude, High outlier",""))</f>
        <v/>
      </c>
      <c r="I31" s="3">
        <f>IF(AM31="",VLOOKUP(BI31,'4 -Impute_SE'!$B$10:$C$21,2,FALSE),Database!AM31)</f>
        <v>0.10614764940837212</v>
      </c>
      <c r="J31" s="3">
        <f t="shared" si="0"/>
        <v>9.4208397979006744</v>
      </c>
      <c r="K31" s="3" t="s">
        <v>1457</v>
      </c>
      <c r="L31" s="3">
        <f>1/VLOOKUP($K31,'5-7 Weighting'!J:K,2,FALSE)</f>
        <v>0.5</v>
      </c>
      <c r="M31" s="3">
        <f t="shared" si="1"/>
        <v>4.7104198989503372</v>
      </c>
      <c r="N31" s="3">
        <f>M31/(VLOOKUP($BI31,'5-7 Weighting'!$M$9:$N$20,2,FALSE)/VLOOKUP($BI31,'5-7 Weighting'!$M$9:$O$20,3,FALSE))</f>
        <v>9.5424264753950341E-2</v>
      </c>
      <c r="O31" s="3">
        <f t="shared" si="2"/>
        <v>-2.3121546835873509E-2</v>
      </c>
      <c r="P31" s="3" t="e">
        <f>1/VLOOKUP($K31,'5-7 Weighting'!Y:Z,2,FALSE)</f>
        <v>#N/A</v>
      </c>
      <c r="Q31" s="3" t="e">
        <f t="shared" si="6"/>
        <v>#N/A</v>
      </c>
      <c r="R31" s="3" t="e">
        <f>Q31/(VLOOKUP($BI31,'5-7 Weighting'!$AC$12:$AD$20,2,FALSE)/(VLOOKUP($BI31,'5-7 Weighting'!$AC$12:$AE$20,3,FALSE)))</f>
        <v>#N/A</v>
      </c>
      <c r="S31" s="3" t="e">
        <f t="shared" si="3"/>
        <v>#N/A</v>
      </c>
      <c r="T31" s="3" t="e">
        <f>1/VLOOKUP($K31,'5-7 Weighting'!$AO$9:$AP$311,2,FALSE)</f>
        <v>#N/A</v>
      </c>
      <c r="U31" s="3" t="e">
        <f t="shared" si="7"/>
        <v>#N/A</v>
      </c>
      <c r="V31" s="3" t="e">
        <f>U31/(VLOOKUP($BI31,'5-7 Weighting'!$AS$12:$AT$22,2,FALSE)/VLOOKUP($BI31,'5-7 Weighting'!$AS$12:$AU$22,3,FALSE))</f>
        <v>#N/A</v>
      </c>
      <c r="W31" s="3" t="e">
        <f t="shared" si="8"/>
        <v>#N/A</v>
      </c>
      <c r="X31" s="3">
        <f>1/VLOOKUP($K31,'5-7 Weighting'!$BE$9:$BF$487,2,FALSE)</f>
        <v>0.5</v>
      </c>
      <c r="Y31" s="3">
        <f t="shared" si="9"/>
        <v>4.7104198989503372</v>
      </c>
      <c r="Z31" s="3">
        <f>Y31/(VLOOKUP($BI31,'5-7 Weighting'!$BI$12:$BJ$23,2,FALSE)/VLOOKUP($BI31,'5-7 Weighting'!$BI$12:$BK$23,3,FALSE))</f>
        <v>7.4387625085983816E-2</v>
      </c>
      <c r="AA31" s="3">
        <f t="shared" si="10"/>
        <v>-1.8024314485103454E-2</v>
      </c>
      <c r="AB31" s="3" t="e">
        <f>1/VLOOKUP($K31,'5-7 Weighting'!$BU$9:$BV$415,2,FALSE)</f>
        <v>#N/A</v>
      </c>
      <c r="AC31" s="3" t="e">
        <f t="shared" si="11"/>
        <v>#N/A</v>
      </c>
      <c r="AD31" s="3" t="e">
        <f>AC31/(VLOOKUP($BI31,'5-7 Weighting'!$BY$12:$BZ$23,2,FALSE)/(VLOOKUP($BI31,'5-7 Weighting'!$BY$12:$CA$23,3,FALSE)))</f>
        <v>#N/A</v>
      </c>
      <c r="AE31" s="3" t="e">
        <f t="shared" si="4"/>
        <v>#N/A</v>
      </c>
      <c r="AF31" s="3">
        <f>1/VLOOKUP($K31,'5-7 Weighting'!$CK$9:CL$445,2,FALSE)</f>
        <v>0.5</v>
      </c>
      <c r="AG31" s="3">
        <f t="shared" si="12"/>
        <v>4.7104198989503372</v>
      </c>
      <c r="AH31" s="3">
        <f>AG31/(VLOOKUP($BI31,'5-7 Weighting'!$CO$12:$CP$23,2,FALSE)/(VLOOKUP($BI31,'5-7 Weighting'!$CO$12:$CQ$23,3,FALSE)))</f>
        <v>7.2191310174996998E-2</v>
      </c>
      <c r="AI31" s="3">
        <f t="shared" si="5"/>
        <v>-1.7492141685955878E-2</v>
      </c>
      <c r="AJ31" s="3" t="s">
        <v>130</v>
      </c>
      <c r="AK31" s="6">
        <v>-0.24230259353312264</v>
      </c>
      <c r="AL31" s="3" t="s">
        <v>1303</v>
      </c>
      <c r="AM31" s="3">
        <v>0.10614764940837212</v>
      </c>
      <c r="AN31" s="3" t="s">
        <v>1310</v>
      </c>
      <c r="AO31" s="3" t="s">
        <v>5</v>
      </c>
      <c r="AP31" s="3" t="s">
        <v>143</v>
      </c>
      <c r="AQ31" s="3" t="s">
        <v>53</v>
      </c>
      <c r="AR31" s="3" t="s">
        <v>7</v>
      </c>
      <c r="AS31" s="3" t="s">
        <v>1316</v>
      </c>
      <c r="AT31" s="3" t="s">
        <v>698</v>
      </c>
      <c r="AU31" s="3" t="s">
        <v>10</v>
      </c>
      <c r="AV31" s="3" t="s">
        <v>11</v>
      </c>
      <c r="AW31" s="4" t="s">
        <v>340</v>
      </c>
      <c r="AX31" s="4" t="s">
        <v>341</v>
      </c>
      <c r="AY31" s="4">
        <v>2015</v>
      </c>
      <c r="AZ31" s="3" t="s">
        <v>14</v>
      </c>
      <c r="BA31" s="3" t="s">
        <v>2425</v>
      </c>
      <c r="BB31" s="3">
        <v>112</v>
      </c>
      <c r="BC31" s="3">
        <v>1</v>
      </c>
      <c r="BD31" s="3">
        <v>0</v>
      </c>
      <c r="BE31" s="3">
        <v>0</v>
      </c>
      <c r="BF31" s="3">
        <v>0</v>
      </c>
      <c r="BG31" s="4" t="s">
        <v>15</v>
      </c>
      <c r="BH31" s="4" t="s">
        <v>1355</v>
      </c>
      <c r="BI31" s="4" t="s">
        <v>42</v>
      </c>
      <c r="BJ31" s="4" t="s">
        <v>33</v>
      </c>
      <c r="BK31" s="4"/>
      <c r="BL31" s="3">
        <v>-334297.09999999998</v>
      </c>
      <c r="BM31" s="3"/>
      <c r="BN31" s="3"/>
      <c r="BO31" s="3"/>
      <c r="BP31" s="3">
        <v>-2.2826939162913922</v>
      </c>
      <c r="BQ31" s="3" t="s">
        <v>125</v>
      </c>
    </row>
    <row r="32" spans="1:69" x14ac:dyDescent="0.25">
      <c r="A32" s="2">
        <v>73</v>
      </c>
      <c r="B32" s="3" t="s">
        <v>762</v>
      </c>
      <c r="C32" s="3">
        <v>73.150000000000006</v>
      </c>
      <c r="D32" s="3" t="s">
        <v>1020</v>
      </c>
      <c r="E32" s="3" t="s">
        <v>764</v>
      </c>
      <c r="F32" s="3"/>
      <c r="G32" s="3"/>
      <c r="H32" s="3" t="str">
        <f>IF(AK32&lt;'2_3 - Outliers'!$F$11,"Exclude, Low outlier",IF(AK32&gt;'2_3 - Outliers'!$F$12,"Exclude, High outlier",""))</f>
        <v/>
      </c>
      <c r="I32" s="3">
        <f>IF(AM32="",VLOOKUP(BI32,'4 -Impute_SE'!$B$10:$C$21,2,FALSE),Database!AM32)</f>
        <v>7.4985997398378593E-2</v>
      </c>
      <c r="J32" s="3">
        <f t="shared" si="0"/>
        <v>13.335823149584762</v>
      </c>
      <c r="K32" s="3" t="s">
        <v>1458</v>
      </c>
      <c r="L32" s="3">
        <f>1/VLOOKUP($K32,'5-7 Weighting'!J:K,2,FALSE)</f>
        <v>1</v>
      </c>
      <c r="M32" s="3">
        <f t="shared" si="1"/>
        <v>13.335823149584762</v>
      </c>
      <c r="N32" s="3">
        <f>M32/(VLOOKUP($BI32,'5-7 Weighting'!$M$9:$N$20,2,FALSE)/VLOOKUP($BI32,'5-7 Weighting'!$M$9:$O$20,3,FALSE))</f>
        <v>8.1002097228159403E-2</v>
      </c>
      <c r="O32" s="3">
        <f t="shared" si="2"/>
        <v>-1.8890211691763449E-2</v>
      </c>
      <c r="P32" s="3" t="e">
        <f>1/VLOOKUP($K32,'5-7 Weighting'!Y:Z,2,FALSE)</f>
        <v>#N/A</v>
      </c>
      <c r="Q32" s="3" t="e">
        <f t="shared" si="6"/>
        <v>#N/A</v>
      </c>
      <c r="R32" s="3" t="e">
        <f>Q32/(VLOOKUP($BI32,'5-7 Weighting'!$AC$12:$AD$20,2,FALSE)/(VLOOKUP($BI32,'5-7 Weighting'!$AC$12:$AE$20,3,FALSE)))</f>
        <v>#N/A</v>
      </c>
      <c r="S32" s="3" t="e">
        <f t="shared" si="3"/>
        <v>#N/A</v>
      </c>
      <c r="T32" s="3" t="e">
        <f>1/VLOOKUP($K32,'5-7 Weighting'!$AO$9:$AP$311,2,FALSE)</f>
        <v>#N/A</v>
      </c>
      <c r="U32" s="3" t="e">
        <f t="shared" si="7"/>
        <v>#N/A</v>
      </c>
      <c r="V32" s="3" t="e">
        <f>U32/(VLOOKUP($BI32,'5-7 Weighting'!$AS$12:$AT$22,2,FALSE)/VLOOKUP($BI32,'5-7 Weighting'!$AS$12:$AU$22,3,FALSE))</f>
        <v>#N/A</v>
      </c>
      <c r="W32" s="3" t="e">
        <f t="shared" si="8"/>
        <v>#N/A</v>
      </c>
      <c r="X32" s="3">
        <f>1/VLOOKUP($K32,'5-7 Weighting'!$BE$9:$BF$487,2,FALSE)</f>
        <v>1</v>
      </c>
      <c r="Y32" s="3">
        <f t="shared" si="9"/>
        <v>13.335823149584762</v>
      </c>
      <c r="Z32" s="3">
        <f>Y32/(VLOOKUP($BI32,'5-7 Weighting'!$BI$12:$BJ$23,2,FALSE)/VLOOKUP($BI32,'5-7 Weighting'!$BI$12:$BK$23,3,FALSE))</f>
        <v>4.2736214074441461E-2</v>
      </c>
      <c r="AA32" s="3">
        <f t="shared" si="10"/>
        <v>-9.9663608523221422E-3</v>
      </c>
      <c r="AB32" s="3">
        <f>1/VLOOKUP($K32,'5-7 Weighting'!$BU$9:$BV$415,2,FALSE)</f>
        <v>1</v>
      </c>
      <c r="AC32" s="3">
        <f t="shared" si="11"/>
        <v>13.335823149584762</v>
      </c>
      <c r="AD32" s="3">
        <f>AC32/(VLOOKUP($BI32,'5-7 Weighting'!$BY$12:$BZ$23,2,FALSE)/(VLOOKUP($BI32,'5-7 Weighting'!$BY$12:$CA$23,3,FALSE)))</f>
        <v>0.10784646426557379</v>
      </c>
      <c r="AE32" s="3">
        <f t="shared" si="4"/>
        <v>-2.5150491282300628E-2</v>
      </c>
      <c r="AF32" s="3" t="e">
        <f>1/VLOOKUP($K32,'5-7 Weighting'!$CK$9:CL$445,2,FALSE)</f>
        <v>#N/A</v>
      </c>
      <c r="AG32" s="3" t="e">
        <f t="shared" si="12"/>
        <v>#N/A</v>
      </c>
      <c r="AH32" s="3" t="e">
        <f>AG32/(VLOOKUP($BI32,'5-7 Weighting'!$CO$12:$CP$23,2,FALSE)/(VLOOKUP($BI32,'5-7 Weighting'!$CO$12:$CQ$23,3,FALSE)))</f>
        <v>#N/A</v>
      </c>
      <c r="AI32" s="3" t="e">
        <f t="shared" si="5"/>
        <v>#N/A</v>
      </c>
      <c r="AJ32" s="3" t="s">
        <v>24</v>
      </c>
      <c r="AK32" s="6">
        <v>-0.23320645190895742</v>
      </c>
      <c r="AL32" s="3" t="s">
        <v>47</v>
      </c>
      <c r="AM32" s="3">
        <v>7.4985997398378593E-2</v>
      </c>
      <c r="AN32" s="3" t="s">
        <v>26</v>
      </c>
      <c r="AO32" s="3" t="s">
        <v>5</v>
      </c>
      <c r="AP32" s="3" t="s">
        <v>143</v>
      </c>
      <c r="AQ32" s="3" t="s">
        <v>53</v>
      </c>
      <c r="AR32" s="3" t="s">
        <v>7</v>
      </c>
      <c r="AS32" s="3" t="s">
        <v>765</v>
      </c>
      <c r="AT32" s="3" t="s">
        <v>28</v>
      </c>
      <c r="AU32" s="3" t="s">
        <v>10</v>
      </c>
      <c r="AV32" s="3" t="s">
        <v>182</v>
      </c>
      <c r="AW32" s="4" t="s">
        <v>12</v>
      </c>
      <c r="AX32" s="4" t="s">
        <v>158</v>
      </c>
      <c r="AY32" s="4">
        <v>2011</v>
      </c>
      <c r="AZ32" s="3" t="s">
        <v>14</v>
      </c>
      <c r="BA32" s="3" t="s">
        <v>14</v>
      </c>
      <c r="BB32" s="3">
        <v>53</v>
      </c>
      <c r="BC32" s="3">
        <v>0</v>
      </c>
      <c r="BD32" s="3">
        <v>0</v>
      </c>
      <c r="BE32" s="3">
        <v>1</v>
      </c>
      <c r="BF32" s="3">
        <v>1</v>
      </c>
      <c r="BG32" s="4" t="s">
        <v>332</v>
      </c>
      <c r="BH32" s="4" t="s">
        <v>333</v>
      </c>
      <c r="BI32" s="4" t="s">
        <v>334</v>
      </c>
      <c r="BJ32" s="4" t="s">
        <v>33</v>
      </c>
      <c r="BK32" s="4"/>
      <c r="BL32" s="3">
        <v>-145.20099999999999</v>
      </c>
      <c r="BM32" s="3"/>
      <c r="BN32" s="3"/>
      <c r="BO32" s="3" t="s">
        <v>20</v>
      </c>
      <c r="BP32" s="3">
        <v>-3.11</v>
      </c>
      <c r="BQ32" s="3"/>
    </row>
    <row r="33" spans="1:69" x14ac:dyDescent="0.25">
      <c r="A33" s="2">
        <v>65</v>
      </c>
      <c r="B33" s="3" t="s">
        <v>354</v>
      </c>
      <c r="C33" s="3">
        <v>65.400000000000006</v>
      </c>
      <c r="D33" s="3" t="s">
        <v>752</v>
      </c>
      <c r="E33" s="3" t="s">
        <v>365</v>
      </c>
      <c r="F33" s="3"/>
      <c r="G33" s="3"/>
      <c r="H33" s="3" t="str">
        <f>IF(AK33&lt;'2_3 - Outliers'!$F$11,"Exclude, Low outlier",IF(AK33&gt;'2_3 - Outliers'!$F$12,"Exclude, High outlier",""))</f>
        <v/>
      </c>
      <c r="I33" s="3">
        <f>IF(AM33="",VLOOKUP(BI33,'4 -Impute_SE'!$B$10:$C$21,2,FALSE),Database!AM33)</f>
        <v>0.11705454545454545</v>
      </c>
      <c r="J33" s="3">
        <f t="shared" si="0"/>
        <v>8.5430257844050956</v>
      </c>
      <c r="K33" s="3" t="s">
        <v>1459</v>
      </c>
      <c r="L33" s="3">
        <f>1/VLOOKUP($K33,'5-7 Weighting'!J:K,2,FALSE)</f>
        <v>1</v>
      </c>
      <c r="M33" s="3">
        <f t="shared" si="1"/>
        <v>8.5430257844050956</v>
      </c>
      <c r="N33" s="3">
        <f>M33/(VLOOKUP($BI33,'5-7 Weighting'!$M$9:$N$20,2,FALSE)/VLOOKUP($BI33,'5-7 Weighting'!$M$9:$O$20,3,FALSE))</f>
        <v>0.1159269807126089</v>
      </c>
      <c r="O33" s="3">
        <f t="shared" si="2"/>
        <v>-2.3882812858488835E-2</v>
      </c>
      <c r="P33" s="3" t="e">
        <f>1/VLOOKUP($K33,'5-7 Weighting'!Y:Z,2,FALSE)</f>
        <v>#N/A</v>
      </c>
      <c r="Q33" s="3" t="e">
        <f t="shared" si="6"/>
        <v>#N/A</v>
      </c>
      <c r="R33" s="3" t="e">
        <f>Q33/(VLOOKUP($BI33,'5-7 Weighting'!$AC$12:$AD$20,2,FALSE)/(VLOOKUP($BI33,'5-7 Weighting'!$AC$12:$AE$20,3,FALSE)))</f>
        <v>#N/A</v>
      </c>
      <c r="S33" s="3" t="e">
        <f t="shared" si="3"/>
        <v>#N/A</v>
      </c>
      <c r="T33" s="3" t="e">
        <f>1/VLOOKUP($K33,'5-7 Weighting'!$AO$9:$AP$311,2,FALSE)</f>
        <v>#N/A</v>
      </c>
      <c r="U33" s="3" t="e">
        <f t="shared" si="7"/>
        <v>#N/A</v>
      </c>
      <c r="V33" s="3" t="e">
        <f>U33/(VLOOKUP($BI33,'5-7 Weighting'!$AS$12:$AT$22,2,FALSE)/VLOOKUP($BI33,'5-7 Weighting'!$AS$12:$AU$22,3,FALSE))</f>
        <v>#N/A</v>
      </c>
      <c r="W33" s="3" t="e">
        <f t="shared" si="8"/>
        <v>#N/A</v>
      </c>
      <c r="X33" s="3">
        <f>1/VLOOKUP($K33,'5-7 Weighting'!$BE$9:$BF$487,2,FALSE)</f>
        <v>1</v>
      </c>
      <c r="Y33" s="3">
        <f t="shared" si="9"/>
        <v>8.5430257844050956</v>
      </c>
      <c r="Z33" s="3">
        <f>Y33/(VLOOKUP($BI33,'5-7 Weighting'!$BI$12:$BJ$23,2,FALSE)/VLOOKUP($BI33,'5-7 Weighting'!$BI$12:$BK$23,3,FALSE))</f>
        <v>9.8964609832209269E-2</v>
      </c>
      <c r="AA33" s="3">
        <f t="shared" si="10"/>
        <v>-2.0388293059192424E-2</v>
      </c>
      <c r="AB33" s="3" t="e">
        <f>1/VLOOKUP($K33,'5-7 Weighting'!$BU$9:$BV$415,2,FALSE)</f>
        <v>#N/A</v>
      </c>
      <c r="AC33" s="3" t="e">
        <f t="shared" si="11"/>
        <v>#N/A</v>
      </c>
      <c r="AD33" s="3" t="e">
        <f>AC33/(VLOOKUP($BI33,'5-7 Weighting'!$BY$12:$BZ$23,2,FALSE)/(VLOOKUP($BI33,'5-7 Weighting'!$BY$12:$CA$23,3,FALSE)))</f>
        <v>#N/A</v>
      </c>
      <c r="AE33" s="3" t="e">
        <f t="shared" si="4"/>
        <v>#N/A</v>
      </c>
      <c r="AF33" s="3">
        <f>1/VLOOKUP($K33,'5-7 Weighting'!$CK$9:CL$445,2,FALSE)</f>
        <v>1</v>
      </c>
      <c r="AG33" s="3">
        <f t="shared" si="12"/>
        <v>8.5430257844050956</v>
      </c>
      <c r="AH33" s="3">
        <f>AG33/(VLOOKUP($BI33,'5-7 Weighting'!$CO$12:$CP$23,2,FALSE)/(VLOOKUP($BI33,'5-7 Weighting'!$CO$12:$CQ$23,3,FALSE)))</f>
        <v>8.1045515102105156E-2</v>
      </c>
      <c r="AI33" s="3">
        <f t="shared" si="5"/>
        <v>-1.6696672839275298E-2</v>
      </c>
      <c r="AJ33" s="3" t="s">
        <v>370</v>
      </c>
      <c r="AK33" s="6">
        <v>-0.206016</v>
      </c>
      <c r="AL33" s="3" t="s">
        <v>412</v>
      </c>
      <c r="AM33" s="3">
        <v>0.11705454545454545</v>
      </c>
      <c r="AN33" s="3" t="s">
        <v>26</v>
      </c>
      <c r="AO33" s="3" t="s">
        <v>53</v>
      </c>
      <c r="AP33" s="3" t="s">
        <v>143</v>
      </c>
      <c r="AQ33" s="3" t="s">
        <v>54</v>
      </c>
      <c r="AR33" s="3" t="s">
        <v>7</v>
      </c>
      <c r="AS33" s="3" t="s">
        <v>359</v>
      </c>
      <c r="AT33" s="3" t="s">
        <v>28</v>
      </c>
      <c r="AU33" s="3" t="s">
        <v>10</v>
      </c>
      <c r="AV33" s="3" t="s">
        <v>11</v>
      </c>
      <c r="AW33" s="3" t="s">
        <v>108</v>
      </c>
      <c r="AX33" s="3" t="s">
        <v>366</v>
      </c>
      <c r="AY33" s="3">
        <v>2010</v>
      </c>
      <c r="AZ33" s="3" t="s">
        <v>14</v>
      </c>
      <c r="BA33" s="3" t="s">
        <v>14</v>
      </c>
      <c r="BB33" s="3">
        <v>473</v>
      </c>
      <c r="BC33" s="3">
        <v>1</v>
      </c>
      <c r="BD33" s="3">
        <v>0</v>
      </c>
      <c r="BE33" s="3">
        <v>0</v>
      </c>
      <c r="BF33" s="3">
        <v>0</v>
      </c>
      <c r="BG33" s="3" t="s">
        <v>348</v>
      </c>
      <c r="BH33" s="3" t="s">
        <v>727</v>
      </c>
      <c r="BI33" s="3" t="s">
        <v>645</v>
      </c>
      <c r="BJ33" s="3" t="s">
        <v>33</v>
      </c>
      <c r="BK33" s="4"/>
      <c r="BL33" s="3">
        <v>-0.46400000000000002</v>
      </c>
      <c r="BM33" s="3"/>
      <c r="BN33" s="3"/>
      <c r="BO33" s="3" t="s">
        <v>20</v>
      </c>
      <c r="BP33" s="3">
        <v>-1.76</v>
      </c>
      <c r="BQ33" s="3"/>
    </row>
    <row r="34" spans="1:69" x14ac:dyDescent="0.25">
      <c r="A34" s="2">
        <v>107</v>
      </c>
      <c r="B34" s="3" t="s">
        <v>34</v>
      </c>
      <c r="C34" s="3">
        <v>107.1</v>
      </c>
      <c r="D34" s="3" t="s">
        <v>821</v>
      </c>
      <c r="E34" s="3" t="s">
        <v>822</v>
      </c>
      <c r="F34" s="3"/>
      <c r="G34" s="3"/>
      <c r="H34" s="3" t="str">
        <f>IF(AK34&lt;'2_3 - Outliers'!$F$11,"Exclude, Low outlier",IF(AK34&gt;'2_3 - Outliers'!$F$12,"Exclude, High outlier",""))</f>
        <v/>
      </c>
      <c r="I34" s="3">
        <f>IF(AM34="",VLOOKUP(BI34,'4 -Impute_SE'!$B$10:$C$21,2,FALSE),Database!AM34)</f>
        <v>4.9702463302186993E-2</v>
      </c>
      <c r="J34" s="3">
        <f t="shared" si="0"/>
        <v>20.119727143503535</v>
      </c>
      <c r="K34" s="3" t="s">
        <v>1460</v>
      </c>
      <c r="L34" s="3">
        <f>1/VLOOKUP($K34,'5-7 Weighting'!J:K,2,FALSE)</f>
        <v>1</v>
      </c>
      <c r="M34" s="3">
        <f t="shared" si="1"/>
        <v>20.119727143503535</v>
      </c>
      <c r="N34" s="3">
        <f>M34/(VLOOKUP($BI34,'5-7 Weighting'!$M$9:$N$20,2,FALSE)/VLOOKUP($BI34,'5-7 Weighting'!$M$9:$O$20,3,FALSE))</f>
        <v>0.37214243954882059</v>
      </c>
      <c r="O34" s="3">
        <f t="shared" si="2"/>
        <v>-7.2567775712020013E-2</v>
      </c>
      <c r="P34" s="3" t="e">
        <f>1/VLOOKUP($K34,'5-7 Weighting'!Y:Z,2,FALSE)</f>
        <v>#N/A</v>
      </c>
      <c r="Q34" s="3" t="e">
        <f t="shared" si="6"/>
        <v>#N/A</v>
      </c>
      <c r="R34" s="3" t="e">
        <f>Q34/(VLOOKUP($BI34,'5-7 Weighting'!$AC$12:$AD$20,2,FALSE)/(VLOOKUP($BI34,'5-7 Weighting'!$AC$12:$AE$20,3,FALSE)))</f>
        <v>#N/A</v>
      </c>
      <c r="S34" s="3" t="e">
        <f t="shared" si="3"/>
        <v>#N/A</v>
      </c>
      <c r="T34" s="3" t="e">
        <f>1/VLOOKUP($K34,'5-7 Weighting'!$AO$9:$AP$311,2,FALSE)</f>
        <v>#N/A</v>
      </c>
      <c r="U34" s="3" t="e">
        <f t="shared" si="7"/>
        <v>#N/A</v>
      </c>
      <c r="V34" s="3" t="e">
        <f>U34/(VLOOKUP($BI34,'5-7 Weighting'!$AS$12:$AT$22,2,FALSE)/VLOOKUP($BI34,'5-7 Weighting'!$AS$12:$AU$22,3,FALSE))</f>
        <v>#N/A</v>
      </c>
      <c r="W34" s="3" t="e">
        <f t="shared" si="8"/>
        <v>#N/A</v>
      </c>
      <c r="X34" s="3">
        <f>1/VLOOKUP($K34,'5-7 Weighting'!$BE$9:$BF$487,2,FALSE)</f>
        <v>1</v>
      </c>
      <c r="Y34" s="3">
        <f t="shared" si="9"/>
        <v>20.119727143503535</v>
      </c>
      <c r="Z34" s="3">
        <f>Y34/(VLOOKUP($BI34,'5-7 Weighting'!$BI$12:$BJ$23,2,FALSE)/VLOOKUP($BI34,'5-7 Weighting'!$BI$12:$BK$23,3,FALSE))</f>
        <v>0.31094082451884197</v>
      </c>
      <c r="AA34" s="3">
        <f t="shared" si="10"/>
        <v>-6.0633460781174188E-2</v>
      </c>
      <c r="AB34" s="3">
        <f>1/VLOOKUP($K34,'5-7 Weighting'!$BU$9:$BV$415,2,FALSE)</f>
        <v>1</v>
      </c>
      <c r="AC34" s="3">
        <f t="shared" si="11"/>
        <v>20.119727143503535</v>
      </c>
      <c r="AD34" s="3">
        <f>AC34/(VLOOKUP($BI34,'5-7 Weighting'!$BY$12:$BZ$23,2,FALSE)/(VLOOKUP($BI34,'5-7 Weighting'!$BY$12:$CA$23,3,FALSE)))</f>
        <v>0.89019124619749457</v>
      </c>
      <c r="AE34" s="3">
        <f t="shared" si="4"/>
        <v>-0.17358729300851145</v>
      </c>
      <c r="AF34" s="3">
        <f>1/VLOOKUP($K34,'5-7 Weighting'!$CK$9:CL$445,2,FALSE)</f>
        <v>1</v>
      </c>
      <c r="AG34" s="3">
        <f t="shared" si="12"/>
        <v>20.119727143503535</v>
      </c>
      <c r="AH34" s="3">
        <f>AG34/(VLOOKUP($BI34,'5-7 Weighting'!$CO$12:$CP$23,2,FALSE)/(VLOOKUP($BI34,'5-7 Weighting'!$CO$12:$CQ$23,3,FALSE)))</f>
        <v>0.30845662594149209</v>
      </c>
      <c r="AI34" s="3">
        <f t="shared" si="5"/>
        <v>-6.0149042058590958E-2</v>
      </c>
      <c r="AJ34" s="3" t="s">
        <v>3</v>
      </c>
      <c r="AK34" s="6">
        <v>-0.19500000000000001</v>
      </c>
      <c r="AL34" s="3" t="s">
        <v>4</v>
      </c>
      <c r="AM34" s="3"/>
      <c r="AN34" s="3"/>
      <c r="AO34" s="3" t="s">
        <v>5</v>
      </c>
      <c r="AP34" s="3" t="s">
        <v>143</v>
      </c>
      <c r="AQ34" s="3" t="s">
        <v>53</v>
      </c>
      <c r="AR34" s="3" t="s">
        <v>7</v>
      </c>
      <c r="AS34" s="3" t="s">
        <v>37</v>
      </c>
      <c r="AT34" s="3" t="s">
        <v>38</v>
      </c>
      <c r="AU34" s="3" t="s">
        <v>10</v>
      </c>
      <c r="AV34" s="3" t="s">
        <v>39</v>
      </c>
      <c r="AW34" s="4" t="s">
        <v>12</v>
      </c>
      <c r="AX34" s="4" t="s">
        <v>40</v>
      </c>
      <c r="AY34" s="4">
        <v>2000</v>
      </c>
      <c r="AZ34" s="3" t="s">
        <v>30</v>
      </c>
      <c r="BA34" s="3" t="s">
        <v>14</v>
      </c>
      <c r="BB34" s="3">
        <v>40269</v>
      </c>
      <c r="BC34" s="3">
        <v>1</v>
      </c>
      <c r="BD34" s="3">
        <v>0</v>
      </c>
      <c r="BE34" s="3">
        <v>1</v>
      </c>
      <c r="BF34" s="3">
        <v>1</v>
      </c>
      <c r="BG34" s="4" t="s">
        <v>15</v>
      </c>
      <c r="BH34" s="4" t="s">
        <v>16</v>
      </c>
      <c r="BI34" s="4" t="s">
        <v>17</v>
      </c>
      <c r="BJ34" s="4" t="s">
        <v>18</v>
      </c>
      <c r="BK34" s="4"/>
      <c r="BL34" s="3">
        <v>-1.9800000000000002E-2</v>
      </c>
      <c r="BM34" s="3"/>
      <c r="BN34" s="3">
        <v>0.98039473264669708</v>
      </c>
      <c r="BO34" s="3" t="s">
        <v>19</v>
      </c>
      <c r="BP34" s="3" t="s">
        <v>20</v>
      </c>
      <c r="BQ34" s="3"/>
    </row>
    <row r="35" spans="1:69" x14ac:dyDescent="0.25">
      <c r="A35" s="2">
        <v>65</v>
      </c>
      <c r="B35" s="3" t="s">
        <v>354</v>
      </c>
      <c r="C35" s="3">
        <v>65.5</v>
      </c>
      <c r="D35" s="3" t="s">
        <v>434</v>
      </c>
      <c r="E35" s="3" t="s">
        <v>372</v>
      </c>
      <c r="F35" s="3"/>
      <c r="G35" s="3"/>
      <c r="H35" s="3" t="str">
        <f>IF(AK35&lt;'2_3 - Outliers'!$F$11,"Exclude, Low outlier",IF(AK35&gt;'2_3 - Outliers'!$F$12,"Exclude, High outlier",""))</f>
        <v/>
      </c>
      <c r="I35" s="3">
        <f>IF(AM35="",VLOOKUP(BI35,'4 -Impute_SE'!$B$10:$C$21,2,FALSE),Database!AM35)</f>
        <v>0.16082644628099174</v>
      </c>
      <c r="J35" s="3">
        <f t="shared" si="0"/>
        <v>6.2178828365878722</v>
      </c>
      <c r="K35" s="3" t="s">
        <v>1461</v>
      </c>
      <c r="L35" s="3">
        <f>1/VLOOKUP($K35,'5-7 Weighting'!J:K,2,FALSE)</f>
        <v>0.33333333333333331</v>
      </c>
      <c r="M35" s="3">
        <f t="shared" si="1"/>
        <v>2.0726276121959573</v>
      </c>
      <c r="N35" s="3">
        <f>M35/(VLOOKUP($BI35,'5-7 Weighting'!$M$9:$N$20,2,FALSE)/VLOOKUP($BI35,'5-7 Weighting'!$M$9:$O$20,3,FALSE))</f>
        <v>0.23131852363402677</v>
      </c>
      <c r="O35" s="3">
        <f t="shared" si="2"/>
        <v>-4.5014584699181612E-2</v>
      </c>
      <c r="P35" s="3" t="e">
        <f>1/VLOOKUP($K35,'5-7 Weighting'!Y:Z,2,FALSE)</f>
        <v>#N/A</v>
      </c>
      <c r="Q35" s="3" t="e">
        <f t="shared" si="6"/>
        <v>#N/A</v>
      </c>
      <c r="R35" s="3" t="e">
        <f>Q35/(VLOOKUP($BI35,'5-7 Weighting'!$AC$12:$AD$20,2,FALSE)/(VLOOKUP($BI35,'5-7 Weighting'!$AC$12:$AE$20,3,FALSE)))</f>
        <v>#N/A</v>
      </c>
      <c r="S35" s="3" t="e">
        <f t="shared" si="3"/>
        <v>#N/A</v>
      </c>
      <c r="T35" s="3" t="e">
        <f>1/VLOOKUP($K35,'5-7 Weighting'!$AO$9:$AP$311,2,FALSE)</f>
        <v>#N/A</v>
      </c>
      <c r="U35" s="3" t="e">
        <f t="shared" si="7"/>
        <v>#N/A</v>
      </c>
      <c r="V35" s="3" t="e">
        <f>U35/(VLOOKUP($BI35,'5-7 Weighting'!$AS$12:$AT$22,2,FALSE)/VLOOKUP($BI35,'5-7 Weighting'!$AS$12:$AU$22,3,FALSE))</f>
        <v>#N/A</v>
      </c>
      <c r="W35" s="3" t="e">
        <f t="shared" si="8"/>
        <v>#N/A</v>
      </c>
      <c r="X35" s="3">
        <f>1/VLOOKUP($K35,'5-7 Weighting'!$BE$9:$BF$487,2,FALSE)</f>
        <v>0.33333333333333331</v>
      </c>
      <c r="Y35" s="3">
        <f t="shared" si="9"/>
        <v>2.0726276121959573</v>
      </c>
      <c r="Z35" s="3">
        <f>Y35/(VLOOKUP($BI35,'5-7 Weighting'!$BI$12:$BJ$23,2,FALSE)/VLOOKUP($BI35,'5-7 Weighting'!$BI$12:$BK$23,3,FALSE))</f>
        <v>0.21103846514991637</v>
      </c>
      <c r="AA35" s="3">
        <f t="shared" si="10"/>
        <v>-4.1068085318173721E-2</v>
      </c>
      <c r="AB35" s="3" t="e">
        <f>1/VLOOKUP($K35,'5-7 Weighting'!$BU$9:$BV$415,2,FALSE)</f>
        <v>#N/A</v>
      </c>
      <c r="AC35" s="3" t="e">
        <f t="shared" si="11"/>
        <v>#N/A</v>
      </c>
      <c r="AD35" s="3" t="e">
        <f>AC35/(VLOOKUP($BI35,'5-7 Weighting'!$BY$12:$BZ$23,2,FALSE)/(VLOOKUP($BI35,'5-7 Weighting'!$BY$12:$CA$23,3,FALSE)))</f>
        <v>#N/A</v>
      </c>
      <c r="AE35" s="3" t="e">
        <f t="shared" si="4"/>
        <v>#N/A</v>
      </c>
      <c r="AF35" s="3">
        <f>1/VLOOKUP($K35,'5-7 Weighting'!$CK$9:CL$445,2,FALSE)</f>
        <v>0.33333333333333331</v>
      </c>
      <c r="AG35" s="3">
        <f t="shared" si="12"/>
        <v>2.0726276121959573</v>
      </c>
      <c r="AH35" s="3">
        <f>AG35/(VLOOKUP($BI35,'5-7 Weighting'!$CO$12:$CP$23,2,FALSE)/(VLOOKUP($BI35,'5-7 Weighting'!$CO$12:$CQ$23,3,FALSE)))</f>
        <v>0.21769176854625963</v>
      </c>
      <c r="AI35" s="3">
        <f t="shared" si="5"/>
        <v>-4.2362818159102124E-2</v>
      </c>
      <c r="AJ35" s="3" t="s">
        <v>370</v>
      </c>
      <c r="AK35" s="6">
        <v>-0.1946</v>
      </c>
      <c r="AL35" s="3" t="s">
        <v>412</v>
      </c>
      <c r="AM35" s="3">
        <v>0.16082644628099174</v>
      </c>
      <c r="AN35" s="3" t="s">
        <v>26</v>
      </c>
      <c r="AO35" s="3" t="s">
        <v>53</v>
      </c>
      <c r="AP35" s="3" t="s">
        <v>143</v>
      </c>
      <c r="AQ35" s="3" t="s">
        <v>54</v>
      </c>
      <c r="AR35" s="3" t="s">
        <v>7</v>
      </c>
      <c r="AS35" s="3" t="s">
        <v>359</v>
      </c>
      <c r="AT35" s="3" t="s">
        <v>28</v>
      </c>
      <c r="AU35" s="3" t="s">
        <v>10</v>
      </c>
      <c r="AV35" s="3" t="s">
        <v>11</v>
      </c>
      <c r="AW35" s="3" t="s">
        <v>108</v>
      </c>
      <c r="AX35" s="3" t="s">
        <v>366</v>
      </c>
      <c r="AY35" s="3">
        <v>2010</v>
      </c>
      <c r="AZ35" s="3" t="s">
        <v>14</v>
      </c>
      <c r="BA35" s="3" t="s">
        <v>14</v>
      </c>
      <c r="BB35" s="3">
        <v>473</v>
      </c>
      <c r="BC35" s="3">
        <v>1</v>
      </c>
      <c r="BD35" s="3">
        <v>0</v>
      </c>
      <c r="BE35" s="3">
        <v>0</v>
      </c>
      <c r="BF35" s="3">
        <v>0</v>
      </c>
      <c r="BG35" s="3" t="s">
        <v>348</v>
      </c>
      <c r="BH35" s="3" t="s">
        <v>435</v>
      </c>
      <c r="BI35" s="3" t="s">
        <v>350</v>
      </c>
      <c r="BJ35" s="3" t="s">
        <v>33</v>
      </c>
      <c r="BK35" s="3"/>
      <c r="BL35" s="3">
        <v>-0.28000000000000003</v>
      </c>
      <c r="BM35" s="3"/>
      <c r="BN35" s="3"/>
      <c r="BO35" s="3" t="s">
        <v>20</v>
      </c>
      <c r="BP35" s="3">
        <v>-1.21</v>
      </c>
      <c r="BQ35" s="3"/>
    </row>
    <row r="36" spans="1:69" x14ac:dyDescent="0.25">
      <c r="A36" s="2">
        <v>65</v>
      </c>
      <c r="B36" s="3" t="s">
        <v>354</v>
      </c>
      <c r="C36" s="3">
        <v>65.3</v>
      </c>
      <c r="D36" s="3" t="s">
        <v>411</v>
      </c>
      <c r="E36" s="3" t="s">
        <v>384</v>
      </c>
      <c r="F36" s="3"/>
      <c r="G36" s="3"/>
      <c r="H36" s="3" t="str">
        <f>IF(AK36&lt;'2_3 - Outliers'!$F$11,"Exclude, Low outlier",IF(AK36&gt;'2_3 - Outliers'!$F$12,"Exclude, High outlier",""))</f>
        <v/>
      </c>
      <c r="I36" s="3">
        <f>IF(AM36="",VLOOKUP(BI36,'4 -Impute_SE'!$B$10:$C$21,2,FALSE),Database!AM36)</f>
        <v>0.11308263473053892</v>
      </c>
      <c r="J36" s="3">
        <f t="shared" si="0"/>
        <v>8.8430907396424629</v>
      </c>
      <c r="K36" s="3" t="s">
        <v>1462</v>
      </c>
      <c r="L36" s="3">
        <f>1/VLOOKUP($K36,'5-7 Weighting'!J:K,2,FALSE)</f>
        <v>0.33333333333333331</v>
      </c>
      <c r="M36" s="3">
        <f t="shared" si="1"/>
        <v>2.9476969132141542</v>
      </c>
      <c r="N36" s="3">
        <f>M36/(VLOOKUP($BI36,'5-7 Weighting'!$M$9:$N$20,2,FALSE)/VLOOKUP($BI36,'5-7 Weighting'!$M$9:$O$20,3,FALSE))</f>
        <v>0.328981865373706</v>
      </c>
      <c r="O36" s="3">
        <f t="shared" si="2"/>
        <v>-6.2127567312093623E-2</v>
      </c>
      <c r="P36" s="3" t="e">
        <f>1/VLOOKUP($K36,'5-7 Weighting'!Y:Z,2,FALSE)</f>
        <v>#N/A</v>
      </c>
      <c r="Q36" s="3" t="e">
        <f t="shared" si="6"/>
        <v>#N/A</v>
      </c>
      <c r="R36" s="3" t="e">
        <f>Q36/(VLOOKUP($BI36,'5-7 Weighting'!$AC$12:$AD$20,2,FALSE)/(VLOOKUP($BI36,'5-7 Weighting'!$AC$12:$AE$20,3,FALSE)))</f>
        <v>#N/A</v>
      </c>
      <c r="S36" s="3" t="e">
        <f t="shared" si="3"/>
        <v>#N/A</v>
      </c>
      <c r="T36" s="3" t="e">
        <f>1/VLOOKUP($K36,'5-7 Weighting'!$AO$9:$AP$311,2,FALSE)</f>
        <v>#N/A</v>
      </c>
      <c r="U36" s="3" t="e">
        <f t="shared" si="7"/>
        <v>#N/A</v>
      </c>
      <c r="V36" s="3" t="e">
        <f>U36/(VLOOKUP($BI36,'5-7 Weighting'!$AS$12:$AT$22,2,FALSE)/VLOOKUP($BI36,'5-7 Weighting'!$AS$12:$AU$22,3,FALSE))</f>
        <v>#N/A</v>
      </c>
      <c r="W36" s="3" t="e">
        <f t="shared" si="8"/>
        <v>#N/A</v>
      </c>
      <c r="X36" s="3">
        <f>1/VLOOKUP($K36,'5-7 Weighting'!$BE$9:$BF$487,2,FALSE)</f>
        <v>0.33333333333333331</v>
      </c>
      <c r="Y36" s="3">
        <f t="shared" si="9"/>
        <v>2.9476969132141542</v>
      </c>
      <c r="Z36" s="3">
        <f>Y36/(VLOOKUP($BI36,'5-7 Weighting'!$BI$12:$BJ$23,2,FALSE)/VLOOKUP($BI36,'5-7 Weighting'!$BI$12:$BK$23,3,FALSE))</f>
        <v>0.30013950824131297</v>
      </c>
      <c r="AA36" s="3">
        <f t="shared" si="10"/>
        <v>-5.6680745852355469E-2</v>
      </c>
      <c r="AB36" s="3" t="e">
        <f>1/VLOOKUP($K36,'5-7 Weighting'!$BU$9:$BV$415,2,FALSE)</f>
        <v>#N/A</v>
      </c>
      <c r="AC36" s="3" t="e">
        <f t="shared" si="11"/>
        <v>#N/A</v>
      </c>
      <c r="AD36" s="3" t="e">
        <f>AC36/(VLOOKUP($BI36,'5-7 Weighting'!$BY$12:$BZ$23,2,FALSE)/(VLOOKUP($BI36,'5-7 Weighting'!$BY$12:$CA$23,3,FALSE)))</f>
        <v>#N/A</v>
      </c>
      <c r="AE36" s="3" t="e">
        <f t="shared" si="4"/>
        <v>#N/A</v>
      </c>
      <c r="AF36" s="3">
        <f>1/VLOOKUP($K36,'5-7 Weighting'!$CK$9:CL$445,2,FALSE)</f>
        <v>0.33333333333333331</v>
      </c>
      <c r="AG36" s="3">
        <f t="shared" si="12"/>
        <v>2.9476969132141542</v>
      </c>
      <c r="AH36" s="3">
        <f>AG36/(VLOOKUP($BI36,'5-7 Weighting'!$CO$12:$CP$23,2,FALSE)/(VLOOKUP($BI36,'5-7 Weighting'!$CO$12:$CQ$23,3,FALSE)))</f>
        <v>0.30960185534538315</v>
      </c>
      <c r="AI36" s="3">
        <f t="shared" si="5"/>
        <v>-5.8467691178264912E-2</v>
      </c>
      <c r="AJ36" s="3" t="s">
        <v>357</v>
      </c>
      <c r="AK36" s="6">
        <v>-0.18884799999999999</v>
      </c>
      <c r="AL36" s="3" t="s">
        <v>412</v>
      </c>
      <c r="AM36" s="3">
        <v>0.11308263473053892</v>
      </c>
      <c r="AN36" s="3" t="s">
        <v>26</v>
      </c>
      <c r="AO36" s="3" t="s">
        <v>5</v>
      </c>
      <c r="AP36" s="3" t="s">
        <v>143</v>
      </c>
      <c r="AQ36" s="3" t="s">
        <v>53</v>
      </c>
      <c r="AR36" s="3" t="s">
        <v>7</v>
      </c>
      <c r="AS36" s="3" t="s">
        <v>359</v>
      </c>
      <c r="AT36" s="3" t="s">
        <v>28</v>
      </c>
      <c r="AU36" s="3" t="s">
        <v>10</v>
      </c>
      <c r="AV36" s="3" t="s">
        <v>11</v>
      </c>
      <c r="AW36" s="4" t="s">
        <v>108</v>
      </c>
      <c r="AX36" s="4" t="s">
        <v>366</v>
      </c>
      <c r="AY36" s="4">
        <v>2010</v>
      </c>
      <c r="AZ36" s="3" t="s">
        <v>14</v>
      </c>
      <c r="BA36" s="3" t="s">
        <v>14</v>
      </c>
      <c r="BB36" s="3">
        <v>473</v>
      </c>
      <c r="BC36" s="3">
        <v>1</v>
      </c>
      <c r="BD36" s="3">
        <v>0</v>
      </c>
      <c r="BE36" s="3">
        <v>0</v>
      </c>
      <c r="BF36" s="3">
        <v>0</v>
      </c>
      <c r="BG36" s="4" t="s">
        <v>348</v>
      </c>
      <c r="BH36" s="4" t="s">
        <v>367</v>
      </c>
      <c r="BI36" s="4" t="s">
        <v>350</v>
      </c>
      <c r="BJ36" s="4" t="s">
        <v>33</v>
      </c>
      <c r="BK36" s="4"/>
      <c r="BL36" s="3">
        <v>-0.40699999999999997</v>
      </c>
      <c r="BM36" s="3"/>
      <c r="BN36" s="3"/>
      <c r="BO36" s="3" t="s">
        <v>20</v>
      </c>
      <c r="BP36" s="3">
        <v>-1.67</v>
      </c>
      <c r="BQ36" s="3"/>
    </row>
    <row r="37" spans="1:69" x14ac:dyDescent="0.25">
      <c r="A37" s="2">
        <v>110</v>
      </c>
      <c r="B37" s="3" t="s">
        <v>824</v>
      </c>
      <c r="C37" s="3">
        <v>110.1</v>
      </c>
      <c r="D37" s="3" t="s">
        <v>910</v>
      </c>
      <c r="E37" s="3" t="s">
        <v>826</v>
      </c>
      <c r="F37" s="3">
        <v>1</v>
      </c>
      <c r="G37" s="3"/>
      <c r="H37" s="3" t="str">
        <f>IF(AK37&lt;'2_3 - Outliers'!$F$11,"Exclude, Low outlier",IF(AK37&gt;'2_3 - Outliers'!$F$12,"Exclude, High outlier",""))</f>
        <v/>
      </c>
      <c r="I37" s="3">
        <f>IF(AM37="",VLOOKUP(BI37,'4 -Impute_SE'!$B$10:$C$21,2,FALSE),Database!AM37)</f>
        <v>4.6614541754089703E-2</v>
      </c>
      <c r="J37" s="3">
        <f t="shared" si="0"/>
        <v>21.452533101696009</v>
      </c>
      <c r="K37" s="3" t="s">
        <v>1463</v>
      </c>
      <c r="L37" s="3">
        <f>1/VLOOKUP($K37,'5-7 Weighting'!J:K,2,FALSE)</f>
        <v>0.5</v>
      </c>
      <c r="M37" s="3">
        <f t="shared" si="1"/>
        <v>10.726266550848004</v>
      </c>
      <c r="N37" s="3">
        <f>M37/(VLOOKUP($BI37,'5-7 Weighting'!$M$9:$N$20,2,FALSE)/VLOOKUP($BI37,'5-7 Weighting'!$M$9:$O$20,3,FALSE))</f>
        <v>5.2631589643618577E-4</v>
      </c>
      <c r="O37" s="3">
        <f t="shared" si="2"/>
        <v>-9.4210461428220416E-5</v>
      </c>
      <c r="P37" s="3">
        <f>1/VLOOKUP($K37,'5-7 Weighting'!Y:Z,2,FALSE)</f>
        <v>0.5</v>
      </c>
      <c r="Q37" s="3">
        <f t="shared" si="6"/>
        <v>10.726266550848004</v>
      </c>
      <c r="R37" s="3">
        <f>Q37/(VLOOKUP($BI37,'5-7 Weighting'!$AC$12:$AD$20,2,FALSE)/(VLOOKUP($BI37,'5-7 Weighting'!$AC$12:$AE$20,3,FALSE)))</f>
        <v>0.33878236908589243</v>
      </c>
      <c r="S37" s="3">
        <f t="shared" si="3"/>
        <v>-6.0641989974926445E-2</v>
      </c>
      <c r="T37" s="3">
        <f>1/VLOOKUP($K37,'5-7 Weighting'!$AO$9:$AP$311,2,FALSE)</f>
        <v>0.5</v>
      </c>
      <c r="U37" s="3">
        <f t="shared" si="7"/>
        <v>10.726266550848004</v>
      </c>
      <c r="V37" s="3">
        <f>U37/(VLOOKUP($BI37,'5-7 Weighting'!$AS$12:$AT$22,2,FALSE)/VLOOKUP($BI37,'5-7 Weighting'!$AS$12:$AU$22,3,FALSE))</f>
        <v>0.52838243363854365</v>
      </c>
      <c r="W37" s="3">
        <f t="shared" si="8"/>
        <v>-9.4580371257490276E-2</v>
      </c>
      <c r="X37" s="3" t="e">
        <f>1/VLOOKUP($K37,'5-7 Weighting'!$BE$9:$BF$487,2,FALSE)</f>
        <v>#N/A</v>
      </c>
      <c r="Y37" s="3" t="e">
        <f t="shared" si="9"/>
        <v>#N/A</v>
      </c>
      <c r="Z37" s="3" t="e">
        <f>Y37/(VLOOKUP($BI37,'5-7 Weighting'!$BI$12:$BJ$23,2,FALSE)/VLOOKUP($BI37,'5-7 Weighting'!$BI$12:$BK$23,3,FALSE))</f>
        <v>#N/A</v>
      </c>
      <c r="AA37" s="3" t="e">
        <f t="shared" si="10"/>
        <v>#N/A</v>
      </c>
      <c r="AB37" s="3">
        <f>1/VLOOKUP($K37,'5-7 Weighting'!$BU$9:$BV$415,2,FALSE)</f>
        <v>0.5</v>
      </c>
      <c r="AC37" s="3">
        <f t="shared" si="11"/>
        <v>10.726266550848004</v>
      </c>
      <c r="AD37" s="3">
        <f>AC37/(VLOOKUP($BI37,'5-7 Weighting'!$BY$12:$BZ$23,2,FALSE)/(VLOOKUP($BI37,'5-7 Weighting'!$BY$12:$CA$23,3,FALSE)))</f>
        <v>3.8198377718098656E-2</v>
      </c>
      <c r="AE37" s="3">
        <f t="shared" si="4"/>
        <v>-6.8375035126225902E-3</v>
      </c>
      <c r="AF37" s="3">
        <f>1/VLOOKUP($K37,'5-7 Weighting'!$CK$9:CL$445,2,FALSE)</f>
        <v>0.5</v>
      </c>
      <c r="AG37" s="3">
        <f t="shared" si="12"/>
        <v>10.726266550848004</v>
      </c>
      <c r="AH37" s="3">
        <f>AG37/(VLOOKUP($BI37,'5-7 Weighting'!$CO$12:$CP$23,2,FALSE)/(VLOOKUP($BI37,'5-7 Weighting'!$CO$12:$CQ$23,3,FALSE)))</f>
        <v>3.1913737754413614E-4</v>
      </c>
      <c r="AI37" s="3">
        <f t="shared" si="5"/>
        <v>-5.7125539625555801E-5</v>
      </c>
      <c r="AJ37" s="3" t="s">
        <v>643</v>
      </c>
      <c r="AK37" s="6">
        <v>-0.17899984033570446</v>
      </c>
      <c r="AL37" s="3" t="s">
        <v>827</v>
      </c>
      <c r="AM37" s="3">
        <v>4.6614541754089703E-2</v>
      </c>
      <c r="AN37" s="3" t="s">
        <v>26</v>
      </c>
      <c r="AO37" s="3" t="s">
        <v>5</v>
      </c>
      <c r="AP37" s="3" t="s">
        <v>143</v>
      </c>
      <c r="AQ37" s="3" t="s">
        <v>53</v>
      </c>
      <c r="AR37" s="3" t="s">
        <v>55</v>
      </c>
      <c r="AS37" s="3" t="s">
        <v>37</v>
      </c>
      <c r="AT37" s="3" t="s">
        <v>56</v>
      </c>
      <c r="AU37" s="3" t="s">
        <v>10</v>
      </c>
      <c r="AV37" s="3" t="s">
        <v>39</v>
      </c>
      <c r="AW37" s="4" t="s">
        <v>12</v>
      </c>
      <c r="AX37" s="4" t="s">
        <v>40</v>
      </c>
      <c r="AY37" s="4" t="s">
        <v>828</v>
      </c>
      <c r="AZ37" s="3" t="s">
        <v>2425</v>
      </c>
      <c r="BA37" s="3" t="s">
        <v>30</v>
      </c>
      <c r="BB37" s="3">
        <v>4140</v>
      </c>
      <c r="BC37" s="3">
        <v>1</v>
      </c>
      <c r="BD37" s="3">
        <v>0</v>
      </c>
      <c r="BE37" s="3">
        <v>1</v>
      </c>
      <c r="BF37" s="3">
        <v>1</v>
      </c>
      <c r="BG37" s="4" t="s">
        <v>97</v>
      </c>
      <c r="BH37" s="4" t="s">
        <v>857</v>
      </c>
      <c r="BI37" s="4" t="s">
        <v>709</v>
      </c>
      <c r="BJ37" s="4" t="s">
        <v>58</v>
      </c>
      <c r="BK37" s="4" t="s">
        <v>59</v>
      </c>
      <c r="BL37" s="3">
        <v>-0.33100000000000002</v>
      </c>
      <c r="BM37" s="3">
        <v>0.7182051690405703</v>
      </c>
      <c r="BN37" s="3"/>
      <c r="BO37" s="3" t="s">
        <v>60</v>
      </c>
      <c r="BP37" s="3">
        <v>-3.84</v>
      </c>
      <c r="BQ37" s="3"/>
    </row>
    <row r="38" spans="1:69" x14ac:dyDescent="0.25">
      <c r="A38" s="2">
        <v>107</v>
      </c>
      <c r="B38" s="3" t="s">
        <v>34</v>
      </c>
      <c r="C38" s="3">
        <v>107.5</v>
      </c>
      <c r="D38" s="3" t="s">
        <v>819</v>
      </c>
      <c r="E38" s="3" t="s">
        <v>820</v>
      </c>
      <c r="F38" s="3"/>
      <c r="G38" s="3"/>
      <c r="H38" s="3" t="str">
        <f>IF(AK38&lt;'2_3 - Outliers'!$F$11,"Exclude, Low outlier",IF(AK38&gt;'2_3 - Outliers'!$F$12,"Exclude, High outlier",""))</f>
        <v/>
      </c>
      <c r="I38" s="3">
        <f>IF(AM38="",VLOOKUP(BI38,'4 -Impute_SE'!$B$10:$C$21,2,FALSE),Database!AM38)</f>
        <v>4.9702463302186993E-2</v>
      </c>
      <c r="J38" s="3">
        <f t="shared" si="0"/>
        <v>20.119727143503535</v>
      </c>
      <c r="K38" s="3" t="s">
        <v>1464</v>
      </c>
      <c r="L38" s="3">
        <f>1/VLOOKUP($K38,'5-7 Weighting'!J:K,2,FALSE)</f>
        <v>1</v>
      </c>
      <c r="M38" s="3">
        <f t="shared" si="1"/>
        <v>20.119727143503535</v>
      </c>
      <c r="N38" s="3">
        <f>M38/(VLOOKUP($BI38,'5-7 Weighting'!$M$9:$N$20,2,FALSE)/VLOOKUP($BI38,'5-7 Weighting'!$M$9:$O$20,3,FALSE))</f>
        <v>0.37214243954882059</v>
      </c>
      <c r="O38" s="3">
        <f t="shared" si="2"/>
        <v>-6.6241354239690062E-2</v>
      </c>
      <c r="P38" s="3" t="e">
        <f>1/VLOOKUP($K38,'5-7 Weighting'!Y:Z,2,FALSE)</f>
        <v>#N/A</v>
      </c>
      <c r="Q38" s="3" t="e">
        <f t="shared" si="6"/>
        <v>#N/A</v>
      </c>
      <c r="R38" s="3" t="e">
        <f>Q38/(VLOOKUP($BI38,'5-7 Weighting'!$AC$12:$AD$20,2,FALSE)/(VLOOKUP($BI38,'5-7 Weighting'!$AC$12:$AE$20,3,FALSE)))</f>
        <v>#N/A</v>
      </c>
      <c r="S38" s="3" t="e">
        <f t="shared" si="3"/>
        <v>#N/A</v>
      </c>
      <c r="T38" s="3" t="e">
        <f>1/VLOOKUP($K38,'5-7 Weighting'!$AO$9:$AP$311,2,FALSE)</f>
        <v>#N/A</v>
      </c>
      <c r="U38" s="3" t="e">
        <f t="shared" si="7"/>
        <v>#N/A</v>
      </c>
      <c r="V38" s="3" t="e">
        <f>U38/(VLOOKUP($BI38,'5-7 Weighting'!$AS$12:$AT$22,2,FALSE)/VLOOKUP($BI38,'5-7 Weighting'!$AS$12:$AU$22,3,FALSE))</f>
        <v>#N/A</v>
      </c>
      <c r="W38" s="3" t="e">
        <f t="shared" si="8"/>
        <v>#N/A</v>
      </c>
      <c r="X38" s="3">
        <f>1/VLOOKUP($K38,'5-7 Weighting'!$BE$9:$BF$487,2,FALSE)</f>
        <v>1</v>
      </c>
      <c r="Y38" s="3">
        <f t="shared" si="9"/>
        <v>20.119727143503535</v>
      </c>
      <c r="Z38" s="3">
        <f>Y38/(VLOOKUP($BI38,'5-7 Weighting'!$BI$12:$BJ$23,2,FALSE)/VLOOKUP($BI38,'5-7 Weighting'!$BI$12:$BK$23,3,FALSE))</f>
        <v>0.31094082451884197</v>
      </c>
      <c r="AA38" s="3">
        <f t="shared" si="10"/>
        <v>-5.534746676435387E-2</v>
      </c>
      <c r="AB38" s="3">
        <f>1/VLOOKUP($K38,'5-7 Weighting'!$BU$9:$BV$415,2,FALSE)</f>
        <v>1</v>
      </c>
      <c r="AC38" s="3">
        <f t="shared" si="11"/>
        <v>20.119727143503535</v>
      </c>
      <c r="AD38" s="3">
        <f>AC38/(VLOOKUP($BI38,'5-7 Weighting'!$BY$12:$BZ$23,2,FALSE)/(VLOOKUP($BI38,'5-7 Weighting'!$BY$12:$CA$23,3,FALSE)))</f>
        <v>0.89019124619749457</v>
      </c>
      <c r="AE38" s="3">
        <f t="shared" si="4"/>
        <v>-0.15845404182315403</v>
      </c>
      <c r="AF38" s="3">
        <f>1/VLOOKUP($K38,'5-7 Weighting'!$CK$9:CL$445,2,FALSE)</f>
        <v>1</v>
      </c>
      <c r="AG38" s="3">
        <f t="shared" si="12"/>
        <v>20.119727143503535</v>
      </c>
      <c r="AH38" s="3">
        <f>AG38/(VLOOKUP($BI38,'5-7 Weighting'!$CO$12:$CP$23,2,FALSE)/(VLOOKUP($BI38,'5-7 Weighting'!$CO$12:$CQ$23,3,FALSE)))</f>
        <v>0.30845662594149209</v>
      </c>
      <c r="AI38" s="3">
        <f t="shared" si="5"/>
        <v>-5.4905279417585592E-2</v>
      </c>
      <c r="AJ38" s="3" t="s">
        <v>3</v>
      </c>
      <c r="AK38" s="6">
        <v>-0.17799999999999999</v>
      </c>
      <c r="AL38" s="3" t="s">
        <v>4</v>
      </c>
      <c r="AM38" s="3"/>
      <c r="AN38" s="3"/>
      <c r="AO38" s="3" t="s">
        <v>5</v>
      </c>
      <c r="AP38" s="3" t="s">
        <v>143</v>
      </c>
      <c r="AQ38" s="3" t="s">
        <v>53</v>
      </c>
      <c r="AR38" s="3" t="s">
        <v>7</v>
      </c>
      <c r="AS38" s="3" t="s">
        <v>37</v>
      </c>
      <c r="AT38" s="3" t="s">
        <v>38</v>
      </c>
      <c r="AU38" s="3" t="s">
        <v>10</v>
      </c>
      <c r="AV38" s="3" t="s">
        <v>39</v>
      </c>
      <c r="AW38" s="4" t="s">
        <v>12</v>
      </c>
      <c r="AX38" s="4" t="s">
        <v>40</v>
      </c>
      <c r="AY38" s="4">
        <v>2000</v>
      </c>
      <c r="AZ38" s="3" t="s">
        <v>30</v>
      </c>
      <c r="BA38" s="3" t="s">
        <v>14</v>
      </c>
      <c r="BB38" s="3">
        <v>33032</v>
      </c>
      <c r="BC38" s="3">
        <v>1</v>
      </c>
      <c r="BD38" s="3">
        <v>0</v>
      </c>
      <c r="BE38" s="3">
        <v>1</v>
      </c>
      <c r="BF38" s="3">
        <v>1</v>
      </c>
      <c r="BG38" s="4" t="s">
        <v>15</v>
      </c>
      <c r="BH38" s="4" t="s">
        <v>16</v>
      </c>
      <c r="BI38" s="4" t="s">
        <v>17</v>
      </c>
      <c r="BJ38" s="4" t="s">
        <v>18</v>
      </c>
      <c r="BK38" s="4"/>
      <c r="BL38" s="3">
        <v>-2.0400000000000001E-2</v>
      </c>
      <c r="BM38" s="3"/>
      <c r="BN38" s="3">
        <v>0.9798066722428721</v>
      </c>
      <c r="BO38" s="3" t="s">
        <v>19</v>
      </c>
      <c r="BP38" s="3" t="s">
        <v>20</v>
      </c>
      <c r="BQ38" s="3"/>
    </row>
    <row r="39" spans="1:69" x14ac:dyDescent="0.25">
      <c r="A39" s="2">
        <v>38</v>
      </c>
      <c r="B39" s="3" t="s">
        <v>104</v>
      </c>
      <c r="C39" s="3">
        <v>38.6</v>
      </c>
      <c r="D39" s="3" t="s">
        <v>609</v>
      </c>
      <c r="E39" s="3" t="s">
        <v>314</v>
      </c>
      <c r="F39" s="3"/>
      <c r="G39" s="3"/>
      <c r="H39" s="3" t="str">
        <f>IF(AK39&lt;'2_3 - Outliers'!$F$11,"Exclude, Low outlier",IF(AK39&gt;'2_3 - Outliers'!$F$12,"Exclude, High outlier",""))</f>
        <v/>
      </c>
      <c r="I39" s="3">
        <f>IF(AM39="",VLOOKUP(BI39,'4 -Impute_SE'!$B$10:$C$21,2,FALSE),Database!AM39)</f>
        <v>0.12883537881963511</v>
      </c>
      <c r="J39" s="3">
        <f t="shared" si="0"/>
        <v>7.7618431300610675</v>
      </c>
      <c r="K39" s="3" t="s">
        <v>1465</v>
      </c>
      <c r="L39" s="3">
        <f>1/VLOOKUP($K39,'5-7 Weighting'!J:K,2,FALSE)</f>
        <v>1</v>
      </c>
      <c r="M39" s="3">
        <f t="shared" si="1"/>
        <v>7.7618431300610675</v>
      </c>
      <c r="N39" s="3">
        <f>M39/(VLOOKUP($BI39,'5-7 Weighting'!$M$9:$N$20,2,FALSE)/VLOOKUP($BI39,'5-7 Weighting'!$M$9:$O$20,3,FALSE))</f>
        <v>0.73333879637414301</v>
      </c>
      <c r="O39" s="3">
        <f t="shared" si="2"/>
        <v>-0.1298009669582233</v>
      </c>
      <c r="P39" s="3" t="e">
        <f>1/VLOOKUP($K39,'5-7 Weighting'!Y:Z,2,FALSE)</f>
        <v>#N/A</v>
      </c>
      <c r="Q39" s="3" t="e">
        <f t="shared" si="6"/>
        <v>#N/A</v>
      </c>
      <c r="R39" s="3" t="e">
        <f>Q39/(VLOOKUP($BI39,'5-7 Weighting'!$AC$12:$AD$20,2,FALSE)/(VLOOKUP($BI39,'5-7 Weighting'!$AC$12:$AE$20,3,FALSE)))</f>
        <v>#N/A</v>
      </c>
      <c r="S39" s="3" t="e">
        <f t="shared" si="3"/>
        <v>#N/A</v>
      </c>
      <c r="T39" s="3" t="e">
        <f>1/VLOOKUP($K39,'5-7 Weighting'!$AO$9:$AP$311,2,FALSE)</f>
        <v>#N/A</v>
      </c>
      <c r="U39" s="3" t="e">
        <f t="shared" si="7"/>
        <v>#N/A</v>
      </c>
      <c r="V39" s="3" t="e">
        <f>U39/(VLOOKUP($BI39,'5-7 Weighting'!$AS$12:$AT$22,2,FALSE)/VLOOKUP($BI39,'5-7 Weighting'!$AS$12:$AU$22,3,FALSE))</f>
        <v>#N/A</v>
      </c>
      <c r="W39" s="3" t="e">
        <f t="shared" si="8"/>
        <v>#N/A</v>
      </c>
      <c r="X39" s="3">
        <f>1/VLOOKUP($K39,'5-7 Weighting'!$BE$9:$BF$487,2,FALSE)</f>
        <v>1</v>
      </c>
      <c r="Y39" s="3">
        <f t="shared" si="9"/>
        <v>7.7618431300610675</v>
      </c>
      <c r="Z39" s="3">
        <f>Y39/(VLOOKUP($BI39,'5-7 Weighting'!$BI$12:$BJ$23,2,FALSE)/VLOOKUP($BI39,'5-7 Weighting'!$BI$12:$BK$23,3,FALSE))</f>
        <v>0.57516661211188524</v>
      </c>
      <c r="AA39" s="3">
        <f t="shared" si="10"/>
        <v>-0.10180449034380368</v>
      </c>
      <c r="AB39" s="3" t="e">
        <f>1/VLOOKUP($K39,'5-7 Weighting'!$BU$9:$BV$415,2,FALSE)</f>
        <v>#N/A</v>
      </c>
      <c r="AC39" s="3" t="e">
        <f t="shared" si="11"/>
        <v>#N/A</v>
      </c>
      <c r="AD39" s="3" t="e">
        <f>AC39/(VLOOKUP($BI39,'5-7 Weighting'!$BY$12:$BZ$23,2,FALSE)/(VLOOKUP($BI39,'5-7 Weighting'!$BY$12:$CA$23,3,FALSE)))</f>
        <v>#N/A</v>
      </c>
      <c r="AE39" s="3" t="e">
        <f t="shared" si="4"/>
        <v>#N/A</v>
      </c>
      <c r="AF39" s="3">
        <f>1/VLOOKUP($K39,'5-7 Weighting'!$CK$9:CL$445,2,FALSE)</f>
        <v>1</v>
      </c>
      <c r="AG39" s="3">
        <f t="shared" si="12"/>
        <v>7.7618431300610675</v>
      </c>
      <c r="AH39" s="3">
        <f>AG39/(VLOOKUP($BI39,'5-7 Weighting'!$CO$12:$CP$23,2,FALSE)/(VLOOKUP($BI39,'5-7 Weighting'!$CO$12:$CQ$23,3,FALSE)))</f>
        <v>0.59246421905720315</v>
      </c>
      <c r="AI39" s="3">
        <f t="shared" si="5"/>
        <v>-0.10486616677312495</v>
      </c>
      <c r="AJ39" s="3"/>
      <c r="AK39" s="6">
        <v>-0.17699999999999999</v>
      </c>
      <c r="AL39" s="3" t="s">
        <v>4</v>
      </c>
      <c r="AM39" s="3"/>
      <c r="AN39" s="3"/>
      <c r="AO39" s="3" t="s">
        <v>5</v>
      </c>
      <c r="AP39" s="3" t="s">
        <v>143</v>
      </c>
      <c r="AQ39" s="3" t="s">
        <v>53</v>
      </c>
      <c r="AR39" s="3" t="s">
        <v>7</v>
      </c>
      <c r="AS39" s="3" t="s">
        <v>37</v>
      </c>
      <c r="AT39" s="3" t="s">
        <v>9</v>
      </c>
      <c r="AU39" s="3" t="s">
        <v>10</v>
      </c>
      <c r="AV39" s="3" t="s">
        <v>197</v>
      </c>
      <c r="AW39" s="4" t="s">
        <v>108</v>
      </c>
      <c r="AX39" s="4" t="s">
        <v>109</v>
      </c>
      <c r="AY39" s="4">
        <v>2010</v>
      </c>
      <c r="AZ39" s="3" t="s">
        <v>14</v>
      </c>
      <c r="BA39" s="3" t="s">
        <v>14</v>
      </c>
      <c r="BB39" s="3">
        <v>1000</v>
      </c>
      <c r="BC39" s="3">
        <v>1</v>
      </c>
      <c r="BD39" s="3">
        <v>0</v>
      </c>
      <c r="BE39" s="3">
        <v>0</v>
      </c>
      <c r="BF39" s="3">
        <v>0</v>
      </c>
      <c r="BG39" s="4" t="s">
        <v>332</v>
      </c>
      <c r="BH39" s="4" t="s">
        <v>610</v>
      </c>
      <c r="BI39" s="4" t="s">
        <v>468</v>
      </c>
      <c r="BJ39" s="4" t="s">
        <v>111</v>
      </c>
      <c r="BK39" s="4"/>
      <c r="BL39" s="3">
        <v>-6.6000000000000005E-5</v>
      </c>
      <c r="BM39" s="3"/>
      <c r="BN39" s="3">
        <v>0.99993400217795203</v>
      </c>
      <c r="BO39" s="3" t="s">
        <v>19</v>
      </c>
      <c r="BP39" s="3" t="s">
        <v>20</v>
      </c>
      <c r="BQ39" s="3"/>
    </row>
    <row r="40" spans="1:69" x14ac:dyDescent="0.25">
      <c r="A40" s="2">
        <v>65</v>
      </c>
      <c r="B40" s="3" t="s">
        <v>354</v>
      </c>
      <c r="C40" s="3">
        <v>65.099999999999994</v>
      </c>
      <c r="D40" s="3" t="s">
        <v>725</v>
      </c>
      <c r="E40" s="3" t="s">
        <v>378</v>
      </c>
      <c r="F40" s="3"/>
      <c r="G40" s="3"/>
      <c r="H40" s="3" t="str">
        <f>IF(AK40&lt;'2_3 - Outliers'!$F$11,"Exclude, Low outlier",IF(AK40&gt;'2_3 - Outliers'!$F$12,"Exclude, High outlier",""))</f>
        <v/>
      </c>
      <c r="I40" s="3">
        <f>IF(AM40="",VLOOKUP(BI40,'4 -Impute_SE'!$B$10:$C$21,2,FALSE),Database!AM40)</f>
        <v>0.10297405063291139</v>
      </c>
      <c r="J40" s="3">
        <f t="shared" si="0"/>
        <v>9.7111844571878141</v>
      </c>
      <c r="K40" s="3" t="s">
        <v>1466</v>
      </c>
      <c r="L40" s="3">
        <f>1/VLOOKUP($K40,'5-7 Weighting'!J:K,2,FALSE)</f>
        <v>0.5</v>
      </c>
      <c r="M40" s="3">
        <f t="shared" si="1"/>
        <v>4.855592228593907</v>
      </c>
      <c r="N40" s="3">
        <f>M40/(VLOOKUP($BI40,'5-7 Weighting'!$M$9:$N$20,2,FALSE)/VLOOKUP($BI40,'5-7 Weighting'!$M$9:$O$20,3,FALSE))</f>
        <v>0.57184285852753702</v>
      </c>
      <c r="O40" s="3">
        <f t="shared" si="2"/>
        <v>-9.3038261239571748E-2</v>
      </c>
      <c r="P40" s="3" t="e">
        <f>1/VLOOKUP($K40,'5-7 Weighting'!Y:Z,2,FALSE)</f>
        <v>#N/A</v>
      </c>
      <c r="Q40" s="3" t="e">
        <f t="shared" si="6"/>
        <v>#N/A</v>
      </c>
      <c r="R40" s="3" t="e">
        <f>Q40/(VLOOKUP($BI40,'5-7 Weighting'!$AC$12:$AD$20,2,FALSE)/(VLOOKUP($BI40,'5-7 Weighting'!$AC$12:$AE$20,3,FALSE)))</f>
        <v>#N/A</v>
      </c>
      <c r="S40" s="3" t="e">
        <f t="shared" si="3"/>
        <v>#N/A</v>
      </c>
      <c r="T40" s="3" t="e">
        <f>1/VLOOKUP($K40,'5-7 Weighting'!$AO$9:$AP$311,2,FALSE)</f>
        <v>#N/A</v>
      </c>
      <c r="U40" s="3" t="e">
        <f t="shared" si="7"/>
        <v>#N/A</v>
      </c>
      <c r="V40" s="3" t="e">
        <f>U40/(VLOOKUP($BI40,'5-7 Weighting'!$AS$12:$AT$22,2,FALSE)/VLOOKUP($BI40,'5-7 Weighting'!$AS$12:$AU$22,3,FALSE))</f>
        <v>#N/A</v>
      </c>
      <c r="W40" s="3" t="e">
        <f t="shared" si="8"/>
        <v>#N/A</v>
      </c>
      <c r="X40" s="3">
        <f>1/VLOOKUP($K40,'5-7 Weighting'!$BE$9:$BF$487,2,FALSE)</f>
        <v>0.5</v>
      </c>
      <c r="Y40" s="3">
        <f t="shared" si="9"/>
        <v>4.855592228593907</v>
      </c>
      <c r="Z40" s="3">
        <f>Y40/(VLOOKUP($BI40,'5-7 Weighting'!$BI$12:$BJ$23,2,FALSE)/VLOOKUP($BI40,'5-7 Weighting'!$BI$12:$BK$23,3,FALSE))</f>
        <v>0.57184285852753713</v>
      </c>
      <c r="AA40" s="3">
        <f t="shared" si="10"/>
        <v>-9.3038261239571776E-2</v>
      </c>
      <c r="AB40" s="3" t="e">
        <f>1/VLOOKUP($K40,'5-7 Weighting'!$BU$9:$BV$415,2,FALSE)</f>
        <v>#N/A</v>
      </c>
      <c r="AC40" s="3" t="e">
        <f t="shared" si="11"/>
        <v>#N/A</v>
      </c>
      <c r="AD40" s="3" t="e">
        <f>AC40/(VLOOKUP($BI40,'5-7 Weighting'!$BY$12:$BZ$23,2,FALSE)/(VLOOKUP($BI40,'5-7 Weighting'!$BY$12:$CA$23,3,FALSE)))</f>
        <v>#N/A</v>
      </c>
      <c r="AE40" s="3" t="e">
        <f t="shared" si="4"/>
        <v>#N/A</v>
      </c>
      <c r="AF40" s="3">
        <f>1/VLOOKUP($K40,'5-7 Weighting'!$CK$9:CL$445,2,FALSE)</f>
        <v>0.5</v>
      </c>
      <c r="AG40" s="3">
        <f t="shared" si="12"/>
        <v>4.855592228593907</v>
      </c>
      <c r="AH40" s="3">
        <f>AG40/(VLOOKUP($BI40,'5-7 Weighting'!$CO$12:$CP$23,2,FALSE)/(VLOOKUP($BI40,'5-7 Weighting'!$CO$12:$CQ$23,3,FALSE)))</f>
        <v>0.58316110478346361</v>
      </c>
      <c r="AI40" s="3">
        <f t="shared" si="5"/>
        <v>-9.4879728587164758E-2</v>
      </c>
      <c r="AJ40" s="3" t="s">
        <v>370</v>
      </c>
      <c r="AK40" s="6">
        <v>-0.16269900000000001</v>
      </c>
      <c r="AL40" s="3" t="s">
        <v>412</v>
      </c>
      <c r="AM40" s="3">
        <v>0.10297405063291139</v>
      </c>
      <c r="AN40" s="3" t="s">
        <v>26</v>
      </c>
      <c r="AO40" s="3" t="s">
        <v>53</v>
      </c>
      <c r="AP40" s="3" t="s">
        <v>143</v>
      </c>
      <c r="AQ40" s="3" t="s">
        <v>54</v>
      </c>
      <c r="AR40" s="3" t="s">
        <v>7</v>
      </c>
      <c r="AS40" s="3" t="s">
        <v>359</v>
      </c>
      <c r="AT40" s="3" t="s">
        <v>28</v>
      </c>
      <c r="AU40" s="3" t="s">
        <v>10</v>
      </c>
      <c r="AV40" s="3" t="s">
        <v>11</v>
      </c>
      <c r="AW40" s="4" t="s">
        <v>108</v>
      </c>
      <c r="AX40" s="4" t="s">
        <v>360</v>
      </c>
      <c r="AY40" s="4">
        <v>2010</v>
      </c>
      <c r="AZ40" s="3" t="s">
        <v>14</v>
      </c>
      <c r="BA40" s="3" t="s">
        <v>14</v>
      </c>
      <c r="BB40" s="3">
        <v>473</v>
      </c>
      <c r="BC40" s="3">
        <v>1</v>
      </c>
      <c r="BD40" s="3">
        <v>0</v>
      </c>
      <c r="BE40" s="3">
        <v>0</v>
      </c>
      <c r="BF40" s="3">
        <v>0</v>
      </c>
      <c r="BG40" s="4" t="s">
        <v>348</v>
      </c>
      <c r="BH40" s="4" t="s">
        <v>435</v>
      </c>
      <c r="BI40" s="3" t="s">
        <v>711</v>
      </c>
      <c r="BJ40" s="4" t="s">
        <v>33</v>
      </c>
      <c r="BK40" s="4"/>
      <c r="BL40" s="3">
        <v>-0.28100000000000003</v>
      </c>
      <c r="BM40" s="3"/>
      <c r="BN40" s="3"/>
      <c r="BO40" s="3" t="s">
        <v>20</v>
      </c>
      <c r="BP40" s="3">
        <v>-1.58</v>
      </c>
      <c r="BQ40" s="3"/>
    </row>
    <row r="41" spans="1:69" x14ac:dyDescent="0.25">
      <c r="A41" s="2">
        <v>143</v>
      </c>
      <c r="B41" s="3" t="s">
        <v>838</v>
      </c>
      <c r="C41" s="3">
        <v>143.1</v>
      </c>
      <c r="D41" s="3" t="s">
        <v>839</v>
      </c>
      <c r="E41" s="3" t="s">
        <v>840</v>
      </c>
      <c r="F41" s="3"/>
      <c r="G41" s="3"/>
      <c r="H41" s="3" t="str">
        <f>IF(AK41&lt;'2_3 - Outliers'!$F$11,"Exclude, Low outlier",IF(AK41&gt;'2_3 - Outliers'!$F$12,"Exclude, High outlier",""))</f>
        <v/>
      </c>
      <c r="I41" s="3">
        <f>IF(AM41="",VLOOKUP(BI41,'4 -Impute_SE'!$B$10:$C$21,2,FALSE),Database!AM41)</f>
        <v>5.7971014492753631E-2</v>
      </c>
      <c r="J41" s="3">
        <f t="shared" si="0"/>
        <v>17.249999999999996</v>
      </c>
      <c r="K41" s="3" t="s">
        <v>1467</v>
      </c>
      <c r="L41" s="3">
        <f>1/VLOOKUP($K41,'5-7 Weighting'!J:K,2,FALSE)</f>
        <v>1</v>
      </c>
      <c r="M41" s="3">
        <f t="shared" si="1"/>
        <v>17.249999999999996</v>
      </c>
      <c r="N41" s="3">
        <f>M41/(VLOOKUP($BI41,'5-7 Weighting'!$M$9:$N$20,2,FALSE)/VLOOKUP($BI41,'5-7 Weighting'!$M$9:$O$20,3,FALSE))</f>
        <v>0.31906283004886249</v>
      </c>
      <c r="O41" s="3">
        <f t="shared" si="2"/>
        <v>-5.1050052807817999E-2</v>
      </c>
      <c r="P41" s="3" t="e">
        <f>1/VLOOKUP($K41,'5-7 Weighting'!Y:Z,2,FALSE)</f>
        <v>#N/A</v>
      </c>
      <c r="Q41" s="3" t="e">
        <f t="shared" si="6"/>
        <v>#N/A</v>
      </c>
      <c r="R41" s="3" t="e">
        <f>Q41/(VLOOKUP($BI41,'5-7 Weighting'!$AC$12:$AD$20,2,FALSE)/(VLOOKUP($BI41,'5-7 Weighting'!$AC$12:$AE$20,3,FALSE)))</f>
        <v>#N/A</v>
      </c>
      <c r="S41" s="3" t="e">
        <f t="shared" si="3"/>
        <v>#N/A</v>
      </c>
      <c r="T41" s="3" t="e">
        <f>1/VLOOKUP($K41,'5-7 Weighting'!$AO$9:$AP$311,2,FALSE)</f>
        <v>#N/A</v>
      </c>
      <c r="U41" s="3" t="e">
        <f t="shared" si="7"/>
        <v>#N/A</v>
      </c>
      <c r="V41" s="3" t="e">
        <f>U41/(VLOOKUP($BI41,'5-7 Weighting'!$AS$12:$AT$22,2,FALSE)/VLOOKUP($BI41,'5-7 Weighting'!$AS$12:$AU$22,3,FALSE))</f>
        <v>#N/A</v>
      </c>
      <c r="W41" s="3" t="e">
        <f t="shared" si="8"/>
        <v>#N/A</v>
      </c>
      <c r="X41" s="3">
        <f>1/VLOOKUP($K41,'5-7 Weighting'!$BE$9:$BF$487,2,FALSE)</f>
        <v>1</v>
      </c>
      <c r="Y41" s="3">
        <f t="shared" si="9"/>
        <v>17.249999999999996</v>
      </c>
      <c r="Z41" s="3">
        <f>Y41/(VLOOKUP($BI41,'5-7 Weighting'!$BI$12:$BJ$23,2,FALSE)/VLOOKUP($BI41,'5-7 Weighting'!$BI$12:$BK$23,3,FALSE))</f>
        <v>0.26659055486654148</v>
      </c>
      <c r="AA41" s="3">
        <f t="shared" si="10"/>
        <v>-4.2654488778646638E-2</v>
      </c>
      <c r="AB41" s="3">
        <f>1/VLOOKUP($K41,'5-7 Weighting'!$BU$9:$BV$415,2,FALSE)</f>
        <v>1</v>
      </c>
      <c r="AC41" s="3">
        <f t="shared" si="11"/>
        <v>17.249999999999996</v>
      </c>
      <c r="AD41" s="3">
        <f>AC41/(VLOOKUP($BI41,'5-7 Weighting'!$BY$12:$BZ$23,2,FALSE)/(VLOOKUP($BI41,'5-7 Weighting'!$BY$12:$CA$23,3,FALSE)))</f>
        <v>0.76322103611951897</v>
      </c>
      <c r="AE41" s="3">
        <f t="shared" si="4"/>
        <v>-0.12211536577912303</v>
      </c>
      <c r="AF41" s="3">
        <f>1/VLOOKUP($K41,'5-7 Weighting'!$CK$9:CL$445,2,FALSE)</f>
        <v>1</v>
      </c>
      <c r="AG41" s="3">
        <f t="shared" si="12"/>
        <v>17.249999999999996</v>
      </c>
      <c r="AH41" s="3">
        <f>AG41/(VLOOKUP($BI41,'5-7 Weighting'!$CO$12:$CP$23,2,FALSE)/(VLOOKUP($BI41,'5-7 Weighting'!$CO$12:$CQ$23,3,FALSE)))</f>
        <v>0.26446068376274162</v>
      </c>
      <c r="AI41" s="3">
        <f t="shared" si="5"/>
        <v>-4.2313709402038657E-2</v>
      </c>
      <c r="AJ41" s="3" t="s">
        <v>641</v>
      </c>
      <c r="AK41" s="6">
        <v>-0.16</v>
      </c>
      <c r="AL41" s="3" t="s">
        <v>4</v>
      </c>
      <c r="AM41" s="3">
        <v>5.7971014492753631E-2</v>
      </c>
      <c r="AN41" s="3" t="s">
        <v>26</v>
      </c>
      <c r="AO41" s="3" t="s">
        <v>5</v>
      </c>
      <c r="AP41" s="3" t="s">
        <v>143</v>
      </c>
      <c r="AQ41" s="3" t="s">
        <v>53</v>
      </c>
      <c r="AR41" s="3" t="s">
        <v>55</v>
      </c>
      <c r="AS41" s="3"/>
      <c r="AT41" s="3" t="s">
        <v>73</v>
      </c>
      <c r="AU41" s="3" t="s">
        <v>57</v>
      </c>
      <c r="AV41" s="3" t="s">
        <v>191</v>
      </c>
      <c r="AW41" s="4" t="s">
        <v>340</v>
      </c>
      <c r="AX41" s="4" t="s">
        <v>841</v>
      </c>
      <c r="AY41" s="4">
        <v>2009</v>
      </c>
      <c r="AZ41" s="3" t="s">
        <v>30</v>
      </c>
      <c r="BA41" s="3" t="s">
        <v>14</v>
      </c>
      <c r="BB41" s="3">
        <v>857</v>
      </c>
      <c r="BC41" s="3">
        <v>1</v>
      </c>
      <c r="BD41" s="3">
        <v>0</v>
      </c>
      <c r="BE41" s="3">
        <v>1</v>
      </c>
      <c r="BF41" s="3">
        <v>1</v>
      </c>
      <c r="BG41" s="4" t="s">
        <v>15</v>
      </c>
      <c r="BH41" s="4" t="s">
        <v>842</v>
      </c>
      <c r="BI41" s="4" t="s">
        <v>843</v>
      </c>
      <c r="BJ41" s="4" t="s">
        <v>234</v>
      </c>
      <c r="BK41" s="4" t="s">
        <v>99</v>
      </c>
      <c r="BL41" s="3">
        <v>-0.22</v>
      </c>
      <c r="BM41" s="3">
        <v>0.80251879796247849</v>
      </c>
      <c r="BN41" s="3"/>
      <c r="BO41" s="3" t="s">
        <v>60</v>
      </c>
      <c r="BP41" s="3">
        <v>-2.76</v>
      </c>
      <c r="BQ41" s="3"/>
    </row>
    <row r="42" spans="1:69" x14ac:dyDescent="0.25">
      <c r="A42" s="2">
        <v>8</v>
      </c>
      <c r="B42" s="3" t="s">
        <v>326</v>
      </c>
      <c r="C42" s="3">
        <v>8.1</v>
      </c>
      <c r="D42" s="3" t="s">
        <v>327</v>
      </c>
      <c r="E42" s="3" t="s">
        <v>328</v>
      </c>
      <c r="F42" s="3"/>
      <c r="G42" s="3"/>
      <c r="H42" s="3" t="str">
        <f>IF(AK42&lt;'2_3 - Outliers'!$F$11,"Exclude, Low outlier",IF(AK42&gt;'2_3 - Outliers'!$F$12,"Exclude, High outlier",""))</f>
        <v/>
      </c>
      <c r="I42" s="3">
        <f>IF(AM42="",VLOOKUP(BI42,'4 -Impute_SE'!$B$10:$C$21,2,FALSE),Database!AM42)</f>
        <v>0.10877555683935247</v>
      </c>
      <c r="J42" s="3">
        <f t="shared" si="0"/>
        <v>9.1932418371975935</v>
      </c>
      <c r="K42" s="3" t="s">
        <v>1468</v>
      </c>
      <c r="L42" s="3">
        <f>1/VLOOKUP($K42,'5-7 Weighting'!J:K,2,FALSE)</f>
        <v>1</v>
      </c>
      <c r="M42" s="3">
        <f t="shared" si="1"/>
        <v>9.1932418371975935</v>
      </c>
      <c r="N42" s="3">
        <f>M42/(VLOOKUP($BI42,'5-7 Weighting'!$M$9:$N$20,2,FALSE)/VLOOKUP($BI42,'5-7 Weighting'!$M$9:$O$20,3,FALSE))</f>
        <v>5.583996284187745E-2</v>
      </c>
      <c r="O42" s="3">
        <f t="shared" si="2"/>
        <v>-7.8246631475896635E-3</v>
      </c>
      <c r="P42" s="3" t="e">
        <f>1/VLOOKUP($K42,'5-7 Weighting'!Y:Z,2,FALSE)</f>
        <v>#N/A</v>
      </c>
      <c r="Q42" s="3" t="e">
        <f t="shared" si="6"/>
        <v>#N/A</v>
      </c>
      <c r="R42" s="3" t="e">
        <f>Q42/(VLOOKUP($BI42,'5-7 Weighting'!$AC$12:$AD$20,2,FALSE)/(VLOOKUP($BI42,'5-7 Weighting'!$AC$12:$AE$20,3,FALSE)))</f>
        <v>#N/A</v>
      </c>
      <c r="S42" s="3" t="e">
        <f t="shared" si="3"/>
        <v>#N/A</v>
      </c>
      <c r="T42" s="3">
        <f>1/VLOOKUP($K42,'5-7 Weighting'!$AO$9:$AP$311,2,FALSE)</f>
        <v>1</v>
      </c>
      <c r="U42" s="3">
        <f t="shared" si="7"/>
        <v>9.1932418371975935</v>
      </c>
      <c r="V42" s="3">
        <f>U42/(VLOOKUP($BI42,'5-7 Weighting'!$AS$12:$AT$22,2,FALSE)/VLOOKUP($BI42,'5-7 Weighting'!$AS$12:$AU$22,3,FALSE))</f>
        <v>0.1005496628407514</v>
      </c>
      <c r="W42" s="3">
        <f t="shared" si="8"/>
        <v>-1.4089680603128076E-2</v>
      </c>
      <c r="X42" s="3" t="e">
        <f>1/VLOOKUP($K42,'5-7 Weighting'!$BE$9:$BF$487,2,FALSE)</f>
        <v>#N/A</v>
      </c>
      <c r="Y42" s="3" t="e">
        <f t="shared" si="9"/>
        <v>#N/A</v>
      </c>
      <c r="Z42" s="3" t="e">
        <f>Y42/(VLOOKUP($BI42,'5-7 Weighting'!$BI$12:$BJ$23,2,FALSE)/VLOOKUP($BI42,'5-7 Weighting'!$BI$12:$BK$23,3,FALSE))</f>
        <v>#N/A</v>
      </c>
      <c r="AA42" s="3" t="e">
        <f t="shared" si="10"/>
        <v>#N/A</v>
      </c>
      <c r="AB42" s="3" t="e">
        <f>1/VLOOKUP($K42,'5-7 Weighting'!$BU$9:$BV$415,2,FALSE)</f>
        <v>#N/A</v>
      </c>
      <c r="AC42" s="3" t="e">
        <f t="shared" si="11"/>
        <v>#N/A</v>
      </c>
      <c r="AD42" s="3" t="e">
        <f>AC42/(VLOOKUP($BI42,'5-7 Weighting'!$BY$12:$BZ$23,2,FALSE)/(VLOOKUP($BI42,'5-7 Weighting'!$BY$12:$CA$23,3,FALSE)))</f>
        <v>#N/A</v>
      </c>
      <c r="AE42" s="3" t="e">
        <f t="shared" si="4"/>
        <v>#N/A</v>
      </c>
      <c r="AF42" s="3">
        <f>1/VLOOKUP($K42,'5-7 Weighting'!$CK$9:CL$445,2,FALSE)</f>
        <v>1</v>
      </c>
      <c r="AG42" s="3">
        <f t="shared" si="12"/>
        <v>9.1932418371975935</v>
      </c>
      <c r="AH42" s="3">
        <f>AG42/(VLOOKUP($BI42,'5-7 Weighting'!$CO$12:$CP$23,2,FALSE)/(VLOOKUP($BI42,'5-7 Weighting'!$CO$12:$CQ$23,3,FALSE)))</f>
        <v>3.680553388326499E-2</v>
      </c>
      <c r="AI42" s="3">
        <f t="shared" si="5"/>
        <v>-5.1574336719967528E-3</v>
      </c>
      <c r="AJ42" s="3" t="s">
        <v>329</v>
      </c>
      <c r="AK42" s="6">
        <v>-0.14012658227848102</v>
      </c>
      <c r="AL42" s="3" t="s">
        <v>25</v>
      </c>
      <c r="AM42" s="3"/>
      <c r="AN42" s="3"/>
      <c r="AO42" s="3" t="s">
        <v>5</v>
      </c>
      <c r="AP42" s="3" t="s">
        <v>143</v>
      </c>
      <c r="AQ42" s="3" t="s">
        <v>53</v>
      </c>
      <c r="AR42" s="3" t="s">
        <v>102</v>
      </c>
      <c r="AS42" s="3" t="s">
        <v>37</v>
      </c>
      <c r="AT42" s="3" t="s">
        <v>28</v>
      </c>
      <c r="AU42" s="3" t="s">
        <v>10</v>
      </c>
      <c r="AV42" s="3" t="s">
        <v>39</v>
      </c>
      <c r="AW42" s="4" t="s">
        <v>12</v>
      </c>
      <c r="AX42" s="4" t="s">
        <v>330</v>
      </c>
      <c r="AY42" s="4" t="s">
        <v>331</v>
      </c>
      <c r="AZ42" s="3" t="s">
        <v>2425</v>
      </c>
      <c r="BA42" s="3" t="s">
        <v>30</v>
      </c>
      <c r="BB42" s="3">
        <v>592</v>
      </c>
      <c r="BC42" s="3">
        <v>1</v>
      </c>
      <c r="BD42" s="3">
        <v>0</v>
      </c>
      <c r="BE42" s="3">
        <v>0</v>
      </c>
      <c r="BF42" s="3">
        <v>0</v>
      </c>
      <c r="BG42" s="4" t="s">
        <v>332</v>
      </c>
      <c r="BH42" s="4" t="s">
        <v>333</v>
      </c>
      <c r="BI42" s="4" t="s">
        <v>334</v>
      </c>
      <c r="BJ42" s="4" t="s">
        <v>33</v>
      </c>
      <c r="BK42" s="4"/>
      <c r="BL42" s="3">
        <v>-2.7E-2</v>
      </c>
      <c r="BM42" s="3"/>
      <c r="BN42" s="3"/>
      <c r="BO42" s="3" t="s">
        <v>20</v>
      </c>
      <c r="BP42" s="3" t="s">
        <v>20</v>
      </c>
      <c r="BQ42" s="3"/>
    </row>
    <row r="43" spans="1:69" x14ac:dyDescent="0.25">
      <c r="A43" s="2">
        <v>86</v>
      </c>
      <c r="B43" s="3" t="s">
        <v>585</v>
      </c>
      <c r="C43" s="3">
        <v>86.2</v>
      </c>
      <c r="D43" s="3" t="s">
        <v>804</v>
      </c>
      <c r="E43" s="3" t="s">
        <v>593</v>
      </c>
      <c r="F43" s="3"/>
      <c r="G43" s="3"/>
      <c r="H43" s="3" t="str">
        <f>IF(AK43&lt;'2_3 - Outliers'!$F$11,"Exclude, Low outlier",IF(AK43&gt;'2_3 - Outliers'!$F$12,"Exclude, High outlier",""))</f>
        <v/>
      </c>
      <c r="I43" s="3">
        <f>IF(AM43="",VLOOKUP(BI43,'4 -Impute_SE'!$B$10:$C$21,2,FALSE),Database!AM43)</f>
        <v>4.9702463302186993E-2</v>
      </c>
      <c r="J43" s="3">
        <f t="shared" si="0"/>
        <v>20.119727143503535</v>
      </c>
      <c r="K43" s="3" t="s">
        <v>1469</v>
      </c>
      <c r="L43" s="3">
        <f>1/VLOOKUP($K43,'5-7 Weighting'!J:K,2,FALSE)</f>
        <v>1</v>
      </c>
      <c r="M43" s="3">
        <f t="shared" si="1"/>
        <v>20.119727143503535</v>
      </c>
      <c r="N43" s="3">
        <f>M43/(VLOOKUP($BI43,'5-7 Weighting'!$M$9:$N$20,2,FALSE)/VLOOKUP($BI43,'5-7 Weighting'!$M$9:$O$20,3,FALSE))</f>
        <v>0.37214243954882059</v>
      </c>
      <c r="O43" s="3">
        <f t="shared" si="2"/>
        <v>-5.0983514218188426E-2</v>
      </c>
      <c r="P43" s="3" t="e">
        <f>1/VLOOKUP($K43,'5-7 Weighting'!Y:Z,2,FALSE)</f>
        <v>#N/A</v>
      </c>
      <c r="Q43" s="3" t="e">
        <f t="shared" si="6"/>
        <v>#N/A</v>
      </c>
      <c r="R43" s="3" t="e">
        <f>Q43/(VLOOKUP($BI43,'5-7 Weighting'!$AC$12:$AD$20,2,FALSE)/(VLOOKUP($BI43,'5-7 Weighting'!$AC$12:$AE$20,3,FALSE)))</f>
        <v>#N/A</v>
      </c>
      <c r="S43" s="3" t="e">
        <f t="shared" si="3"/>
        <v>#N/A</v>
      </c>
      <c r="T43" s="3" t="e">
        <f>1/VLOOKUP($K43,'5-7 Weighting'!$AO$9:$AP$311,2,FALSE)</f>
        <v>#N/A</v>
      </c>
      <c r="U43" s="3" t="e">
        <f t="shared" si="7"/>
        <v>#N/A</v>
      </c>
      <c r="V43" s="3" t="e">
        <f>U43/(VLOOKUP($BI43,'5-7 Weighting'!$AS$12:$AT$22,2,FALSE)/VLOOKUP($BI43,'5-7 Weighting'!$AS$12:$AU$22,3,FALSE))</f>
        <v>#N/A</v>
      </c>
      <c r="W43" s="3" t="e">
        <f t="shared" si="8"/>
        <v>#N/A</v>
      </c>
      <c r="X43" s="3">
        <f>1/VLOOKUP($K43,'5-7 Weighting'!$BE$9:$BF$487,2,FALSE)</f>
        <v>1</v>
      </c>
      <c r="Y43" s="3">
        <f t="shared" si="9"/>
        <v>20.119727143503535</v>
      </c>
      <c r="Z43" s="3">
        <f>Y43/(VLOOKUP($BI43,'5-7 Weighting'!$BI$12:$BJ$23,2,FALSE)/VLOOKUP($BI43,'5-7 Weighting'!$BI$12:$BK$23,3,FALSE))</f>
        <v>0.31094082451884197</v>
      </c>
      <c r="AA43" s="3">
        <f t="shared" si="10"/>
        <v>-4.2598892959081355E-2</v>
      </c>
      <c r="AB43" s="3">
        <f>1/VLOOKUP($K43,'5-7 Weighting'!$BU$9:$BV$415,2,FALSE)</f>
        <v>1</v>
      </c>
      <c r="AC43" s="3">
        <f t="shared" si="11"/>
        <v>20.119727143503535</v>
      </c>
      <c r="AD43" s="3">
        <f>AC43/(VLOOKUP($BI43,'5-7 Weighting'!$BY$12:$BZ$23,2,FALSE)/(VLOOKUP($BI43,'5-7 Weighting'!$BY$12:$CA$23,3,FALSE)))</f>
        <v>0.89019124619749457</v>
      </c>
      <c r="AE43" s="3">
        <f t="shared" si="4"/>
        <v>-0.12195620072905676</v>
      </c>
      <c r="AF43" s="3">
        <f>1/VLOOKUP($K43,'5-7 Weighting'!$CK$9:CL$445,2,FALSE)</f>
        <v>1</v>
      </c>
      <c r="AG43" s="3">
        <f t="shared" si="12"/>
        <v>20.119727143503535</v>
      </c>
      <c r="AH43" s="3">
        <f>AG43/(VLOOKUP($BI43,'5-7 Weighting'!$CO$12:$CP$23,2,FALSE)/(VLOOKUP($BI43,'5-7 Weighting'!$CO$12:$CQ$23,3,FALSE)))</f>
        <v>0.30845662594149209</v>
      </c>
      <c r="AI43" s="3">
        <f t="shared" si="5"/>
        <v>-4.2258557753984419E-2</v>
      </c>
      <c r="AJ43" s="3"/>
      <c r="AK43" s="6">
        <v>-0.13700000000000001</v>
      </c>
      <c r="AL43" s="3" t="s">
        <v>4</v>
      </c>
      <c r="AM43" s="3"/>
      <c r="AN43" s="3"/>
      <c r="AO43" s="3" t="s">
        <v>53</v>
      </c>
      <c r="AP43" s="3" t="s">
        <v>143</v>
      </c>
      <c r="AQ43" s="3" t="s">
        <v>54</v>
      </c>
      <c r="AR43" s="3" t="s">
        <v>7</v>
      </c>
      <c r="AS43" s="3" t="s">
        <v>8</v>
      </c>
      <c r="AT43" s="3" t="s">
        <v>28</v>
      </c>
      <c r="AU43" s="3" t="s">
        <v>10</v>
      </c>
      <c r="AV43" s="3" t="s">
        <v>107</v>
      </c>
      <c r="AW43" s="4" t="s">
        <v>12</v>
      </c>
      <c r="AX43" s="4" t="s">
        <v>232</v>
      </c>
      <c r="AY43" s="4" t="s">
        <v>588</v>
      </c>
      <c r="AZ43" s="3" t="s">
        <v>2425</v>
      </c>
      <c r="BA43" s="3" t="s">
        <v>14</v>
      </c>
      <c r="BB43" s="3">
        <v>120</v>
      </c>
      <c r="BC43" s="3">
        <v>1</v>
      </c>
      <c r="BD43" s="3">
        <v>0</v>
      </c>
      <c r="BE43" s="3">
        <v>1</v>
      </c>
      <c r="BF43" s="3">
        <v>1</v>
      </c>
      <c r="BG43" s="4" t="s">
        <v>15</v>
      </c>
      <c r="BH43" s="4" t="s">
        <v>16</v>
      </c>
      <c r="BI43" s="4" t="s">
        <v>17</v>
      </c>
      <c r="BJ43" s="4" t="s">
        <v>33</v>
      </c>
      <c r="BK43" s="4"/>
      <c r="BL43" s="3">
        <v>-0.06</v>
      </c>
      <c r="BM43" s="3"/>
      <c r="BN43" s="3"/>
      <c r="BO43" s="3" t="s">
        <v>20</v>
      </c>
      <c r="BP43" s="3" t="s">
        <v>20</v>
      </c>
      <c r="BQ43" s="3"/>
    </row>
    <row r="44" spans="1:69" x14ac:dyDescent="0.25">
      <c r="A44" s="2">
        <v>54</v>
      </c>
      <c r="B44" s="3" t="s">
        <v>539</v>
      </c>
      <c r="C44" s="3">
        <v>54.2</v>
      </c>
      <c r="D44" s="3" t="s">
        <v>572</v>
      </c>
      <c r="E44" s="3" t="s">
        <v>573</v>
      </c>
      <c r="F44" s="3"/>
      <c r="G44" s="3"/>
      <c r="H44" s="3" t="str">
        <f>IF(AK44&lt;'2_3 - Outliers'!$F$11,"Exclude, Low outlier",IF(AK44&gt;'2_3 - Outliers'!$F$12,"Exclude, High outlier",""))</f>
        <v/>
      </c>
      <c r="I44" s="3">
        <f>IF(AM44="",VLOOKUP(BI44,'4 -Impute_SE'!$B$10:$C$21,2,FALSE),Database!AM44)</f>
        <v>0.12883537881963511</v>
      </c>
      <c r="J44" s="3">
        <f t="shared" si="0"/>
        <v>7.7618431300610675</v>
      </c>
      <c r="K44" s="3" t="s">
        <v>1470</v>
      </c>
      <c r="L44" s="3">
        <f>1/VLOOKUP($K44,'5-7 Weighting'!J:K,2,FALSE)</f>
        <v>1</v>
      </c>
      <c r="M44" s="3">
        <f t="shared" si="1"/>
        <v>7.7618431300610675</v>
      </c>
      <c r="N44" s="3">
        <f>M44/(VLOOKUP($BI44,'5-7 Weighting'!$M$9:$N$20,2,FALSE)/VLOOKUP($BI44,'5-7 Weighting'!$M$9:$O$20,3,FALSE))</f>
        <v>0.73333879637414301</v>
      </c>
      <c r="O44" s="3">
        <f t="shared" si="2"/>
        <v>-9.8560734232684813E-2</v>
      </c>
      <c r="P44" s="3" t="e">
        <f>1/VLOOKUP($K44,'5-7 Weighting'!Y:Z,2,FALSE)</f>
        <v>#N/A</v>
      </c>
      <c r="Q44" s="3" t="e">
        <f t="shared" si="6"/>
        <v>#N/A</v>
      </c>
      <c r="R44" s="3" t="e">
        <f>Q44/(VLOOKUP($BI44,'5-7 Weighting'!$AC$12:$AD$20,2,FALSE)/(VLOOKUP($BI44,'5-7 Weighting'!$AC$12:$AE$20,3,FALSE)))</f>
        <v>#N/A</v>
      </c>
      <c r="S44" s="3" t="e">
        <f t="shared" si="3"/>
        <v>#N/A</v>
      </c>
      <c r="T44" s="3" t="e">
        <f>1/VLOOKUP($K44,'5-7 Weighting'!$AO$9:$AP$311,2,FALSE)</f>
        <v>#N/A</v>
      </c>
      <c r="U44" s="3" t="e">
        <f t="shared" si="7"/>
        <v>#N/A</v>
      </c>
      <c r="V44" s="3" t="e">
        <f>U44/(VLOOKUP($BI44,'5-7 Weighting'!$AS$12:$AT$22,2,FALSE)/VLOOKUP($BI44,'5-7 Weighting'!$AS$12:$AU$22,3,FALSE))</f>
        <v>#N/A</v>
      </c>
      <c r="W44" s="3" t="e">
        <f t="shared" si="8"/>
        <v>#N/A</v>
      </c>
      <c r="X44" s="3">
        <f>1/VLOOKUP($K44,'5-7 Weighting'!$BE$9:$BF$487,2,FALSE)</f>
        <v>1</v>
      </c>
      <c r="Y44" s="3">
        <f t="shared" si="9"/>
        <v>7.7618431300610675</v>
      </c>
      <c r="Z44" s="3">
        <f>Y44/(VLOOKUP($BI44,'5-7 Weighting'!$BI$12:$BJ$23,2,FALSE)/VLOOKUP($BI44,'5-7 Weighting'!$BI$12:$BK$23,3,FALSE))</f>
        <v>0.57516661211188524</v>
      </c>
      <c r="AA44" s="3">
        <f t="shared" si="10"/>
        <v>-7.7302392667837366E-2</v>
      </c>
      <c r="AB44" s="3">
        <f>1/VLOOKUP($K44,'5-7 Weighting'!$BU$9:$BV$415,2,FALSE)</f>
        <v>1</v>
      </c>
      <c r="AC44" s="3">
        <f t="shared" si="11"/>
        <v>7.7618431300610675</v>
      </c>
      <c r="AD44" s="3">
        <f>AC44/(VLOOKUP($BI44,'5-7 Weighting'!$BY$12:$BZ$23,2,FALSE)/(VLOOKUP($BI44,'5-7 Weighting'!$BY$12:$CA$23,3,FALSE)))</f>
        <v>0.57949293917418154</v>
      </c>
      <c r="AE44" s="3">
        <f t="shared" si="4"/>
        <v>-7.7883851025009998E-2</v>
      </c>
      <c r="AF44" s="3">
        <f>1/VLOOKUP($K44,'5-7 Weighting'!$CK$9:CL$445,2,FALSE)</f>
        <v>1</v>
      </c>
      <c r="AG44" s="3">
        <f t="shared" si="12"/>
        <v>7.7618431300610675</v>
      </c>
      <c r="AH44" s="3">
        <f>AG44/(VLOOKUP($BI44,'5-7 Weighting'!$CO$12:$CP$23,2,FALSE)/(VLOOKUP($BI44,'5-7 Weighting'!$CO$12:$CQ$23,3,FALSE)))</f>
        <v>0.59246421905720315</v>
      </c>
      <c r="AI44" s="3">
        <f t="shared" si="5"/>
        <v>-7.9627191041288098E-2</v>
      </c>
      <c r="AJ44" s="3" t="s">
        <v>542</v>
      </c>
      <c r="AK44" s="6">
        <v>-0.13439999999999999</v>
      </c>
      <c r="AL44" s="3" t="s">
        <v>72</v>
      </c>
      <c r="AM44" s="3"/>
      <c r="AN44" s="3"/>
      <c r="AO44" s="3" t="s">
        <v>5</v>
      </c>
      <c r="AP44" s="3" t="s">
        <v>6</v>
      </c>
      <c r="AQ44" s="3" t="s">
        <v>5</v>
      </c>
      <c r="AR44" s="3" t="s">
        <v>83</v>
      </c>
      <c r="AS44" s="3" t="s">
        <v>84</v>
      </c>
      <c r="AT44" s="3" t="s">
        <v>95</v>
      </c>
      <c r="AU44" s="3" t="s">
        <v>57</v>
      </c>
      <c r="AV44" s="3" t="s">
        <v>39</v>
      </c>
      <c r="AW44" s="4" t="s">
        <v>12</v>
      </c>
      <c r="AX44" s="4" t="s">
        <v>29</v>
      </c>
      <c r="AY44" s="4">
        <v>2009</v>
      </c>
      <c r="AZ44" s="3" t="s">
        <v>30</v>
      </c>
      <c r="BA44" s="3" t="s">
        <v>14</v>
      </c>
      <c r="BB44" s="3">
        <v>3334</v>
      </c>
      <c r="BC44" s="3">
        <v>1</v>
      </c>
      <c r="BD44" s="3">
        <v>0</v>
      </c>
      <c r="BE44" s="3">
        <v>1</v>
      </c>
      <c r="BF44" s="3">
        <v>1</v>
      </c>
      <c r="BG44" s="4" t="s">
        <v>332</v>
      </c>
      <c r="BH44" s="4" t="s">
        <v>543</v>
      </c>
      <c r="BI44" s="4" t="s">
        <v>468</v>
      </c>
      <c r="BJ44" s="4" t="s">
        <v>89</v>
      </c>
      <c r="BK44" s="4" t="s">
        <v>90</v>
      </c>
      <c r="BL44" s="3">
        <v>0.4</v>
      </c>
      <c r="BM44" s="3">
        <v>1.4918246976412703</v>
      </c>
      <c r="BN44" s="3"/>
      <c r="BO44" s="3" t="s">
        <v>60</v>
      </c>
      <c r="BP44" s="3" t="s">
        <v>20</v>
      </c>
      <c r="BQ44" s="3"/>
    </row>
    <row r="45" spans="1:69" x14ac:dyDescent="0.25">
      <c r="A45" s="2">
        <v>139</v>
      </c>
      <c r="B45" s="3" t="s">
        <v>996</v>
      </c>
      <c r="C45" s="3">
        <v>139.19999999999999</v>
      </c>
      <c r="D45" s="3" t="s">
        <v>1002</v>
      </c>
      <c r="E45" s="3" t="s">
        <v>1003</v>
      </c>
      <c r="F45" s="3"/>
      <c r="G45" s="3"/>
      <c r="H45" s="3" t="str">
        <f>IF(AK45&lt;'2_3 - Outliers'!$F$11,"Exclude, Low outlier",IF(AK45&gt;'2_3 - Outliers'!$F$12,"Exclude, High outlier",""))</f>
        <v/>
      </c>
      <c r="I45" s="3">
        <f>IF(AM45="",VLOOKUP(BI45,'4 -Impute_SE'!$B$10:$C$21,2,FALSE),Database!AM45)</f>
        <v>0.1188</v>
      </c>
      <c r="J45" s="3">
        <f t="shared" si="0"/>
        <v>8.4175084175084169</v>
      </c>
      <c r="K45" s="3" t="s">
        <v>1471</v>
      </c>
      <c r="L45" s="3">
        <f>1/VLOOKUP($K45,'5-7 Weighting'!J:K,2,FALSE)</f>
        <v>1</v>
      </c>
      <c r="M45" s="3">
        <f t="shared" si="1"/>
        <v>8.4175084175084169</v>
      </c>
      <c r="N45" s="3">
        <f>M45/(VLOOKUP($BI45,'5-7 Weighting'!$M$9:$N$20,2,FALSE)/VLOOKUP($BI45,'5-7 Weighting'!$M$9:$O$20,3,FALSE))</f>
        <v>0.17052291919451179</v>
      </c>
      <c r="O45" s="3">
        <f t="shared" si="2"/>
        <v>-2.2918280339742383E-2</v>
      </c>
      <c r="P45" s="3" t="e">
        <f>1/VLOOKUP($K45,'5-7 Weighting'!Y:Z,2,FALSE)</f>
        <v>#N/A</v>
      </c>
      <c r="Q45" s="3" t="e">
        <f t="shared" si="6"/>
        <v>#N/A</v>
      </c>
      <c r="R45" s="3" t="e">
        <f>Q45/(VLOOKUP($BI45,'5-7 Weighting'!$AC$12:$AD$20,2,FALSE)/(VLOOKUP($BI45,'5-7 Weighting'!$AC$12:$AE$20,3,FALSE)))</f>
        <v>#N/A</v>
      </c>
      <c r="S45" s="3" t="e">
        <f t="shared" si="3"/>
        <v>#N/A</v>
      </c>
      <c r="T45" s="3" t="e">
        <f>1/VLOOKUP($K45,'5-7 Weighting'!$AO$9:$AP$311,2,FALSE)</f>
        <v>#N/A</v>
      </c>
      <c r="U45" s="3" t="e">
        <f t="shared" si="7"/>
        <v>#N/A</v>
      </c>
      <c r="V45" s="3" t="e">
        <f>U45/(VLOOKUP($BI45,'5-7 Weighting'!$AS$12:$AT$22,2,FALSE)/VLOOKUP($BI45,'5-7 Weighting'!$AS$12:$AU$22,3,FALSE))</f>
        <v>#N/A</v>
      </c>
      <c r="W45" s="3" t="e">
        <f t="shared" si="8"/>
        <v>#N/A</v>
      </c>
      <c r="X45" s="3">
        <f>1/VLOOKUP($K45,'5-7 Weighting'!$BE$9:$BF$487,2,FALSE)</f>
        <v>1</v>
      </c>
      <c r="Y45" s="3">
        <f t="shared" si="9"/>
        <v>8.4175084175084169</v>
      </c>
      <c r="Z45" s="3">
        <f>Y45/(VLOOKUP($BI45,'5-7 Weighting'!$BI$12:$BJ$23,2,FALSE)/VLOOKUP($BI45,'5-7 Weighting'!$BI$12:$BK$23,3,FALSE))</f>
        <v>0.13293049744020938</v>
      </c>
      <c r="AA45" s="3">
        <f t="shared" si="10"/>
        <v>-1.7865858855964138E-2</v>
      </c>
      <c r="AB45" s="3">
        <f>1/VLOOKUP($K45,'5-7 Weighting'!$BU$9:$BV$415,2,FALSE)</f>
        <v>1</v>
      </c>
      <c r="AC45" s="3">
        <f t="shared" si="11"/>
        <v>8.4175084175084169</v>
      </c>
      <c r="AD45" s="3">
        <f>AC45/(VLOOKUP($BI45,'5-7 Weighting'!$BY$12:$BZ$23,2,FALSE)/(VLOOKUP($BI45,'5-7 Weighting'!$BY$12:$CA$23,3,FALSE)))</f>
        <v>0.45229065522982376</v>
      </c>
      <c r="AE45" s="3">
        <f t="shared" si="4"/>
        <v>-6.078786406288831E-2</v>
      </c>
      <c r="AF45" s="3">
        <f>1/VLOOKUP($K45,'5-7 Weighting'!$CK$9:CL$445,2,FALSE)</f>
        <v>1</v>
      </c>
      <c r="AG45" s="3">
        <f t="shared" si="12"/>
        <v>8.4175084175084169</v>
      </c>
      <c r="AH45" s="3">
        <f>AG45/(VLOOKUP($BI45,'5-7 Weighting'!$CO$12:$CP$23,2,FALSE)/(VLOOKUP($BI45,'5-7 Weighting'!$CO$12:$CQ$23,3,FALSE)))</f>
        <v>0.12900568826240114</v>
      </c>
      <c r="AI45" s="3">
        <f t="shared" si="5"/>
        <v>-1.7338364502466713E-2</v>
      </c>
      <c r="AJ45" s="3" t="s">
        <v>965</v>
      </c>
      <c r="AK45" s="6">
        <v>-0.13439999999999999</v>
      </c>
      <c r="AL45" s="3" t="s">
        <v>157</v>
      </c>
      <c r="AM45" s="3">
        <v>0.1188</v>
      </c>
      <c r="AN45" s="3" t="s">
        <v>26</v>
      </c>
      <c r="AO45" s="3" t="s">
        <v>53</v>
      </c>
      <c r="AP45" s="3" t="s">
        <v>143</v>
      </c>
      <c r="AQ45" s="3" t="s">
        <v>54</v>
      </c>
      <c r="AR45" s="3" t="s">
        <v>7</v>
      </c>
      <c r="AS45" s="3"/>
      <c r="AT45" s="3" t="s">
        <v>28</v>
      </c>
      <c r="AU45" s="3" t="s">
        <v>338</v>
      </c>
      <c r="AV45" s="3" t="s">
        <v>339</v>
      </c>
      <c r="AW45" s="4" t="s">
        <v>999</v>
      </c>
      <c r="AX45" s="4" t="s">
        <v>13</v>
      </c>
      <c r="AY45" s="4" t="s">
        <v>1000</v>
      </c>
      <c r="AZ45" s="3" t="s">
        <v>2425</v>
      </c>
      <c r="BA45" s="3" t="s">
        <v>14</v>
      </c>
      <c r="BB45" s="3">
        <v>120</v>
      </c>
      <c r="BC45" s="3">
        <v>1</v>
      </c>
      <c r="BD45" s="3">
        <v>1</v>
      </c>
      <c r="BE45" s="3">
        <v>0</v>
      </c>
      <c r="BF45" s="3">
        <v>1</v>
      </c>
      <c r="BG45" s="4" t="s">
        <v>15</v>
      </c>
      <c r="BH45" s="4" t="s">
        <v>566</v>
      </c>
      <c r="BI45" s="4" t="s">
        <v>977</v>
      </c>
      <c r="BJ45" s="4" t="s">
        <v>33</v>
      </c>
      <c r="BK45" s="4"/>
      <c r="BL45" s="3">
        <v>-0.13439999999999999</v>
      </c>
      <c r="BM45" s="3"/>
      <c r="BN45" s="3"/>
      <c r="BO45" s="3"/>
      <c r="BP45" s="3">
        <v>-1.1313131313131313</v>
      </c>
      <c r="BQ45" s="3" t="s">
        <v>125</v>
      </c>
    </row>
    <row r="46" spans="1:69" x14ac:dyDescent="0.25">
      <c r="A46" s="2">
        <v>65</v>
      </c>
      <c r="B46" s="3" t="s">
        <v>354</v>
      </c>
      <c r="C46" s="3">
        <v>65.599999999999994</v>
      </c>
      <c r="D46" s="3" t="s">
        <v>410</v>
      </c>
      <c r="E46" s="3" t="s">
        <v>388</v>
      </c>
      <c r="F46" s="3"/>
      <c r="G46" s="3"/>
      <c r="H46" s="3" t="str">
        <f>IF(AK46&lt;'2_3 - Outliers'!$F$11,"Exclude, Low outlier",IF(AK46&gt;'2_3 - Outliers'!$F$12,"Exclude, High outlier",""))</f>
        <v/>
      </c>
      <c r="I46" s="3">
        <f>IF(AM46="",VLOOKUP(BI46,'4 -Impute_SE'!$B$10:$C$21,2,FALSE),Database!AM46)</f>
        <v>7.5879310344827589E-2</v>
      </c>
      <c r="J46" s="3">
        <f t="shared" si="0"/>
        <v>13.178822994773915</v>
      </c>
      <c r="K46" s="3" t="s">
        <v>1472</v>
      </c>
      <c r="L46" s="3">
        <f>1/VLOOKUP($K46,'5-7 Weighting'!J:K,2,FALSE)</f>
        <v>0.33333333333333331</v>
      </c>
      <c r="M46" s="3">
        <f t="shared" si="1"/>
        <v>4.3929409982579717</v>
      </c>
      <c r="N46" s="3">
        <f>M46/(VLOOKUP($BI46,'5-7 Weighting'!$M$9:$N$20,2,FALSE)/VLOOKUP($BI46,'5-7 Weighting'!$M$9:$O$20,3,FALSE))</f>
        <v>0.4902803668874155</v>
      </c>
      <c r="O46" s="3">
        <f t="shared" si="2"/>
        <v>-6.4731716840145476E-2</v>
      </c>
      <c r="P46" s="3" t="e">
        <f>1/VLOOKUP($K46,'5-7 Weighting'!Y:Z,2,FALSE)</f>
        <v>#N/A</v>
      </c>
      <c r="Q46" s="3" t="e">
        <f t="shared" si="6"/>
        <v>#N/A</v>
      </c>
      <c r="R46" s="3" t="e">
        <f>Q46/(VLOOKUP($BI46,'5-7 Weighting'!$AC$12:$AD$20,2,FALSE)/(VLOOKUP($BI46,'5-7 Weighting'!$AC$12:$AE$20,3,FALSE)))</f>
        <v>#N/A</v>
      </c>
      <c r="S46" s="3" t="e">
        <f t="shared" si="3"/>
        <v>#N/A</v>
      </c>
      <c r="T46" s="3" t="e">
        <f>1/VLOOKUP($K46,'5-7 Weighting'!$AO$9:$AP$311,2,FALSE)</f>
        <v>#N/A</v>
      </c>
      <c r="U46" s="3" t="e">
        <f t="shared" si="7"/>
        <v>#N/A</v>
      </c>
      <c r="V46" s="3" t="e">
        <f>U46/(VLOOKUP($BI46,'5-7 Weighting'!$AS$12:$AT$22,2,FALSE)/VLOOKUP($BI46,'5-7 Weighting'!$AS$12:$AU$22,3,FALSE))</f>
        <v>#N/A</v>
      </c>
      <c r="W46" s="3" t="e">
        <f t="shared" si="8"/>
        <v>#N/A</v>
      </c>
      <c r="X46" s="3">
        <f>1/VLOOKUP($K46,'5-7 Weighting'!$BE$9:$BF$487,2,FALSE)</f>
        <v>0.33333333333333331</v>
      </c>
      <c r="Y46" s="3">
        <f t="shared" si="9"/>
        <v>4.3929409982579717</v>
      </c>
      <c r="Z46" s="3">
        <f>Y46/(VLOOKUP($BI46,'5-7 Weighting'!$BI$12:$BJ$23,2,FALSE)/VLOOKUP($BI46,'5-7 Weighting'!$BI$12:$BK$23,3,FALSE))</f>
        <v>0.4472967166466818</v>
      </c>
      <c r="AA46" s="3">
        <f t="shared" si="10"/>
        <v>-5.9056585498861405E-2</v>
      </c>
      <c r="AB46" s="3" t="e">
        <f>1/VLOOKUP($K46,'5-7 Weighting'!$BU$9:$BV$415,2,FALSE)</f>
        <v>#N/A</v>
      </c>
      <c r="AC46" s="3" t="e">
        <f t="shared" si="11"/>
        <v>#N/A</v>
      </c>
      <c r="AD46" s="3" t="e">
        <f>AC46/(VLOOKUP($BI46,'5-7 Weighting'!$BY$12:$BZ$23,2,FALSE)/(VLOOKUP($BI46,'5-7 Weighting'!$BY$12:$CA$23,3,FALSE)))</f>
        <v>#N/A</v>
      </c>
      <c r="AE46" s="3" t="e">
        <f t="shared" si="4"/>
        <v>#N/A</v>
      </c>
      <c r="AF46" s="3">
        <f>1/VLOOKUP($K46,'5-7 Weighting'!$CK$9:CL$445,2,FALSE)</f>
        <v>0.33333333333333331</v>
      </c>
      <c r="AG46" s="3">
        <f t="shared" si="12"/>
        <v>4.3929409982579717</v>
      </c>
      <c r="AH46" s="3">
        <f>AG46/(VLOOKUP($BI46,'5-7 Weighting'!$CO$12:$CP$23,2,FALSE)/(VLOOKUP($BI46,'5-7 Weighting'!$CO$12:$CQ$23,3,FALSE)))</f>
        <v>0.46139841494099265</v>
      </c>
      <c r="AI46" s="3">
        <f t="shared" si="5"/>
        <v>-6.0918432724659265E-2</v>
      </c>
      <c r="AJ46" s="3" t="s">
        <v>357</v>
      </c>
      <c r="AK46" s="6">
        <v>-0.13203000000000001</v>
      </c>
      <c r="AL46" s="3" t="s">
        <v>358</v>
      </c>
      <c r="AM46" s="3">
        <v>7.5879310344827589E-2</v>
      </c>
      <c r="AN46" s="3" t="s">
        <v>26</v>
      </c>
      <c r="AO46" s="3" t="s">
        <v>5</v>
      </c>
      <c r="AP46" s="3" t="s">
        <v>143</v>
      </c>
      <c r="AQ46" s="3" t="s">
        <v>53</v>
      </c>
      <c r="AR46" s="3" t="s">
        <v>7</v>
      </c>
      <c r="AS46" s="3" t="s">
        <v>359</v>
      </c>
      <c r="AT46" s="3" t="s">
        <v>28</v>
      </c>
      <c r="AU46" s="3" t="s">
        <v>10</v>
      </c>
      <c r="AV46" s="3" t="s">
        <v>11</v>
      </c>
      <c r="AW46" s="4" t="s">
        <v>108</v>
      </c>
      <c r="AX46" s="4" t="s">
        <v>360</v>
      </c>
      <c r="AY46" s="4">
        <v>2010</v>
      </c>
      <c r="AZ46" s="3" t="s">
        <v>14</v>
      </c>
      <c r="BA46" s="3" t="s">
        <v>14</v>
      </c>
      <c r="BB46" s="3">
        <v>473</v>
      </c>
      <c r="BC46" s="3">
        <v>1</v>
      </c>
      <c r="BD46" s="3">
        <v>0</v>
      </c>
      <c r="BE46" s="3">
        <v>0</v>
      </c>
      <c r="BF46" s="3">
        <v>0</v>
      </c>
      <c r="BG46" s="4" t="s">
        <v>348</v>
      </c>
      <c r="BH46" s="4" t="s">
        <v>367</v>
      </c>
      <c r="BI46" s="4" t="s">
        <v>350</v>
      </c>
      <c r="BJ46" s="4" t="s">
        <v>33</v>
      </c>
      <c r="BK46" s="4"/>
      <c r="BL46" s="3">
        <v>-0.27</v>
      </c>
      <c r="BM46" s="3"/>
      <c r="BN46" s="3"/>
      <c r="BO46" s="3" t="s">
        <v>20</v>
      </c>
      <c r="BP46" s="3">
        <v>-1.74</v>
      </c>
      <c r="BQ46" s="3"/>
    </row>
    <row r="47" spans="1:69" x14ac:dyDescent="0.25">
      <c r="A47" s="2">
        <v>54</v>
      </c>
      <c r="B47" s="3" t="s">
        <v>539</v>
      </c>
      <c r="C47" s="3">
        <v>54.1</v>
      </c>
      <c r="D47" s="3" t="s">
        <v>568</v>
      </c>
      <c r="E47" s="3" t="s">
        <v>569</v>
      </c>
      <c r="F47" s="3"/>
      <c r="G47" s="3"/>
      <c r="H47" s="3" t="str">
        <f>IF(AK47&lt;'2_3 - Outliers'!$F$11,"Exclude, Low outlier",IF(AK47&gt;'2_3 - Outliers'!$F$12,"Exclude, High outlier",""))</f>
        <v/>
      </c>
      <c r="I47" s="3">
        <f>IF(AM47="",VLOOKUP(BI47,'4 -Impute_SE'!$B$10:$C$21,2,FALSE),Database!AM47)</f>
        <v>0.12883537881963511</v>
      </c>
      <c r="J47" s="3">
        <f t="shared" si="0"/>
        <v>7.7618431300610675</v>
      </c>
      <c r="K47" s="3" t="s">
        <v>1473</v>
      </c>
      <c r="L47" s="3">
        <f>1/VLOOKUP($K47,'5-7 Weighting'!J:K,2,FALSE)</f>
        <v>1</v>
      </c>
      <c r="M47" s="3">
        <f t="shared" si="1"/>
        <v>7.7618431300610675</v>
      </c>
      <c r="N47" s="3">
        <f>M47/(VLOOKUP($BI47,'5-7 Weighting'!$M$9:$N$20,2,FALSE)/VLOOKUP($BI47,'5-7 Weighting'!$M$9:$O$20,3,FALSE))</f>
        <v>0.73333879637414301</v>
      </c>
      <c r="O47" s="3">
        <f t="shared" si="2"/>
        <v>-9.3632697521050565E-2</v>
      </c>
      <c r="P47" s="3" t="e">
        <f>1/VLOOKUP($K47,'5-7 Weighting'!Y:Z,2,FALSE)</f>
        <v>#N/A</v>
      </c>
      <c r="Q47" s="3" t="e">
        <f t="shared" si="6"/>
        <v>#N/A</v>
      </c>
      <c r="R47" s="3" t="e">
        <f>Q47/(VLOOKUP($BI47,'5-7 Weighting'!$AC$12:$AD$20,2,FALSE)/(VLOOKUP($BI47,'5-7 Weighting'!$AC$12:$AE$20,3,FALSE)))</f>
        <v>#N/A</v>
      </c>
      <c r="S47" s="3" t="e">
        <f t="shared" si="3"/>
        <v>#N/A</v>
      </c>
      <c r="T47" s="3" t="e">
        <f>1/VLOOKUP($K47,'5-7 Weighting'!$AO$9:$AP$311,2,FALSE)</f>
        <v>#N/A</v>
      </c>
      <c r="U47" s="3" t="e">
        <f t="shared" si="7"/>
        <v>#N/A</v>
      </c>
      <c r="V47" s="3" t="e">
        <f>U47/(VLOOKUP($BI47,'5-7 Weighting'!$AS$12:$AT$22,2,FALSE)/VLOOKUP($BI47,'5-7 Weighting'!$AS$12:$AU$22,3,FALSE))</f>
        <v>#N/A</v>
      </c>
      <c r="W47" s="3" t="e">
        <f t="shared" si="8"/>
        <v>#N/A</v>
      </c>
      <c r="X47" s="3">
        <f>1/VLOOKUP($K47,'5-7 Weighting'!$BE$9:$BF$487,2,FALSE)</f>
        <v>1</v>
      </c>
      <c r="Y47" s="3">
        <f t="shared" si="9"/>
        <v>7.7618431300610675</v>
      </c>
      <c r="Z47" s="3">
        <f>Y47/(VLOOKUP($BI47,'5-7 Weighting'!$BI$12:$BJ$23,2,FALSE)/VLOOKUP($BI47,'5-7 Weighting'!$BI$12:$BK$23,3,FALSE))</f>
        <v>0.57516661211188524</v>
      </c>
      <c r="AA47" s="3">
        <f t="shared" si="10"/>
        <v>-7.3437273034445499E-2</v>
      </c>
      <c r="AB47" s="3">
        <f>1/VLOOKUP($K47,'5-7 Weighting'!$BU$9:$BV$415,2,FALSE)</f>
        <v>1</v>
      </c>
      <c r="AC47" s="3">
        <f t="shared" si="11"/>
        <v>7.7618431300610675</v>
      </c>
      <c r="AD47" s="3">
        <f>AC47/(VLOOKUP($BI47,'5-7 Weighting'!$BY$12:$BZ$23,2,FALSE)/(VLOOKUP($BI47,'5-7 Weighting'!$BY$12:$CA$23,3,FALSE)))</f>
        <v>0.57949293917418154</v>
      </c>
      <c r="AE47" s="3">
        <f t="shared" si="4"/>
        <v>-7.398965847375949E-2</v>
      </c>
      <c r="AF47" s="3">
        <f>1/VLOOKUP($K47,'5-7 Weighting'!$CK$9:CL$445,2,FALSE)</f>
        <v>1</v>
      </c>
      <c r="AG47" s="3">
        <f t="shared" si="12"/>
        <v>7.7618431300610675</v>
      </c>
      <c r="AH47" s="3">
        <f>AG47/(VLOOKUP($BI47,'5-7 Weighting'!$CO$12:$CP$23,2,FALSE)/(VLOOKUP($BI47,'5-7 Weighting'!$CO$12:$CQ$23,3,FALSE)))</f>
        <v>0.59246421905720315</v>
      </c>
      <c r="AI47" s="3">
        <f t="shared" si="5"/>
        <v>-7.5645831489223686E-2</v>
      </c>
      <c r="AJ47" s="3" t="s">
        <v>570</v>
      </c>
      <c r="AK47" s="6">
        <v>-0.12767999999999999</v>
      </c>
      <c r="AL47" s="3" t="s">
        <v>72</v>
      </c>
      <c r="AM47" s="3"/>
      <c r="AN47" s="3"/>
      <c r="AO47" s="3" t="s">
        <v>5</v>
      </c>
      <c r="AP47" s="3" t="s">
        <v>6</v>
      </c>
      <c r="AQ47" s="3" t="s">
        <v>5</v>
      </c>
      <c r="AR47" s="3" t="s">
        <v>55</v>
      </c>
      <c r="AS47" s="3" t="s">
        <v>37</v>
      </c>
      <c r="AT47" s="3" t="s">
        <v>56</v>
      </c>
      <c r="AU47" s="3" t="s">
        <v>57</v>
      </c>
      <c r="AV47" s="3" t="s">
        <v>39</v>
      </c>
      <c r="AW47" s="4" t="s">
        <v>12</v>
      </c>
      <c r="AX47" s="4" t="s">
        <v>29</v>
      </c>
      <c r="AY47" s="4">
        <v>2009</v>
      </c>
      <c r="AZ47" s="3" t="s">
        <v>30</v>
      </c>
      <c r="BA47" s="3" t="s">
        <v>14</v>
      </c>
      <c r="BB47" s="3">
        <v>4934</v>
      </c>
      <c r="BC47" s="3">
        <v>1</v>
      </c>
      <c r="BD47" s="3">
        <v>0</v>
      </c>
      <c r="BE47" s="3">
        <v>1</v>
      </c>
      <c r="BF47" s="3">
        <v>1</v>
      </c>
      <c r="BG47" s="4" t="s">
        <v>332</v>
      </c>
      <c r="BH47" s="4" t="s">
        <v>543</v>
      </c>
      <c r="BI47" s="4" t="s">
        <v>468</v>
      </c>
      <c r="BJ47" s="4" t="s">
        <v>58</v>
      </c>
      <c r="BK47" s="4" t="s">
        <v>59</v>
      </c>
      <c r="BL47" s="3">
        <v>0.38</v>
      </c>
      <c r="BM47" s="3"/>
      <c r="BN47" s="3">
        <v>1.4622845894342245</v>
      </c>
      <c r="BO47" s="3" t="s">
        <v>19</v>
      </c>
      <c r="BP47" s="3" t="s">
        <v>20</v>
      </c>
      <c r="BQ47" s="3"/>
    </row>
    <row r="48" spans="1:69" x14ac:dyDescent="0.25">
      <c r="A48" s="2">
        <v>19</v>
      </c>
      <c r="B48" s="3" t="s">
        <v>547</v>
      </c>
      <c r="C48" s="3">
        <v>19.100000000000001</v>
      </c>
      <c r="D48" s="3" t="s">
        <v>664</v>
      </c>
      <c r="E48" s="3" t="s">
        <v>549</v>
      </c>
      <c r="F48" s="3"/>
      <c r="G48" s="3"/>
      <c r="H48" s="3" t="str">
        <f>IF(AK48&lt;'2_3 - Outliers'!$F$11,"Exclude, Low outlier",IF(AK48&gt;'2_3 - Outliers'!$F$12,"Exclude, High outlier",""))</f>
        <v/>
      </c>
      <c r="I48" s="3">
        <f>IF(AM48="",VLOOKUP(BI48,'4 -Impute_SE'!$B$10:$C$21,2,FALSE),Database!AM48)</f>
        <v>4.9702463302186993E-2</v>
      </c>
      <c r="J48" s="3">
        <f t="shared" si="0"/>
        <v>20.119727143503535</v>
      </c>
      <c r="K48" s="3" t="s">
        <v>1474</v>
      </c>
      <c r="L48" s="3">
        <f>1/VLOOKUP($K48,'5-7 Weighting'!J:K,2,FALSE)</f>
        <v>1</v>
      </c>
      <c r="M48" s="3">
        <f t="shared" si="1"/>
        <v>20.119727143503535</v>
      </c>
      <c r="N48" s="3">
        <f>M48/(VLOOKUP($BI48,'5-7 Weighting'!$M$9:$N$20,2,FALSE)/VLOOKUP($BI48,'5-7 Weighting'!$M$9:$O$20,3,FALSE))</f>
        <v>0.37214243954882059</v>
      </c>
      <c r="O48" s="3">
        <f t="shared" si="2"/>
        <v>-4.6480590699647689E-2</v>
      </c>
      <c r="P48" s="3" t="e">
        <f>1/VLOOKUP($K48,'5-7 Weighting'!Y:Z,2,FALSE)</f>
        <v>#N/A</v>
      </c>
      <c r="Q48" s="3" t="e">
        <f t="shared" si="6"/>
        <v>#N/A</v>
      </c>
      <c r="R48" s="3" t="e">
        <f>Q48/(VLOOKUP($BI48,'5-7 Weighting'!$AC$12:$AD$20,2,FALSE)/(VLOOKUP($BI48,'5-7 Weighting'!$AC$12:$AE$20,3,FALSE)))</f>
        <v>#N/A</v>
      </c>
      <c r="S48" s="3" t="e">
        <f t="shared" si="3"/>
        <v>#N/A</v>
      </c>
      <c r="T48" s="3">
        <f>1/VLOOKUP($K48,'5-7 Weighting'!$AO$9:$AP$311,2,FALSE)</f>
        <v>1</v>
      </c>
      <c r="U48" s="3">
        <f t="shared" si="7"/>
        <v>20.119727143503535</v>
      </c>
      <c r="V48" s="3">
        <f>U48/(VLOOKUP($BI48,'5-7 Weighting'!$AS$12:$AT$22,2,FALSE)/VLOOKUP($BI48,'5-7 Weighting'!$AS$12:$AU$22,3,FALSE))</f>
        <v>1.2397725943624267</v>
      </c>
      <c r="W48" s="3">
        <f t="shared" si="8"/>
        <v>-0.15484759703586709</v>
      </c>
      <c r="X48" s="3" t="e">
        <f>1/VLOOKUP($K48,'5-7 Weighting'!$BE$9:$BF$487,2,FALSE)</f>
        <v>#N/A</v>
      </c>
      <c r="Y48" s="3" t="e">
        <f t="shared" si="9"/>
        <v>#N/A</v>
      </c>
      <c r="Z48" s="3" t="e">
        <f>Y48/(VLOOKUP($BI48,'5-7 Weighting'!$BI$12:$BJ$23,2,FALSE)/VLOOKUP($BI48,'5-7 Weighting'!$BI$12:$BK$23,3,FALSE))</f>
        <v>#N/A</v>
      </c>
      <c r="AA48" s="3" t="e">
        <f t="shared" si="10"/>
        <v>#N/A</v>
      </c>
      <c r="AB48" s="3">
        <f>1/VLOOKUP($K48,'5-7 Weighting'!$BU$9:$BV$415,2,FALSE)</f>
        <v>1</v>
      </c>
      <c r="AC48" s="3">
        <f t="shared" si="11"/>
        <v>20.119727143503535</v>
      </c>
      <c r="AD48" s="3">
        <f>AC48/(VLOOKUP($BI48,'5-7 Weighting'!$BY$12:$BZ$23,2,FALSE)/(VLOOKUP($BI48,'5-7 Weighting'!$BY$12:$CA$23,3,FALSE)))</f>
        <v>0.89019124619749457</v>
      </c>
      <c r="AE48" s="3">
        <f t="shared" si="4"/>
        <v>-0.11118488665006707</v>
      </c>
      <c r="AF48" s="3">
        <f>1/VLOOKUP($K48,'5-7 Weighting'!$CK$9:CL$445,2,FALSE)</f>
        <v>1</v>
      </c>
      <c r="AG48" s="3">
        <f t="shared" si="12"/>
        <v>20.119727143503535</v>
      </c>
      <c r="AH48" s="3">
        <f>AG48/(VLOOKUP($BI48,'5-7 Weighting'!$CO$12:$CP$23,2,FALSE)/(VLOOKUP($BI48,'5-7 Weighting'!$CO$12:$CQ$23,3,FALSE)))</f>
        <v>0.30845662594149209</v>
      </c>
      <c r="AI48" s="3">
        <f t="shared" si="5"/>
        <v>-3.8526232580092364E-2</v>
      </c>
      <c r="AJ48" s="3" t="s">
        <v>665</v>
      </c>
      <c r="AK48" s="6">
        <v>-0.1249</v>
      </c>
      <c r="AL48" s="3" t="s">
        <v>462</v>
      </c>
      <c r="AM48" s="3"/>
      <c r="AN48" s="3"/>
      <c r="AO48" s="3" t="s">
        <v>53</v>
      </c>
      <c r="AP48" s="3" t="s">
        <v>143</v>
      </c>
      <c r="AQ48" s="3" t="s">
        <v>54</v>
      </c>
      <c r="AR48" s="3" t="s">
        <v>551</v>
      </c>
      <c r="AS48" s="3" t="s">
        <v>165</v>
      </c>
      <c r="AT48" s="3" t="s">
        <v>56</v>
      </c>
      <c r="AU48" s="3" t="s">
        <v>57</v>
      </c>
      <c r="AV48" s="3" t="s">
        <v>39</v>
      </c>
      <c r="AW48" s="4" t="s">
        <v>12</v>
      </c>
      <c r="AX48" s="4" t="s">
        <v>552</v>
      </c>
      <c r="AY48" s="4" t="s">
        <v>553</v>
      </c>
      <c r="AZ48" s="3" t="s">
        <v>2425</v>
      </c>
      <c r="BA48" s="3" t="s">
        <v>30</v>
      </c>
      <c r="BB48" s="3">
        <v>4762</v>
      </c>
      <c r="BC48" s="3">
        <v>1</v>
      </c>
      <c r="BD48" s="3">
        <v>0</v>
      </c>
      <c r="BE48" s="3">
        <v>1</v>
      </c>
      <c r="BF48" s="3">
        <v>1</v>
      </c>
      <c r="BG48" s="4" t="s">
        <v>15</v>
      </c>
      <c r="BH48" s="4" t="s">
        <v>666</v>
      </c>
      <c r="BI48" s="4" t="s">
        <v>17</v>
      </c>
      <c r="BJ48" s="4" t="s">
        <v>58</v>
      </c>
      <c r="BK48" s="4" t="s">
        <v>555</v>
      </c>
      <c r="BL48" s="3">
        <v>-0.1249</v>
      </c>
      <c r="BM48" s="3">
        <v>0.99875797562796431</v>
      </c>
      <c r="BN48" s="3"/>
      <c r="BO48" s="3" t="s">
        <v>202</v>
      </c>
      <c r="BP48" s="3" t="s">
        <v>20</v>
      </c>
      <c r="BQ48" s="3"/>
    </row>
    <row r="49" spans="1:69" x14ac:dyDescent="0.25">
      <c r="A49" s="2">
        <v>65</v>
      </c>
      <c r="B49" s="3" t="s">
        <v>354</v>
      </c>
      <c r="C49" s="3">
        <v>65.900000000000006</v>
      </c>
      <c r="D49" s="3" t="s">
        <v>408</v>
      </c>
      <c r="E49" s="3" t="s">
        <v>369</v>
      </c>
      <c r="F49" s="3"/>
      <c r="G49" s="3"/>
      <c r="H49" s="3" t="str">
        <f>IF(AK49&lt;'2_3 - Outliers'!$F$11,"Exclude, Low outlier",IF(AK49&gt;'2_3 - Outliers'!$F$12,"Exclude, High outlier",""))</f>
        <v/>
      </c>
      <c r="I49" s="3">
        <f>IF(AM49="",VLOOKUP(BI49,'4 -Impute_SE'!$B$10:$C$21,2,FALSE),Database!AM49)</f>
        <v>6.0101449275362324E-2</v>
      </c>
      <c r="J49" s="3">
        <f t="shared" si="0"/>
        <v>16.63853387991319</v>
      </c>
      <c r="K49" s="3" t="s">
        <v>1475</v>
      </c>
      <c r="L49" s="3">
        <f>1/VLOOKUP($K49,'5-7 Weighting'!J:K,2,FALSE)</f>
        <v>0.33333333333333331</v>
      </c>
      <c r="M49" s="3">
        <f t="shared" si="1"/>
        <v>5.5461779599710628</v>
      </c>
      <c r="N49" s="3">
        <f>M49/(VLOOKUP($BI49,'5-7 Weighting'!$M$9:$N$20,2,FALSE)/VLOOKUP($BI49,'5-7 Weighting'!$M$9:$O$20,3,FALSE))</f>
        <v>0.6189890021550043</v>
      </c>
      <c r="O49" s="3">
        <f t="shared" si="2"/>
        <v>-7.7008421758104087E-2</v>
      </c>
      <c r="P49" s="3" t="e">
        <f>1/VLOOKUP($K49,'5-7 Weighting'!Y:Z,2,FALSE)</f>
        <v>#N/A</v>
      </c>
      <c r="Q49" s="3" t="e">
        <f t="shared" si="6"/>
        <v>#N/A</v>
      </c>
      <c r="R49" s="3" t="e">
        <f>Q49/(VLOOKUP($BI49,'5-7 Weighting'!$AC$12:$AD$20,2,FALSE)/(VLOOKUP($BI49,'5-7 Weighting'!$AC$12:$AE$20,3,FALSE)))</f>
        <v>#N/A</v>
      </c>
      <c r="S49" s="3" t="e">
        <f t="shared" si="3"/>
        <v>#N/A</v>
      </c>
      <c r="T49" s="3" t="e">
        <f>1/VLOOKUP($K49,'5-7 Weighting'!$AO$9:$AP$311,2,FALSE)</f>
        <v>#N/A</v>
      </c>
      <c r="U49" s="3" t="e">
        <f t="shared" si="7"/>
        <v>#N/A</v>
      </c>
      <c r="V49" s="3" t="e">
        <f>U49/(VLOOKUP($BI49,'5-7 Weighting'!$AS$12:$AT$22,2,FALSE)/VLOOKUP($BI49,'5-7 Weighting'!$AS$12:$AU$22,3,FALSE))</f>
        <v>#N/A</v>
      </c>
      <c r="W49" s="3" t="e">
        <f t="shared" si="8"/>
        <v>#N/A</v>
      </c>
      <c r="X49" s="3">
        <f>1/VLOOKUP($K49,'5-7 Weighting'!$BE$9:$BF$487,2,FALSE)</f>
        <v>0.33333333333333331</v>
      </c>
      <c r="Y49" s="3">
        <f t="shared" si="9"/>
        <v>5.5461779599710628</v>
      </c>
      <c r="Z49" s="3">
        <f>Y49/(VLOOKUP($BI49,'5-7 Weighting'!$BI$12:$BJ$23,2,FALSE)/VLOOKUP($BI49,'5-7 Weighting'!$BI$12:$BK$23,3,FALSE))</f>
        <v>0.56472126359470987</v>
      </c>
      <c r="AA49" s="3">
        <f t="shared" si="10"/>
        <v>-7.0256972403817855E-2</v>
      </c>
      <c r="AB49" s="3" t="e">
        <f>1/VLOOKUP($K49,'5-7 Weighting'!$BU$9:$BV$415,2,FALSE)</f>
        <v>#N/A</v>
      </c>
      <c r="AC49" s="3" t="e">
        <f t="shared" si="11"/>
        <v>#N/A</v>
      </c>
      <c r="AD49" s="3" t="e">
        <f>AC49/(VLOOKUP($BI49,'5-7 Weighting'!$BY$12:$BZ$23,2,FALSE)/(VLOOKUP($BI49,'5-7 Weighting'!$BY$12:$CA$23,3,FALSE)))</f>
        <v>#N/A</v>
      </c>
      <c r="AE49" s="3" t="e">
        <f t="shared" si="4"/>
        <v>#N/A</v>
      </c>
      <c r="AF49" s="3">
        <f>1/VLOOKUP($K49,'5-7 Weighting'!$CK$9:CL$445,2,FALSE)</f>
        <v>0.33333333333333331</v>
      </c>
      <c r="AG49" s="3">
        <f t="shared" si="12"/>
        <v>5.5461779599710628</v>
      </c>
      <c r="AH49" s="3">
        <f>AG49/(VLOOKUP($BI49,'5-7 Weighting'!$CO$12:$CP$23,2,FALSE)/(VLOOKUP($BI49,'5-7 Weighting'!$CO$12:$CQ$23,3,FALSE)))</f>
        <v>0.58252494643704333</v>
      </c>
      <c r="AI49" s="3">
        <f t="shared" si="5"/>
        <v>-7.2471928586232567E-2</v>
      </c>
      <c r="AJ49" s="3" t="s">
        <v>370</v>
      </c>
      <c r="AK49" s="6">
        <v>-0.12441000000000001</v>
      </c>
      <c r="AL49" s="3" t="s">
        <v>358</v>
      </c>
      <c r="AM49" s="3">
        <v>6.0101449275362324E-2</v>
      </c>
      <c r="AN49" s="3" t="s">
        <v>26</v>
      </c>
      <c r="AO49" s="3" t="s">
        <v>5</v>
      </c>
      <c r="AP49" s="3" t="s">
        <v>143</v>
      </c>
      <c r="AQ49" s="3" t="s">
        <v>53</v>
      </c>
      <c r="AR49" s="3" t="s">
        <v>7</v>
      </c>
      <c r="AS49" s="3" t="s">
        <v>359</v>
      </c>
      <c r="AT49" s="3" t="s">
        <v>28</v>
      </c>
      <c r="AU49" s="3" t="s">
        <v>10</v>
      </c>
      <c r="AV49" s="3" t="s">
        <v>11</v>
      </c>
      <c r="AW49" s="4" t="s">
        <v>108</v>
      </c>
      <c r="AX49" s="4" t="s">
        <v>360</v>
      </c>
      <c r="AY49" s="4">
        <v>2010</v>
      </c>
      <c r="AZ49" s="3" t="s">
        <v>14</v>
      </c>
      <c r="BA49" s="3" t="s">
        <v>14</v>
      </c>
      <c r="BB49" s="3">
        <v>473</v>
      </c>
      <c r="BC49" s="3">
        <v>1</v>
      </c>
      <c r="BD49" s="3">
        <v>0</v>
      </c>
      <c r="BE49" s="3">
        <v>0</v>
      </c>
      <c r="BF49" s="3">
        <v>0</v>
      </c>
      <c r="BG49" s="4" t="s">
        <v>348</v>
      </c>
      <c r="BH49" s="4" t="s">
        <v>379</v>
      </c>
      <c r="BI49" s="3" t="s">
        <v>350</v>
      </c>
      <c r="BJ49" s="4" t="s">
        <v>33</v>
      </c>
      <c r="BK49" s="4"/>
      <c r="BL49" s="3">
        <v>-0.39</v>
      </c>
      <c r="BM49" s="3"/>
      <c r="BN49" s="3"/>
      <c r="BO49" s="3" t="s">
        <v>20</v>
      </c>
      <c r="BP49" s="3">
        <v>-2.0699999999999998</v>
      </c>
      <c r="BQ49" s="3"/>
    </row>
    <row r="50" spans="1:69" x14ac:dyDescent="0.25">
      <c r="A50" s="2">
        <v>65</v>
      </c>
      <c r="B50" s="3" t="s">
        <v>354</v>
      </c>
      <c r="C50" s="3">
        <v>65.8</v>
      </c>
      <c r="D50" s="3" t="s">
        <v>407</v>
      </c>
      <c r="E50" s="3" t="s">
        <v>397</v>
      </c>
      <c r="F50" s="3"/>
      <c r="G50" s="3"/>
      <c r="H50" s="3" t="str">
        <f>IF(AK50&lt;'2_3 - Outliers'!$F$11,"Exclude, Low outlier",IF(AK50&gt;'2_3 - Outliers'!$F$12,"Exclude, High outlier",""))</f>
        <v/>
      </c>
      <c r="I50" s="3">
        <f>IF(AM50="",VLOOKUP(BI50,'4 -Impute_SE'!$B$10:$C$21,2,FALSE),Database!AM50)</f>
        <v>8.6099999999999996E-2</v>
      </c>
      <c r="J50" s="3">
        <f t="shared" si="0"/>
        <v>11.614401858304298</v>
      </c>
      <c r="K50" s="3" t="s">
        <v>1476</v>
      </c>
      <c r="L50" s="3">
        <f>1/VLOOKUP($K50,'5-7 Weighting'!J:K,2,FALSE)</f>
        <v>0.33333333333333331</v>
      </c>
      <c r="M50" s="3">
        <f t="shared" si="1"/>
        <v>3.8714672861014323</v>
      </c>
      <c r="N50" s="3">
        <f>M50/(VLOOKUP($BI50,'5-7 Weighting'!$M$9:$N$20,2,FALSE)/VLOOKUP($BI50,'5-7 Weighting'!$M$9:$O$20,3,FALSE))</f>
        <v>0.43208055882724888</v>
      </c>
      <c r="O50" s="3">
        <f t="shared" si="2"/>
        <v>-5.2082990561036581E-2</v>
      </c>
      <c r="P50" s="3" t="e">
        <f>1/VLOOKUP($K50,'5-7 Weighting'!Y:Z,2,FALSE)</f>
        <v>#N/A</v>
      </c>
      <c r="Q50" s="3" t="e">
        <f t="shared" si="6"/>
        <v>#N/A</v>
      </c>
      <c r="R50" s="3" t="e">
        <f>Q50/(VLOOKUP($BI50,'5-7 Weighting'!$AC$12:$AD$20,2,FALSE)/(VLOOKUP($BI50,'5-7 Weighting'!$AC$12:$AE$20,3,FALSE)))</f>
        <v>#N/A</v>
      </c>
      <c r="S50" s="3" t="e">
        <f t="shared" si="3"/>
        <v>#N/A</v>
      </c>
      <c r="T50" s="3" t="e">
        <f>1/VLOOKUP($K50,'5-7 Weighting'!$AO$9:$AP$311,2,FALSE)</f>
        <v>#N/A</v>
      </c>
      <c r="U50" s="3" t="e">
        <f t="shared" si="7"/>
        <v>#N/A</v>
      </c>
      <c r="V50" s="3" t="e">
        <f>U50/(VLOOKUP($BI50,'5-7 Weighting'!$AS$12:$AT$22,2,FALSE)/VLOOKUP($BI50,'5-7 Weighting'!$AS$12:$AU$22,3,FALSE))</f>
        <v>#N/A</v>
      </c>
      <c r="W50" s="3" t="e">
        <f t="shared" si="8"/>
        <v>#N/A</v>
      </c>
      <c r="X50" s="3">
        <f>1/VLOOKUP($K50,'5-7 Weighting'!$BE$9:$BF$487,2,FALSE)</f>
        <v>0.33333333333333331</v>
      </c>
      <c r="Y50" s="3">
        <f t="shared" si="9"/>
        <v>3.8714672861014323</v>
      </c>
      <c r="Z50" s="3">
        <f>Y50/(VLOOKUP($BI50,'5-7 Weighting'!$BI$12:$BJ$23,2,FALSE)/VLOOKUP($BI50,'5-7 Weighting'!$BI$12:$BK$23,3,FALSE))</f>
        <v>0.39419937722016229</v>
      </c>
      <c r="AA50" s="3">
        <f t="shared" si="10"/>
        <v>-4.7516792930118359E-2</v>
      </c>
      <c r="AB50" s="3" t="e">
        <f>1/VLOOKUP($K50,'5-7 Weighting'!$BU$9:$BV$415,2,FALSE)</f>
        <v>#N/A</v>
      </c>
      <c r="AC50" s="3" t="e">
        <f t="shared" si="11"/>
        <v>#N/A</v>
      </c>
      <c r="AD50" s="3" t="e">
        <f>AC50/(VLOOKUP($BI50,'5-7 Weighting'!$BY$12:$BZ$23,2,FALSE)/(VLOOKUP($BI50,'5-7 Weighting'!$BY$12:$CA$23,3,FALSE)))</f>
        <v>#N/A</v>
      </c>
      <c r="AE50" s="3" t="e">
        <f t="shared" si="4"/>
        <v>#N/A</v>
      </c>
      <c r="AF50" s="3">
        <f>1/VLOOKUP($K50,'5-7 Weighting'!$CK$9:CL$445,2,FALSE)</f>
        <v>0.33333333333333331</v>
      </c>
      <c r="AG50" s="3">
        <f t="shared" si="12"/>
        <v>3.8714672861014323</v>
      </c>
      <c r="AH50" s="3">
        <f>AG50/(VLOOKUP($BI50,'5-7 Weighting'!$CO$12:$CP$23,2,FALSE)/(VLOOKUP($BI50,'5-7 Weighting'!$CO$12:$CQ$23,3,FALSE)))</f>
        <v>0.40662710243808498</v>
      </c>
      <c r="AI50" s="3">
        <f t="shared" si="5"/>
        <v>-4.9014830927886763E-2</v>
      </c>
      <c r="AJ50" s="3" t="s">
        <v>370</v>
      </c>
      <c r="AK50" s="6">
        <v>-0.12053999999999999</v>
      </c>
      <c r="AL50" s="3" t="s">
        <v>358</v>
      </c>
      <c r="AM50" s="3">
        <v>8.6099999999999996E-2</v>
      </c>
      <c r="AN50" s="3" t="s">
        <v>26</v>
      </c>
      <c r="AO50" s="3" t="s">
        <v>53</v>
      </c>
      <c r="AP50" s="3" t="s">
        <v>143</v>
      </c>
      <c r="AQ50" s="3" t="s">
        <v>54</v>
      </c>
      <c r="AR50" s="3" t="s">
        <v>7</v>
      </c>
      <c r="AS50" s="3" t="s">
        <v>359</v>
      </c>
      <c r="AT50" s="3" t="s">
        <v>28</v>
      </c>
      <c r="AU50" s="3" t="s">
        <v>10</v>
      </c>
      <c r="AV50" s="3" t="s">
        <v>11</v>
      </c>
      <c r="AW50" s="4" t="s">
        <v>108</v>
      </c>
      <c r="AX50" s="4" t="s">
        <v>360</v>
      </c>
      <c r="AY50" s="4">
        <v>2010</v>
      </c>
      <c r="AZ50" s="3" t="s">
        <v>14</v>
      </c>
      <c r="BA50" s="3" t="s">
        <v>14</v>
      </c>
      <c r="BB50" s="3">
        <v>473</v>
      </c>
      <c r="BC50" s="3">
        <v>1</v>
      </c>
      <c r="BD50" s="3">
        <v>0</v>
      </c>
      <c r="BE50" s="3">
        <v>0</v>
      </c>
      <c r="BF50" s="3">
        <v>0</v>
      </c>
      <c r="BG50" s="4" t="s">
        <v>348</v>
      </c>
      <c r="BH50" s="4" t="s">
        <v>367</v>
      </c>
      <c r="BI50" s="4" t="s">
        <v>350</v>
      </c>
      <c r="BJ50" s="4" t="s">
        <v>33</v>
      </c>
      <c r="BK50" s="4"/>
      <c r="BL50" s="3">
        <v>-0.246</v>
      </c>
      <c r="BM50" s="3"/>
      <c r="BN50" s="3"/>
      <c r="BO50" s="3" t="s">
        <v>20</v>
      </c>
      <c r="BP50" s="3">
        <v>-1.4</v>
      </c>
      <c r="BQ50" s="3"/>
    </row>
    <row r="51" spans="1:69" x14ac:dyDescent="0.25">
      <c r="A51" s="2">
        <v>76</v>
      </c>
      <c r="B51" s="3" t="s">
        <v>981</v>
      </c>
      <c r="C51" s="3">
        <v>76.099999999999994</v>
      </c>
      <c r="D51" s="3" t="s">
        <v>1015</v>
      </c>
      <c r="E51" s="3" t="s">
        <v>983</v>
      </c>
      <c r="F51" s="3"/>
      <c r="G51" s="3"/>
      <c r="H51" s="3" t="str">
        <f>IF(AK51&lt;'2_3 - Outliers'!$F$11,"Exclude, Low outlier",IF(AK51&gt;'2_3 - Outliers'!$F$12,"Exclude, High outlier",""))</f>
        <v/>
      </c>
      <c r="I51" s="3">
        <f>IF(AM51="",VLOOKUP(BI51,'4 -Impute_SE'!$B$10:$C$21,2,FALSE),Database!AM51)</f>
        <v>5.4050156871044787E-2</v>
      </c>
      <c r="J51" s="3">
        <f t="shared" si="0"/>
        <v>18.5013339070568</v>
      </c>
      <c r="K51" s="3" t="s">
        <v>1477</v>
      </c>
      <c r="L51" s="3">
        <f>1/VLOOKUP($K51,'5-7 Weighting'!J:K,2,FALSE)</f>
        <v>0.5</v>
      </c>
      <c r="M51" s="3">
        <f t="shared" si="1"/>
        <v>9.2506669535284001</v>
      </c>
      <c r="N51" s="3">
        <f>M51/(VLOOKUP($BI51,'5-7 Weighting'!$M$9:$N$20,2,FALSE)/VLOOKUP($BI51,'5-7 Weighting'!$M$9:$O$20,3,FALSE))</f>
        <v>0.87400284387159533</v>
      </c>
      <c r="O51" s="3">
        <f t="shared" si="2"/>
        <v>-9.4479981633997984E-2</v>
      </c>
      <c r="P51" s="3" t="e">
        <f>1/VLOOKUP($K51,'5-7 Weighting'!Y:Z,2,FALSE)</f>
        <v>#N/A</v>
      </c>
      <c r="Q51" s="3" t="e">
        <f t="shared" si="6"/>
        <v>#N/A</v>
      </c>
      <c r="R51" s="3" t="e">
        <f>Q51/(VLOOKUP($BI51,'5-7 Weighting'!$AC$12:$AD$20,2,FALSE)/(VLOOKUP($BI51,'5-7 Weighting'!$AC$12:$AE$20,3,FALSE)))</f>
        <v>#N/A</v>
      </c>
      <c r="S51" s="3" t="e">
        <f t="shared" si="3"/>
        <v>#N/A</v>
      </c>
      <c r="T51" s="3" t="e">
        <f>1/VLOOKUP($K51,'5-7 Weighting'!$AO$9:$AP$311,2,FALSE)</f>
        <v>#N/A</v>
      </c>
      <c r="U51" s="3" t="e">
        <f t="shared" si="7"/>
        <v>#N/A</v>
      </c>
      <c r="V51" s="3" t="e">
        <f>U51/(VLOOKUP($BI51,'5-7 Weighting'!$AS$12:$AT$22,2,FALSE)/VLOOKUP($BI51,'5-7 Weighting'!$AS$12:$AU$22,3,FALSE))</f>
        <v>#N/A</v>
      </c>
      <c r="W51" s="3" t="e">
        <f t="shared" si="8"/>
        <v>#N/A</v>
      </c>
      <c r="X51" s="3">
        <f>1/VLOOKUP($K51,'5-7 Weighting'!$BE$9:$BF$487,2,FALSE)</f>
        <v>0.5</v>
      </c>
      <c r="Y51" s="3">
        <f t="shared" si="9"/>
        <v>9.2506669535284001</v>
      </c>
      <c r="Z51" s="3">
        <f>Y51/(VLOOKUP($BI51,'5-7 Weighting'!$BI$12:$BJ$23,2,FALSE)/VLOOKUP($BI51,'5-7 Weighting'!$BI$12:$BK$23,3,FALSE))</f>
        <v>0.68549114975407177</v>
      </c>
      <c r="AA51" s="3">
        <f t="shared" si="10"/>
        <v>-7.4101808355840862E-2</v>
      </c>
      <c r="AB51" s="3">
        <f>1/VLOOKUP($K51,'5-7 Weighting'!$BU$9:$BV$415,2,FALSE)</f>
        <v>0.5</v>
      </c>
      <c r="AC51" s="3">
        <f t="shared" si="11"/>
        <v>9.2506669535284001</v>
      </c>
      <c r="AD51" s="3">
        <f>AC51/(VLOOKUP($BI51,'5-7 Weighting'!$BY$12:$BZ$23,2,FALSE)/(VLOOKUP($BI51,'5-7 Weighting'!$BY$12:$CA$23,3,FALSE)))</f>
        <v>0.69064732337349732</v>
      </c>
      <c r="AE51" s="3">
        <f t="shared" si="4"/>
        <v>-7.4659192341809455E-2</v>
      </c>
      <c r="AF51" s="3" t="e">
        <f>1/VLOOKUP($K51,'5-7 Weighting'!$CK$9:CL$445,2,FALSE)</f>
        <v>#N/A</v>
      </c>
      <c r="AG51" s="3" t="e">
        <f t="shared" si="12"/>
        <v>#N/A</v>
      </c>
      <c r="AH51" s="3" t="e">
        <f>AG51/(VLOOKUP($BI51,'5-7 Weighting'!$CO$12:$CP$23,2,FALSE)/(VLOOKUP($BI51,'5-7 Weighting'!$CO$12:$CQ$23,3,FALSE)))</f>
        <v>#N/A</v>
      </c>
      <c r="AI51" s="3" t="e">
        <f t="shared" si="5"/>
        <v>#N/A</v>
      </c>
      <c r="AJ51" s="3" t="s">
        <v>130</v>
      </c>
      <c r="AK51" s="6">
        <v>-0.10810031374208957</v>
      </c>
      <c r="AL51" s="3" t="s">
        <v>25</v>
      </c>
      <c r="AM51" s="3">
        <v>5.4050156871044787E-2</v>
      </c>
      <c r="AN51" s="3" t="s">
        <v>26</v>
      </c>
      <c r="AO51" s="3" t="s">
        <v>5</v>
      </c>
      <c r="AP51" s="3" t="s">
        <v>143</v>
      </c>
      <c r="AQ51" s="3" t="s">
        <v>53</v>
      </c>
      <c r="AR51" s="3" t="s">
        <v>7</v>
      </c>
      <c r="AS51" s="3" t="s">
        <v>8</v>
      </c>
      <c r="AT51" s="3" t="s">
        <v>28</v>
      </c>
      <c r="AU51" s="3" t="s">
        <v>10</v>
      </c>
      <c r="AV51" s="3" t="s">
        <v>11</v>
      </c>
      <c r="AW51" s="4" t="s">
        <v>12</v>
      </c>
      <c r="AX51" s="4" t="s">
        <v>984</v>
      </c>
      <c r="AY51" s="4">
        <v>2012</v>
      </c>
      <c r="AZ51" s="3" t="s">
        <v>14</v>
      </c>
      <c r="BA51" s="3" t="s">
        <v>14</v>
      </c>
      <c r="BB51" s="3">
        <v>18</v>
      </c>
      <c r="BC51" s="3">
        <v>0</v>
      </c>
      <c r="BD51" s="3">
        <v>0</v>
      </c>
      <c r="BE51" s="3">
        <v>1</v>
      </c>
      <c r="BF51" s="3">
        <v>1</v>
      </c>
      <c r="BG51" s="4" t="s">
        <v>332</v>
      </c>
      <c r="BH51" s="4" t="s">
        <v>1016</v>
      </c>
      <c r="BI51" s="4" t="s">
        <v>468</v>
      </c>
      <c r="BJ51" s="4" t="s">
        <v>33</v>
      </c>
      <c r="BK51" s="4"/>
      <c r="BL51" s="3">
        <v>-0.06</v>
      </c>
      <c r="BM51" s="3"/>
      <c r="BN51" s="3"/>
      <c r="BO51" s="3" t="s">
        <v>20</v>
      </c>
      <c r="BP51" s="3">
        <v>-2</v>
      </c>
      <c r="BQ51" s="3" t="s">
        <v>91</v>
      </c>
    </row>
    <row r="52" spans="1:69" x14ac:dyDescent="0.25">
      <c r="A52" s="2">
        <v>65</v>
      </c>
      <c r="B52" s="3" t="s">
        <v>354</v>
      </c>
      <c r="C52" s="3">
        <v>65.900000000000006</v>
      </c>
      <c r="D52" s="3" t="s">
        <v>751</v>
      </c>
      <c r="E52" s="3" t="s">
        <v>369</v>
      </c>
      <c r="F52" s="3"/>
      <c r="G52" s="3"/>
      <c r="H52" s="3" t="str">
        <f>IF(AK52&lt;'2_3 - Outliers'!$F$11,"Exclude, Low outlier",IF(AK52&gt;'2_3 - Outliers'!$F$12,"Exclude, High outlier",""))</f>
        <v/>
      </c>
      <c r="I52" s="3">
        <f>IF(AM52="",VLOOKUP(BI52,'4 -Impute_SE'!$B$10:$C$21,2,FALSE),Database!AM52)</f>
        <v>9.889908256880732E-2</v>
      </c>
      <c r="J52" s="3">
        <f t="shared" si="0"/>
        <v>10.111317254174399</v>
      </c>
      <c r="K52" s="3" t="s">
        <v>1478</v>
      </c>
      <c r="L52" s="3">
        <f>1/VLOOKUP($K52,'5-7 Weighting'!J:K,2,FALSE)</f>
        <v>1</v>
      </c>
      <c r="M52" s="3">
        <f t="shared" si="1"/>
        <v>10.111317254174399</v>
      </c>
      <c r="N52" s="3">
        <f>M52/(VLOOKUP($BI52,'5-7 Weighting'!$M$9:$N$20,2,FALSE)/VLOOKUP($BI52,'5-7 Weighting'!$M$9:$O$20,3,FALSE))</f>
        <v>0.1372083509853729</v>
      </c>
      <c r="O52" s="3">
        <f t="shared" si="2"/>
        <v>-1.4791060236223197E-2</v>
      </c>
      <c r="P52" s="3" t="e">
        <f>1/VLOOKUP($K52,'5-7 Weighting'!Y:Z,2,FALSE)</f>
        <v>#N/A</v>
      </c>
      <c r="Q52" s="3" t="e">
        <f t="shared" si="6"/>
        <v>#N/A</v>
      </c>
      <c r="R52" s="3" t="e">
        <f>Q52/(VLOOKUP($BI52,'5-7 Weighting'!$AC$12:$AD$20,2,FALSE)/(VLOOKUP($BI52,'5-7 Weighting'!$AC$12:$AE$20,3,FALSE)))</f>
        <v>#N/A</v>
      </c>
      <c r="S52" s="3" t="e">
        <f t="shared" si="3"/>
        <v>#N/A</v>
      </c>
      <c r="T52" s="3" t="e">
        <f>1/VLOOKUP($K52,'5-7 Weighting'!$AO$9:$AP$311,2,FALSE)</f>
        <v>#N/A</v>
      </c>
      <c r="U52" s="3" t="e">
        <f t="shared" si="7"/>
        <v>#N/A</v>
      </c>
      <c r="V52" s="3" t="e">
        <f>U52/(VLOOKUP($BI52,'5-7 Weighting'!$AS$12:$AT$22,2,FALSE)/VLOOKUP($BI52,'5-7 Weighting'!$AS$12:$AU$22,3,FALSE))</f>
        <v>#N/A</v>
      </c>
      <c r="W52" s="3" t="e">
        <f t="shared" si="8"/>
        <v>#N/A</v>
      </c>
      <c r="X52" s="3">
        <f>1/VLOOKUP($K52,'5-7 Weighting'!$BE$9:$BF$487,2,FALSE)</f>
        <v>1</v>
      </c>
      <c r="Y52" s="3">
        <f t="shared" si="9"/>
        <v>10.111317254174399</v>
      </c>
      <c r="Z52" s="3">
        <f>Y52/(VLOOKUP($BI52,'5-7 Weighting'!$BI$12:$BJ$23,2,FALSE)/VLOOKUP($BI52,'5-7 Weighting'!$BI$12:$BK$23,3,FALSE))</f>
        <v>0.11713210192760026</v>
      </c>
      <c r="AA52" s="3">
        <f t="shared" si="10"/>
        <v>-1.2626840587795308E-2</v>
      </c>
      <c r="AB52" s="3" t="e">
        <f>1/VLOOKUP($K52,'5-7 Weighting'!$BU$9:$BV$415,2,FALSE)</f>
        <v>#N/A</v>
      </c>
      <c r="AC52" s="3" t="e">
        <f t="shared" si="11"/>
        <v>#N/A</v>
      </c>
      <c r="AD52" s="3" t="e">
        <f>AC52/(VLOOKUP($BI52,'5-7 Weighting'!$BY$12:$BZ$23,2,FALSE)/(VLOOKUP($BI52,'5-7 Weighting'!$BY$12:$CA$23,3,FALSE)))</f>
        <v>#N/A</v>
      </c>
      <c r="AE52" s="3" t="e">
        <f t="shared" si="4"/>
        <v>#N/A</v>
      </c>
      <c r="AF52" s="3">
        <f>1/VLOOKUP($K52,'5-7 Weighting'!$CK$9:CL$445,2,FALSE)</f>
        <v>1</v>
      </c>
      <c r="AG52" s="3">
        <f t="shared" si="12"/>
        <v>10.111317254174399</v>
      </c>
      <c r="AH52" s="3">
        <f>AG52/(VLOOKUP($BI52,'5-7 Weighting'!$CO$12:$CP$23,2,FALSE)/(VLOOKUP($BI52,'5-7 Weighting'!$CO$12:$CQ$23,3,FALSE)))</f>
        <v>9.5923497822198472E-2</v>
      </c>
      <c r="AI52" s="3">
        <f t="shared" si="5"/>
        <v>-1.0340553065232995E-2</v>
      </c>
      <c r="AJ52" s="3" t="s">
        <v>370</v>
      </c>
      <c r="AK52" s="6">
        <v>-0.10779999999999999</v>
      </c>
      <c r="AL52" s="3" t="s">
        <v>358</v>
      </c>
      <c r="AM52" s="3">
        <v>9.889908256880732E-2</v>
      </c>
      <c r="AN52" s="3" t="s">
        <v>26</v>
      </c>
      <c r="AO52" s="3" t="s">
        <v>53</v>
      </c>
      <c r="AP52" s="3" t="s">
        <v>143</v>
      </c>
      <c r="AQ52" s="3" t="s">
        <v>54</v>
      </c>
      <c r="AR52" s="3" t="s">
        <v>7</v>
      </c>
      <c r="AS52" s="3" t="s">
        <v>359</v>
      </c>
      <c r="AT52" s="3" t="s">
        <v>28</v>
      </c>
      <c r="AU52" s="3" t="s">
        <v>10</v>
      </c>
      <c r="AV52" s="3" t="s">
        <v>11</v>
      </c>
      <c r="AW52" s="4" t="s">
        <v>108</v>
      </c>
      <c r="AX52" s="4" t="s">
        <v>360</v>
      </c>
      <c r="AY52" s="4">
        <v>2010</v>
      </c>
      <c r="AZ52" s="3" t="s">
        <v>14</v>
      </c>
      <c r="BA52" s="3" t="s">
        <v>14</v>
      </c>
      <c r="BB52" s="3">
        <v>473</v>
      </c>
      <c r="BC52" s="3">
        <v>1</v>
      </c>
      <c r="BD52" s="3">
        <v>0</v>
      </c>
      <c r="BE52" s="3">
        <v>0</v>
      </c>
      <c r="BF52" s="3">
        <v>0</v>
      </c>
      <c r="BG52" s="4" t="s">
        <v>348</v>
      </c>
      <c r="BH52" s="4" t="s">
        <v>727</v>
      </c>
      <c r="BI52" s="4" t="s">
        <v>645</v>
      </c>
      <c r="BJ52" s="4" t="s">
        <v>33</v>
      </c>
      <c r="BK52" s="4"/>
      <c r="BL52" s="3">
        <v>-0.22</v>
      </c>
      <c r="BM52" s="3"/>
      <c r="BN52" s="3"/>
      <c r="BO52" s="3" t="s">
        <v>20</v>
      </c>
      <c r="BP52" s="3">
        <v>-1.0900000000000001</v>
      </c>
      <c r="BQ52" s="3"/>
    </row>
    <row r="53" spans="1:69" x14ac:dyDescent="0.25">
      <c r="A53" s="2">
        <v>54</v>
      </c>
      <c r="B53" s="3" t="s">
        <v>539</v>
      </c>
      <c r="C53" s="3">
        <v>54.3</v>
      </c>
      <c r="D53" s="3" t="s">
        <v>540</v>
      </c>
      <c r="E53" s="3" t="s">
        <v>541</v>
      </c>
      <c r="F53" s="3"/>
      <c r="G53" s="3"/>
      <c r="H53" s="3" t="str">
        <f>IF(AK53&lt;'2_3 - Outliers'!$F$11,"Exclude, Low outlier",IF(AK53&gt;'2_3 - Outliers'!$F$12,"Exclude, High outlier",""))</f>
        <v/>
      </c>
      <c r="I53" s="3">
        <f>IF(AM53="",VLOOKUP(BI53,'4 -Impute_SE'!$B$10:$C$21,2,FALSE),Database!AM53)</f>
        <v>0.12883537881963511</v>
      </c>
      <c r="J53" s="3">
        <f t="shared" si="0"/>
        <v>7.7618431300610675</v>
      </c>
      <c r="K53" s="3" t="s">
        <v>1479</v>
      </c>
      <c r="L53" s="3">
        <f>1/VLOOKUP($K53,'5-7 Weighting'!J:K,2,FALSE)</f>
        <v>1</v>
      </c>
      <c r="M53" s="3">
        <f t="shared" si="1"/>
        <v>7.7618431300610675</v>
      </c>
      <c r="N53" s="3">
        <f>M53/(VLOOKUP($BI53,'5-7 Weighting'!$M$9:$N$20,2,FALSE)/VLOOKUP($BI53,'5-7 Weighting'!$M$9:$O$20,3,FALSE))</f>
        <v>0.73333879637414301</v>
      </c>
      <c r="O53" s="3">
        <f t="shared" si="2"/>
        <v>-7.8848587386147848E-2</v>
      </c>
      <c r="P53" s="3" t="e">
        <f>1/VLOOKUP($K53,'5-7 Weighting'!Y:Z,2,FALSE)</f>
        <v>#N/A</v>
      </c>
      <c r="Q53" s="3" t="e">
        <f t="shared" si="6"/>
        <v>#N/A</v>
      </c>
      <c r="R53" s="3" t="e">
        <f>Q53/(VLOOKUP($BI53,'5-7 Weighting'!$AC$12:$AD$20,2,FALSE)/(VLOOKUP($BI53,'5-7 Weighting'!$AC$12:$AE$20,3,FALSE)))</f>
        <v>#N/A</v>
      </c>
      <c r="S53" s="3" t="e">
        <f t="shared" si="3"/>
        <v>#N/A</v>
      </c>
      <c r="T53" s="3" t="e">
        <f>1/VLOOKUP($K53,'5-7 Weighting'!$AO$9:$AP$311,2,FALSE)</f>
        <v>#N/A</v>
      </c>
      <c r="U53" s="3" t="e">
        <f t="shared" si="7"/>
        <v>#N/A</v>
      </c>
      <c r="V53" s="3" t="e">
        <f>U53/(VLOOKUP($BI53,'5-7 Weighting'!$AS$12:$AT$22,2,FALSE)/VLOOKUP($BI53,'5-7 Weighting'!$AS$12:$AU$22,3,FALSE))</f>
        <v>#N/A</v>
      </c>
      <c r="W53" s="3" t="e">
        <f t="shared" si="8"/>
        <v>#N/A</v>
      </c>
      <c r="X53" s="3">
        <f>1/VLOOKUP($K53,'5-7 Weighting'!$BE$9:$BF$487,2,FALSE)</f>
        <v>1</v>
      </c>
      <c r="Y53" s="3">
        <f t="shared" si="9"/>
        <v>7.7618431300610675</v>
      </c>
      <c r="Z53" s="3">
        <f>Y53/(VLOOKUP($BI53,'5-7 Weighting'!$BI$12:$BJ$23,2,FALSE)/VLOOKUP($BI53,'5-7 Weighting'!$BI$12:$BK$23,3,FALSE))</f>
        <v>0.57516661211188524</v>
      </c>
      <c r="AA53" s="3">
        <f t="shared" si="10"/>
        <v>-6.1841914134269899E-2</v>
      </c>
      <c r="AB53" s="3">
        <f>1/VLOOKUP($K53,'5-7 Weighting'!$BU$9:$BV$415,2,FALSE)</f>
        <v>1</v>
      </c>
      <c r="AC53" s="3">
        <f t="shared" si="11"/>
        <v>7.7618431300610675</v>
      </c>
      <c r="AD53" s="3">
        <f>AC53/(VLOOKUP($BI53,'5-7 Weighting'!$BY$12:$BZ$23,2,FALSE)/(VLOOKUP($BI53,'5-7 Weighting'!$BY$12:$CA$23,3,FALSE)))</f>
        <v>0.57949293917418154</v>
      </c>
      <c r="AE53" s="3">
        <f t="shared" si="4"/>
        <v>-6.2307080820007993E-2</v>
      </c>
      <c r="AF53" s="3">
        <f>1/VLOOKUP($K53,'5-7 Weighting'!$CK$9:CL$445,2,FALSE)</f>
        <v>1</v>
      </c>
      <c r="AG53" s="3">
        <f t="shared" si="12"/>
        <v>7.7618431300610675</v>
      </c>
      <c r="AH53" s="3">
        <f>AG53/(VLOOKUP($BI53,'5-7 Weighting'!$CO$12:$CP$23,2,FALSE)/(VLOOKUP($BI53,'5-7 Weighting'!$CO$12:$CQ$23,3,FALSE)))</f>
        <v>0.59246421905720315</v>
      </c>
      <c r="AI53" s="3">
        <f t="shared" si="5"/>
        <v>-6.3701752833030478E-2</v>
      </c>
      <c r="AJ53" s="3" t="s">
        <v>542</v>
      </c>
      <c r="AK53" s="6">
        <v>-0.10751999999999999</v>
      </c>
      <c r="AL53" s="3" t="s">
        <v>72</v>
      </c>
      <c r="AM53" s="3"/>
      <c r="AN53" s="3"/>
      <c r="AO53" s="3" t="s">
        <v>5</v>
      </c>
      <c r="AP53" s="3" t="s">
        <v>6</v>
      </c>
      <c r="AQ53" s="3" t="s">
        <v>5</v>
      </c>
      <c r="AR53" s="3" t="s">
        <v>83</v>
      </c>
      <c r="AS53" s="3" t="s">
        <v>84</v>
      </c>
      <c r="AT53" s="3" t="s">
        <v>95</v>
      </c>
      <c r="AU53" s="3" t="s">
        <v>57</v>
      </c>
      <c r="AV53" s="3" t="s">
        <v>74</v>
      </c>
      <c r="AW53" s="4" t="s">
        <v>12</v>
      </c>
      <c r="AX53" s="4" t="s">
        <v>29</v>
      </c>
      <c r="AY53" s="4">
        <v>2009</v>
      </c>
      <c r="AZ53" s="3" t="s">
        <v>30</v>
      </c>
      <c r="BA53" s="3" t="s">
        <v>14</v>
      </c>
      <c r="BB53" s="3">
        <v>8181</v>
      </c>
      <c r="BC53" s="3">
        <v>1</v>
      </c>
      <c r="BD53" s="3">
        <v>0</v>
      </c>
      <c r="BE53" s="3">
        <v>1</v>
      </c>
      <c r="BF53" s="3">
        <v>1</v>
      </c>
      <c r="BG53" s="4" t="s">
        <v>332</v>
      </c>
      <c r="BH53" s="4" t="s">
        <v>543</v>
      </c>
      <c r="BI53" s="4" t="s">
        <v>468</v>
      </c>
      <c r="BJ53" s="4" t="s">
        <v>89</v>
      </c>
      <c r="BK53" s="4" t="s">
        <v>90</v>
      </c>
      <c r="BL53" s="3">
        <v>0.32</v>
      </c>
      <c r="BM53" s="3">
        <v>1.3771277643359572</v>
      </c>
      <c r="BN53" s="3"/>
      <c r="BO53" s="3" t="s">
        <v>60</v>
      </c>
      <c r="BP53" s="3" t="s">
        <v>20</v>
      </c>
      <c r="BQ53" s="3"/>
    </row>
    <row r="54" spans="1:69" x14ac:dyDescent="0.25">
      <c r="A54" s="2">
        <v>73</v>
      </c>
      <c r="B54" s="3" t="s">
        <v>762</v>
      </c>
      <c r="C54" s="3">
        <v>73.150000000000006</v>
      </c>
      <c r="D54" s="3" t="s">
        <v>1013</v>
      </c>
      <c r="E54" s="3" t="s">
        <v>764</v>
      </c>
      <c r="F54" s="3"/>
      <c r="G54" s="3"/>
      <c r="H54" s="3" t="str">
        <f>IF(AK54&lt;'2_3 - Outliers'!$F$11,"Exclude, Low outlier",IF(AK54&gt;'2_3 - Outliers'!$F$12,"Exclude, High outlier",""))</f>
        <v/>
      </c>
      <c r="I54" s="3">
        <f>IF(AM54="",VLOOKUP(BI54,'4 -Impute_SE'!$B$10:$C$21,2,FALSE),Database!AM54)</f>
        <v>7.3891791163889428E-2</v>
      </c>
      <c r="J54" s="3">
        <f t="shared" si="0"/>
        <v>13.533303013078067</v>
      </c>
      <c r="K54" s="3" t="s">
        <v>1480</v>
      </c>
      <c r="L54" s="3">
        <f>1/VLOOKUP($K54,'5-7 Weighting'!J:K,2,FALSE)</f>
        <v>0.5</v>
      </c>
      <c r="M54" s="3">
        <f t="shared" si="1"/>
        <v>6.7666515065390334</v>
      </c>
      <c r="N54" s="3">
        <f>M54/(VLOOKUP($BI54,'5-7 Weighting'!$M$9:$N$20,2,FALSE)/VLOOKUP($BI54,'5-7 Weighting'!$M$9:$O$20,3,FALSE))</f>
        <v>0.63931311006147262</v>
      </c>
      <c r="O54" s="3">
        <f t="shared" si="2"/>
        <v>-6.5191187327458613E-2</v>
      </c>
      <c r="P54" s="3" t="e">
        <f>1/VLOOKUP($K54,'5-7 Weighting'!Y:Z,2,FALSE)</f>
        <v>#N/A</v>
      </c>
      <c r="Q54" s="3" t="e">
        <f t="shared" si="6"/>
        <v>#N/A</v>
      </c>
      <c r="R54" s="3" t="e">
        <f>Q54/(VLOOKUP($BI54,'5-7 Weighting'!$AC$12:$AD$20,2,FALSE)/(VLOOKUP($BI54,'5-7 Weighting'!$AC$12:$AE$20,3,FALSE)))</f>
        <v>#N/A</v>
      </c>
      <c r="S54" s="3" t="e">
        <f t="shared" si="3"/>
        <v>#N/A</v>
      </c>
      <c r="T54" s="3" t="e">
        <f>1/VLOOKUP($K54,'5-7 Weighting'!$AO$9:$AP$311,2,FALSE)</f>
        <v>#N/A</v>
      </c>
      <c r="U54" s="3" t="e">
        <f t="shared" si="7"/>
        <v>#N/A</v>
      </c>
      <c r="V54" s="3" t="e">
        <f>U54/(VLOOKUP($BI54,'5-7 Weighting'!$AS$12:$AT$22,2,FALSE)/VLOOKUP($BI54,'5-7 Weighting'!$AS$12:$AU$22,3,FALSE))</f>
        <v>#N/A</v>
      </c>
      <c r="W54" s="3" t="e">
        <f t="shared" si="8"/>
        <v>#N/A</v>
      </c>
      <c r="X54" s="3">
        <f>1/VLOOKUP($K54,'5-7 Weighting'!$BE$9:$BF$487,2,FALSE)</f>
        <v>1</v>
      </c>
      <c r="Y54" s="3">
        <f t="shared" si="9"/>
        <v>13.533303013078067</v>
      </c>
      <c r="Z54" s="3">
        <f>Y54/(VLOOKUP($BI54,'5-7 Weighting'!$BI$12:$BJ$23,2,FALSE)/VLOOKUP($BI54,'5-7 Weighting'!$BI$12:$BK$23,3,FALSE))</f>
        <v>1.0028422262966348</v>
      </c>
      <c r="AA54" s="3">
        <f t="shared" si="10"/>
        <v>-0.10226049553106041</v>
      </c>
      <c r="AB54" s="3">
        <f>1/VLOOKUP($K54,'5-7 Weighting'!$BU$9:$BV$415,2,FALSE)</f>
        <v>0.5</v>
      </c>
      <c r="AC54" s="3">
        <f t="shared" si="11"/>
        <v>6.7666515065390334</v>
      </c>
      <c r="AD54" s="3">
        <f>AC54/(VLOOKUP($BI54,'5-7 Weighting'!$BY$12:$BZ$23,2,FALSE)/(VLOOKUP($BI54,'5-7 Weighting'!$BY$12:$CA$23,3,FALSE)))</f>
        <v>0.50519273633669237</v>
      </c>
      <c r="AE54" s="3">
        <f t="shared" si="4"/>
        <v>-5.1514842715848524E-2</v>
      </c>
      <c r="AF54" s="3" t="e">
        <f>1/VLOOKUP($K54,'5-7 Weighting'!$CK$9:CL$445,2,FALSE)</f>
        <v>#N/A</v>
      </c>
      <c r="AG54" s="3" t="e">
        <f t="shared" si="12"/>
        <v>#N/A</v>
      </c>
      <c r="AH54" s="3" t="e">
        <f>AG54/(VLOOKUP($BI54,'5-7 Weighting'!$CO$12:$CP$23,2,FALSE)/(VLOOKUP($BI54,'5-7 Weighting'!$CO$12:$CQ$23,3,FALSE)))</f>
        <v>#N/A</v>
      </c>
      <c r="AI54" s="3" t="e">
        <f t="shared" si="5"/>
        <v>#N/A</v>
      </c>
      <c r="AJ54" s="3" t="s">
        <v>24</v>
      </c>
      <c r="AK54" s="6">
        <v>-0.10197067180616741</v>
      </c>
      <c r="AL54" s="3" t="s">
        <v>25</v>
      </c>
      <c r="AM54" s="3">
        <v>7.3891791163889428E-2</v>
      </c>
      <c r="AN54" s="3" t="s">
        <v>26</v>
      </c>
      <c r="AO54" s="3" t="s">
        <v>53</v>
      </c>
      <c r="AP54" s="3" t="s">
        <v>143</v>
      </c>
      <c r="AQ54" s="3" t="s">
        <v>54</v>
      </c>
      <c r="AR54" s="3" t="s">
        <v>7</v>
      </c>
      <c r="AS54" s="3" t="s">
        <v>765</v>
      </c>
      <c r="AT54" s="3" t="s">
        <v>28</v>
      </c>
      <c r="AU54" s="3" t="s">
        <v>10</v>
      </c>
      <c r="AV54" s="3" t="s">
        <v>182</v>
      </c>
      <c r="AW54" s="4" t="s">
        <v>12</v>
      </c>
      <c r="AX54" s="4" t="s">
        <v>158</v>
      </c>
      <c r="AY54" s="4">
        <v>2011</v>
      </c>
      <c r="AZ54" s="3" t="s">
        <v>14</v>
      </c>
      <c r="BA54" s="3" t="s">
        <v>14</v>
      </c>
      <c r="BB54" s="3">
        <v>53</v>
      </c>
      <c r="BC54" s="3">
        <v>0</v>
      </c>
      <c r="BD54" s="3">
        <v>0</v>
      </c>
      <c r="BE54" s="3">
        <v>1</v>
      </c>
      <c r="BF54" s="3">
        <v>1</v>
      </c>
      <c r="BG54" s="4" t="s">
        <v>332</v>
      </c>
      <c r="BH54" s="4" t="s">
        <v>1014</v>
      </c>
      <c r="BI54" s="4" t="s">
        <v>468</v>
      </c>
      <c r="BJ54" s="4" t="s">
        <v>33</v>
      </c>
      <c r="BK54" s="4"/>
      <c r="BL54" s="3">
        <v>-4993.5839999999998</v>
      </c>
      <c r="BM54" s="3"/>
      <c r="BN54" s="3"/>
      <c r="BO54" s="3" t="s">
        <v>20</v>
      </c>
      <c r="BP54" s="3">
        <v>-1.38</v>
      </c>
      <c r="BQ54" s="3"/>
    </row>
    <row r="55" spans="1:69" x14ac:dyDescent="0.25">
      <c r="A55" s="2">
        <v>30</v>
      </c>
      <c r="B55" s="3" t="s">
        <v>791</v>
      </c>
      <c r="C55" s="3">
        <v>30.2</v>
      </c>
      <c r="D55" s="3" t="s">
        <v>844</v>
      </c>
      <c r="E55" s="3" t="s">
        <v>845</v>
      </c>
      <c r="F55" s="3"/>
      <c r="G55" s="3"/>
      <c r="H55" s="3" t="str">
        <f>IF(AK55&lt;'2_3 - Outliers'!$F$11,"Exclude, Low outlier",IF(AK55&gt;'2_3 - Outliers'!$F$12,"Exclude, High outlier",""))</f>
        <v/>
      </c>
      <c r="I55" s="3">
        <f>IF(AM55="",VLOOKUP(BI55,'4 -Impute_SE'!$B$10:$C$21,2,FALSE),Database!AM55)</f>
        <v>0.37399999999999994</v>
      </c>
      <c r="J55" s="3">
        <f t="shared" si="0"/>
        <v>2.6737967914438507</v>
      </c>
      <c r="K55" s="3" t="s">
        <v>1481</v>
      </c>
      <c r="L55" s="3">
        <f>1/VLOOKUP($K55,'5-7 Weighting'!J:K,2,FALSE)</f>
        <v>1</v>
      </c>
      <c r="M55" s="3">
        <f t="shared" si="1"/>
        <v>2.6737967914438507</v>
      </c>
      <c r="N55" s="3">
        <f>M55/(VLOOKUP($BI55,'5-7 Weighting'!$M$9:$N$20,2,FALSE)/VLOOKUP($BI55,'5-7 Weighting'!$M$9:$O$20,3,FALSE))</f>
        <v>3.6282834313455331E-2</v>
      </c>
      <c r="O55" s="3">
        <f t="shared" si="2"/>
        <v>-3.6718228325216796E-3</v>
      </c>
      <c r="P55" s="3" t="e">
        <f>1/VLOOKUP($K55,'5-7 Weighting'!Y:Z,2,FALSE)</f>
        <v>#N/A</v>
      </c>
      <c r="Q55" s="3" t="e">
        <f t="shared" si="6"/>
        <v>#N/A</v>
      </c>
      <c r="R55" s="3" t="e">
        <f>Q55/(VLOOKUP($BI55,'5-7 Weighting'!$AC$12:$AD$20,2,FALSE)/(VLOOKUP($BI55,'5-7 Weighting'!$AC$12:$AE$20,3,FALSE)))</f>
        <v>#N/A</v>
      </c>
      <c r="S55" s="3" t="e">
        <f t="shared" si="3"/>
        <v>#N/A</v>
      </c>
      <c r="T55" s="3">
        <f>1/VLOOKUP($K55,'5-7 Weighting'!$AO$9:$AP$311,2,FALSE)</f>
        <v>1</v>
      </c>
      <c r="U55" s="3">
        <f t="shared" si="7"/>
        <v>2.6737967914438507</v>
      </c>
      <c r="V55" s="3">
        <f>U55/(VLOOKUP($BI55,'5-7 Weighting'!$AS$12:$AT$22,2,FALSE)/VLOOKUP($BI55,'5-7 Weighting'!$AS$12:$AU$22,3,FALSE))</f>
        <v>0.30612543581362589</v>
      </c>
      <c r="W55" s="3">
        <f t="shared" si="8"/>
        <v>-3.0979894104338941E-2</v>
      </c>
      <c r="X55" s="3" t="e">
        <f>1/VLOOKUP($K55,'5-7 Weighting'!$BE$9:$BF$487,2,FALSE)</f>
        <v>#N/A</v>
      </c>
      <c r="Y55" s="3" t="e">
        <f t="shared" si="9"/>
        <v>#N/A</v>
      </c>
      <c r="Z55" s="3" t="e">
        <f>Y55/(VLOOKUP($BI55,'5-7 Weighting'!$BI$12:$BJ$23,2,FALSE)/VLOOKUP($BI55,'5-7 Weighting'!$BI$12:$BK$23,3,FALSE))</f>
        <v>#N/A</v>
      </c>
      <c r="AA55" s="3" t="e">
        <f t="shared" si="10"/>
        <v>#N/A</v>
      </c>
      <c r="AB55" s="3" t="e">
        <f>1/VLOOKUP($K55,'5-7 Weighting'!$BU$9:$BV$415,2,FALSE)</f>
        <v>#N/A</v>
      </c>
      <c r="AC55" s="3" t="e">
        <f t="shared" si="11"/>
        <v>#N/A</v>
      </c>
      <c r="AD55" s="3" t="e">
        <f>AC55/(VLOOKUP($BI55,'5-7 Weighting'!$BY$12:$BZ$23,2,FALSE)/(VLOOKUP($BI55,'5-7 Weighting'!$BY$12:$CA$23,3,FALSE)))</f>
        <v>#N/A</v>
      </c>
      <c r="AE55" s="3" t="e">
        <f t="shared" si="4"/>
        <v>#N/A</v>
      </c>
      <c r="AF55" s="3" t="e">
        <f>1/VLOOKUP($K55,'5-7 Weighting'!$CK$9:CL$445,2,FALSE)</f>
        <v>#N/A</v>
      </c>
      <c r="AG55" s="3" t="e">
        <f t="shared" si="12"/>
        <v>#N/A</v>
      </c>
      <c r="AH55" s="3" t="e">
        <f>AG55/(VLOOKUP($BI55,'5-7 Weighting'!$CO$12:$CP$23,2,FALSE)/(VLOOKUP($BI55,'5-7 Weighting'!$CO$12:$CQ$23,3,FALSE)))</f>
        <v>#N/A</v>
      </c>
      <c r="AI55" s="3" t="e">
        <f t="shared" si="5"/>
        <v>#N/A</v>
      </c>
      <c r="AJ55" s="3" t="s">
        <v>846</v>
      </c>
      <c r="AK55" s="6">
        <v>-0.1012</v>
      </c>
      <c r="AL55" s="3" t="s">
        <v>134</v>
      </c>
      <c r="AM55" s="3">
        <v>0.37399999999999994</v>
      </c>
      <c r="AN55" s="3" t="s">
        <v>26</v>
      </c>
      <c r="AO55" s="3" t="s">
        <v>53</v>
      </c>
      <c r="AP55" s="3" t="s">
        <v>143</v>
      </c>
      <c r="AQ55" s="3" t="s">
        <v>54</v>
      </c>
      <c r="AR55" s="3" t="s">
        <v>7</v>
      </c>
      <c r="AS55" s="3" t="s">
        <v>795</v>
      </c>
      <c r="AT55" s="3" t="s">
        <v>9</v>
      </c>
      <c r="AU55" s="3" t="s">
        <v>10</v>
      </c>
      <c r="AV55" s="3" t="s">
        <v>11</v>
      </c>
      <c r="AW55" s="3" t="s">
        <v>12</v>
      </c>
      <c r="AX55" s="3" t="s">
        <v>796</v>
      </c>
      <c r="AY55" s="3">
        <v>2005</v>
      </c>
      <c r="AZ55" s="3" t="s">
        <v>30</v>
      </c>
      <c r="BA55" s="3" t="s">
        <v>30</v>
      </c>
      <c r="BB55" s="3">
        <v>141</v>
      </c>
      <c r="BC55" s="3">
        <v>0</v>
      </c>
      <c r="BD55" s="3">
        <v>0</v>
      </c>
      <c r="BE55" s="3">
        <v>0</v>
      </c>
      <c r="BF55" s="3">
        <v>0</v>
      </c>
      <c r="BG55" s="3" t="s">
        <v>348</v>
      </c>
      <c r="BH55" s="3" t="s">
        <v>797</v>
      </c>
      <c r="BI55" s="3" t="s">
        <v>645</v>
      </c>
      <c r="BJ55" s="3" t="s">
        <v>18</v>
      </c>
      <c r="BK55" s="3"/>
      <c r="BL55" s="3">
        <v>-0.23</v>
      </c>
      <c r="BM55" s="3"/>
      <c r="BN55" s="3">
        <v>0.79453360250333405</v>
      </c>
      <c r="BO55" s="3" t="s">
        <v>19</v>
      </c>
      <c r="BP55" s="3">
        <v>-0.27058823529411768</v>
      </c>
      <c r="BQ55" s="3" t="s">
        <v>125</v>
      </c>
    </row>
    <row r="56" spans="1:69" x14ac:dyDescent="0.25">
      <c r="A56" s="2">
        <v>131</v>
      </c>
      <c r="B56" s="3" t="s">
        <v>68</v>
      </c>
      <c r="C56" s="3">
        <v>131.19999999999999</v>
      </c>
      <c r="D56" s="3" t="s">
        <v>579</v>
      </c>
      <c r="E56" s="3" t="s">
        <v>231</v>
      </c>
      <c r="F56" s="3">
        <v>1</v>
      </c>
      <c r="G56" s="3"/>
      <c r="H56" s="3" t="str">
        <f>IF(AK56&lt;'2_3 - Outliers'!$F$11,"Exclude, Low outlier",IF(AK56&gt;'2_3 - Outliers'!$F$12,"Exclude, High outlier",""))</f>
        <v/>
      </c>
      <c r="I56" s="3">
        <f>IF(AM56="",VLOOKUP(BI56,'4 -Impute_SE'!$B$10:$C$21,2,FALSE),Database!AM56)</f>
        <v>0.10999999999999999</v>
      </c>
      <c r="J56" s="3">
        <f t="shared" si="0"/>
        <v>9.0909090909090917</v>
      </c>
      <c r="K56" s="3" t="s">
        <v>1482</v>
      </c>
      <c r="L56" s="3">
        <f>1/VLOOKUP($K56,'5-7 Weighting'!J:K,2,FALSE)</f>
        <v>0.5</v>
      </c>
      <c r="M56" s="3">
        <f t="shared" si="1"/>
        <v>4.5454545454545459</v>
      </c>
      <c r="N56" s="3">
        <f>M56/(VLOOKUP($BI56,'5-7 Weighting'!$M$9:$N$20,2,FALSE)/VLOOKUP($BI56,'5-7 Weighting'!$M$9:$O$20,3,FALSE))</f>
        <v>9.2082376365036384E-2</v>
      </c>
      <c r="O56" s="3">
        <f t="shared" si="2"/>
        <v>-9.3187364881416827E-3</v>
      </c>
      <c r="P56" s="3">
        <f>1/VLOOKUP($K56,'5-7 Weighting'!Y:Z,2,FALSE)</f>
        <v>0.5</v>
      </c>
      <c r="Q56" s="3">
        <f t="shared" si="6"/>
        <v>4.5454545454545459</v>
      </c>
      <c r="R56" s="3">
        <f>Q56/(VLOOKUP($BI56,'5-7 Weighting'!$AC$12:$AD$20,2,FALSE)/(VLOOKUP($BI56,'5-7 Weighting'!$AC$12:$AE$20,3,FALSE)))</f>
        <v>2.0295020874222372E-2</v>
      </c>
      <c r="S56" s="3">
        <f t="shared" si="3"/>
        <v>-2.0538561124713041E-3</v>
      </c>
      <c r="T56" s="3">
        <f>1/VLOOKUP($K56,'5-7 Weighting'!$AO$9:$AP$311,2,FALSE)</f>
        <v>0.5</v>
      </c>
      <c r="U56" s="3">
        <f t="shared" si="7"/>
        <v>4.5454545454545459</v>
      </c>
      <c r="V56" s="3">
        <f>U56/(VLOOKUP($BI56,'5-7 Weighting'!$AS$12:$AT$22,2,FALSE)/VLOOKUP($BI56,'5-7 Weighting'!$AS$12:$AU$22,3,FALSE))</f>
        <v>0.2561792493644216</v>
      </c>
      <c r="W56" s="3">
        <f t="shared" si="8"/>
        <v>-2.5925340035679464E-2</v>
      </c>
      <c r="X56" s="3" t="e">
        <f>1/VLOOKUP($K56,'5-7 Weighting'!$BE$9:$BF$487,2,FALSE)</f>
        <v>#N/A</v>
      </c>
      <c r="Y56" s="3" t="e">
        <f t="shared" si="9"/>
        <v>#N/A</v>
      </c>
      <c r="Z56" s="3" t="e">
        <f>Y56/(VLOOKUP($BI56,'5-7 Weighting'!$BI$12:$BJ$23,2,FALSE)/VLOOKUP($BI56,'5-7 Weighting'!$BI$12:$BK$23,3,FALSE))</f>
        <v>#N/A</v>
      </c>
      <c r="AA56" s="3" t="e">
        <f t="shared" si="10"/>
        <v>#N/A</v>
      </c>
      <c r="AB56" s="3">
        <f>1/VLOOKUP($K56,'5-7 Weighting'!$BU$9:$BV$415,2,FALSE)</f>
        <v>0.5</v>
      </c>
      <c r="AC56" s="3">
        <f t="shared" si="11"/>
        <v>4.5454545454545459</v>
      </c>
      <c r="AD56" s="3">
        <f>AC56/(VLOOKUP($BI56,'5-7 Weighting'!$BY$12:$BZ$23,2,FALSE)/(VLOOKUP($BI56,'5-7 Weighting'!$BY$12:$CA$23,3,FALSE)))</f>
        <v>0.24423695382410485</v>
      </c>
      <c r="AE56" s="3">
        <f t="shared" si="4"/>
        <v>-2.471677972699941E-2</v>
      </c>
      <c r="AF56" s="3" t="e">
        <f>1/VLOOKUP($K56,'5-7 Weighting'!$CK$9:CL$445,2,FALSE)</f>
        <v>#N/A</v>
      </c>
      <c r="AG56" s="3" t="e">
        <f t="shared" si="12"/>
        <v>#N/A</v>
      </c>
      <c r="AH56" s="3" t="e">
        <f>AG56/(VLOOKUP($BI56,'5-7 Weighting'!$CO$12:$CP$23,2,FALSE)/(VLOOKUP($BI56,'5-7 Weighting'!$CO$12:$CQ$23,3,FALSE)))</f>
        <v>#N/A</v>
      </c>
      <c r="AI56" s="3" t="e">
        <f t="shared" si="5"/>
        <v>#N/A</v>
      </c>
      <c r="AJ56" s="3" t="s">
        <v>643</v>
      </c>
      <c r="AK56" s="6">
        <v>-0.1012</v>
      </c>
      <c r="AL56" s="3" t="s">
        <v>72</v>
      </c>
      <c r="AM56" s="3">
        <v>0.10999999999999999</v>
      </c>
      <c r="AN56" s="3" t="s">
        <v>26</v>
      </c>
      <c r="AO56" s="3" t="s">
        <v>53</v>
      </c>
      <c r="AP56" s="3" t="s">
        <v>143</v>
      </c>
      <c r="AQ56" s="3" t="s">
        <v>54</v>
      </c>
      <c r="AR56" s="3" t="s">
        <v>55</v>
      </c>
      <c r="AS56" s="3" t="s">
        <v>37</v>
      </c>
      <c r="AT56" s="3" t="s">
        <v>73</v>
      </c>
      <c r="AU56" s="3" t="s">
        <v>57</v>
      </c>
      <c r="AV56" s="3" t="s">
        <v>74</v>
      </c>
      <c r="AW56" s="4" t="s">
        <v>12</v>
      </c>
      <c r="AX56" s="4" t="s">
        <v>232</v>
      </c>
      <c r="AY56" s="4">
        <v>1991</v>
      </c>
      <c r="AZ56" s="3" t="s">
        <v>30</v>
      </c>
      <c r="BA56" s="3" t="s">
        <v>30</v>
      </c>
      <c r="BB56" s="3">
        <v>1036</v>
      </c>
      <c r="BC56" s="3">
        <v>0</v>
      </c>
      <c r="BD56" s="3">
        <v>0</v>
      </c>
      <c r="BE56" s="3">
        <v>1</v>
      </c>
      <c r="BF56" s="3">
        <v>1</v>
      </c>
      <c r="BG56" s="4" t="s">
        <v>15</v>
      </c>
      <c r="BH56" s="4" t="s">
        <v>308</v>
      </c>
      <c r="BI56" s="3" t="s">
        <v>42</v>
      </c>
      <c r="BJ56" s="4" t="s">
        <v>234</v>
      </c>
      <c r="BK56" s="4" t="s">
        <v>78</v>
      </c>
      <c r="BL56" s="3">
        <v>-4.5999999999999999E-3</v>
      </c>
      <c r="BM56" s="3">
        <v>0.99541056379597226</v>
      </c>
      <c r="BN56" s="3"/>
      <c r="BO56" s="3" t="s">
        <v>60</v>
      </c>
      <c r="BP56" s="3">
        <v>-0.92</v>
      </c>
      <c r="BQ56" s="3"/>
    </row>
    <row r="57" spans="1:69" x14ac:dyDescent="0.25">
      <c r="A57" s="2">
        <v>177</v>
      </c>
      <c r="B57" s="3" t="s">
        <v>1258</v>
      </c>
      <c r="C57" s="3">
        <v>177.1</v>
      </c>
      <c r="D57" s="3" t="s">
        <v>1261</v>
      </c>
      <c r="E57" s="3" t="s">
        <v>1260</v>
      </c>
      <c r="F57" s="3"/>
      <c r="G57" s="3"/>
      <c r="H57" s="3" t="str">
        <f>IF(AK57&lt;'2_3 - Outliers'!$F$11,"Exclude, Low outlier",IF(AK57&gt;'2_3 - Outliers'!$F$12,"Exclude, High outlier",""))</f>
        <v/>
      </c>
      <c r="I57" s="3">
        <f>IF(AM57="",VLOOKUP(BI57,'4 -Impute_SE'!$B$10:$C$21,2,FALSE),Database!AM57)</f>
        <v>2.8279183381088823E-2</v>
      </c>
      <c r="J57" s="3">
        <f t="shared" si="0"/>
        <v>35.361700036526919</v>
      </c>
      <c r="K57" s="3" t="s">
        <v>1483</v>
      </c>
      <c r="L57" s="3">
        <f>1/VLOOKUP($K57,'5-7 Weighting'!J:K,2,FALSE)</f>
        <v>1</v>
      </c>
      <c r="M57" s="3">
        <f t="shared" si="1"/>
        <v>35.361700036526919</v>
      </c>
      <c r="N57" s="3">
        <f>M57/(VLOOKUP($BI57,'5-7 Weighting'!$M$9:$N$20,2,FALSE)/VLOOKUP($BI57,'5-7 Weighting'!$M$9:$O$20,3,FALSE))</f>
        <v>0.4798504910968126</v>
      </c>
      <c r="O57" s="3">
        <f t="shared" si="2"/>
        <v>-4.7358532315980709E-2</v>
      </c>
      <c r="P57" s="3" t="e">
        <f>1/VLOOKUP($K57,'5-7 Weighting'!Y:Z,2,FALSE)</f>
        <v>#N/A</v>
      </c>
      <c r="Q57" s="3" t="e">
        <f t="shared" si="6"/>
        <v>#N/A</v>
      </c>
      <c r="R57" s="3" t="e">
        <f>Q57/(VLOOKUP($BI57,'5-7 Weighting'!$AC$12:$AD$20,2,FALSE)/(VLOOKUP($BI57,'5-7 Weighting'!$AC$12:$AE$20,3,FALSE)))</f>
        <v>#N/A</v>
      </c>
      <c r="S57" s="3" t="e">
        <f t="shared" si="3"/>
        <v>#N/A</v>
      </c>
      <c r="T57" s="3" t="e">
        <f>1/VLOOKUP($K57,'5-7 Weighting'!$AO$9:$AP$311,2,FALSE)</f>
        <v>#N/A</v>
      </c>
      <c r="U57" s="3" t="e">
        <f t="shared" si="7"/>
        <v>#N/A</v>
      </c>
      <c r="V57" s="3" t="e">
        <f>U57/(VLOOKUP($BI57,'5-7 Weighting'!$AS$12:$AT$22,2,FALSE)/VLOOKUP($BI57,'5-7 Weighting'!$AS$12:$AU$22,3,FALSE))</f>
        <v>#N/A</v>
      </c>
      <c r="W57" s="3" t="e">
        <f t="shared" si="8"/>
        <v>#N/A</v>
      </c>
      <c r="X57" s="3">
        <f>1/VLOOKUP($K57,'5-7 Weighting'!$BE$9:$BF$487,2,FALSE)</f>
        <v>1</v>
      </c>
      <c r="Y57" s="3">
        <f t="shared" si="9"/>
        <v>35.361700036526919</v>
      </c>
      <c r="Z57" s="3">
        <f>Y57/(VLOOKUP($BI57,'5-7 Weighting'!$BI$12:$BJ$23,2,FALSE)/VLOOKUP($BI57,'5-7 Weighting'!$BI$12:$BK$23,3,FALSE))</f>
        <v>0.40963903603179896</v>
      </c>
      <c r="AA57" s="3">
        <f t="shared" si="10"/>
        <v>-4.0429058395784978E-2</v>
      </c>
      <c r="AB57" s="3">
        <f>1/VLOOKUP($K57,'5-7 Weighting'!$BU$9:$BV$415,2,FALSE)</f>
        <v>1</v>
      </c>
      <c r="AC57" s="3">
        <f t="shared" si="11"/>
        <v>35.361700036526919</v>
      </c>
      <c r="AD57" s="3">
        <f>AC57/(VLOOKUP($BI57,'5-7 Weighting'!$BY$12:$BZ$23,2,FALSE)/(VLOOKUP($BI57,'5-7 Weighting'!$BY$12:$CA$23,3,FALSE)))</f>
        <v>0.26197491119053395</v>
      </c>
      <c r="AE57" s="3">
        <f t="shared" si="4"/>
        <v>-2.5855443576257475E-2</v>
      </c>
      <c r="AF57" s="3">
        <f>1/VLOOKUP($K57,'5-7 Weighting'!$CK$9:CL$445,2,FALSE)</f>
        <v>1</v>
      </c>
      <c r="AG57" s="3">
        <f t="shared" si="12"/>
        <v>35.361700036526919</v>
      </c>
      <c r="AH57" s="3">
        <f>AG57/(VLOOKUP($BI57,'5-7 Weighting'!$CO$12:$CP$23,2,FALSE)/(VLOOKUP($BI57,'5-7 Weighting'!$CO$12:$CQ$23,3,FALSE)))</f>
        <v>0.3354674639491359</v>
      </c>
      <c r="AI57" s="3">
        <f t="shared" si="5"/>
        <v>-3.3108743300608402E-2</v>
      </c>
      <c r="AJ57" s="3" t="s">
        <v>370</v>
      </c>
      <c r="AK57" s="6">
        <v>-9.869435E-2</v>
      </c>
      <c r="AL57" s="3" t="s">
        <v>358</v>
      </c>
      <c r="AM57" s="3">
        <v>2.8279183381088823E-2</v>
      </c>
      <c r="AN57" s="3" t="s">
        <v>26</v>
      </c>
      <c r="AO57" s="3" t="s">
        <v>5</v>
      </c>
      <c r="AP57" s="3" t="s">
        <v>1314</v>
      </c>
      <c r="AQ57" s="3" t="s">
        <v>53</v>
      </c>
      <c r="AR57" s="3" t="s">
        <v>7</v>
      </c>
      <c r="AS57" s="3" t="s">
        <v>1318</v>
      </c>
      <c r="AT57" s="3" t="s">
        <v>38</v>
      </c>
      <c r="AU57" s="3" t="s">
        <v>10</v>
      </c>
      <c r="AV57" s="3" t="s">
        <v>11</v>
      </c>
      <c r="AW57" s="4" t="s">
        <v>340</v>
      </c>
      <c r="AX57" s="4" t="s">
        <v>1343</v>
      </c>
      <c r="AY57" s="4">
        <v>2014</v>
      </c>
      <c r="AZ57" s="3" t="s">
        <v>14</v>
      </c>
      <c r="BA57" s="3" t="s">
        <v>2425</v>
      </c>
      <c r="BB57" s="3">
        <v>491</v>
      </c>
      <c r="BC57" s="3">
        <v>1</v>
      </c>
      <c r="BD57" s="3">
        <v>0</v>
      </c>
      <c r="BE57" s="3">
        <v>1</v>
      </c>
      <c r="BF57" s="3">
        <v>1</v>
      </c>
      <c r="BG57" s="4" t="s">
        <v>348</v>
      </c>
      <c r="BH57" s="4" t="s">
        <v>1392</v>
      </c>
      <c r="BI57" s="3" t="s">
        <v>645</v>
      </c>
      <c r="BJ57" s="4" t="s">
        <v>33</v>
      </c>
      <c r="BK57" s="4"/>
      <c r="BL57" s="3">
        <v>-0.17330000000000001</v>
      </c>
      <c r="BM57" s="3"/>
      <c r="BN57" s="3"/>
      <c r="BO57" s="3"/>
      <c r="BP57" s="3">
        <v>-3.49</v>
      </c>
      <c r="BQ57" s="3" t="s">
        <v>1305</v>
      </c>
    </row>
    <row r="58" spans="1:69" x14ac:dyDescent="0.25">
      <c r="A58" s="2">
        <v>186</v>
      </c>
      <c r="B58" s="3" t="s">
        <v>1296</v>
      </c>
      <c r="C58" s="3">
        <v>186.2</v>
      </c>
      <c r="D58" s="3" t="s">
        <v>1302</v>
      </c>
      <c r="E58" s="3" t="s">
        <v>1301</v>
      </c>
      <c r="F58" s="3"/>
      <c r="G58" s="3"/>
      <c r="H58" s="3" t="str">
        <f>IF(AK58&lt;'2_3 - Outliers'!$F$11,"Exclude, Low outlier",IF(AK58&gt;'2_3 - Outliers'!$F$12,"Exclude, High outlier",""))</f>
        <v/>
      </c>
      <c r="I58" s="3">
        <f>IF(AM58="",VLOOKUP(BI58,'4 -Impute_SE'!$B$10:$C$21,2,FALSE),Database!AM58)</f>
        <v>0.56377811583155513</v>
      </c>
      <c r="J58" s="3">
        <f t="shared" si="0"/>
        <v>1.7737474582975452</v>
      </c>
      <c r="K58" s="3" t="s">
        <v>1484</v>
      </c>
      <c r="L58" s="3">
        <f>1/VLOOKUP($K58,'5-7 Weighting'!J:K,2,FALSE)</f>
        <v>1</v>
      </c>
      <c r="M58" s="3">
        <f t="shared" si="1"/>
        <v>1.7737474582975452</v>
      </c>
      <c r="N58" s="3">
        <f>M58/(VLOOKUP($BI58,'5-7 Weighting'!$M$9:$N$20,2,FALSE)/VLOOKUP($BI58,'5-7 Weighting'!$M$9:$O$20,3,FALSE))</f>
        <v>3.5932793826925873E-2</v>
      </c>
      <c r="O58" s="3">
        <f t="shared" si="2"/>
        <v>-3.4438808760523612E-3</v>
      </c>
      <c r="P58" s="3" t="e">
        <f>1/VLOOKUP($K58,'5-7 Weighting'!Y:Z,2,FALSE)</f>
        <v>#N/A</v>
      </c>
      <c r="Q58" s="3" t="e">
        <f t="shared" si="6"/>
        <v>#N/A</v>
      </c>
      <c r="R58" s="3" t="e">
        <f>Q58/(VLOOKUP($BI58,'5-7 Weighting'!$AC$12:$AD$20,2,FALSE)/(VLOOKUP($BI58,'5-7 Weighting'!$AC$12:$AE$20,3,FALSE)))</f>
        <v>#N/A</v>
      </c>
      <c r="S58" s="3" t="e">
        <f t="shared" si="3"/>
        <v>#N/A</v>
      </c>
      <c r="T58" s="3" t="e">
        <f>1/VLOOKUP($K58,'5-7 Weighting'!$AO$9:$AP$311,2,FALSE)</f>
        <v>#N/A</v>
      </c>
      <c r="U58" s="3" t="e">
        <f t="shared" si="7"/>
        <v>#N/A</v>
      </c>
      <c r="V58" s="3" t="e">
        <f>U58/(VLOOKUP($BI58,'5-7 Weighting'!$AS$12:$AT$22,2,FALSE)/VLOOKUP($BI58,'5-7 Weighting'!$AS$12:$AU$22,3,FALSE))</f>
        <v>#N/A</v>
      </c>
      <c r="W58" s="3" t="e">
        <f t="shared" si="8"/>
        <v>#N/A</v>
      </c>
      <c r="X58" s="3">
        <f>1/VLOOKUP($K58,'5-7 Weighting'!$BE$9:$BF$487,2,FALSE)</f>
        <v>1</v>
      </c>
      <c r="Y58" s="3">
        <f t="shared" si="9"/>
        <v>1.7737474582975452</v>
      </c>
      <c r="Z58" s="3">
        <f>Y58/(VLOOKUP($BI58,'5-7 Weighting'!$BI$12:$BJ$23,2,FALSE)/VLOOKUP($BI58,'5-7 Weighting'!$BI$12:$BK$23,3,FALSE))</f>
        <v>2.8011273677418208E-2</v>
      </c>
      <c r="AA58" s="3">
        <f t="shared" si="10"/>
        <v>-2.6846643263024688E-3</v>
      </c>
      <c r="AB58" s="3" t="e">
        <f>1/VLOOKUP($K58,'5-7 Weighting'!$BU$9:$BV$415,2,FALSE)</f>
        <v>#N/A</v>
      </c>
      <c r="AC58" s="3" t="e">
        <f t="shared" si="11"/>
        <v>#N/A</v>
      </c>
      <c r="AD58" s="3" t="e">
        <f>AC58/(VLOOKUP($BI58,'5-7 Weighting'!$BY$12:$BZ$23,2,FALSE)/(VLOOKUP($BI58,'5-7 Weighting'!$BY$12:$CA$23,3,FALSE)))</f>
        <v>#N/A</v>
      </c>
      <c r="AE58" s="3" t="e">
        <f t="shared" si="4"/>
        <v>#N/A</v>
      </c>
      <c r="AF58" s="3">
        <f>1/VLOOKUP($K58,'5-7 Weighting'!$CK$9:CL$445,2,FALSE)</f>
        <v>1</v>
      </c>
      <c r="AG58" s="3">
        <f t="shared" si="12"/>
        <v>1.7737474582975452</v>
      </c>
      <c r="AH58" s="3">
        <f>AG58/(VLOOKUP($BI58,'5-7 Weighting'!$CO$12:$CP$23,2,FALSE)/(VLOOKUP($BI58,'5-7 Weighting'!$CO$12:$CQ$23,3,FALSE)))</f>
        <v>2.7184233185369507E-2</v>
      </c>
      <c r="AI58" s="3">
        <f t="shared" si="5"/>
        <v>-2.6053988801474537E-3</v>
      </c>
      <c r="AJ58" s="3" t="s">
        <v>24</v>
      </c>
      <c r="AK58" s="6">
        <v>-9.5842279691364385E-2</v>
      </c>
      <c r="AL58" s="3" t="s">
        <v>25</v>
      </c>
      <c r="AM58" s="3">
        <v>0.56377811583155513</v>
      </c>
      <c r="AN58" s="3" t="s">
        <v>26</v>
      </c>
      <c r="AO58" s="3" t="s">
        <v>53</v>
      </c>
      <c r="AP58" s="3" t="s">
        <v>1314</v>
      </c>
      <c r="AQ58" s="3" t="s">
        <v>54</v>
      </c>
      <c r="AR58" s="3" t="s">
        <v>7</v>
      </c>
      <c r="AS58" s="3" t="s">
        <v>1334</v>
      </c>
      <c r="AT58" s="3" t="s">
        <v>698</v>
      </c>
      <c r="AU58" s="3" t="s">
        <v>10</v>
      </c>
      <c r="AV58" s="3" t="s">
        <v>11</v>
      </c>
      <c r="AW58" s="4" t="s">
        <v>340</v>
      </c>
      <c r="AX58" s="4" t="s">
        <v>841</v>
      </c>
      <c r="AY58" s="4">
        <v>2015</v>
      </c>
      <c r="AZ58" s="3" t="s">
        <v>14</v>
      </c>
      <c r="BA58" s="3" t="s">
        <v>14</v>
      </c>
      <c r="BB58" s="3">
        <v>244</v>
      </c>
      <c r="BC58" s="3">
        <v>1</v>
      </c>
      <c r="BD58" s="3">
        <v>0</v>
      </c>
      <c r="BE58" s="3">
        <v>0</v>
      </c>
      <c r="BF58" s="3">
        <v>0</v>
      </c>
      <c r="BG58" s="4" t="s">
        <v>15</v>
      </c>
      <c r="BH58" s="4" t="s">
        <v>1400</v>
      </c>
      <c r="BI58" s="3" t="s">
        <v>42</v>
      </c>
      <c r="BJ58" s="4" t="s">
        <v>33</v>
      </c>
      <c r="BK58" s="4"/>
      <c r="BL58" s="3">
        <v>-2.5059999999999998</v>
      </c>
      <c r="BM58" s="3"/>
      <c r="BN58" s="3"/>
      <c r="BO58" s="3"/>
      <c r="BP58" s="3">
        <v>-0.17</v>
      </c>
      <c r="BQ58" s="3" t="s">
        <v>1305</v>
      </c>
    </row>
    <row r="59" spans="1:69" x14ac:dyDescent="0.25">
      <c r="A59" s="2">
        <v>34</v>
      </c>
      <c r="B59" s="3" t="s">
        <v>736</v>
      </c>
      <c r="C59" s="3">
        <v>34.200000000000003</v>
      </c>
      <c r="D59" s="3" t="s">
        <v>1011</v>
      </c>
      <c r="E59" s="3" t="s">
        <v>738</v>
      </c>
      <c r="F59" s="3"/>
      <c r="G59" s="3"/>
      <c r="H59" s="3" t="str">
        <f>IF(AK59&lt;'2_3 - Outliers'!$F$11,"Exclude, Low outlier",IF(AK59&gt;'2_3 - Outliers'!$F$12,"Exclude, High outlier",""))</f>
        <v/>
      </c>
      <c r="I59" s="3">
        <f>IF(AM59="",VLOOKUP(BI59,'4 -Impute_SE'!$B$10:$C$21,2,FALSE),Database!AM59)</f>
        <v>0.22162162162162163</v>
      </c>
      <c r="J59" s="3">
        <f t="shared" si="0"/>
        <v>4.5121951219512191</v>
      </c>
      <c r="K59" s="3" t="s">
        <v>1485</v>
      </c>
      <c r="L59" s="3">
        <f>1/VLOOKUP($K59,'5-7 Weighting'!J:K,2,FALSE)</f>
        <v>1</v>
      </c>
      <c r="M59" s="3">
        <f t="shared" si="1"/>
        <v>4.5121951219512191</v>
      </c>
      <c r="N59" s="3">
        <f>M59/(VLOOKUP($BI59,'5-7 Weighting'!$M$9:$N$20,2,FALSE)/VLOOKUP($BI59,'5-7 Weighting'!$M$9:$O$20,3,FALSE))</f>
        <v>0.42631211225096644</v>
      </c>
      <c r="O59" s="3">
        <f t="shared" si="2"/>
        <v>-3.4957593204579251E-2</v>
      </c>
      <c r="P59" s="3" t="e">
        <f>1/VLOOKUP($K59,'5-7 Weighting'!Y:Z,2,FALSE)</f>
        <v>#N/A</v>
      </c>
      <c r="Q59" s="3" t="e">
        <f t="shared" si="6"/>
        <v>#N/A</v>
      </c>
      <c r="R59" s="3" t="e">
        <f>Q59/(VLOOKUP($BI59,'5-7 Weighting'!$AC$12:$AD$20,2,FALSE)/(VLOOKUP($BI59,'5-7 Weighting'!$AC$12:$AE$20,3,FALSE)))</f>
        <v>#N/A</v>
      </c>
      <c r="S59" s="3" t="e">
        <f t="shared" si="3"/>
        <v>#N/A</v>
      </c>
      <c r="T59" s="3" t="e">
        <f>1/VLOOKUP($K59,'5-7 Weighting'!$AO$9:$AP$311,2,FALSE)</f>
        <v>#N/A</v>
      </c>
      <c r="U59" s="3" t="e">
        <f t="shared" si="7"/>
        <v>#N/A</v>
      </c>
      <c r="V59" s="3" t="e">
        <f>U59/(VLOOKUP($BI59,'5-7 Weighting'!$AS$12:$AT$22,2,FALSE)/VLOOKUP($BI59,'5-7 Weighting'!$AS$12:$AU$22,3,FALSE))</f>
        <v>#N/A</v>
      </c>
      <c r="W59" s="3" t="e">
        <f t="shared" si="8"/>
        <v>#N/A</v>
      </c>
      <c r="X59" s="3">
        <f>1/VLOOKUP($K59,'5-7 Weighting'!$BE$9:$BF$487,2,FALSE)</f>
        <v>1</v>
      </c>
      <c r="Y59" s="3">
        <f t="shared" si="9"/>
        <v>4.5121951219512191</v>
      </c>
      <c r="Z59" s="3">
        <f>Y59/(VLOOKUP($BI59,'5-7 Weighting'!$BI$12:$BJ$23,2,FALSE)/VLOOKUP($BI59,'5-7 Weighting'!$BI$12:$BK$23,3,FALSE))</f>
        <v>0.33436181819098926</v>
      </c>
      <c r="AA59" s="3">
        <f t="shared" si="10"/>
        <v>-2.7417669091661122E-2</v>
      </c>
      <c r="AB59" s="3">
        <f>1/VLOOKUP($K59,'5-7 Weighting'!$BU$9:$BV$415,2,FALSE)</f>
        <v>1</v>
      </c>
      <c r="AC59" s="3">
        <f t="shared" si="11"/>
        <v>4.5121951219512191</v>
      </c>
      <c r="AD59" s="3">
        <f>AC59/(VLOOKUP($BI59,'5-7 Weighting'!$BY$12:$BZ$23,2,FALSE)/(VLOOKUP($BI59,'5-7 Weighting'!$BY$12:$CA$23,3,FALSE)))</f>
        <v>0.33687684349353042</v>
      </c>
      <c r="AE59" s="3">
        <f t="shared" si="4"/>
        <v>-2.7623901166469497E-2</v>
      </c>
      <c r="AF59" s="3" t="e">
        <f>1/VLOOKUP($K59,'5-7 Weighting'!$CK$9:CL$445,2,FALSE)</f>
        <v>#N/A</v>
      </c>
      <c r="AG59" s="3" t="e">
        <f t="shared" si="12"/>
        <v>#N/A</v>
      </c>
      <c r="AH59" s="3" t="e">
        <f>AG59/(VLOOKUP($BI59,'5-7 Weighting'!$CO$12:$CP$23,2,FALSE)/(VLOOKUP($BI59,'5-7 Weighting'!$CO$12:$CQ$23,3,FALSE)))</f>
        <v>#N/A</v>
      </c>
      <c r="AI59" s="3" t="e">
        <f t="shared" si="5"/>
        <v>#N/A</v>
      </c>
      <c r="AJ59" s="3" t="s">
        <v>267</v>
      </c>
      <c r="AK59" s="6">
        <v>-8.2000000000000003E-2</v>
      </c>
      <c r="AL59" s="3" t="s">
        <v>157</v>
      </c>
      <c r="AM59" s="3">
        <v>0.22162162162162163</v>
      </c>
      <c r="AN59" s="3" t="s">
        <v>26</v>
      </c>
      <c r="AO59" s="3" t="s">
        <v>53</v>
      </c>
      <c r="AP59" s="3" t="s">
        <v>143</v>
      </c>
      <c r="AQ59" s="3" t="s">
        <v>54</v>
      </c>
      <c r="AR59" s="3" t="s">
        <v>102</v>
      </c>
      <c r="AS59" s="3" t="s">
        <v>606</v>
      </c>
      <c r="AT59" s="3" t="s">
        <v>103</v>
      </c>
      <c r="AU59" s="3" t="s">
        <v>10</v>
      </c>
      <c r="AV59" s="3" t="s">
        <v>39</v>
      </c>
      <c r="AW59" s="4" t="s">
        <v>12</v>
      </c>
      <c r="AX59" s="4" t="s">
        <v>13</v>
      </c>
      <c r="AY59" s="4" t="s">
        <v>739</v>
      </c>
      <c r="AZ59" s="3" t="s">
        <v>2425</v>
      </c>
      <c r="BA59" s="3" t="s">
        <v>14</v>
      </c>
      <c r="BB59" s="3">
        <v>451</v>
      </c>
      <c r="BC59" s="3">
        <v>0</v>
      </c>
      <c r="BD59" s="3">
        <v>0</v>
      </c>
      <c r="BE59" s="3">
        <v>1</v>
      </c>
      <c r="BF59" s="3">
        <v>1</v>
      </c>
      <c r="BG59" s="4" t="s">
        <v>332</v>
      </c>
      <c r="BH59" s="4" t="s">
        <v>1012</v>
      </c>
      <c r="BI59" s="4" t="s">
        <v>468</v>
      </c>
      <c r="BJ59" s="4" t="s">
        <v>33</v>
      </c>
      <c r="BK59" s="4"/>
      <c r="BL59" s="3">
        <v>-8.2000000000000003E-2</v>
      </c>
      <c r="BM59" s="3"/>
      <c r="BN59" s="3"/>
      <c r="BO59" s="3" t="s">
        <v>20</v>
      </c>
      <c r="BP59" s="3">
        <v>-0.37</v>
      </c>
      <c r="BQ59" s="3"/>
    </row>
    <row r="60" spans="1:69" x14ac:dyDescent="0.25">
      <c r="A60" s="2">
        <v>72</v>
      </c>
      <c r="B60" s="3" t="s">
        <v>275</v>
      </c>
      <c r="C60" s="3">
        <v>72.400000000000006</v>
      </c>
      <c r="D60" s="3" t="s">
        <v>571</v>
      </c>
      <c r="E60" s="3" t="s">
        <v>374</v>
      </c>
      <c r="F60" s="3"/>
      <c r="G60" s="3"/>
      <c r="H60" s="3" t="str">
        <f>IF(AK60&lt;'2_3 - Outliers'!$F$11,"Exclude, Low outlier",IF(AK60&gt;'2_3 - Outliers'!$F$12,"Exclude, High outlier",""))</f>
        <v/>
      </c>
      <c r="I60" s="3">
        <f>IF(AM60="",VLOOKUP(BI60,'4 -Impute_SE'!$B$10:$C$21,2,FALSE),Database!AM60)</f>
        <v>6.9014893026915811E-2</v>
      </c>
      <c r="J60" s="3">
        <f t="shared" si="0"/>
        <v>14.489626168224298</v>
      </c>
      <c r="K60" s="3" t="s">
        <v>1486</v>
      </c>
      <c r="L60" s="3">
        <f>1/VLOOKUP($K60,'5-7 Weighting'!J:K,2,FALSE)</f>
        <v>1</v>
      </c>
      <c r="M60" s="3">
        <f t="shared" si="1"/>
        <v>14.489626168224298</v>
      </c>
      <c r="N60" s="3">
        <f>M60/(VLOOKUP($BI60,'5-7 Weighting'!$M$9:$N$20,2,FALSE)/VLOOKUP($BI60,'5-7 Weighting'!$M$9:$O$20,3,FALSE))</f>
        <v>0.29353262624644416</v>
      </c>
      <c r="O60" s="3">
        <f t="shared" si="2"/>
        <v>-2.3482610099715532E-2</v>
      </c>
      <c r="P60" s="3" t="e">
        <f>1/VLOOKUP($K60,'5-7 Weighting'!Y:Z,2,FALSE)</f>
        <v>#N/A</v>
      </c>
      <c r="Q60" s="3" t="e">
        <f t="shared" si="6"/>
        <v>#N/A</v>
      </c>
      <c r="R60" s="3" t="e">
        <f>Q60/(VLOOKUP($BI60,'5-7 Weighting'!$AC$12:$AD$20,2,FALSE)/(VLOOKUP($BI60,'5-7 Weighting'!$AC$12:$AE$20,3,FALSE)))</f>
        <v>#N/A</v>
      </c>
      <c r="S60" s="3" t="e">
        <f t="shared" si="3"/>
        <v>#N/A</v>
      </c>
      <c r="T60" s="3" t="e">
        <f>1/VLOOKUP($K60,'5-7 Weighting'!$AO$9:$AP$311,2,FALSE)</f>
        <v>#N/A</v>
      </c>
      <c r="U60" s="3" t="e">
        <f t="shared" si="7"/>
        <v>#N/A</v>
      </c>
      <c r="V60" s="3" t="e">
        <f>U60/(VLOOKUP($BI60,'5-7 Weighting'!$AS$12:$AT$22,2,FALSE)/VLOOKUP($BI60,'5-7 Weighting'!$AS$12:$AU$22,3,FALSE))</f>
        <v>#N/A</v>
      </c>
      <c r="W60" s="3" t="e">
        <f t="shared" si="8"/>
        <v>#N/A</v>
      </c>
      <c r="X60" s="3">
        <f>1/VLOOKUP($K60,'5-7 Weighting'!$BE$9:$BF$487,2,FALSE)</f>
        <v>1</v>
      </c>
      <c r="Y60" s="3">
        <f t="shared" si="9"/>
        <v>14.489626168224298</v>
      </c>
      <c r="Z60" s="3">
        <f>Y60/(VLOOKUP($BI60,'5-7 Weighting'!$BI$12:$BJ$23,2,FALSE)/VLOOKUP($BI60,'5-7 Weighting'!$BI$12:$BK$23,3,FALSE))</f>
        <v>0.22882224985465002</v>
      </c>
      <c r="AA60" s="3">
        <f t="shared" si="10"/>
        <v>-1.8305779988372003E-2</v>
      </c>
      <c r="AB60" s="3">
        <f>1/VLOOKUP($K60,'5-7 Weighting'!$BU$9:$BV$415,2,FALSE)</f>
        <v>1</v>
      </c>
      <c r="AC60" s="3">
        <f t="shared" si="11"/>
        <v>14.489626168224298</v>
      </c>
      <c r="AD60" s="3">
        <f>AC60/(VLOOKUP($BI60,'5-7 Weighting'!$BY$12:$BZ$23,2,FALSE)/(VLOOKUP($BI60,'5-7 Weighting'!$BY$12:$CA$23,3,FALSE)))</f>
        <v>0.77855847462297056</v>
      </c>
      <c r="AE60" s="3">
        <f t="shared" si="4"/>
        <v>-6.2284677969837644E-2</v>
      </c>
      <c r="AF60" s="3" t="e">
        <f>1/VLOOKUP($K60,'5-7 Weighting'!$CK$9:CL$445,2,FALSE)</f>
        <v>#N/A</v>
      </c>
      <c r="AG60" s="3" t="e">
        <f t="shared" si="12"/>
        <v>#N/A</v>
      </c>
      <c r="AH60" s="3" t="e">
        <f>AG60/(VLOOKUP($BI60,'5-7 Weighting'!$CO$12:$CP$23,2,FALSE)/(VLOOKUP($BI60,'5-7 Weighting'!$CO$12:$CQ$23,3,FALSE)))</f>
        <v>#N/A</v>
      </c>
      <c r="AI60" s="3" t="e">
        <f t="shared" si="5"/>
        <v>#N/A</v>
      </c>
      <c r="AJ60" s="3" t="s">
        <v>278</v>
      </c>
      <c r="AK60" s="6">
        <v>-0.08</v>
      </c>
      <c r="AL60" s="3" t="s">
        <v>4</v>
      </c>
      <c r="AM60" s="3">
        <v>6.9014893026915811E-2</v>
      </c>
      <c r="AN60" s="3" t="s">
        <v>26</v>
      </c>
      <c r="AO60" s="3" t="s">
        <v>53</v>
      </c>
      <c r="AP60" s="3" t="s">
        <v>143</v>
      </c>
      <c r="AQ60" s="3" t="s">
        <v>54</v>
      </c>
      <c r="AR60" s="3" t="s">
        <v>201</v>
      </c>
      <c r="AS60" s="3" t="s">
        <v>84</v>
      </c>
      <c r="AT60" s="3" t="s">
        <v>38</v>
      </c>
      <c r="AU60" s="3" t="s">
        <v>10</v>
      </c>
      <c r="AV60" s="3" t="s">
        <v>11</v>
      </c>
      <c r="AW60" s="4" t="s">
        <v>12</v>
      </c>
      <c r="AX60" s="4" t="s">
        <v>40</v>
      </c>
      <c r="AY60" s="4">
        <v>2009</v>
      </c>
      <c r="AZ60" s="3" t="s">
        <v>30</v>
      </c>
      <c r="BA60" s="3" t="s">
        <v>14</v>
      </c>
      <c r="BB60" s="3">
        <v>1605</v>
      </c>
      <c r="BC60" s="3">
        <v>0</v>
      </c>
      <c r="BD60" s="3">
        <v>0</v>
      </c>
      <c r="BE60" s="3">
        <v>1</v>
      </c>
      <c r="BF60" s="3">
        <v>1</v>
      </c>
      <c r="BG60" s="4" t="s">
        <v>15</v>
      </c>
      <c r="BH60" s="4" t="s">
        <v>41</v>
      </c>
      <c r="BI60" s="4" t="s">
        <v>42</v>
      </c>
      <c r="BJ60" s="4" t="s">
        <v>18</v>
      </c>
      <c r="BK60" s="4"/>
      <c r="BL60" s="3">
        <v>-1.5503899999999999E-2</v>
      </c>
      <c r="BM60" s="3"/>
      <c r="BN60" s="3">
        <v>0.98461566674314471</v>
      </c>
      <c r="BO60" s="3" t="s">
        <v>19</v>
      </c>
      <c r="BP60" s="3">
        <v>-1.1591700934579439</v>
      </c>
      <c r="BQ60" s="3" t="s">
        <v>91</v>
      </c>
    </row>
    <row r="61" spans="1:69" x14ac:dyDescent="0.25">
      <c r="A61" s="2">
        <v>154</v>
      </c>
      <c r="B61" s="3" t="s">
        <v>1194</v>
      </c>
      <c r="C61" s="3">
        <v>154.1</v>
      </c>
      <c r="D61" s="3" t="s">
        <v>1197</v>
      </c>
      <c r="E61" s="3" t="s">
        <v>1196</v>
      </c>
      <c r="F61" s="3"/>
      <c r="G61" s="3"/>
      <c r="H61" s="3" t="str">
        <f>IF(AK61&lt;'2_3 - Outliers'!$F$11,"Exclude, Low outlier",IF(AK61&gt;'2_3 - Outliers'!$F$12,"Exclude, High outlier",""))</f>
        <v/>
      </c>
      <c r="I61" s="3">
        <f>IF(AM61="",VLOOKUP(BI61,'4 -Impute_SE'!$B$10:$C$21,2,FALSE),Database!AM61)</f>
        <v>0.02</v>
      </c>
      <c r="J61" s="3">
        <f t="shared" si="0"/>
        <v>50</v>
      </c>
      <c r="K61" s="3" t="s">
        <v>1487</v>
      </c>
      <c r="L61" s="3">
        <f>1/VLOOKUP($K61,'5-7 Weighting'!J:K,2,FALSE)</f>
        <v>1</v>
      </c>
      <c r="M61" s="3">
        <f t="shared" si="1"/>
        <v>50</v>
      </c>
      <c r="N61" s="3">
        <f>M61/(VLOOKUP($BI61,'5-7 Weighting'!$M$9:$N$20,2,FALSE)/VLOOKUP($BI61,'5-7 Weighting'!$M$9:$O$20,3,FALSE))</f>
        <v>4.7239990816998993</v>
      </c>
      <c r="O61" s="3">
        <f t="shared" si="2"/>
        <v>-0.37791992653599193</v>
      </c>
      <c r="P61" s="3" t="e">
        <f>1/VLOOKUP($K61,'5-7 Weighting'!Y:Z,2,FALSE)</f>
        <v>#N/A</v>
      </c>
      <c r="Q61" s="3" t="e">
        <f t="shared" si="6"/>
        <v>#N/A</v>
      </c>
      <c r="R61" s="3" t="e">
        <f>Q61/(VLOOKUP($BI61,'5-7 Weighting'!$AC$12:$AD$20,2,FALSE)/(VLOOKUP($BI61,'5-7 Weighting'!$AC$12:$AE$20,3,FALSE)))</f>
        <v>#N/A</v>
      </c>
      <c r="S61" s="3" t="e">
        <f t="shared" si="3"/>
        <v>#N/A</v>
      </c>
      <c r="T61" s="3" t="e">
        <f>1/VLOOKUP($K61,'5-7 Weighting'!$AO$9:$AP$311,2,FALSE)</f>
        <v>#N/A</v>
      </c>
      <c r="U61" s="3" t="e">
        <f t="shared" si="7"/>
        <v>#N/A</v>
      </c>
      <c r="V61" s="3" t="e">
        <f>U61/(VLOOKUP($BI61,'5-7 Weighting'!$AS$12:$AT$22,2,FALSE)/VLOOKUP($BI61,'5-7 Weighting'!$AS$12:$AU$22,3,FALSE))</f>
        <v>#N/A</v>
      </c>
      <c r="W61" s="3" t="e">
        <f t="shared" si="8"/>
        <v>#N/A</v>
      </c>
      <c r="X61" s="3">
        <f>1/VLOOKUP($K61,'5-7 Weighting'!$BE$9:$BF$487,2,FALSE)</f>
        <v>1</v>
      </c>
      <c r="Y61" s="3">
        <f t="shared" si="9"/>
        <v>50</v>
      </c>
      <c r="Z61" s="3">
        <f>Y61/(VLOOKUP($BI61,'5-7 Weighting'!$BI$12:$BJ$23,2,FALSE)/VLOOKUP($BI61,'5-7 Weighting'!$BI$12:$BK$23,3,FALSE))</f>
        <v>3.7050904177920434</v>
      </c>
      <c r="AA61" s="3">
        <f t="shared" si="10"/>
        <v>-0.2964072334233635</v>
      </c>
      <c r="AB61" s="3">
        <f>1/VLOOKUP($K61,'5-7 Weighting'!$BU$9:$BV$415,2,FALSE)</f>
        <v>1</v>
      </c>
      <c r="AC61" s="3">
        <f t="shared" si="11"/>
        <v>50</v>
      </c>
      <c r="AD61" s="3">
        <f>AC61/(VLOOKUP($BI61,'5-7 Weighting'!$BY$12:$BZ$23,2,FALSE)/(VLOOKUP($BI61,'5-7 Weighting'!$BY$12:$CA$23,3,FALSE)))</f>
        <v>3.7329596170904726</v>
      </c>
      <c r="AE61" s="3">
        <f t="shared" si="4"/>
        <v>-0.29863676936723782</v>
      </c>
      <c r="AF61" s="3">
        <f>1/VLOOKUP($K61,'5-7 Weighting'!$CK$9:CL$445,2,FALSE)</f>
        <v>1</v>
      </c>
      <c r="AG61" s="3">
        <f t="shared" si="12"/>
        <v>50</v>
      </c>
      <c r="AH61" s="3">
        <f>AG61/(VLOOKUP($BI61,'5-7 Weighting'!$CO$12:$CP$23,2,FALSE)/(VLOOKUP($BI61,'5-7 Weighting'!$CO$12:$CQ$23,3,FALSE)))</f>
        <v>3.8165176049657026</v>
      </c>
      <c r="AI61" s="3">
        <f t="shared" si="5"/>
        <v>-0.30532140839725619</v>
      </c>
      <c r="AJ61" s="3" t="s">
        <v>1304</v>
      </c>
      <c r="AK61" s="6">
        <v>-0.08</v>
      </c>
      <c r="AL61" s="3" t="s">
        <v>4</v>
      </c>
      <c r="AM61" s="3">
        <v>0.02</v>
      </c>
      <c r="AN61" s="3" t="s">
        <v>1310</v>
      </c>
      <c r="AO61" s="3" t="s">
        <v>5</v>
      </c>
      <c r="AP61" s="3" t="s">
        <v>143</v>
      </c>
      <c r="AQ61" s="3" t="s">
        <v>53</v>
      </c>
      <c r="AR61" s="3" t="s">
        <v>102</v>
      </c>
      <c r="AS61" s="3" t="s">
        <v>37</v>
      </c>
      <c r="AT61" s="3" t="s">
        <v>1317</v>
      </c>
      <c r="AU61" s="3" t="s">
        <v>10</v>
      </c>
      <c r="AV61" s="3" t="s">
        <v>191</v>
      </c>
      <c r="AW61" s="4" t="s">
        <v>75</v>
      </c>
      <c r="AX61" s="4" t="s">
        <v>75</v>
      </c>
      <c r="AY61" s="4">
        <v>2011</v>
      </c>
      <c r="AZ61" s="3" t="s">
        <v>14</v>
      </c>
      <c r="BA61" s="3" t="s">
        <v>2425</v>
      </c>
      <c r="BB61" s="3">
        <v>4768</v>
      </c>
      <c r="BC61" s="3">
        <v>1</v>
      </c>
      <c r="BD61" s="3">
        <v>0</v>
      </c>
      <c r="BE61" s="3">
        <v>1</v>
      </c>
      <c r="BF61" s="3">
        <v>1</v>
      </c>
      <c r="BG61" s="4" t="s">
        <v>1352</v>
      </c>
      <c r="BH61" s="4" t="s">
        <v>1357</v>
      </c>
      <c r="BI61" s="4" t="s">
        <v>468</v>
      </c>
      <c r="BJ61" s="4" t="s">
        <v>1402</v>
      </c>
      <c r="BK61" s="4"/>
      <c r="BL61" s="3">
        <v>-0.04</v>
      </c>
      <c r="BM61" s="3"/>
      <c r="BN61" s="3"/>
      <c r="BO61" s="3"/>
      <c r="BP61" s="3">
        <v>-4</v>
      </c>
      <c r="BQ61" s="3" t="s">
        <v>125</v>
      </c>
    </row>
    <row r="62" spans="1:69" x14ac:dyDescent="0.25">
      <c r="A62" s="2">
        <v>177</v>
      </c>
      <c r="B62" s="3" t="s">
        <v>1258</v>
      </c>
      <c r="C62" s="3">
        <v>177.1</v>
      </c>
      <c r="D62" s="3" t="s">
        <v>1259</v>
      </c>
      <c r="E62" s="3" t="s">
        <v>1260</v>
      </c>
      <c r="F62" s="3"/>
      <c r="G62" s="3"/>
      <c r="H62" s="3" t="str">
        <f>IF(AK62&lt;'2_3 - Outliers'!$F$11,"Exclude, Low outlier",IF(AK62&gt;'2_3 - Outliers'!$F$12,"Exclude, High outlier",""))</f>
        <v/>
      </c>
      <c r="I62" s="3">
        <f>IF(AM62="",VLOOKUP(BI62,'4 -Impute_SE'!$B$10:$C$21,2,FALSE),Database!AM62)</f>
        <v>1.7102396514161219E-2</v>
      </c>
      <c r="J62" s="3">
        <f t="shared" si="0"/>
        <v>58.471337579617838</v>
      </c>
      <c r="K62" s="3" t="s">
        <v>1488</v>
      </c>
      <c r="L62" s="3">
        <f>1/VLOOKUP($K62,'5-7 Weighting'!J:K,2,FALSE)</f>
        <v>1</v>
      </c>
      <c r="M62" s="3">
        <f t="shared" si="1"/>
        <v>58.471337579617838</v>
      </c>
      <c r="N62" s="3">
        <f>M62/(VLOOKUP($BI62,'5-7 Weighting'!$M$9:$N$20,2,FALSE)/VLOOKUP($BI62,'5-7 Weighting'!$M$9:$O$20,3,FALSE))</f>
        <v>1.0815090112982768</v>
      </c>
      <c r="O62" s="3">
        <f t="shared" si="2"/>
        <v>-8.4898457386914733E-2</v>
      </c>
      <c r="P62" s="3" t="e">
        <f>1/VLOOKUP($K62,'5-7 Weighting'!Y:Z,2,FALSE)</f>
        <v>#N/A</v>
      </c>
      <c r="Q62" s="3" t="e">
        <f t="shared" si="6"/>
        <v>#N/A</v>
      </c>
      <c r="R62" s="3" t="e">
        <f>Q62/(VLOOKUP($BI62,'5-7 Weighting'!$AC$12:$AD$20,2,FALSE)/(VLOOKUP($BI62,'5-7 Weighting'!$AC$12:$AE$20,3,FALSE)))</f>
        <v>#N/A</v>
      </c>
      <c r="S62" s="3" t="e">
        <f t="shared" si="3"/>
        <v>#N/A</v>
      </c>
      <c r="T62" s="3" t="e">
        <f>1/VLOOKUP($K62,'5-7 Weighting'!$AO$9:$AP$311,2,FALSE)</f>
        <v>#N/A</v>
      </c>
      <c r="U62" s="3" t="e">
        <f t="shared" si="7"/>
        <v>#N/A</v>
      </c>
      <c r="V62" s="3" t="e">
        <f>U62/(VLOOKUP($BI62,'5-7 Weighting'!$AS$12:$AT$22,2,FALSE)/VLOOKUP($BI62,'5-7 Weighting'!$AS$12:$AU$22,3,FALSE))</f>
        <v>#N/A</v>
      </c>
      <c r="W62" s="3" t="e">
        <f t="shared" si="8"/>
        <v>#N/A</v>
      </c>
      <c r="X62" s="3">
        <f>1/VLOOKUP($K62,'5-7 Weighting'!$BE$9:$BF$487,2,FALSE)</f>
        <v>1</v>
      </c>
      <c r="Y62" s="3">
        <f t="shared" si="9"/>
        <v>58.471337579617838</v>
      </c>
      <c r="Z62" s="3">
        <f>Y62/(VLOOKUP($BI62,'5-7 Weighting'!$BI$12:$BJ$23,2,FALSE)/VLOOKUP($BI62,'5-7 Weighting'!$BI$12:$BK$23,3,FALSE))</f>
        <v>0.90364674371821341</v>
      </c>
      <c r="AA62" s="3">
        <f t="shared" si="10"/>
        <v>-7.0936269381879746E-2</v>
      </c>
      <c r="AB62" s="3">
        <f>1/VLOOKUP($K62,'5-7 Weighting'!$BU$9:$BV$415,2,FALSE)</f>
        <v>1</v>
      </c>
      <c r="AC62" s="3">
        <f t="shared" si="11"/>
        <v>58.471337579617838</v>
      </c>
      <c r="AD62" s="3">
        <f>AC62/(VLOOKUP($BI62,'5-7 Weighting'!$BY$12:$BZ$23,2,FALSE)/(VLOOKUP($BI62,'5-7 Weighting'!$BY$12:$CA$23,3,FALSE)))</f>
        <v>2.587046658017977</v>
      </c>
      <c r="AE62" s="3">
        <f t="shared" si="4"/>
        <v>-0.2030831626544112</v>
      </c>
      <c r="AF62" s="3">
        <f>1/VLOOKUP($K62,'5-7 Weighting'!$CK$9:CL$445,2,FALSE)</f>
        <v>1</v>
      </c>
      <c r="AG62" s="3">
        <f t="shared" si="12"/>
        <v>58.471337579617838</v>
      </c>
      <c r="AH62" s="3">
        <f>AG62/(VLOOKUP($BI62,'5-7 Weighting'!$CO$12:$CP$23,2,FALSE)/(VLOOKUP($BI62,'5-7 Weighting'!$CO$12:$CQ$23,3,FALSE)))</f>
        <v>0.89642724155523634</v>
      </c>
      <c r="AI62" s="3">
        <f t="shared" si="5"/>
        <v>-7.0369538462086059E-2</v>
      </c>
      <c r="AJ62" s="3" t="s">
        <v>370</v>
      </c>
      <c r="AK62" s="6">
        <v>-7.85E-2</v>
      </c>
      <c r="AL62" s="3" t="s">
        <v>358</v>
      </c>
      <c r="AM62" s="3">
        <v>1.7102396514161219E-2</v>
      </c>
      <c r="AN62" s="3" t="s">
        <v>26</v>
      </c>
      <c r="AO62" s="3" t="s">
        <v>5</v>
      </c>
      <c r="AP62" s="3" t="s">
        <v>1314</v>
      </c>
      <c r="AQ62" s="3" t="s">
        <v>53</v>
      </c>
      <c r="AR62" s="3" t="s">
        <v>7</v>
      </c>
      <c r="AS62" s="3" t="s">
        <v>1318</v>
      </c>
      <c r="AT62" s="3" t="s">
        <v>38</v>
      </c>
      <c r="AU62" s="3" t="s">
        <v>10</v>
      </c>
      <c r="AV62" s="3" t="s">
        <v>11</v>
      </c>
      <c r="AW62" s="4" t="s">
        <v>340</v>
      </c>
      <c r="AX62" s="4" t="s">
        <v>1343</v>
      </c>
      <c r="AY62" s="4">
        <v>2014</v>
      </c>
      <c r="AZ62" s="3" t="s">
        <v>14</v>
      </c>
      <c r="BA62" s="3" t="s">
        <v>2425</v>
      </c>
      <c r="BB62" s="3">
        <v>491</v>
      </c>
      <c r="BC62" s="3">
        <v>1</v>
      </c>
      <c r="BD62" s="3">
        <v>0</v>
      </c>
      <c r="BE62" s="3">
        <v>1</v>
      </c>
      <c r="BF62" s="3">
        <v>1</v>
      </c>
      <c r="BG62" s="4" t="s">
        <v>15</v>
      </c>
      <c r="BH62" s="4" t="s">
        <v>1391</v>
      </c>
      <c r="BI62" s="3" t="s">
        <v>17</v>
      </c>
      <c r="BJ62" s="4" t="s">
        <v>33</v>
      </c>
      <c r="BK62" s="4"/>
      <c r="BL62" s="3">
        <v>-7.85E-2</v>
      </c>
      <c r="BM62" s="3"/>
      <c r="BN62" s="3"/>
      <c r="BO62" s="3"/>
      <c r="BP62" s="3">
        <v>-4.59</v>
      </c>
      <c r="BQ62" s="3" t="s">
        <v>1305</v>
      </c>
    </row>
    <row r="63" spans="1:69" x14ac:dyDescent="0.25">
      <c r="A63" s="2">
        <v>107</v>
      </c>
      <c r="B63" s="3" t="s">
        <v>34</v>
      </c>
      <c r="C63" s="3">
        <v>107.6</v>
      </c>
      <c r="D63" s="3" t="s">
        <v>817</v>
      </c>
      <c r="E63" s="3" t="s">
        <v>818</v>
      </c>
      <c r="F63" s="3"/>
      <c r="G63" s="3"/>
      <c r="H63" s="3" t="str">
        <f>IF(AK63&lt;'2_3 - Outliers'!$F$11,"Exclude, Low outlier",IF(AK63&gt;'2_3 - Outliers'!$F$12,"Exclude, High outlier",""))</f>
        <v/>
      </c>
      <c r="I63" s="3">
        <f>IF(AM63="",VLOOKUP(BI63,'4 -Impute_SE'!$B$10:$C$21,2,FALSE),Database!AM63)</f>
        <v>4.9702463302186993E-2</v>
      </c>
      <c r="J63" s="3">
        <f t="shared" si="0"/>
        <v>20.119727143503535</v>
      </c>
      <c r="K63" s="3" t="s">
        <v>1489</v>
      </c>
      <c r="L63" s="3">
        <f>1/VLOOKUP($K63,'5-7 Weighting'!J:K,2,FALSE)</f>
        <v>1</v>
      </c>
      <c r="M63" s="3">
        <f t="shared" si="1"/>
        <v>20.119727143503535</v>
      </c>
      <c r="N63" s="3">
        <f>M63/(VLOOKUP($BI63,'5-7 Weighting'!$M$9:$N$20,2,FALSE)/VLOOKUP($BI63,'5-7 Weighting'!$M$9:$O$20,3,FALSE))</f>
        <v>0.37214243954882059</v>
      </c>
      <c r="O63" s="3">
        <f t="shared" si="2"/>
        <v>-2.8654967845259185E-2</v>
      </c>
      <c r="P63" s="3" t="e">
        <f>1/VLOOKUP($K63,'5-7 Weighting'!Y:Z,2,FALSE)</f>
        <v>#N/A</v>
      </c>
      <c r="Q63" s="3" t="e">
        <f t="shared" si="6"/>
        <v>#N/A</v>
      </c>
      <c r="R63" s="3" t="e">
        <f>Q63/(VLOOKUP($BI63,'5-7 Weighting'!$AC$12:$AD$20,2,FALSE)/(VLOOKUP($BI63,'5-7 Weighting'!$AC$12:$AE$20,3,FALSE)))</f>
        <v>#N/A</v>
      </c>
      <c r="S63" s="3" t="e">
        <f t="shared" si="3"/>
        <v>#N/A</v>
      </c>
      <c r="T63" s="3" t="e">
        <f>1/VLOOKUP($K63,'5-7 Weighting'!$AO$9:$AP$311,2,FALSE)</f>
        <v>#N/A</v>
      </c>
      <c r="U63" s="3" t="e">
        <f t="shared" si="7"/>
        <v>#N/A</v>
      </c>
      <c r="V63" s="3" t="e">
        <f>U63/(VLOOKUP($BI63,'5-7 Weighting'!$AS$12:$AT$22,2,FALSE)/VLOOKUP($BI63,'5-7 Weighting'!$AS$12:$AU$22,3,FALSE))</f>
        <v>#N/A</v>
      </c>
      <c r="W63" s="3" t="e">
        <f t="shared" si="8"/>
        <v>#N/A</v>
      </c>
      <c r="X63" s="3">
        <f>1/VLOOKUP($K63,'5-7 Weighting'!$BE$9:$BF$487,2,FALSE)</f>
        <v>1</v>
      </c>
      <c r="Y63" s="3">
        <f t="shared" si="9"/>
        <v>20.119727143503535</v>
      </c>
      <c r="Z63" s="3">
        <f>Y63/(VLOOKUP($BI63,'5-7 Weighting'!$BI$12:$BJ$23,2,FALSE)/VLOOKUP($BI63,'5-7 Weighting'!$BI$12:$BK$23,3,FALSE))</f>
        <v>0.31094082451884197</v>
      </c>
      <c r="AA63" s="3">
        <f t="shared" si="10"/>
        <v>-2.3942443487950833E-2</v>
      </c>
      <c r="AB63" s="3">
        <f>1/VLOOKUP($K63,'5-7 Weighting'!$BU$9:$BV$415,2,FALSE)</f>
        <v>1</v>
      </c>
      <c r="AC63" s="3">
        <f t="shared" si="11"/>
        <v>20.119727143503535</v>
      </c>
      <c r="AD63" s="3">
        <f>AC63/(VLOOKUP($BI63,'5-7 Weighting'!$BY$12:$BZ$23,2,FALSE)/(VLOOKUP($BI63,'5-7 Weighting'!$BY$12:$CA$23,3,FALSE)))</f>
        <v>0.89019124619749457</v>
      </c>
      <c r="AE63" s="3">
        <f t="shared" si="4"/>
        <v>-6.8544725957207078E-2</v>
      </c>
      <c r="AF63" s="3">
        <f>1/VLOOKUP($K63,'5-7 Weighting'!$CK$9:CL$445,2,FALSE)</f>
        <v>1</v>
      </c>
      <c r="AG63" s="3">
        <f t="shared" si="12"/>
        <v>20.119727143503535</v>
      </c>
      <c r="AH63" s="3">
        <f>AG63/(VLOOKUP($BI63,'5-7 Weighting'!$CO$12:$CP$23,2,FALSE)/(VLOOKUP($BI63,'5-7 Weighting'!$CO$12:$CQ$23,3,FALSE)))</f>
        <v>0.30845662594149209</v>
      </c>
      <c r="AI63" s="3">
        <f t="shared" si="5"/>
        <v>-2.3751160197494892E-2</v>
      </c>
      <c r="AJ63" s="3" t="s">
        <v>3</v>
      </c>
      <c r="AK63" s="6">
        <v>-7.6999999999999999E-2</v>
      </c>
      <c r="AL63" s="3" t="s">
        <v>4</v>
      </c>
      <c r="AM63" s="3"/>
      <c r="AN63" s="3"/>
      <c r="AO63" s="3" t="s">
        <v>5</v>
      </c>
      <c r="AP63" s="3" t="s">
        <v>143</v>
      </c>
      <c r="AQ63" s="3" t="s">
        <v>53</v>
      </c>
      <c r="AR63" s="3" t="s">
        <v>7</v>
      </c>
      <c r="AS63" s="3" t="s">
        <v>37</v>
      </c>
      <c r="AT63" s="3" t="s">
        <v>38</v>
      </c>
      <c r="AU63" s="3" t="s">
        <v>10</v>
      </c>
      <c r="AV63" s="3" t="s">
        <v>39</v>
      </c>
      <c r="AW63" s="4" t="s">
        <v>12</v>
      </c>
      <c r="AX63" s="4" t="s">
        <v>40</v>
      </c>
      <c r="AY63" s="4">
        <v>2000</v>
      </c>
      <c r="AZ63" s="3" t="s">
        <v>30</v>
      </c>
      <c r="BA63" s="3" t="s">
        <v>14</v>
      </c>
      <c r="BB63" s="3">
        <v>70409</v>
      </c>
      <c r="BC63" s="3">
        <v>1</v>
      </c>
      <c r="BD63" s="3">
        <v>0</v>
      </c>
      <c r="BE63" s="3">
        <v>1</v>
      </c>
      <c r="BF63" s="3">
        <v>1</v>
      </c>
      <c r="BG63" s="4" t="s">
        <v>15</v>
      </c>
      <c r="BH63" s="4" t="s">
        <v>16</v>
      </c>
      <c r="BI63" s="3" t="s">
        <v>17</v>
      </c>
      <c r="BJ63" s="4" t="s">
        <v>18</v>
      </c>
      <c r="BK63" s="4"/>
      <c r="BL63" s="3">
        <v>-9.4999999999999998E-3</v>
      </c>
      <c r="BM63" s="3"/>
      <c r="BN63" s="3">
        <v>0.99054498244290046</v>
      </c>
      <c r="BO63" s="3" t="s">
        <v>19</v>
      </c>
      <c r="BP63" s="3" t="s">
        <v>20</v>
      </c>
      <c r="BQ63" s="3"/>
    </row>
    <row r="64" spans="1:69" x14ac:dyDescent="0.25">
      <c r="A64" s="2">
        <v>88</v>
      </c>
      <c r="B64" s="3" t="s">
        <v>807</v>
      </c>
      <c r="C64" s="3">
        <v>88.1</v>
      </c>
      <c r="D64" s="3" t="s">
        <v>936</v>
      </c>
      <c r="E64" s="3" t="s">
        <v>809</v>
      </c>
      <c r="F64" s="3"/>
      <c r="G64" s="3"/>
      <c r="H64" s="3" t="str">
        <f>IF(AK64&lt;'2_3 - Outliers'!$F$11,"Exclude, Low outlier",IF(AK64&gt;'2_3 - Outliers'!$F$12,"Exclude, High outlier",""))</f>
        <v/>
      </c>
      <c r="I64" s="3">
        <f>IF(AM64="",VLOOKUP(BI64,'4 -Impute_SE'!$B$10:$C$21,2,FALSE),Database!AM64)</f>
        <v>0.10300154641287317</v>
      </c>
      <c r="J64" s="3">
        <f t="shared" si="0"/>
        <v>9.7085921020212922</v>
      </c>
      <c r="K64" s="3" t="s">
        <v>1490</v>
      </c>
      <c r="L64" s="3">
        <f>1/VLOOKUP($K64,'5-7 Weighting'!J:K,2,FALSE)</f>
        <v>1</v>
      </c>
      <c r="M64" s="3">
        <f t="shared" si="1"/>
        <v>9.7085921020212922</v>
      </c>
      <c r="N64" s="3">
        <f>M64/(VLOOKUP($BI64,'5-7 Weighting'!$M$9:$N$20,2,FALSE)/VLOOKUP($BI64,'5-7 Weighting'!$M$9:$O$20,3,FALSE))</f>
        <v>0.13174345925680525</v>
      </c>
      <c r="O64" s="3">
        <f t="shared" si="2"/>
        <v>-8.6611913678571999E-3</v>
      </c>
      <c r="P64" s="3" t="e">
        <f>1/VLOOKUP($K64,'5-7 Weighting'!Y:Z,2,FALSE)</f>
        <v>#N/A</v>
      </c>
      <c r="Q64" s="3" t="e">
        <f t="shared" si="6"/>
        <v>#N/A</v>
      </c>
      <c r="R64" s="3" t="e">
        <f>Q64/(VLOOKUP($BI64,'5-7 Weighting'!$AC$12:$AD$20,2,FALSE)/(VLOOKUP($BI64,'5-7 Weighting'!$AC$12:$AE$20,3,FALSE)))</f>
        <v>#N/A</v>
      </c>
      <c r="S64" s="3" t="e">
        <f t="shared" si="3"/>
        <v>#N/A</v>
      </c>
      <c r="T64" s="3" t="e">
        <f>1/VLOOKUP($K64,'5-7 Weighting'!$AO$9:$AP$311,2,FALSE)</f>
        <v>#N/A</v>
      </c>
      <c r="U64" s="3" t="e">
        <f t="shared" si="7"/>
        <v>#N/A</v>
      </c>
      <c r="V64" s="3" t="e">
        <f>U64/(VLOOKUP($BI64,'5-7 Weighting'!$AS$12:$AT$22,2,FALSE)/VLOOKUP($BI64,'5-7 Weighting'!$AS$12:$AU$22,3,FALSE))</f>
        <v>#N/A</v>
      </c>
      <c r="W64" s="3" t="e">
        <f t="shared" si="8"/>
        <v>#N/A</v>
      </c>
      <c r="X64" s="3">
        <f>1/VLOOKUP($K64,'5-7 Weighting'!$BE$9:$BF$487,2,FALSE)</f>
        <v>1</v>
      </c>
      <c r="Y64" s="3">
        <f t="shared" si="9"/>
        <v>9.7085921020212922</v>
      </c>
      <c r="Z64" s="3">
        <f>Y64/(VLOOKUP($BI64,'5-7 Weighting'!$BI$12:$BJ$23,2,FALSE)/VLOOKUP($BI64,'5-7 Weighting'!$BI$12:$BK$23,3,FALSE))</f>
        <v>0.11246683009555175</v>
      </c>
      <c r="AA64" s="3">
        <f t="shared" si="10"/>
        <v>-7.3938906985512292E-3</v>
      </c>
      <c r="AB64" s="3">
        <f>1/VLOOKUP($K64,'5-7 Weighting'!$BU$9:$BV$415,2,FALSE)</f>
        <v>1</v>
      </c>
      <c r="AC64" s="3">
        <f t="shared" si="11"/>
        <v>9.7085921020212922</v>
      </c>
      <c r="AD64" s="3">
        <f>AC64/(VLOOKUP($BI64,'5-7 Weighting'!$BY$12:$BZ$23,2,FALSE)/(VLOOKUP($BI64,'5-7 Weighting'!$BY$12:$CA$23,3,FALSE)))</f>
        <v>7.1925488624272338E-2</v>
      </c>
      <c r="AE64" s="3">
        <f t="shared" si="4"/>
        <v>-4.7285870943098041E-3</v>
      </c>
      <c r="AF64" s="3">
        <f>1/VLOOKUP($K64,'5-7 Weighting'!$CK$9:CL$445,2,FALSE)</f>
        <v>1</v>
      </c>
      <c r="AG64" s="3">
        <f t="shared" si="12"/>
        <v>9.7085921020212922</v>
      </c>
      <c r="AH64" s="3">
        <f>AG64/(VLOOKUP($BI64,'5-7 Weighting'!$CO$12:$CP$23,2,FALSE)/(VLOOKUP($BI64,'5-7 Weighting'!$CO$12:$CQ$23,3,FALSE)))</f>
        <v>9.2102946623534965E-2</v>
      </c>
      <c r="AI64" s="3">
        <f t="shared" si="5"/>
        <v>-6.0551108248568849E-3</v>
      </c>
      <c r="AJ64" s="3" t="s">
        <v>810</v>
      </c>
      <c r="AK64" s="6">
        <v>-6.5742856736242888E-2</v>
      </c>
      <c r="AL64" s="3" t="s">
        <v>25</v>
      </c>
      <c r="AM64" s="3"/>
      <c r="AN64" s="3"/>
      <c r="AO64" s="3" t="s">
        <v>53</v>
      </c>
      <c r="AP64" s="3" t="s">
        <v>143</v>
      </c>
      <c r="AQ64" s="3" t="s">
        <v>54</v>
      </c>
      <c r="AR64" s="3" t="s">
        <v>102</v>
      </c>
      <c r="AS64" s="3" t="s">
        <v>37</v>
      </c>
      <c r="AT64" s="3" t="s">
        <v>103</v>
      </c>
      <c r="AU64" s="3" t="s">
        <v>10</v>
      </c>
      <c r="AV64" s="3" t="s">
        <v>11</v>
      </c>
      <c r="AW64" s="4" t="s">
        <v>108</v>
      </c>
      <c r="AX64" s="4" t="s">
        <v>811</v>
      </c>
      <c r="AY64" s="4">
        <v>2010</v>
      </c>
      <c r="AZ64" s="3" t="s">
        <v>14</v>
      </c>
      <c r="BA64" s="3" t="s">
        <v>14</v>
      </c>
      <c r="BB64" s="3">
        <v>78</v>
      </c>
      <c r="BC64" s="3">
        <v>1</v>
      </c>
      <c r="BD64" s="3">
        <v>0</v>
      </c>
      <c r="BE64" s="3">
        <v>1</v>
      </c>
      <c r="BF64" s="3">
        <v>1</v>
      </c>
      <c r="BG64" s="4" t="s">
        <v>348</v>
      </c>
      <c r="BH64" s="4" t="s">
        <v>937</v>
      </c>
      <c r="BI64" s="4" t="s">
        <v>645</v>
      </c>
      <c r="BJ64" s="4" t="s">
        <v>33</v>
      </c>
      <c r="BK64" s="4"/>
      <c r="BL64" s="3">
        <v>-5.8327416666666672</v>
      </c>
      <c r="BM64" s="3"/>
      <c r="BN64" s="3"/>
      <c r="BO64" s="3" t="s">
        <v>20</v>
      </c>
      <c r="BP64" s="3" t="s">
        <v>20</v>
      </c>
      <c r="BQ64" s="3"/>
    </row>
    <row r="65" spans="1:69" x14ac:dyDescent="0.25">
      <c r="A65" s="2">
        <v>131</v>
      </c>
      <c r="B65" s="3" t="s">
        <v>68</v>
      </c>
      <c r="C65" s="3">
        <v>131.1</v>
      </c>
      <c r="D65" s="3" t="s">
        <v>837</v>
      </c>
      <c r="E65" s="3" t="s">
        <v>307</v>
      </c>
      <c r="F65" s="3">
        <v>1</v>
      </c>
      <c r="G65" s="3"/>
      <c r="H65" s="3" t="str">
        <f>IF(AK65&lt;'2_3 - Outliers'!$F$11,"Exclude, Low outlier",IF(AK65&gt;'2_3 - Outliers'!$F$12,"Exclude, High outlier",""))</f>
        <v/>
      </c>
      <c r="I65" s="3">
        <f>IF(AM65="",VLOOKUP(BI65,'4 -Impute_SE'!$B$10:$C$21,2,FALSE),Database!AM65)</f>
        <v>9.1068055555555541E-2</v>
      </c>
      <c r="J65" s="3">
        <f t="shared" si="0"/>
        <v>10.980798853116566</v>
      </c>
      <c r="K65" s="3" t="s">
        <v>1491</v>
      </c>
      <c r="L65" s="3">
        <f>1/VLOOKUP($K65,'5-7 Weighting'!J:K,2,FALSE)</f>
        <v>0.5</v>
      </c>
      <c r="M65" s="3">
        <f t="shared" si="1"/>
        <v>5.4903994265582829</v>
      </c>
      <c r="N65" s="3">
        <f>M65/(VLOOKUP($BI65,'5-7 Weighting'!$M$9:$N$20,2,FALSE)/VLOOKUP($BI65,'5-7 Weighting'!$M$9:$O$20,3,FALSE))</f>
        <v>0.61276376037804792</v>
      </c>
      <c r="O65" s="3">
        <f t="shared" si="2"/>
        <v>-4.0178307004228218E-2</v>
      </c>
      <c r="P65" s="3">
        <f>1/VLOOKUP($K65,'5-7 Weighting'!Y:Z,2,FALSE)</f>
        <v>0.5</v>
      </c>
      <c r="Q65" s="3">
        <f t="shared" si="6"/>
        <v>5.4903994265582829</v>
      </c>
      <c r="R65" s="3">
        <f>Q65/(VLOOKUP($BI65,'5-7 Weighting'!$AC$12:$AD$20,2,FALSE)/(VLOOKUP($BI65,'5-7 Weighting'!$AC$12:$AE$20,3,FALSE)))</f>
        <v>1.562896283547313</v>
      </c>
      <c r="S65" s="3">
        <f t="shared" si="3"/>
        <v>-0.10247754641591375</v>
      </c>
      <c r="T65" s="3">
        <f>1/VLOOKUP($K65,'5-7 Weighting'!$AO$9:$AP$311,2,FALSE)</f>
        <v>0.5</v>
      </c>
      <c r="U65" s="3">
        <f t="shared" si="7"/>
        <v>5.4903994265582829</v>
      </c>
      <c r="V65" s="3">
        <f>U65/(VLOOKUP($BI65,'5-7 Weighting'!$AS$12:$AT$22,2,FALSE)/VLOOKUP($BI65,'5-7 Weighting'!$AS$12:$AU$22,3,FALSE))</f>
        <v>0.99537010534871095</v>
      </c>
      <c r="W65" s="3">
        <f t="shared" si="8"/>
        <v>-6.5265422437609619E-2</v>
      </c>
      <c r="X65" s="3" t="e">
        <f>1/VLOOKUP($K65,'5-7 Weighting'!$BE$9:$BF$487,2,FALSE)</f>
        <v>#N/A</v>
      </c>
      <c r="Y65" s="3" t="e">
        <f t="shared" si="9"/>
        <v>#N/A</v>
      </c>
      <c r="Z65" s="3" t="e">
        <f>Y65/(VLOOKUP($BI65,'5-7 Weighting'!$BI$12:$BJ$23,2,FALSE)/VLOOKUP($BI65,'5-7 Weighting'!$BI$12:$BK$23,3,FALSE))</f>
        <v>#N/A</v>
      </c>
      <c r="AA65" s="3" t="e">
        <f t="shared" si="10"/>
        <v>#N/A</v>
      </c>
      <c r="AB65" s="3">
        <f>1/VLOOKUP($K65,'5-7 Weighting'!$BU$9:$BV$415,2,FALSE)</f>
        <v>0.5</v>
      </c>
      <c r="AC65" s="3">
        <f t="shared" si="11"/>
        <v>5.4903994265582829</v>
      </c>
      <c r="AD65" s="3">
        <f>AC65/(VLOOKUP($BI65,'5-7 Weighting'!$BY$12:$BZ$23,2,FALSE)/(VLOOKUP($BI65,'5-7 Weighting'!$BY$12:$CA$23,3,FALSE)))</f>
        <v>0.39559872345986213</v>
      </c>
      <c r="AE65" s="3">
        <f t="shared" si="4"/>
        <v>-2.5939012698539696E-2</v>
      </c>
      <c r="AF65" s="3" t="e">
        <f>1/VLOOKUP($K65,'5-7 Weighting'!$CK$9:CL$445,2,FALSE)</f>
        <v>#N/A</v>
      </c>
      <c r="AG65" s="3" t="e">
        <f t="shared" si="12"/>
        <v>#N/A</v>
      </c>
      <c r="AH65" s="3" t="e">
        <f>AG65/(VLOOKUP($BI65,'5-7 Weighting'!$CO$12:$CP$23,2,FALSE)/(VLOOKUP($BI65,'5-7 Weighting'!$CO$12:$CQ$23,3,FALSE)))</f>
        <v>#N/A</v>
      </c>
      <c r="AI65" s="3" t="e">
        <f t="shared" si="5"/>
        <v>#N/A</v>
      </c>
      <c r="AJ65" s="3" t="s">
        <v>643</v>
      </c>
      <c r="AK65" s="6">
        <v>-6.5568999999999988E-2</v>
      </c>
      <c r="AL65" s="3" t="s">
        <v>72</v>
      </c>
      <c r="AM65" s="3">
        <v>9.1068055555555541E-2</v>
      </c>
      <c r="AN65" s="3" t="s">
        <v>26</v>
      </c>
      <c r="AO65" s="3" t="s">
        <v>53</v>
      </c>
      <c r="AP65" s="3" t="s">
        <v>143</v>
      </c>
      <c r="AQ65" s="3" t="s">
        <v>54</v>
      </c>
      <c r="AR65" s="3" t="s">
        <v>55</v>
      </c>
      <c r="AS65" s="3" t="s">
        <v>37</v>
      </c>
      <c r="AT65" s="3" t="s">
        <v>73</v>
      </c>
      <c r="AU65" s="3" t="s">
        <v>57</v>
      </c>
      <c r="AV65" s="3" t="s">
        <v>191</v>
      </c>
      <c r="AW65" s="4" t="s">
        <v>12</v>
      </c>
      <c r="AX65" s="4" t="s">
        <v>232</v>
      </c>
      <c r="AY65" s="4">
        <v>1991</v>
      </c>
      <c r="AZ65" s="3" t="s">
        <v>30</v>
      </c>
      <c r="BA65" s="3" t="s">
        <v>30</v>
      </c>
      <c r="BB65" s="3">
        <v>1619</v>
      </c>
      <c r="BC65" s="3">
        <v>0</v>
      </c>
      <c r="BD65" s="3">
        <v>0</v>
      </c>
      <c r="BE65" s="3">
        <v>1</v>
      </c>
      <c r="BF65" s="3">
        <v>1</v>
      </c>
      <c r="BG65" s="4" t="s">
        <v>348</v>
      </c>
      <c r="BH65" s="4" t="s">
        <v>790</v>
      </c>
      <c r="BI65" s="4" t="s">
        <v>350</v>
      </c>
      <c r="BJ65" s="4" t="s">
        <v>234</v>
      </c>
      <c r="BK65" s="4" t="s">
        <v>78</v>
      </c>
      <c r="BL65" s="3">
        <v>-0.2261</v>
      </c>
      <c r="BM65" s="3">
        <v>0.79763833384396532</v>
      </c>
      <c r="BN65" s="3"/>
      <c r="BO65" s="3" t="s">
        <v>60</v>
      </c>
      <c r="BP65" s="3">
        <v>-0.72</v>
      </c>
      <c r="BQ65" s="3"/>
    </row>
    <row r="66" spans="1:69" x14ac:dyDescent="0.25">
      <c r="A66" s="2">
        <v>72</v>
      </c>
      <c r="B66" s="3" t="s">
        <v>275</v>
      </c>
      <c r="C66" s="3">
        <v>72.3</v>
      </c>
      <c r="D66" s="3" t="s">
        <v>567</v>
      </c>
      <c r="E66" s="3" t="s">
        <v>277</v>
      </c>
      <c r="F66" s="3"/>
      <c r="G66" s="3"/>
      <c r="H66" s="3" t="str">
        <f>IF(AK66&lt;'2_3 - Outliers'!$F$11,"Exclude, Low outlier",IF(AK66&gt;'2_3 - Outliers'!$F$12,"Exclude, High outlier",""))</f>
        <v/>
      </c>
      <c r="I66" s="3">
        <f>IF(AM66="",VLOOKUP(BI66,'4 -Impute_SE'!$B$10:$C$21,2,FALSE),Database!AM66)</f>
        <v>3.8144732508351757E-2</v>
      </c>
      <c r="J66" s="3">
        <f t="shared" ref="J66:J129" si="13">1/I66</f>
        <v>26.215939508320076</v>
      </c>
      <c r="K66" s="3" t="s">
        <v>1492</v>
      </c>
      <c r="L66" s="3">
        <f>1/VLOOKUP($K66,'5-7 Weighting'!J:K,2,FALSE)</f>
        <v>1</v>
      </c>
      <c r="M66" s="3">
        <f t="shared" ref="M66:M129" si="14">J66*L66</f>
        <v>26.215939508320076</v>
      </c>
      <c r="N66" s="3">
        <f>M66/(VLOOKUP($BI66,'5-7 Weighting'!$M$9:$N$20,2,FALSE)/VLOOKUP($BI66,'5-7 Weighting'!$M$9:$O$20,3,FALSE))</f>
        <v>0.48490039721242839</v>
      </c>
      <c r="O66" s="3">
        <f t="shared" ref="O66:O129" si="15">N66*AK66</f>
        <v>-2.9094023832745702E-2</v>
      </c>
      <c r="P66" s="3" t="e">
        <f>1/VLOOKUP($K66,'5-7 Weighting'!Y:Z,2,FALSE)</f>
        <v>#N/A</v>
      </c>
      <c r="Q66" s="3" t="e">
        <f t="shared" si="6"/>
        <v>#N/A</v>
      </c>
      <c r="R66" s="3" t="e">
        <f>Q66/(VLOOKUP($BI66,'5-7 Weighting'!$AC$12:$AD$20,2,FALSE)/(VLOOKUP($BI66,'5-7 Weighting'!$AC$12:$AE$20,3,FALSE)))</f>
        <v>#N/A</v>
      </c>
      <c r="S66" s="3" t="e">
        <f t="shared" ref="S66:S129" si="16">R66*$AK66</f>
        <v>#N/A</v>
      </c>
      <c r="T66" s="3" t="e">
        <f>1/VLOOKUP($K66,'5-7 Weighting'!$AO$9:$AP$311,2,FALSE)</f>
        <v>#N/A</v>
      </c>
      <c r="U66" s="3" t="e">
        <f t="shared" si="7"/>
        <v>#N/A</v>
      </c>
      <c r="V66" s="3" t="e">
        <f>U66/(VLOOKUP($BI66,'5-7 Weighting'!$AS$12:$AT$22,2,FALSE)/VLOOKUP($BI66,'5-7 Weighting'!$AS$12:$AU$22,3,FALSE))</f>
        <v>#N/A</v>
      </c>
      <c r="W66" s="3" t="e">
        <f t="shared" si="8"/>
        <v>#N/A</v>
      </c>
      <c r="X66" s="3">
        <f>1/VLOOKUP($K66,'5-7 Weighting'!$BE$9:$BF$487,2,FALSE)</f>
        <v>1</v>
      </c>
      <c r="Y66" s="3">
        <f t="shared" si="9"/>
        <v>26.215939508320076</v>
      </c>
      <c r="Z66" s="3">
        <f>Y66/(VLOOKUP($BI66,'5-7 Weighting'!$BI$12:$BJ$23,2,FALSE)/VLOOKUP($BI66,'5-7 Weighting'!$BI$12:$BK$23,3,FALSE))</f>
        <v>0.40515489042728914</v>
      </c>
      <c r="AA66" s="3">
        <f t="shared" si="10"/>
        <v>-2.4309293425637347E-2</v>
      </c>
      <c r="AB66" s="3">
        <f>1/VLOOKUP($K66,'5-7 Weighting'!$BU$9:$BV$415,2,FALSE)</f>
        <v>1</v>
      </c>
      <c r="AC66" s="3">
        <f t="shared" si="11"/>
        <v>26.215939508320076</v>
      </c>
      <c r="AD66" s="3">
        <f>AC66/(VLOOKUP($BI66,'5-7 Weighting'!$BY$12:$BZ$23,2,FALSE)/(VLOOKUP($BI66,'5-7 Weighting'!$BY$12:$CA$23,3,FALSE)))</f>
        <v>1.1599163196745905</v>
      </c>
      <c r="AE66" s="3">
        <f t="shared" ref="AE66:AE129" si="17">AD66*$AK66</f>
        <v>-6.9594979180475428E-2</v>
      </c>
      <c r="AF66" s="3" t="e">
        <f>1/VLOOKUP($K66,'5-7 Weighting'!$CK$9:CL$445,2,FALSE)</f>
        <v>#N/A</v>
      </c>
      <c r="AG66" s="3" t="e">
        <f t="shared" si="12"/>
        <v>#N/A</v>
      </c>
      <c r="AH66" s="3" t="e">
        <f>AG66/(VLOOKUP($BI66,'5-7 Weighting'!$CO$12:$CP$23,2,FALSE)/(VLOOKUP($BI66,'5-7 Weighting'!$CO$12:$CQ$23,3,FALSE)))</f>
        <v>#N/A</v>
      </c>
      <c r="AI66" s="3" t="e">
        <f t="shared" ref="AI66:AI129" si="18">AH66*$AK66</f>
        <v>#N/A</v>
      </c>
      <c r="AJ66" s="3" t="s">
        <v>278</v>
      </c>
      <c r="AK66" s="6">
        <v>-0.06</v>
      </c>
      <c r="AL66" s="3" t="s">
        <v>4</v>
      </c>
      <c r="AM66" s="3">
        <v>3.8144732508351757E-2</v>
      </c>
      <c r="AN66" s="3" t="s">
        <v>26</v>
      </c>
      <c r="AO66" s="3" t="s">
        <v>53</v>
      </c>
      <c r="AP66" s="3" t="s">
        <v>143</v>
      </c>
      <c r="AQ66" s="3" t="s">
        <v>54</v>
      </c>
      <c r="AR66" s="3" t="s">
        <v>201</v>
      </c>
      <c r="AS66" s="3" t="s">
        <v>84</v>
      </c>
      <c r="AT66" s="3" t="s">
        <v>38</v>
      </c>
      <c r="AU66" s="3" t="s">
        <v>10</v>
      </c>
      <c r="AV66" s="3" t="s">
        <v>11</v>
      </c>
      <c r="AW66" s="4" t="s">
        <v>12</v>
      </c>
      <c r="AX66" s="4" t="s">
        <v>40</v>
      </c>
      <c r="AY66" s="4">
        <v>2009</v>
      </c>
      <c r="AZ66" s="3" t="s">
        <v>30</v>
      </c>
      <c r="BA66" s="3" t="s">
        <v>14</v>
      </c>
      <c r="BB66" s="3">
        <v>1298</v>
      </c>
      <c r="BC66" s="3">
        <v>0</v>
      </c>
      <c r="BD66" s="3">
        <v>0</v>
      </c>
      <c r="BE66" s="3">
        <v>1</v>
      </c>
      <c r="BF66" s="3">
        <v>1</v>
      </c>
      <c r="BG66" s="4" t="s">
        <v>15</v>
      </c>
      <c r="BH66" s="4" t="s">
        <v>16</v>
      </c>
      <c r="BI66" s="4" t="s">
        <v>17</v>
      </c>
      <c r="BJ66" s="4" t="s">
        <v>18</v>
      </c>
      <c r="BK66" s="4"/>
      <c r="BL66" s="3">
        <v>-4.2506000000000002E-3</v>
      </c>
      <c r="BM66" s="3"/>
      <c r="BN66" s="3">
        <v>0.99575842101407974</v>
      </c>
      <c r="BO66" s="3" t="s">
        <v>19</v>
      </c>
      <c r="BP66" s="3">
        <v>-1.5729563704992044</v>
      </c>
      <c r="BQ66" s="3" t="s">
        <v>91</v>
      </c>
    </row>
    <row r="67" spans="1:69" x14ac:dyDescent="0.25">
      <c r="A67" s="2">
        <v>65</v>
      </c>
      <c r="B67" s="3" t="s">
        <v>354</v>
      </c>
      <c r="C67" s="3">
        <v>65.3</v>
      </c>
      <c r="D67" s="3" t="s">
        <v>401</v>
      </c>
      <c r="E67" s="3" t="s">
        <v>384</v>
      </c>
      <c r="F67" s="3"/>
      <c r="G67" s="3"/>
      <c r="H67" s="3" t="str">
        <f>IF(AK67&lt;'2_3 - Outliers'!$F$11,"Exclude, Low outlier",IF(AK67&gt;'2_3 - Outliers'!$F$12,"Exclude, High outlier",""))</f>
        <v/>
      </c>
      <c r="I67" s="3">
        <f>IF(AM67="",VLOOKUP(BI67,'4 -Impute_SE'!$B$10:$C$21,2,FALSE),Database!AM67)</f>
        <v>3.4643452380952379E-2</v>
      </c>
      <c r="J67" s="3">
        <f t="shared" si="13"/>
        <v>28.865483410937959</v>
      </c>
      <c r="K67" s="3" t="s">
        <v>1462</v>
      </c>
      <c r="L67" s="3">
        <f>1/VLOOKUP($K67,'5-7 Weighting'!J:K,2,FALSE)</f>
        <v>0.33333333333333331</v>
      </c>
      <c r="M67" s="3">
        <f t="shared" si="14"/>
        <v>9.621827803645985</v>
      </c>
      <c r="N67" s="3">
        <f>M67/(VLOOKUP($BI67,'5-7 Weighting'!$M$9:$N$20,2,FALSE)/VLOOKUP($BI67,'5-7 Weighting'!$M$9:$O$20,3,FALSE))</f>
        <v>1.0738576428797426</v>
      </c>
      <c r="O67" s="3">
        <f t="shared" si="15"/>
        <v>-6.2499588673243893E-2</v>
      </c>
      <c r="P67" s="3" t="e">
        <f>1/VLOOKUP($K67,'5-7 Weighting'!Y:Z,2,FALSE)</f>
        <v>#N/A</v>
      </c>
      <c r="Q67" s="3" t="e">
        <f t="shared" ref="Q67:Q130" si="19">$J67*P67</f>
        <v>#N/A</v>
      </c>
      <c r="R67" s="3" t="e">
        <f>Q67/(VLOOKUP($BI67,'5-7 Weighting'!$AC$12:$AD$20,2,FALSE)/(VLOOKUP($BI67,'5-7 Weighting'!$AC$12:$AE$20,3,FALSE)))</f>
        <v>#N/A</v>
      </c>
      <c r="S67" s="3" t="e">
        <f t="shared" si="16"/>
        <v>#N/A</v>
      </c>
      <c r="T67" s="3" t="e">
        <f>1/VLOOKUP($K67,'5-7 Weighting'!$AO$9:$AP$311,2,FALSE)</f>
        <v>#N/A</v>
      </c>
      <c r="U67" s="3" t="e">
        <f t="shared" ref="U67:U130" si="20">$J67*T67</f>
        <v>#N/A</v>
      </c>
      <c r="V67" s="3" t="e">
        <f>U67/(VLOOKUP($BI67,'5-7 Weighting'!$AS$12:$AT$22,2,FALSE)/VLOOKUP($BI67,'5-7 Weighting'!$AS$12:$AU$22,3,FALSE))</f>
        <v>#N/A</v>
      </c>
      <c r="W67" s="3" t="e">
        <f t="shared" ref="W67:W130" si="21">V67*$AK67</f>
        <v>#N/A</v>
      </c>
      <c r="X67" s="3">
        <f>1/VLOOKUP($K67,'5-7 Weighting'!$BE$9:$BF$487,2,FALSE)</f>
        <v>0.33333333333333331</v>
      </c>
      <c r="Y67" s="3">
        <f t="shared" ref="Y67:Y130" si="22">$J67*X67</f>
        <v>9.621827803645985</v>
      </c>
      <c r="Z67" s="3">
        <f>Y67/(VLOOKUP($BI67,'5-7 Weighting'!$BI$12:$BJ$23,2,FALSE)/VLOOKUP($BI67,'5-7 Weighting'!$BI$12:$BK$23,3,FALSE))</f>
        <v>0.97971085576093253</v>
      </c>
      <c r="AA67" s="3">
        <f t="shared" ref="AA67:AA130" si="23">Z67*$AK67</f>
        <v>-5.702015151614203E-2</v>
      </c>
      <c r="AB67" s="3" t="e">
        <f>1/VLOOKUP($K67,'5-7 Weighting'!$BU$9:$BV$415,2,FALSE)</f>
        <v>#N/A</v>
      </c>
      <c r="AC67" s="3" t="e">
        <f t="shared" ref="AC67:AC130" si="24">$J67*AB67</f>
        <v>#N/A</v>
      </c>
      <c r="AD67" s="3" t="e">
        <f>AC67/(VLOOKUP($BI67,'5-7 Weighting'!$BY$12:$BZ$23,2,FALSE)/(VLOOKUP($BI67,'5-7 Weighting'!$BY$12:$CA$23,3,FALSE)))</f>
        <v>#N/A</v>
      </c>
      <c r="AE67" s="3" t="e">
        <f t="shared" si="17"/>
        <v>#N/A</v>
      </c>
      <c r="AF67" s="3">
        <f>1/VLOOKUP($K67,'5-7 Weighting'!$CK$9:CL$445,2,FALSE)</f>
        <v>0.33333333333333331</v>
      </c>
      <c r="AG67" s="3">
        <f t="shared" ref="AG67:AG130" si="25">$J67*AF67</f>
        <v>9.621827803645985</v>
      </c>
      <c r="AH67" s="3">
        <f>AG67/(VLOOKUP($BI67,'5-7 Weighting'!$CO$12:$CP$23,2,FALSE)/(VLOOKUP($BI67,'5-7 Weighting'!$CO$12:$CQ$23,3,FALSE)))</f>
        <v>1.0105977064563172</v>
      </c>
      <c r="AI67" s="3">
        <f t="shared" si="18"/>
        <v>-5.8817797113464111E-2</v>
      </c>
      <c r="AJ67" s="3" t="s">
        <v>357</v>
      </c>
      <c r="AK67" s="6">
        <v>-5.8200999999999996E-2</v>
      </c>
      <c r="AL67" s="3" t="s">
        <v>358</v>
      </c>
      <c r="AM67" s="3">
        <v>3.4643452380952379E-2</v>
      </c>
      <c r="AN67" s="3" t="s">
        <v>26</v>
      </c>
      <c r="AO67" s="3" t="s">
        <v>5</v>
      </c>
      <c r="AP67" s="3" t="s">
        <v>143</v>
      </c>
      <c r="AQ67" s="3" t="s">
        <v>53</v>
      </c>
      <c r="AR67" s="3" t="s">
        <v>7</v>
      </c>
      <c r="AS67" s="3" t="s">
        <v>359</v>
      </c>
      <c r="AT67" s="3" t="s">
        <v>28</v>
      </c>
      <c r="AU67" s="3" t="s">
        <v>10</v>
      </c>
      <c r="AV67" s="3" t="s">
        <v>11</v>
      </c>
      <c r="AW67" s="4" t="s">
        <v>108</v>
      </c>
      <c r="AX67" s="4" t="s">
        <v>366</v>
      </c>
      <c r="AY67" s="4">
        <v>2010</v>
      </c>
      <c r="AZ67" s="3" t="s">
        <v>14</v>
      </c>
      <c r="BA67" s="3" t="s">
        <v>14</v>
      </c>
      <c r="BB67" s="3">
        <v>473</v>
      </c>
      <c r="BC67" s="3">
        <v>1</v>
      </c>
      <c r="BD67" s="3">
        <v>0</v>
      </c>
      <c r="BE67" s="3">
        <v>0</v>
      </c>
      <c r="BF67" s="3">
        <v>0</v>
      </c>
      <c r="BG67" s="4" t="s">
        <v>348</v>
      </c>
      <c r="BH67" s="4" t="s">
        <v>361</v>
      </c>
      <c r="BI67" s="3" t="s">
        <v>350</v>
      </c>
      <c r="BJ67" s="4" t="s">
        <v>33</v>
      </c>
      <c r="BK67" s="4"/>
      <c r="BL67" s="3">
        <v>-0.48099999999999998</v>
      </c>
      <c r="BM67" s="3"/>
      <c r="BN67" s="3"/>
      <c r="BO67" s="3" t="s">
        <v>20</v>
      </c>
      <c r="BP67" s="3">
        <v>-1.68</v>
      </c>
      <c r="BQ67" s="3"/>
    </row>
    <row r="68" spans="1:69" x14ac:dyDescent="0.25">
      <c r="A68" s="2">
        <v>172</v>
      </c>
      <c r="B68" s="3" t="s">
        <v>1241</v>
      </c>
      <c r="C68" s="3">
        <v>172.2</v>
      </c>
      <c r="D68" s="3" t="s">
        <v>1244</v>
      </c>
      <c r="E68" s="3" t="s">
        <v>1243</v>
      </c>
      <c r="F68" s="3"/>
      <c r="G68" s="3"/>
      <c r="H68" s="3" t="str">
        <f>IF(AK68&lt;'2_3 - Outliers'!$F$11,"Exclude, Low outlier",IF(AK68&gt;'2_3 - Outliers'!$F$12,"Exclude, High outlier",""))</f>
        <v/>
      </c>
      <c r="I68" s="3">
        <f>IF(AM68="",VLOOKUP(BI68,'4 -Impute_SE'!$B$10:$C$21,2,FALSE),Database!AM68)</f>
        <v>-6.2118000000000007E-2</v>
      </c>
      <c r="J68" s="3">
        <f t="shared" si="13"/>
        <v>-16.098393380340639</v>
      </c>
      <c r="K68" s="3" t="s">
        <v>1493</v>
      </c>
      <c r="L68" s="3">
        <f>1/VLOOKUP($K68,'5-7 Weighting'!J:K,2,FALSE)</f>
        <v>1</v>
      </c>
      <c r="M68" s="3">
        <f t="shared" si="14"/>
        <v>-16.098393380340639</v>
      </c>
      <c r="N68" s="3">
        <f>M68/(VLOOKUP($BI68,'5-7 Weighting'!$M$9:$N$20,2,FALSE)/VLOOKUP($BI68,'5-7 Weighting'!$M$9:$O$20,3,FALSE))</f>
        <v>-0.23090324013603294</v>
      </c>
      <c r="O68" s="3">
        <f t="shared" si="15"/>
        <v>1.3432565091673579E-2</v>
      </c>
      <c r="P68" s="3" t="e">
        <f>1/VLOOKUP($K68,'5-7 Weighting'!Y:Z,2,FALSE)</f>
        <v>#N/A</v>
      </c>
      <c r="Q68" s="3" t="e">
        <f t="shared" si="19"/>
        <v>#N/A</v>
      </c>
      <c r="R68" s="3" t="e">
        <f>Q68/(VLOOKUP($BI68,'5-7 Weighting'!$AC$12:$AD$20,2,FALSE)/(VLOOKUP($BI68,'5-7 Weighting'!$AC$12:$AE$20,3,FALSE)))</f>
        <v>#N/A</v>
      </c>
      <c r="S68" s="3" t="e">
        <f t="shared" si="16"/>
        <v>#N/A</v>
      </c>
      <c r="T68" s="3" t="e">
        <f>1/VLOOKUP($K68,'5-7 Weighting'!$AO$9:$AP$311,2,FALSE)</f>
        <v>#N/A</v>
      </c>
      <c r="U68" s="3" t="e">
        <f t="shared" si="20"/>
        <v>#N/A</v>
      </c>
      <c r="V68" s="3" t="e">
        <f>U68/(VLOOKUP($BI68,'5-7 Weighting'!$AS$12:$AT$22,2,FALSE)/VLOOKUP($BI68,'5-7 Weighting'!$AS$12:$AU$22,3,FALSE))</f>
        <v>#N/A</v>
      </c>
      <c r="W68" s="3" t="e">
        <f t="shared" si="21"/>
        <v>#N/A</v>
      </c>
      <c r="X68" s="3">
        <f>1/VLOOKUP($K68,'5-7 Weighting'!$BE$9:$BF$487,2,FALSE)</f>
        <v>1</v>
      </c>
      <c r="Y68" s="3">
        <f t="shared" si="22"/>
        <v>-16.098393380340639</v>
      </c>
      <c r="Z68" s="3">
        <f>Y68/(VLOOKUP($BI68,'5-7 Weighting'!$BI$12:$BJ$23,2,FALSE)/VLOOKUP($BI68,'5-7 Weighting'!$BI$12:$BK$23,3,FALSE))</f>
        <v>-0.24210130097193874</v>
      </c>
      <c r="AA68" s="3">
        <f t="shared" si="23"/>
        <v>1.4084001082741564E-2</v>
      </c>
      <c r="AB68" s="3" t="e">
        <f>1/VLOOKUP($K68,'5-7 Weighting'!$BU$9:$BV$415,2,FALSE)</f>
        <v>#N/A</v>
      </c>
      <c r="AC68" s="3" t="e">
        <f t="shared" si="24"/>
        <v>#N/A</v>
      </c>
      <c r="AD68" s="3" t="e">
        <f>AC68/(VLOOKUP($BI68,'5-7 Weighting'!$BY$12:$BZ$23,2,FALSE)/(VLOOKUP($BI68,'5-7 Weighting'!$BY$12:$CA$23,3,FALSE)))</f>
        <v>#N/A</v>
      </c>
      <c r="AE68" s="3" t="e">
        <f t="shared" si="17"/>
        <v>#N/A</v>
      </c>
      <c r="AF68" s="3" t="e">
        <f>1/VLOOKUP($K68,'5-7 Weighting'!$CK$9:CL$445,2,FALSE)</f>
        <v>#N/A</v>
      </c>
      <c r="AG68" s="3" t="e">
        <f t="shared" si="25"/>
        <v>#N/A</v>
      </c>
      <c r="AH68" s="3" t="e">
        <f>AG68/(VLOOKUP($BI68,'5-7 Weighting'!$CO$12:$CP$23,2,FALSE)/(VLOOKUP($BI68,'5-7 Weighting'!$CO$12:$CQ$23,3,FALSE)))</f>
        <v>#N/A</v>
      </c>
      <c r="AI68" s="3" t="e">
        <f t="shared" si="18"/>
        <v>#N/A</v>
      </c>
      <c r="AJ68" s="3" t="s">
        <v>1308</v>
      </c>
      <c r="AK68" s="6">
        <v>-5.8173999999999997E-2</v>
      </c>
      <c r="AL68" s="3" t="s">
        <v>358</v>
      </c>
      <c r="AM68" s="3">
        <v>-6.2118000000000007E-2</v>
      </c>
      <c r="AN68" s="3" t="s">
        <v>1310</v>
      </c>
      <c r="AO68" s="3" t="s">
        <v>53</v>
      </c>
      <c r="AP68" s="3" t="s">
        <v>1312</v>
      </c>
      <c r="AQ68" s="3" t="s">
        <v>1311</v>
      </c>
      <c r="AR68" s="3" t="s">
        <v>7</v>
      </c>
      <c r="AS68" s="3" t="s">
        <v>1324</v>
      </c>
      <c r="AT68" s="3" t="s">
        <v>38</v>
      </c>
      <c r="AU68" s="3" t="s">
        <v>10</v>
      </c>
      <c r="AV68" s="3" t="s">
        <v>11</v>
      </c>
      <c r="AW68" s="4" t="s">
        <v>1341</v>
      </c>
      <c r="AX68" s="4" t="s">
        <v>109</v>
      </c>
      <c r="AY68" s="4">
        <v>2015</v>
      </c>
      <c r="AZ68" s="3" t="s">
        <v>14</v>
      </c>
      <c r="BA68" s="3" t="s">
        <v>14</v>
      </c>
      <c r="BB68" s="3">
        <v>2300</v>
      </c>
      <c r="BC68" s="3">
        <v>0</v>
      </c>
      <c r="BD68" s="3">
        <v>0</v>
      </c>
      <c r="BE68" s="3">
        <v>0</v>
      </c>
      <c r="BF68" s="3">
        <v>0</v>
      </c>
      <c r="BG68" s="4" t="s">
        <v>15</v>
      </c>
      <c r="BH68" s="4" t="s">
        <v>1381</v>
      </c>
      <c r="BI68" s="3" t="s">
        <v>88</v>
      </c>
      <c r="BJ68" s="4" t="s">
        <v>1406</v>
      </c>
      <c r="BK68" s="4"/>
      <c r="BL68" s="3">
        <v>5.8999999999999997E-2</v>
      </c>
      <c r="BM68" s="3"/>
      <c r="BN68" s="3"/>
      <c r="BO68" s="3"/>
      <c r="BP68" s="3">
        <v>0.9365079365079364</v>
      </c>
      <c r="BQ68" s="3" t="s">
        <v>125</v>
      </c>
    </row>
    <row r="69" spans="1:69" x14ac:dyDescent="0.25">
      <c r="A69" s="2">
        <v>65</v>
      </c>
      <c r="B69" s="3" t="s">
        <v>354</v>
      </c>
      <c r="C69" s="3">
        <v>65.099999999999994</v>
      </c>
      <c r="D69" s="3" t="s">
        <v>400</v>
      </c>
      <c r="E69" s="3" t="s">
        <v>378</v>
      </c>
      <c r="F69" s="3"/>
      <c r="G69" s="3"/>
      <c r="H69" s="3" t="str">
        <f>IF(AK69&lt;'2_3 - Outliers'!$F$11,"Exclude, Low outlier",IF(AK69&gt;'2_3 - Outliers'!$F$12,"Exclude, High outlier",""))</f>
        <v/>
      </c>
      <c r="I69" s="3">
        <f>IF(AM69="",VLOOKUP(BI69,'4 -Impute_SE'!$B$10:$C$21,2,FALSE),Database!AM69)</f>
        <v>0.10960384615384615</v>
      </c>
      <c r="J69" s="3">
        <f t="shared" si="13"/>
        <v>9.1237674141137663</v>
      </c>
      <c r="K69" s="3" t="s">
        <v>1455</v>
      </c>
      <c r="L69" s="3">
        <f>1/VLOOKUP($K69,'5-7 Weighting'!J:K,2,FALSE)</f>
        <v>0.16666666666666666</v>
      </c>
      <c r="M69" s="3">
        <f t="shared" si="14"/>
        <v>1.5206279023522944</v>
      </c>
      <c r="N69" s="3">
        <f>M69/(VLOOKUP($BI69,'5-7 Weighting'!$M$9:$N$20,2,FALSE)/VLOOKUP($BI69,'5-7 Weighting'!$M$9:$O$20,3,FALSE))</f>
        <v>0.16971181861085016</v>
      </c>
      <c r="O69" s="3">
        <f t="shared" si="15"/>
        <v>-9.6725553899067954E-3</v>
      </c>
      <c r="P69" s="3" t="e">
        <f>1/VLOOKUP($K69,'5-7 Weighting'!Y:Z,2,FALSE)</f>
        <v>#N/A</v>
      </c>
      <c r="Q69" s="3" t="e">
        <f t="shared" si="19"/>
        <v>#N/A</v>
      </c>
      <c r="R69" s="3" t="e">
        <f>Q69/(VLOOKUP($BI69,'5-7 Weighting'!$AC$12:$AD$20,2,FALSE)/(VLOOKUP($BI69,'5-7 Weighting'!$AC$12:$AE$20,3,FALSE)))</f>
        <v>#N/A</v>
      </c>
      <c r="S69" s="3" t="e">
        <f t="shared" si="16"/>
        <v>#N/A</v>
      </c>
      <c r="T69" s="3" t="e">
        <f>1/VLOOKUP($K69,'5-7 Weighting'!$AO$9:$AP$311,2,FALSE)</f>
        <v>#N/A</v>
      </c>
      <c r="U69" s="3" t="e">
        <f t="shared" si="20"/>
        <v>#N/A</v>
      </c>
      <c r="V69" s="3" t="e">
        <f>U69/(VLOOKUP($BI69,'5-7 Weighting'!$AS$12:$AT$22,2,FALSE)/VLOOKUP($BI69,'5-7 Weighting'!$AS$12:$AU$22,3,FALSE))</f>
        <v>#N/A</v>
      </c>
      <c r="W69" s="3" t="e">
        <f t="shared" si="21"/>
        <v>#N/A</v>
      </c>
      <c r="X69" s="3">
        <f>1/VLOOKUP($K69,'5-7 Weighting'!$BE$9:$BF$487,2,FALSE)</f>
        <v>0.16666666666666666</v>
      </c>
      <c r="Y69" s="3">
        <f t="shared" si="22"/>
        <v>1.5206279023522944</v>
      </c>
      <c r="Z69" s="3">
        <f>Y69/(VLOOKUP($BI69,'5-7 Weighting'!$BI$12:$BJ$23,2,FALSE)/VLOOKUP($BI69,'5-7 Weighting'!$BI$12:$BK$23,3,FALSE))</f>
        <v>0.15483291677107333</v>
      </c>
      <c r="AA69" s="3">
        <f t="shared" si="23"/>
        <v>-8.8245472584505547E-3</v>
      </c>
      <c r="AB69" s="3" t="e">
        <f>1/VLOOKUP($K69,'5-7 Weighting'!$BU$9:$BV$415,2,FALSE)</f>
        <v>#N/A</v>
      </c>
      <c r="AC69" s="3" t="e">
        <f t="shared" si="24"/>
        <v>#N/A</v>
      </c>
      <c r="AD69" s="3" t="e">
        <f>AC69/(VLOOKUP($BI69,'5-7 Weighting'!$BY$12:$BZ$23,2,FALSE)/(VLOOKUP($BI69,'5-7 Weighting'!$BY$12:$CA$23,3,FALSE)))</f>
        <v>#N/A</v>
      </c>
      <c r="AE69" s="3" t="e">
        <f t="shared" si="17"/>
        <v>#N/A</v>
      </c>
      <c r="AF69" s="3">
        <f>1/VLOOKUP($K69,'5-7 Weighting'!$CK$9:CL$445,2,FALSE)</f>
        <v>0.16666666666666666</v>
      </c>
      <c r="AG69" s="3">
        <f t="shared" si="25"/>
        <v>1.5206279023522944</v>
      </c>
      <c r="AH69" s="3">
        <f>AG69/(VLOOKUP($BI69,'5-7 Weighting'!$CO$12:$CP$23,2,FALSE)/(VLOOKUP($BI69,'5-7 Weighting'!$CO$12:$CQ$23,3,FALSE)))</f>
        <v>0.15971425615291029</v>
      </c>
      <c r="AI69" s="3">
        <f t="shared" si="18"/>
        <v>-9.1027543151789691E-3</v>
      </c>
      <c r="AJ69" s="3" t="s">
        <v>370</v>
      </c>
      <c r="AK69" s="6">
        <v>-5.6994000000000003E-2</v>
      </c>
      <c r="AL69" s="3" t="s">
        <v>358</v>
      </c>
      <c r="AM69" s="3">
        <v>0.10960384615384615</v>
      </c>
      <c r="AN69" s="3" t="s">
        <v>26</v>
      </c>
      <c r="AO69" s="3" t="s">
        <v>53</v>
      </c>
      <c r="AP69" s="3" t="s">
        <v>143</v>
      </c>
      <c r="AQ69" s="3" t="s">
        <v>54</v>
      </c>
      <c r="AR69" s="3" t="s">
        <v>7</v>
      </c>
      <c r="AS69" s="3" t="s">
        <v>359</v>
      </c>
      <c r="AT69" s="3" t="s">
        <v>28</v>
      </c>
      <c r="AU69" s="3" t="s">
        <v>10</v>
      </c>
      <c r="AV69" s="3" t="s">
        <v>11</v>
      </c>
      <c r="AW69" s="4" t="s">
        <v>108</v>
      </c>
      <c r="AX69" s="4" t="s">
        <v>360</v>
      </c>
      <c r="AY69" s="4">
        <v>2010</v>
      </c>
      <c r="AZ69" s="3" t="s">
        <v>14</v>
      </c>
      <c r="BA69" s="3" t="s">
        <v>14</v>
      </c>
      <c r="BB69" s="3">
        <v>473</v>
      </c>
      <c r="BC69" s="3">
        <v>1</v>
      </c>
      <c r="BD69" s="3">
        <v>0</v>
      </c>
      <c r="BE69" s="3">
        <v>0</v>
      </c>
      <c r="BF69" s="3">
        <v>0</v>
      </c>
      <c r="BG69" s="4" t="s">
        <v>348</v>
      </c>
      <c r="BH69" s="4" t="s">
        <v>361</v>
      </c>
      <c r="BI69" s="4" t="s">
        <v>350</v>
      </c>
      <c r="BJ69" s="4" t="s">
        <v>33</v>
      </c>
      <c r="BK69" s="4"/>
      <c r="BL69" s="3">
        <v>-0.13800000000000001</v>
      </c>
      <c r="BM69" s="3"/>
      <c r="BN69" s="3"/>
      <c r="BO69" s="3" t="s">
        <v>20</v>
      </c>
      <c r="BP69" s="3">
        <v>-0.52</v>
      </c>
      <c r="BQ69" s="3"/>
    </row>
    <row r="70" spans="1:69" x14ac:dyDescent="0.25">
      <c r="A70" s="2">
        <v>55</v>
      </c>
      <c r="B70" s="3" t="s">
        <v>574</v>
      </c>
      <c r="C70" s="3">
        <v>55.1</v>
      </c>
      <c r="D70" s="3" t="s">
        <v>1031</v>
      </c>
      <c r="E70" s="3" t="s">
        <v>575</v>
      </c>
      <c r="F70" s="3"/>
      <c r="G70" s="3"/>
      <c r="H70" s="3" t="str">
        <f>IF(AK70&lt;'2_3 - Outliers'!$F$11,"Exclude, Low outlier",IF(AK70&gt;'2_3 - Outliers'!$F$12,"Exclude, High outlier",""))</f>
        <v/>
      </c>
      <c r="I70" s="3">
        <f>IF(AM70="",VLOOKUP(BI70,'4 -Impute_SE'!$B$10:$C$21,2,FALSE),Database!AM70)</f>
        <v>5.1934054744559336E-3</v>
      </c>
      <c r="J70" s="3">
        <f t="shared" si="13"/>
        <v>192.55188236669716</v>
      </c>
      <c r="K70" s="3" t="s">
        <v>1494</v>
      </c>
      <c r="L70" s="3">
        <f>1/VLOOKUP($K70,'5-7 Weighting'!J:K,2,FALSE)</f>
        <v>0.25</v>
      </c>
      <c r="M70" s="3">
        <f t="shared" si="14"/>
        <v>48.137970591674289</v>
      </c>
      <c r="N70" s="3">
        <f>M70/(VLOOKUP($BI70,'5-7 Weighting'!$M$9:$N$20,2,FALSE)/VLOOKUP($BI70,'5-7 Weighting'!$M$9:$O$20,3,FALSE))</f>
        <v>1.2162858617144077</v>
      </c>
      <c r="O70" s="3">
        <f t="shared" si="15"/>
        <v>-6.8238307379887259E-2</v>
      </c>
      <c r="P70" s="3" t="e">
        <f>1/VLOOKUP($K70,'5-7 Weighting'!Y:Z,2,FALSE)</f>
        <v>#N/A</v>
      </c>
      <c r="Q70" s="3" t="e">
        <f t="shared" si="19"/>
        <v>#N/A</v>
      </c>
      <c r="R70" s="3" t="e">
        <f>Q70/(VLOOKUP($BI70,'5-7 Weighting'!$AC$12:$AD$20,2,FALSE)/(VLOOKUP($BI70,'5-7 Weighting'!$AC$12:$AE$20,3,FALSE)))</f>
        <v>#N/A</v>
      </c>
      <c r="S70" s="3" t="e">
        <f t="shared" si="16"/>
        <v>#N/A</v>
      </c>
      <c r="T70" s="3" t="e">
        <f>1/VLOOKUP($K70,'5-7 Weighting'!$AO$9:$AP$311,2,FALSE)</f>
        <v>#N/A</v>
      </c>
      <c r="U70" s="3" t="e">
        <f t="shared" si="20"/>
        <v>#N/A</v>
      </c>
      <c r="V70" s="3" t="e">
        <f>U70/(VLOOKUP($BI70,'5-7 Weighting'!$AS$12:$AT$22,2,FALSE)/VLOOKUP($BI70,'5-7 Weighting'!$AS$12:$AU$22,3,FALSE))</f>
        <v>#N/A</v>
      </c>
      <c r="W70" s="3" t="e">
        <f t="shared" si="21"/>
        <v>#N/A</v>
      </c>
      <c r="X70" s="3">
        <f>1/VLOOKUP($K70,'5-7 Weighting'!$BE$9:$BF$487,2,FALSE)</f>
        <v>0.25</v>
      </c>
      <c r="Y70" s="3">
        <f t="shared" si="22"/>
        <v>48.137970591674289</v>
      </c>
      <c r="Z70" s="3">
        <f>Y70/(VLOOKUP($BI70,'5-7 Weighting'!$BI$12:$BJ$23,2,FALSE)/VLOOKUP($BI70,'5-7 Weighting'!$BI$12:$BK$23,3,FALSE))</f>
        <v>1.2162858617144077</v>
      </c>
      <c r="AA70" s="3">
        <f t="shared" si="23"/>
        <v>-6.8238307379887259E-2</v>
      </c>
      <c r="AB70" s="3">
        <f>1/VLOOKUP($K70,'5-7 Weighting'!$BU$9:$BV$415,2,FALSE)</f>
        <v>0.25</v>
      </c>
      <c r="AC70" s="3">
        <f t="shared" si="24"/>
        <v>48.137970591674289</v>
      </c>
      <c r="AD70" s="3">
        <f>AC70/(VLOOKUP($BI70,'5-7 Weighting'!$BY$12:$BZ$23,2,FALSE)/(VLOOKUP($BI70,'5-7 Weighting'!$BY$12:$CA$23,3,FALSE)))</f>
        <v>1.2162858617144074</v>
      </c>
      <c r="AE70" s="3">
        <f t="shared" si="17"/>
        <v>-6.8238307379887245E-2</v>
      </c>
      <c r="AF70" s="3">
        <f>1/VLOOKUP($K70,'5-7 Weighting'!$CK$9:CL$445,2,FALSE)</f>
        <v>0.25</v>
      </c>
      <c r="AG70" s="3">
        <f t="shared" si="25"/>
        <v>48.137970591674289</v>
      </c>
      <c r="AH70" s="3">
        <f>AG70/(VLOOKUP($BI70,'5-7 Weighting'!$CO$12:$CP$23,2,FALSE)/(VLOOKUP($BI70,'5-7 Weighting'!$CO$12:$CQ$23,3,FALSE)))</f>
        <v>1.2162858617144077</v>
      </c>
      <c r="AI70" s="3">
        <f t="shared" si="18"/>
        <v>-6.8238307379887259E-2</v>
      </c>
      <c r="AJ70" s="3" t="s">
        <v>576</v>
      </c>
      <c r="AK70" s="6">
        <v>-5.6103840000000002E-2</v>
      </c>
      <c r="AL70" s="3" t="s">
        <v>72</v>
      </c>
      <c r="AM70" s="3">
        <v>5.1934054744559336E-3</v>
      </c>
      <c r="AN70" s="3" t="s">
        <v>26</v>
      </c>
      <c r="AO70" s="3" t="s">
        <v>5</v>
      </c>
      <c r="AP70" s="3" t="s">
        <v>143</v>
      </c>
      <c r="AQ70" s="3" t="s">
        <v>53</v>
      </c>
      <c r="AR70" s="3" t="s">
        <v>551</v>
      </c>
      <c r="AS70" s="3" t="s">
        <v>37</v>
      </c>
      <c r="AT70" s="3" t="s">
        <v>56</v>
      </c>
      <c r="AU70" s="3" t="s">
        <v>10</v>
      </c>
      <c r="AV70" s="3" t="s">
        <v>11</v>
      </c>
      <c r="AW70" s="4" t="s">
        <v>12</v>
      </c>
      <c r="AX70" s="4" t="s">
        <v>13</v>
      </c>
      <c r="AY70" s="4" t="s">
        <v>151</v>
      </c>
      <c r="AZ70" s="3" t="s">
        <v>2425</v>
      </c>
      <c r="BA70" s="3" t="s">
        <v>14</v>
      </c>
      <c r="BB70" s="3">
        <v>1000</v>
      </c>
      <c r="BC70" s="3">
        <v>1</v>
      </c>
      <c r="BD70" s="3">
        <v>0</v>
      </c>
      <c r="BE70" s="3">
        <v>1</v>
      </c>
      <c r="BF70" s="3">
        <v>1</v>
      </c>
      <c r="BG70" s="4" t="s">
        <v>332</v>
      </c>
      <c r="BH70" s="4" t="s">
        <v>1032</v>
      </c>
      <c r="BI70" s="4" t="s">
        <v>1019</v>
      </c>
      <c r="BJ70" s="4" t="s">
        <v>58</v>
      </c>
      <c r="BK70" s="4" t="s">
        <v>59</v>
      </c>
      <c r="BL70" s="3">
        <v>-0.14799999999999999</v>
      </c>
      <c r="BM70" s="3">
        <v>0.8624311149420455</v>
      </c>
      <c r="BN70" s="3"/>
      <c r="BO70" s="3" t="s">
        <v>60</v>
      </c>
      <c r="BP70" s="3">
        <v>-10.802899999999999</v>
      </c>
      <c r="BQ70" s="3"/>
    </row>
    <row r="71" spans="1:69" x14ac:dyDescent="0.25">
      <c r="A71" s="2">
        <v>65</v>
      </c>
      <c r="B71" s="3" t="s">
        <v>354</v>
      </c>
      <c r="C71" s="3">
        <v>65.400000000000006</v>
      </c>
      <c r="D71" s="3" t="s">
        <v>724</v>
      </c>
      <c r="E71" s="3" t="s">
        <v>365</v>
      </c>
      <c r="F71" s="3"/>
      <c r="G71" s="3"/>
      <c r="H71" s="3" t="str">
        <f>IF(AK71&lt;'2_3 - Outliers'!$F$11,"Exclude, Low outlier",IF(AK71&gt;'2_3 - Outliers'!$F$12,"Exclude, High outlier",""))</f>
        <v/>
      </c>
      <c r="I71" s="3">
        <f>IF(AM71="",VLOOKUP(BI71,'4 -Impute_SE'!$B$10:$C$21,2,FALSE),Database!AM71)</f>
        <v>0.10783469387755101</v>
      </c>
      <c r="J71" s="3">
        <f t="shared" si="13"/>
        <v>9.2734533204640517</v>
      </c>
      <c r="K71" s="3" t="s">
        <v>1495</v>
      </c>
      <c r="L71" s="3">
        <f>1/VLOOKUP($K71,'5-7 Weighting'!J:K,2,FALSE)</f>
        <v>1</v>
      </c>
      <c r="M71" s="3">
        <f t="shared" si="14"/>
        <v>9.2734533204640517</v>
      </c>
      <c r="N71" s="3">
        <f>M71/(VLOOKUP($BI71,'5-7 Weighting'!$M$9:$N$20,2,FALSE)/VLOOKUP($BI71,'5-7 Weighting'!$M$9:$O$20,3,FALSE))</f>
        <v>1.0921341425598841</v>
      </c>
      <c r="O71" s="3">
        <f t="shared" si="15"/>
        <v>-5.7707275958721709E-2</v>
      </c>
      <c r="P71" s="3" t="e">
        <f>1/VLOOKUP($K71,'5-7 Weighting'!Y:Z,2,FALSE)</f>
        <v>#N/A</v>
      </c>
      <c r="Q71" s="3" t="e">
        <f t="shared" si="19"/>
        <v>#N/A</v>
      </c>
      <c r="R71" s="3" t="e">
        <f>Q71/(VLOOKUP($BI71,'5-7 Weighting'!$AC$12:$AD$20,2,FALSE)/(VLOOKUP($BI71,'5-7 Weighting'!$AC$12:$AE$20,3,FALSE)))</f>
        <v>#N/A</v>
      </c>
      <c r="S71" s="3" t="e">
        <f t="shared" si="16"/>
        <v>#N/A</v>
      </c>
      <c r="T71" s="3" t="e">
        <f>1/VLOOKUP($K71,'5-7 Weighting'!$AO$9:$AP$311,2,FALSE)</f>
        <v>#N/A</v>
      </c>
      <c r="U71" s="3" t="e">
        <f t="shared" si="20"/>
        <v>#N/A</v>
      </c>
      <c r="V71" s="3" t="e">
        <f>U71/(VLOOKUP($BI71,'5-7 Weighting'!$AS$12:$AT$22,2,FALSE)/VLOOKUP($BI71,'5-7 Weighting'!$AS$12:$AU$22,3,FALSE))</f>
        <v>#N/A</v>
      </c>
      <c r="W71" s="3" t="e">
        <f t="shared" si="21"/>
        <v>#N/A</v>
      </c>
      <c r="X71" s="3">
        <f>1/VLOOKUP($K71,'5-7 Weighting'!$BE$9:$BF$487,2,FALSE)</f>
        <v>1</v>
      </c>
      <c r="Y71" s="3">
        <f t="shared" si="22"/>
        <v>9.2734533204640517</v>
      </c>
      <c r="Z71" s="3">
        <f>Y71/(VLOOKUP($BI71,'5-7 Weighting'!$BI$12:$BJ$23,2,FALSE)/VLOOKUP($BI71,'5-7 Weighting'!$BI$12:$BK$23,3,FALSE))</f>
        <v>1.0921341425598843</v>
      </c>
      <c r="AA71" s="3">
        <f t="shared" si="23"/>
        <v>-5.7707275958721722E-2</v>
      </c>
      <c r="AB71" s="3" t="e">
        <f>1/VLOOKUP($K71,'5-7 Weighting'!$BU$9:$BV$415,2,FALSE)</f>
        <v>#N/A</v>
      </c>
      <c r="AC71" s="3" t="e">
        <f t="shared" si="24"/>
        <v>#N/A</v>
      </c>
      <c r="AD71" s="3" t="e">
        <f>AC71/(VLOOKUP($BI71,'5-7 Weighting'!$BY$12:$BZ$23,2,FALSE)/(VLOOKUP($BI71,'5-7 Weighting'!$BY$12:$CA$23,3,FALSE)))</f>
        <v>#N/A</v>
      </c>
      <c r="AE71" s="3" t="e">
        <f t="shared" si="17"/>
        <v>#N/A</v>
      </c>
      <c r="AF71" s="3">
        <f>1/VLOOKUP($K71,'5-7 Weighting'!$CK$9:CL$445,2,FALSE)</f>
        <v>1</v>
      </c>
      <c r="AG71" s="3">
        <f t="shared" si="25"/>
        <v>9.2734533204640517</v>
      </c>
      <c r="AH71" s="3">
        <f>AG71/(VLOOKUP($BI71,'5-7 Weighting'!$CO$12:$CP$23,2,FALSE)/(VLOOKUP($BI71,'5-7 Weighting'!$CO$12:$CQ$23,3,FALSE)))</f>
        <v>1.1137502963435075</v>
      </c>
      <c r="AI71" s="3">
        <f t="shared" si="18"/>
        <v>-5.8849451908494589E-2</v>
      </c>
      <c r="AJ71" s="3" t="s">
        <v>357</v>
      </c>
      <c r="AK71" s="6">
        <v>-5.2838999999999997E-2</v>
      </c>
      <c r="AL71" s="3" t="s">
        <v>358</v>
      </c>
      <c r="AM71" s="3">
        <v>0.10783469387755101</v>
      </c>
      <c r="AN71" s="3" t="s">
        <v>26</v>
      </c>
      <c r="AO71" s="3" t="s">
        <v>5</v>
      </c>
      <c r="AP71" s="3" t="s">
        <v>143</v>
      </c>
      <c r="AQ71" s="3" t="s">
        <v>53</v>
      </c>
      <c r="AR71" s="3" t="s">
        <v>7</v>
      </c>
      <c r="AS71" s="3" t="s">
        <v>359</v>
      </c>
      <c r="AT71" s="3" t="s">
        <v>28</v>
      </c>
      <c r="AU71" s="3" t="s">
        <v>10</v>
      </c>
      <c r="AV71" s="3" t="s">
        <v>11</v>
      </c>
      <c r="AW71" s="4" t="s">
        <v>108</v>
      </c>
      <c r="AX71" s="4" t="s">
        <v>366</v>
      </c>
      <c r="AY71" s="4">
        <v>2010</v>
      </c>
      <c r="AZ71" s="3" t="s">
        <v>14</v>
      </c>
      <c r="BA71" s="3" t="s">
        <v>14</v>
      </c>
      <c r="BB71" s="3">
        <v>473</v>
      </c>
      <c r="BC71" s="3">
        <v>1</v>
      </c>
      <c r="BD71" s="3">
        <v>0</v>
      </c>
      <c r="BE71" s="3">
        <v>0</v>
      </c>
      <c r="BF71" s="3">
        <v>0</v>
      </c>
      <c r="BG71" s="4" t="s">
        <v>348</v>
      </c>
      <c r="BH71" s="4" t="s">
        <v>435</v>
      </c>
      <c r="BI71" s="4" t="s">
        <v>711</v>
      </c>
      <c r="BJ71" s="4" t="s">
        <v>33</v>
      </c>
      <c r="BK71" s="4"/>
      <c r="BL71" s="3">
        <v>-0.10299999999999999</v>
      </c>
      <c r="BM71" s="3"/>
      <c r="BN71" s="3"/>
      <c r="BO71" s="3" t="s">
        <v>20</v>
      </c>
      <c r="BP71" s="3">
        <v>-0.49</v>
      </c>
      <c r="BQ71" s="3"/>
    </row>
    <row r="72" spans="1:69" x14ac:dyDescent="0.25">
      <c r="A72" s="2">
        <v>145</v>
      </c>
      <c r="B72" s="3" t="s">
        <v>562</v>
      </c>
      <c r="C72" s="3">
        <v>145.1</v>
      </c>
      <c r="D72" s="3" t="s">
        <v>563</v>
      </c>
      <c r="E72" s="3" t="s">
        <v>564</v>
      </c>
      <c r="F72" s="3"/>
      <c r="G72" s="3"/>
      <c r="H72" s="3" t="str">
        <f>IF(AK72&lt;'2_3 - Outliers'!$F$11,"Exclude, Low outlier",IF(AK72&gt;'2_3 - Outliers'!$F$12,"Exclude, High outlier",""))</f>
        <v/>
      </c>
      <c r="I72" s="3">
        <f>IF(AM72="",VLOOKUP(BI72,'4 -Impute_SE'!$B$10:$C$21,2,FALSE),Database!AM72)</f>
        <v>7.9336709847607212E-2</v>
      </c>
      <c r="J72" s="3">
        <f t="shared" si="13"/>
        <v>12.604505555131235</v>
      </c>
      <c r="K72" s="3" t="s">
        <v>1496</v>
      </c>
      <c r="L72" s="3">
        <f>1/VLOOKUP($K72,'5-7 Weighting'!J:K,2,FALSE)</f>
        <v>1</v>
      </c>
      <c r="M72" s="3">
        <f t="shared" si="14"/>
        <v>12.604505555131235</v>
      </c>
      <c r="N72" s="3">
        <f>M72/(VLOOKUP($BI72,'5-7 Weighting'!$M$9:$N$20,2,FALSE)/VLOOKUP($BI72,'5-7 Weighting'!$M$9:$O$20,3,FALSE))</f>
        <v>0.25534362137301297</v>
      </c>
      <c r="O72" s="3">
        <f t="shared" si="15"/>
        <v>-1.2736989238859502E-2</v>
      </c>
      <c r="P72" s="3" t="e">
        <f>1/VLOOKUP($K72,'5-7 Weighting'!Y:Z,2,FALSE)</f>
        <v>#N/A</v>
      </c>
      <c r="Q72" s="3" t="e">
        <f t="shared" si="19"/>
        <v>#N/A</v>
      </c>
      <c r="R72" s="3" t="e">
        <f>Q72/(VLOOKUP($BI72,'5-7 Weighting'!$AC$12:$AD$20,2,FALSE)/(VLOOKUP($BI72,'5-7 Weighting'!$AC$12:$AE$20,3,FALSE)))</f>
        <v>#N/A</v>
      </c>
      <c r="S72" s="3" t="e">
        <f t="shared" si="16"/>
        <v>#N/A</v>
      </c>
      <c r="T72" s="3" t="e">
        <f>1/VLOOKUP($K72,'5-7 Weighting'!$AO$9:$AP$311,2,FALSE)</f>
        <v>#N/A</v>
      </c>
      <c r="U72" s="3" t="e">
        <f t="shared" si="20"/>
        <v>#N/A</v>
      </c>
      <c r="V72" s="3" t="e">
        <f>U72/(VLOOKUP($BI72,'5-7 Weighting'!$AS$12:$AT$22,2,FALSE)/VLOOKUP($BI72,'5-7 Weighting'!$AS$12:$AU$22,3,FALSE))</f>
        <v>#N/A</v>
      </c>
      <c r="W72" s="3" t="e">
        <f t="shared" si="21"/>
        <v>#N/A</v>
      </c>
      <c r="X72" s="3">
        <f>1/VLOOKUP($K72,'5-7 Weighting'!$BE$9:$BF$487,2,FALSE)</f>
        <v>1</v>
      </c>
      <c r="Y72" s="3">
        <f t="shared" si="22"/>
        <v>12.604505555131235</v>
      </c>
      <c r="Z72" s="3">
        <f>Y72/(VLOOKUP($BI72,'5-7 Weighting'!$BI$12:$BJ$23,2,FALSE)/VLOOKUP($BI72,'5-7 Weighting'!$BI$12:$BK$23,3,FALSE))</f>
        <v>0.19905215537965953</v>
      </c>
      <c r="AA72" s="3">
        <f t="shared" si="23"/>
        <v>-9.9290718421308852E-3</v>
      </c>
      <c r="AB72" s="3">
        <f>1/VLOOKUP($K72,'5-7 Weighting'!$BU$9:$BV$415,2,FALSE)</f>
        <v>1</v>
      </c>
      <c r="AC72" s="3">
        <f t="shared" si="24"/>
        <v>12.604505555131235</v>
      </c>
      <c r="AD72" s="3">
        <f>AC72/(VLOOKUP($BI72,'5-7 Weighting'!$BY$12:$BZ$23,2,FALSE)/(VLOOKUP($BI72,'5-7 Weighting'!$BY$12:$CA$23,3,FALSE)))</f>
        <v>0.6772669290737372</v>
      </c>
      <c r="AE72" s="3">
        <f t="shared" si="17"/>
        <v>-3.3783266411993182E-2</v>
      </c>
      <c r="AF72" s="3" t="e">
        <f>1/VLOOKUP($K72,'5-7 Weighting'!$CK$9:CL$445,2,FALSE)</f>
        <v>#N/A</v>
      </c>
      <c r="AG72" s="3" t="e">
        <f t="shared" si="25"/>
        <v>#N/A</v>
      </c>
      <c r="AH72" s="3" t="e">
        <f>AG72/(VLOOKUP($BI72,'5-7 Weighting'!$CO$12:$CP$23,2,FALSE)/(VLOOKUP($BI72,'5-7 Weighting'!$CO$12:$CQ$23,3,FALSE)))</f>
        <v>#N/A</v>
      </c>
      <c r="AI72" s="3" t="e">
        <f t="shared" si="18"/>
        <v>#N/A</v>
      </c>
      <c r="AJ72" s="3" t="s">
        <v>246</v>
      </c>
      <c r="AK72" s="6">
        <v>-4.9881759999999997E-2</v>
      </c>
      <c r="AL72" s="3" t="s">
        <v>72</v>
      </c>
      <c r="AM72" s="3"/>
      <c r="AN72" s="3"/>
      <c r="AO72" s="3" t="s">
        <v>53</v>
      </c>
      <c r="AP72" s="3" t="s">
        <v>143</v>
      </c>
      <c r="AQ72" s="3" t="s">
        <v>54</v>
      </c>
      <c r="AR72" s="3" t="s">
        <v>55</v>
      </c>
      <c r="AS72" s="3"/>
      <c r="AT72" s="3" t="s">
        <v>73</v>
      </c>
      <c r="AU72" s="3" t="s">
        <v>10</v>
      </c>
      <c r="AV72" s="3" t="s">
        <v>39</v>
      </c>
      <c r="AW72" s="4" t="s">
        <v>340</v>
      </c>
      <c r="AX72" s="4" t="s">
        <v>565</v>
      </c>
      <c r="AY72" s="4">
        <v>2009</v>
      </c>
      <c r="AZ72" s="3" t="s">
        <v>30</v>
      </c>
      <c r="BA72" s="3" t="s">
        <v>14</v>
      </c>
      <c r="BB72" s="3">
        <v>9462</v>
      </c>
      <c r="BC72" s="3">
        <v>0</v>
      </c>
      <c r="BD72" s="3">
        <v>0</v>
      </c>
      <c r="BE72" s="3">
        <v>1</v>
      </c>
      <c r="BF72" s="3">
        <v>1</v>
      </c>
      <c r="BG72" s="4" t="s">
        <v>15</v>
      </c>
      <c r="BH72" s="4" t="s">
        <v>566</v>
      </c>
      <c r="BI72" s="4" t="s">
        <v>42</v>
      </c>
      <c r="BJ72" s="4" t="s">
        <v>234</v>
      </c>
      <c r="BK72" s="4" t="s">
        <v>99</v>
      </c>
      <c r="BL72" s="3">
        <v>-0.02</v>
      </c>
      <c r="BM72" s="3">
        <v>0.98019867330675525</v>
      </c>
      <c r="BN72" s="3"/>
      <c r="BO72" s="3" t="s">
        <v>60</v>
      </c>
      <c r="BP72" s="3"/>
      <c r="BQ72" s="3"/>
    </row>
    <row r="73" spans="1:69" x14ac:dyDescent="0.25">
      <c r="A73" s="2">
        <v>65</v>
      </c>
      <c r="B73" s="3" t="s">
        <v>354</v>
      </c>
      <c r="C73" s="3">
        <v>65.5</v>
      </c>
      <c r="D73" s="3" t="s">
        <v>399</v>
      </c>
      <c r="E73" s="3" t="s">
        <v>372</v>
      </c>
      <c r="F73" s="3"/>
      <c r="G73" s="3"/>
      <c r="H73" s="3" t="str">
        <f>IF(AK73&lt;'2_3 - Outliers'!$F$11,"Exclude, Low outlier",IF(AK73&gt;'2_3 - Outliers'!$F$12,"Exclude, High outlier",""))</f>
        <v/>
      </c>
      <c r="I73" s="3">
        <f>IF(AM73="",VLOOKUP(BI73,'4 -Impute_SE'!$B$10:$C$21,2,FALSE),Database!AM73)</f>
        <v>0.13747499999999999</v>
      </c>
      <c r="J73" s="3">
        <f t="shared" si="13"/>
        <v>7.274049827241317</v>
      </c>
      <c r="K73" s="3" t="s">
        <v>1461</v>
      </c>
      <c r="L73" s="3">
        <f>1/VLOOKUP($K73,'5-7 Weighting'!J:K,2,FALSE)</f>
        <v>0.33333333333333331</v>
      </c>
      <c r="M73" s="3">
        <f t="shared" si="14"/>
        <v>2.4246832757471055</v>
      </c>
      <c r="N73" s="3">
        <f>M73/(VLOOKUP($BI73,'5-7 Weighting'!$M$9:$N$20,2,FALSE)/VLOOKUP($BI73,'5-7 Weighting'!$M$9:$O$20,3,FALSE))</f>
        <v>0.27061019178051376</v>
      </c>
      <c r="O73" s="3">
        <f t="shared" si="15"/>
        <v>-1.1904683556808361E-2</v>
      </c>
      <c r="P73" s="3" t="e">
        <f>1/VLOOKUP($K73,'5-7 Weighting'!Y:Z,2,FALSE)</f>
        <v>#N/A</v>
      </c>
      <c r="Q73" s="3" t="e">
        <f t="shared" si="19"/>
        <v>#N/A</v>
      </c>
      <c r="R73" s="3" t="e">
        <f>Q73/(VLOOKUP($BI73,'5-7 Weighting'!$AC$12:$AD$20,2,FALSE)/(VLOOKUP($BI73,'5-7 Weighting'!$AC$12:$AE$20,3,FALSE)))</f>
        <v>#N/A</v>
      </c>
      <c r="S73" s="3" t="e">
        <f t="shared" si="16"/>
        <v>#N/A</v>
      </c>
      <c r="T73" s="3" t="e">
        <f>1/VLOOKUP($K73,'5-7 Weighting'!$AO$9:$AP$311,2,FALSE)</f>
        <v>#N/A</v>
      </c>
      <c r="U73" s="3" t="e">
        <f t="shared" si="20"/>
        <v>#N/A</v>
      </c>
      <c r="V73" s="3" t="e">
        <f>U73/(VLOOKUP($BI73,'5-7 Weighting'!$AS$12:$AT$22,2,FALSE)/VLOOKUP($BI73,'5-7 Weighting'!$AS$12:$AU$22,3,FALSE))</f>
        <v>#N/A</v>
      </c>
      <c r="W73" s="3" t="e">
        <f t="shared" si="21"/>
        <v>#N/A</v>
      </c>
      <c r="X73" s="3">
        <f>1/VLOOKUP($K73,'5-7 Weighting'!$BE$9:$BF$487,2,FALSE)</f>
        <v>0.33333333333333331</v>
      </c>
      <c r="Y73" s="3">
        <f t="shared" si="22"/>
        <v>2.4246832757471055</v>
      </c>
      <c r="Z73" s="3">
        <f>Y73/(VLOOKUP($BI73,'5-7 Weighting'!$BI$12:$BJ$23,2,FALSE)/VLOOKUP($BI73,'5-7 Weighting'!$BI$12:$BK$23,3,FALSE))</f>
        <v>0.24688537100313493</v>
      </c>
      <c r="AA73" s="3">
        <f t="shared" si="23"/>
        <v>-1.0860981241169911E-2</v>
      </c>
      <c r="AB73" s="3" t="e">
        <f>1/VLOOKUP($K73,'5-7 Weighting'!$BU$9:$BV$415,2,FALSE)</f>
        <v>#N/A</v>
      </c>
      <c r="AC73" s="3" t="e">
        <f t="shared" si="24"/>
        <v>#N/A</v>
      </c>
      <c r="AD73" s="3" t="e">
        <f>AC73/(VLOOKUP($BI73,'5-7 Weighting'!$BY$12:$BZ$23,2,FALSE)/(VLOOKUP($BI73,'5-7 Weighting'!$BY$12:$CA$23,3,FALSE)))</f>
        <v>#N/A</v>
      </c>
      <c r="AE73" s="3" t="e">
        <f t="shared" si="17"/>
        <v>#N/A</v>
      </c>
      <c r="AF73" s="3">
        <f>1/VLOOKUP($K73,'5-7 Weighting'!$CK$9:CL$445,2,FALSE)</f>
        <v>0.33333333333333331</v>
      </c>
      <c r="AG73" s="3">
        <f t="shared" si="25"/>
        <v>2.4246832757471055</v>
      </c>
      <c r="AH73" s="3">
        <f>AG73/(VLOOKUP($BI73,'5-7 Weighting'!$CO$12:$CP$23,2,FALSE)/(VLOOKUP($BI73,'5-7 Weighting'!$CO$12:$CQ$23,3,FALSE)))</f>
        <v>0.25466880174518358</v>
      </c>
      <c r="AI73" s="3">
        <f t="shared" si="18"/>
        <v>-1.1203389926374116E-2</v>
      </c>
      <c r="AJ73" s="3" t="s">
        <v>370</v>
      </c>
      <c r="AK73" s="6">
        <v>-4.3991999999999996E-2</v>
      </c>
      <c r="AL73" s="3" t="s">
        <v>358</v>
      </c>
      <c r="AM73" s="3">
        <v>0.13747499999999999</v>
      </c>
      <c r="AN73" s="3" t="s">
        <v>26</v>
      </c>
      <c r="AO73" s="3" t="s">
        <v>53</v>
      </c>
      <c r="AP73" s="3" t="s">
        <v>143</v>
      </c>
      <c r="AQ73" s="3" t="s">
        <v>54</v>
      </c>
      <c r="AR73" s="3" t="s">
        <v>7</v>
      </c>
      <c r="AS73" s="3" t="s">
        <v>359</v>
      </c>
      <c r="AT73" s="3" t="s">
        <v>28</v>
      </c>
      <c r="AU73" s="3" t="s">
        <v>10</v>
      </c>
      <c r="AV73" s="3" t="s">
        <v>11</v>
      </c>
      <c r="AW73" s="4" t="s">
        <v>108</v>
      </c>
      <c r="AX73" s="4" t="s">
        <v>366</v>
      </c>
      <c r="AY73" s="4">
        <v>2010</v>
      </c>
      <c r="AZ73" s="3" t="s">
        <v>14</v>
      </c>
      <c r="BA73" s="3" t="s">
        <v>14</v>
      </c>
      <c r="BB73" s="3">
        <v>473</v>
      </c>
      <c r="BC73" s="3">
        <v>1</v>
      </c>
      <c r="BD73" s="3">
        <v>0</v>
      </c>
      <c r="BE73" s="3">
        <v>0</v>
      </c>
      <c r="BF73" s="3">
        <v>0</v>
      </c>
      <c r="BG73" s="4" t="s">
        <v>348</v>
      </c>
      <c r="BH73" s="4" t="s">
        <v>379</v>
      </c>
      <c r="BI73" s="4" t="s">
        <v>350</v>
      </c>
      <c r="BJ73" s="4" t="s">
        <v>33</v>
      </c>
      <c r="BK73" s="4"/>
      <c r="BL73" s="3">
        <v>-7.1999999999999995E-2</v>
      </c>
      <c r="BM73" s="3"/>
      <c r="BN73" s="3"/>
      <c r="BO73" s="3" t="s">
        <v>20</v>
      </c>
      <c r="BP73" s="3">
        <v>-0.32</v>
      </c>
      <c r="BQ73" s="3"/>
    </row>
    <row r="74" spans="1:69" x14ac:dyDescent="0.25">
      <c r="A74" s="2">
        <v>65</v>
      </c>
      <c r="B74" s="3" t="s">
        <v>354</v>
      </c>
      <c r="C74" s="3">
        <v>65.8</v>
      </c>
      <c r="D74" s="3" t="s">
        <v>398</v>
      </c>
      <c r="E74" s="3" t="s">
        <v>397</v>
      </c>
      <c r="F74" s="3"/>
      <c r="G74" s="3"/>
      <c r="H74" s="3" t="str">
        <f>IF(AK74&lt;'2_3 - Outliers'!$F$11,"Exclude, Low outlier",IF(AK74&gt;'2_3 - Outliers'!$F$12,"Exclude, High outlier",""))</f>
        <v/>
      </c>
      <c r="I74" s="3">
        <f>IF(AM74="",VLOOKUP(BI74,'4 -Impute_SE'!$B$10:$C$21,2,FALSE),Database!AM74)</f>
        <v>3.7514285714285708E-2</v>
      </c>
      <c r="J74" s="3">
        <f t="shared" si="13"/>
        <v>26.656511805026661</v>
      </c>
      <c r="K74" s="3" t="s">
        <v>1476</v>
      </c>
      <c r="L74" s="3">
        <f>1/VLOOKUP($K74,'5-7 Weighting'!J:K,2,FALSE)</f>
        <v>0.33333333333333331</v>
      </c>
      <c r="M74" s="3">
        <f t="shared" si="14"/>
        <v>8.8855039350088862</v>
      </c>
      <c r="N74" s="3">
        <f>M74/(VLOOKUP($BI74,'5-7 Weighting'!$M$9:$N$20,2,FALSE)/VLOOKUP($BI74,'5-7 Weighting'!$M$9:$O$20,3,FALSE))</f>
        <v>0.99167918052240267</v>
      </c>
      <c r="O74" s="3">
        <f t="shared" si="15"/>
        <v>-4.1666392448829269E-2</v>
      </c>
      <c r="P74" s="3" t="e">
        <f>1/VLOOKUP($K74,'5-7 Weighting'!Y:Z,2,FALSE)</f>
        <v>#N/A</v>
      </c>
      <c r="Q74" s="3" t="e">
        <f t="shared" si="19"/>
        <v>#N/A</v>
      </c>
      <c r="R74" s="3" t="e">
        <f>Q74/(VLOOKUP($BI74,'5-7 Weighting'!$AC$12:$AD$20,2,FALSE)/(VLOOKUP($BI74,'5-7 Weighting'!$AC$12:$AE$20,3,FALSE)))</f>
        <v>#N/A</v>
      </c>
      <c r="S74" s="3" t="e">
        <f t="shared" si="16"/>
        <v>#N/A</v>
      </c>
      <c r="T74" s="3" t="e">
        <f>1/VLOOKUP($K74,'5-7 Weighting'!$AO$9:$AP$311,2,FALSE)</f>
        <v>#N/A</v>
      </c>
      <c r="U74" s="3" t="e">
        <f t="shared" si="20"/>
        <v>#N/A</v>
      </c>
      <c r="V74" s="3" t="e">
        <f>U74/(VLOOKUP($BI74,'5-7 Weighting'!$AS$12:$AT$22,2,FALSE)/VLOOKUP($BI74,'5-7 Weighting'!$AS$12:$AU$22,3,FALSE))</f>
        <v>#N/A</v>
      </c>
      <c r="W74" s="3" t="e">
        <f t="shared" si="21"/>
        <v>#N/A</v>
      </c>
      <c r="X74" s="3">
        <f>1/VLOOKUP($K74,'5-7 Weighting'!$BE$9:$BF$487,2,FALSE)</f>
        <v>0.33333333333333331</v>
      </c>
      <c r="Y74" s="3">
        <f t="shared" si="22"/>
        <v>8.8855039350088862</v>
      </c>
      <c r="Z74" s="3">
        <f>Y74/(VLOOKUP($BI74,'5-7 Weighting'!$BI$12:$BJ$23,2,FALSE)/VLOOKUP($BI74,'5-7 Weighting'!$BI$12:$BK$23,3,FALSE))</f>
        <v>0.90473710834193388</v>
      </c>
      <c r="AA74" s="3">
        <f t="shared" si="23"/>
        <v>-3.8013434344094689E-2</v>
      </c>
      <c r="AB74" s="3" t="e">
        <f>1/VLOOKUP($K74,'5-7 Weighting'!$BU$9:$BV$415,2,FALSE)</f>
        <v>#N/A</v>
      </c>
      <c r="AC74" s="3" t="e">
        <f t="shared" si="24"/>
        <v>#N/A</v>
      </c>
      <c r="AD74" s="3" t="e">
        <f>AC74/(VLOOKUP($BI74,'5-7 Weighting'!$BY$12:$BZ$23,2,FALSE)/(VLOOKUP($BI74,'5-7 Weighting'!$BY$12:$CA$23,3,FALSE)))</f>
        <v>#N/A</v>
      </c>
      <c r="AE74" s="3" t="e">
        <f t="shared" si="17"/>
        <v>#N/A</v>
      </c>
      <c r="AF74" s="3">
        <f>1/VLOOKUP($K74,'5-7 Weighting'!$CK$9:CL$445,2,FALSE)</f>
        <v>0.33333333333333331</v>
      </c>
      <c r="AG74" s="3">
        <f t="shared" si="25"/>
        <v>8.8855039350088862</v>
      </c>
      <c r="AH74" s="3">
        <f>AG74/(VLOOKUP($BI74,'5-7 Weighting'!$CO$12:$CP$23,2,FALSE)/(VLOOKUP($BI74,'5-7 Weighting'!$CO$12:$CQ$23,3,FALSE)))</f>
        <v>0.93326029946471378</v>
      </c>
      <c r="AI74" s="3">
        <f t="shared" si="18"/>
        <v>-3.9211864742309414E-2</v>
      </c>
      <c r="AJ74" s="3" t="s">
        <v>370</v>
      </c>
      <c r="AK74" s="6">
        <v>-4.2015999999999998E-2</v>
      </c>
      <c r="AL74" s="3" t="s">
        <v>358</v>
      </c>
      <c r="AM74" s="3">
        <v>3.7514285714285708E-2</v>
      </c>
      <c r="AN74" s="3" t="s">
        <v>26</v>
      </c>
      <c r="AO74" s="3" t="s">
        <v>53</v>
      </c>
      <c r="AP74" s="3" t="s">
        <v>143</v>
      </c>
      <c r="AQ74" s="3" t="s">
        <v>54</v>
      </c>
      <c r="AR74" s="3" t="s">
        <v>7</v>
      </c>
      <c r="AS74" s="3" t="s">
        <v>359</v>
      </c>
      <c r="AT74" s="3" t="s">
        <v>28</v>
      </c>
      <c r="AU74" s="3" t="s">
        <v>10</v>
      </c>
      <c r="AV74" s="3" t="s">
        <v>11</v>
      </c>
      <c r="AW74" s="4" t="s">
        <v>108</v>
      </c>
      <c r="AX74" s="4" t="s">
        <v>360</v>
      </c>
      <c r="AY74" s="4">
        <v>2010</v>
      </c>
      <c r="AZ74" s="3" t="s">
        <v>14</v>
      </c>
      <c r="BA74" s="3" t="s">
        <v>14</v>
      </c>
      <c r="BB74" s="3">
        <v>473</v>
      </c>
      <c r="BC74" s="3">
        <v>1</v>
      </c>
      <c r="BD74" s="3">
        <v>0</v>
      </c>
      <c r="BE74" s="3">
        <v>0</v>
      </c>
      <c r="BF74" s="3">
        <v>0</v>
      </c>
      <c r="BG74" s="4" t="s">
        <v>348</v>
      </c>
      <c r="BH74" s="4" t="s">
        <v>379</v>
      </c>
      <c r="BI74" s="4" t="s">
        <v>350</v>
      </c>
      <c r="BJ74" s="4" t="s">
        <v>33</v>
      </c>
      <c r="BK74" s="4"/>
      <c r="BL74" s="3">
        <v>-0.20200000000000001</v>
      </c>
      <c r="BM74" s="3"/>
      <c r="BN74" s="3"/>
      <c r="BO74" s="3" t="s">
        <v>20</v>
      </c>
      <c r="BP74" s="3">
        <v>-1.1200000000000001</v>
      </c>
      <c r="BQ74" s="3"/>
    </row>
    <row r="75" spans="1:69" x14ac:dyDescent="0.25">
      <c r="A75" s="2">
        <v>88</v>
      </c>
      <c r="B75" s="3" t="s">
        <v>807</v>
      </c>
      <c r="C75" s="3">
        <v>88.1</v>
      </c>
      <c r="D75" s="3" t="s">
        <v>808</v>
      </c>
      <c r="E75" s="3" t="s">
        <v>809</v>
      </c>
      <c r="F75" s="3"/>
      <c r="G75" s="3"/>
      <c r="H75" s="3" t="str">
        <f>IF(AK75&lt;'2_3 - Outliers'!$F$11,"Exclude, Low outlier",IF(AK75&gt;'2_3 - Outliers'!$F$12,"Exclude, High outlier",""))</f>
        <v/>
      </c>
      <c r="I75" s="3">
        <f>IF(AM75="",VLOOKUP(BI75,'4 -Impute_SE'!$B$10:$C$21,2,FALSE),Database!AM75)</f>
        <v>4.9702463302186993E-2</v>
      </c>
      <c r="J75" s="3">
        <f t="shared" si="13"/>
        <v>20.119727143503535</v>
      </c>
      <c r="K75" s="3" t="s">
        <v>1497</v>
      </c>
      <c r="L75" s="3">
        <f>1/VLOOKUP($K75,'5-7 Weighting'!J:K,2,FALSE)</f>
        <v>1</v>
      </c>
      <c r="M75" s="3">
        <f t="shared" si="14"/>
        <v>20.119727143503535</v>
      </c>
      <c r="N75" s="3">
        <f>M75/(VLOOKUP($BI75,'5-7 Weighting'!$M$9:$N$20,2,FALSE)/VLOOKUP($BI75,'5-7 Weighting'!$M$9:$O$20,3,FALSE))</f>
        <v>0.37214243954882059</v>
      </c>
      <c r="O75" s="3">
        <f t="shared" si="15"/>
        <v>-1.5533919696020297E-2</v>
      </c>
      <c r="P75" s="3" t="e">
        <f>1/VLOOKUP($K75,'5-7 Weighting'!Y:Z,2,FALSE)</f>
        <v>#N/A</v>
      </c>
      <c r="Q75" s="3" t="e">
        <f t="shared" si="19"/>
        <v>#N/A</v>
      </c>
      <c r="R75" s="3" t="e">
        <f>Q75/(VLOOKUP($BI75,'5-7 Weighting'!$AC$12:$AD$20,2,FALSE)/(VLOOKUP($BI75,'5-7 Weighting'!$AC$12:$AE$20,3,FALSE)))</f>
        <v>#N/A</v>
      </c>
      <c r="S75" s="3" t="e">
        <f t="shared" si="16"/>
        <v>#N/A</v>
      </c>
      <c r="T75" s="3" t="e">
        <f>1/VLOOKUP($K75,'5-7 Weighting'!$AO$9:$AP$311,2,FALSE)</f>
        <v>#N/A</v>
      </c>
      <c r="U75" s="3" t="e">
        <f t="shared" si="20"/>
        <v>#N/A</v>
      </c>
      <c r="V75" s="3" t="e">
        <f>U75/(VLOOKUP($BI75,'5-7 Weighting'!$AS$12:$AT$22,2,FALSE)/VLOOKUP($BI75,'5-7 Weighting'!$AS$12:$AU$22,3,FALSE))</f>
        <v>#N/A</v>
      </c>
      <c r="W75" s="3" t="e">
        <f t="shared" si="21"/>
        <v>#N/A</v>
      </c>
      <c r="X75" s="3">
        <f>1/VLOOKUP($K75,'5-7 Weighting'!$BE$9:$BF$487,2,FALSE)</f>
        <v>1</v>
      </c>
      <c r="Y75" s="3">
        <f t="shared" si="22"/>
        <v>20.119727143503535</v>
      </c>
      <c r="Z75" s="3">
        <f>Y75/(VLOOKUP($BI75,'5-7 Weighting'!$BI$12:$BJ$23,2,FALSE)/VLOOKUP($BI75,'5-7 Weighting'!$BI$12:$BK$23,3,FALSE))</f>
        <v>0.31094082451884197</v>
      </c>
      <c r="AA75" s="3">
        <f t="shared" si="23"/>
        <v>-1.2979250106883807E-2</v>
      </c>
      <c r="AB75" s="3">
        <f>1/VLOOKUP($K75,'5-7 Weighting'!$BU$9:$BV$415,2,FALSE)</f>
        <v>1</v>
      </c>
      <c r="AC75" s="3">
        <f t="shared" si="24"/>
        <v>20.119727143503535</v>
      </c>
      <c r="AD75" s="3">
        <f>AC75/(VLOOKUP($BI75,'5-7 Weighting'!$BY$12:$BZ$23,2,FALSE)/(VLOOKUP($BI75,'5-7 Weighting'!$BY$12:$CA$23,3,FALSE)))</f>
        <v>0.89019124619749457</v>
      </c>
      <c r="AE75" s="3">
        <f t="shared" si="17"/>
        <v>-3.7158243357831341E-2</v>
      </c>
      <c r="AF75" s="3">
        <f>1/VLOOKUP($K75,'5-7 Weighting'!$CK$9:CL$445,2,FALSE)</f>
        <v>1</v>
      </c>
      <c r="AG75" s="3">
        <f t="shared" si="25"/>
        <v>20.119727143503535</v>
      </c>
      <c r="AH75" s="3">
        <f>AG75/(VLOOKUP($BI75,'5-7 Weighting'!$CO$12:$CP$23,2,FALSE)/(VLOOKUP($BI75,'5-7 Weighting'!$CO$12:$CQ$23,3,FALSE)))</f>
        <v>0.30845662594149209</v>
      </c>
      <c r="AI75" s="3">
        <f t="shared" si="18"/>
        <v>-1.2875555023742239E-2</v>
      </c>
      <c r="AJ75" s="3" t="s">
        <v>810</v>
      </c>
      <c r="AK75" s="6">
        <v>-4.1741865600852641E-2</v>
      </c>
      <c r="AL75" s="3" t="s">
        <v>25</v>
      </c>
      <c r="AM75" s="3"/>
      <c r="AN75" s="3"/>
      <c r="AO75" s="3" t="s">
        <v>53</v>
      </c>
      <c r="AP75" s="3" t="s">
        <v>143</v>
      </c>
      <c r="AQ75" s="3" t="s">
        <v>54</v>
      </c>
      <c r="AR75" s="3" t="s">
        <v>102</v>
      </c>
      <c r="AS75" s="3" t="s">
        <v>37</v>
      </c>
      <c r="AT75" s="3" t="s">
        <v>103</v>
      </c>
      <c r="AU75" s="3" t="s">
        <v>10</v>
      </c>
      <c r="AV75" s="3" t="s">
        <v>11</v>
      </c>
      <c r="AW75" s="4" t="s">
        <v>108</v>
      </c>
      <c r="AX75" s="4" t="s">
        <v>811</v>
      </c>
      <c r="AY75" s="4">
        <v>2010</v>
      </c>
      <c r="AZ75" s="3" t="s">
        <v>14</v>
      </c>
      <c r="BA75" s="3" t="s">
        <v>14</v>
      </c>
      <c r="BB75" s="3">
        <v>78</v>
      </c>
      <c r="BC75" s="3">
        <v>1</v>
      </c>
      <c r="BD75" s="3">
        <v>0</v>
      </c>
      <c r="BE75" s="3">
        <v>1</v>
      </c>
      <c r="BF75" s="3">
        <v>1</v>
      </c>
      <c r="BG75" s="4" t="s">
        <v>15</v>
      </c>
      <c r="BH75" s="4" t="s">
        <v>183</v>
      </c>
      <c r="BI75" s="4" t="s">
        <v>17</v>
      </c>
      <c r="BJ75" s="4" t="s">
        <v>33</v>
      </c>
      <c r="BK75" s="4"/>
      <c r="BL75" s="3">
        <v>-6.1222541364941961E-4</v>
      </c>
      <c r="BM75" s="3"/>
      <c r="BN75" s="3"/>
      <c r="BO75" s="3" t="s">
        <v>20</v>
      </c>
      <c r="BP75" s="3" t="s">
        <v>20</v>
      </c>
      <c r="BQ75" s="3"/>
    </row>
    <row r="76" spans="1:69" x14ac:dyDescent="0.25">
      <c r="A76" s="2">
        <v>65</v>
      </c>
      <c r="B76" s="3" t="s">
        <v>354</v>
      </c>
      <c r="C76" s="3">
        <v>65.5</v>
      </c>
      <c r="D76" s="3" t="s">
        <v>743</v>
      </c>
      <c r="E76" s="3" t="s">
        <v>372</v>
      </c>
      <c r="F76" s="3"/>
      <c r="G76" s="3"/>
      <c r="H76" s="3" t="str">
        <f>IF(AK76&lt;'2_3 - Outliers'!$F$11,"Exclude, Low outlier",IF(AK76&gt;'2_3 - Outliers'!$F$12,"Exclude, High outlier",""))</f>
        <v/>
      </c>
      <c r="I76" s="3">
        <f>IF(AM76="",VLOOKUP(BI76,'4 -Impute_SE'!$B$10:$C$21,2,FALSE),Database!AM76)</f>
        <v>0.13869655172413795</v>
      </c>
      <c r="J76" s="3">
        <f t="shared" si="13"/>
        <v>7.2099845855501954</v>
      </c>
      <c r="K76" s="3" t="s">
        <v>1498</v>
      </c>
      <c r="L76" s="3">
        <f>1/VLOOKUP($K76,'5-7 Weighting'!J:K,2,FALSE)</f>
        <v>1</v>
      </c>
      <c r="M76" s="3">
        <f t="shared" si="14"/>
        <v>7.2099845855501954</v>
      </c>
      <c r="N76" s="3">
        <f>M76/(VLOOKUP($BI76,'5-7 Weighting'!$M$9:$N$20,2,FALSE)/VLOOKUP($BI76,'5-7 Weighting'!$M$9:$O$20,3,FALSE))</f>
        <v>9.783790486891164E-2</v>
      </c>
      <c r="O76" s="3">
        <f t="shared" si="15"/>
        <v>-3.9352362096373638E-3</v>
      </c>
      <c r="P76" s="3" t="e">
        <f>1/VLOOKUP($K76,'5-7 Weighting'!Y:Z,2,FALSE)</f>
        <v>#N/A</v>
      </c>
      <c r="Q76" s="3" t="e">
        <f t="shared" si="19"/>
        <v>#N/A</v>
      </c>
      <c r="R76" s="3" t="e">
        <f>Q76/(VLOOKUP($BI76,'5-7 Weighting'!$AC$12:$AD$20,2,FALSE)/(VLOOKUP($BI76,'5-7 Weighting'!$AC$12:$AE$20,3,FALSE)))</f>
        <v>#N/A</v>
      </c>
      <c r="S76" s="3" t="e">
        <f t="shared" si="16"/>
        <v>#N/A</v>
      </c>
      <c r="T76" s="3" t="e">
        <f>1/VLOOKUP($K76,'5-7 Weighting'!$AO$9:$AP$311,2,FALSE)</f>
        <v>#N/A</v>
      </c>
      <c r="U76" s="3" t="e">
        <f t="shared" si="20"/>
        <v>#N/A</v>
      </c>
      <c r="V76" s="3" t="e">
        <f>U76/(VLOOKUP($BI76,'5-7 Weighting'!$AS$12:$AT$22,2,FALSE)/VLOOKUP($BI76,'5-7 Weighting'!$AS$12:$AU$22,3,FALSE))</f>
        <v>#N/A</v>
      </c>
      <c r="W76" s="3" t="e">
        <f t="shared" si="21"/>
        <v>#N/A</v>
      </c>
      <c r="X76" s="3">
        <f>1/VLOOKUP($K76,'5-7 Weighting'!$BE$9:$BF$487,2,FALSE)</f>
        <v>1</v>
      </c>
      <c r="Y76" s="3">
        <f t="shared" si="22"/>
        <v>7.2099845855501954</v>
      </c>
      <c r="Z76" s="3">
        <f>Y76/(VLOOKUP($BI76,'5-7 Weighting'!$BI$12:$BJ$23,2,FALSE)/VLOOKUP($BI76,'5-7 Weighting'!$BI$12:$BK$23,3,FALSE))</f>
        <v>8.3522317433214435E-2</v>
      </c>
      <c r="AA76" s="3">
        <f t="shared" si="23"/>
        <v>-3.3594346517987509E-3</v>
      </c>
      <c r="AB76" s="3" t="e">
        <f>1/VLOOKUP($K76,'5-7 Weighting'!$BU$9:$BV$415,2,FALSE)</f>
        <v>#N/A</v>
      </c>
      <c r="AC76" s="3" t="e">
        <f t="shared" si="24"/>
        <v>#N/A</v>
      </c>
      <c r="AD76" s="3" t="e">
        <f>AC76/(VLOOKUP($BI76,'5-7 Weighting'!$BY$12:$BZ$23,2,FALSE)/(VLOOKUP($BI76,'5-7 Weighting'!$BY$12:$CA$23,3,FALSE)))</f>
        <v>#N/A</v>
      </c>
      <c r="AE76" s="3" t="e">
        <f t="shared" si="17"/>
        <v>#N/A</v>
      </c>
      <c r="AF76" s="3">
        <f>1/VLOOKUP($K76,'5-7 Weighting'!$CK$9:CL$445,2,FALSE)</f>
        <v>1</v>
      </c>
      <c r="AG76" s="3">
        <f t="shared" si="25"/>
        <v>7.2099845855501954</v>
      </c>
      <c r="AH76" s="3">
        <f>AG76/(VLOOKUP($BI76,'5-7 Weighting'!$CO$12:$CP$23,2,FALSE)/(VLOOKUP($BI76,'5-7 Weighting'!$CO$12:$CQ$23,3,FALSE)))</f>
        <v>6.8399291932471296E-2</v>
      </c>
      <c r="AI76" s="3">
        <f t="shared" si="18"/>
        <v>-2.7511563201078606E-3</v>
      </c>
      <c r="AJ76" s="3" t="s">
        <v>370</v>
      </c>
      <c r="AK76" s="6">
        <v>-4.0222000000000001E-2</v>
      </c>
      <c r="AL76" s="3" t="s">
        <v>358</v>
      </c>
      <c r="AM76" s="3">
        <v>0.13869655172413795</v>
      </c>
      <c r="AN76" s="3" t="s">
        <v>26</v>
      </c>
      <c r="AO76" s="3" t="s">
        <v>53</v>
      </c>
      <c r="AP76" s="3" t="s">
        <v>143</v>
      </c>
      <c r="AQ76" s="3" t="s">
        <v>54</v>
      </c>
      <c r="AR76" s="3" t="s">
        <v>7</v>
      </c>
      <c r="AS76" s="3" t="s">
        <v>359</v>
      </c>
      <c r="AT76" s="3" t="s">
        <v>28</v>
      </c>
      <c r="AU76" s="3" t="s">
        <v>10</v>
      </c>
      <c r="AV76" s="3" t="s">
        <v>11</v>
      </c>
      <c r="AW76" s="4" t="s">
        <v>108</v>
      </c>
      <c r="AX76" s="4" t="s">
        <v>366</v>
      </c>
      <c r="AY76" s="4">
        <v>2010</v>
      </c>
      <c r="AZ76" s="3" t="s">
        <v>14</v>
      </c>
      <c r="BA76" s="3" t="s">
        <v>14</v>
      </c>
      <c r="BB76" s="3">
        <v>473</v>
      </c>
      <c r="BC76" s="3">
        <v>1</v>
      </c>
      <c r="BD76" s="3">
        <v>0</v>
      </c>
      <c r="BE76" s="3">
        <v>0</v>
      </c>
      <c r="BF76" s="3">
        <v>0</v>
      </c>
      <c r="BG76" s="4" t="s">
        <v>348</v>
      </c>
      <c r="BH76" s="4" t="s">
        <v>727</v>
      </c>
      <c r="BI76" s="4" t="s">
        <v>645</v>
      </c>
      <c r="BJ76" s="4" t="s">
        <v>33</v>
      </c>
      <c r="BK76" s="4"/>
      <c r="BL76" s="3">
        <v>-9.0999999999999998E-2</v>
      </c>
      <c r="BM76" s="3"/>
      <c r="BN76" s="3"/>
      <c r="BO76" s="3" t="s">
        <v>20</v>
      </c>
      <c r="BP76" s="3">
        <v>-0.28999999999999998</v>
      </c>
      <c r="BQ76" s="3"/>
    </row>
    <row r="77" spans="1:69" x14ac:dyDescent="0.25">
      <c r="A77" s="2">
        <v>65</v>
      </c>
      <c r="B77" s="3" t="s">
        <v>354</v>
      </c>
      <c r="C77" s="3">
        <v>65.099999999999994</v>
      </c>
      <c r="D77" s="3" t="s">
        <v>742</v>
      </c>
      <c r="E77" s="3" t="s">
        <v>378</v>
      </c>
      <c r="F77" s="3"/>
      <c r="G77" s="3"/>
      <c r="H77" s="3" t="str">
        <f>IF(AK77&lt;'2_3 - Outliers'!$F$11,"Exclude, Low outlier",IF(AK77&gt;'2_3 - Outliers'!$F$12,"Exclude, High outlier",""))</f>
        <v/>
      </c>
      <c r="I77" s="3">
        <f>IF(AM77="",VLOOKUP(BI77,'4 -Impute_SE'!$B$10:$C$21,2,FALSE),Database!AM77)</f>
        <v>0.11149411764705881</v>
      </c>
      <c r="J77" s="3">
        <f t="shared" si="13"/>
        <v>8.9690830431571182</v>
      </c>
      <c r="K77" s="3" t="s">
        <v>1499</v>
      </c>
      <c r="L77" s="3">
        <f>1/VLOOKUP($K77,'5-7 Weighting'!J:K,2,FALSE)</f>
        <v>0.5</v>
      </c>
      <c r="M77" s="3">
        <f t="shared" si="14"/>
        <v>4.4845415215785591</v>
      </c>
      <c r="N77" s="3">
        <f>M77/(VLOOKUP($BI77,'5-7 Weighting'!$M$9:$N$20,2,FALSE)/VLOOKUP($BI77,'5-7 Weighting'!$M$9:$O$20,3,FALSE))</f>
        <v>6.0854241997717891E-2</v>
      </c>
      <c r="O77" s="3">
        <f t="shared" si="15"/>
        <v>-2.3068626056494896E-3</v>
      </c>
      <c r="P77" s="3" t="e">
        <f>1/VLOOKUP($K77,'5-7 Weighting'!Y:Z,2,FALSE)</f>
        <v>#N/A</v>
      </c>
      <c r="Q77" s="3" t="e">
        <f t="shared" si="19"/>
        <v>#N/A</v>
      </c>
      <c r="R77" s="3" t="e">
        <f>Q77/(VLOOKUP($BI77,'5-7 Weighting'!$AC$12:$AD$20,2,FALSE)/(VLOOKUP($BI77,'5-7 Weighting'!$AC$12:$AE$20,3,FALSE)))</f>
        <v>#N/A</v>
      </c>
      <c r="S77" s="3" t="e">
        <f t="shared" si="16"/>
        <v>#N/A</v>
      </c>
      <c r="T77" s="3" t="e">
        <f>1/VLOOKUP($K77,'5-7 Weighting'!$AO$9:$AP$311,2,FALSE)</f>
        <v>#N/A</v>
      </c>
      <c r="U77" s="3" t="e">
        <f t="shared" si="20"/>
        <v>#N/A</v>
      </c>
      <c r="V77" s="3" t="e">
        <f>U77/(VLOOKUP($BI77,'5-7 Weighting'!$AS$12:$AT$22,2,FALSE)/VLOOKUP($BI77,'5-7 Weighting'!$AS$12:$AU$22,3,FALSE))</f>
        <v>#N/A</v>
      </c>
      <c r="W77" s="3" t="e">
        <f t="shared" si="21"/>
        <v>#N/A</v>
      </c>
      <c r="X77" s="3">
        <f>1/VLOOKUP($K77,'5-7 Weighting'!$BE$9:$BF$487,2,FALSE)</f>
        <v>0.5</v>
      </c>
      <c r="Y77" s="3">
        <f t="shared" si="22"/>
        <v>4.4845415215785591</v>
      </c>
      <c r="Z77" s="3">
        <f>Y77/(VLOOKUP($BI77,'5-7 Weighting'!$BI$12:$BJ$23,2,FALSE)/VLOOKUP($BI77,'5-7 Weighting'!$BI$12:$BK$23,3,FALSE))</f>
        <v>5.1950083396625206E-2</v>
      </c>
      <c r="AA77" s="3">
        <f t="shared" si="23"/>
        <v>-1.9693237613992681E-3</v>
      </c>
      <c r="AB77" s="3" t="e">
        <f>1/VLOOKUP($K77,'5-7 Weighting'!$BU$9:$BV$415,2,FALSE)</f>
        <v>#N/A</v>
      </c>
      <c r="AC77" s="3" t="e">
        <f t="shared" si="24"/>
        <v>#N/A</v>
      </c>
      <c r="AD77" s="3" t="e">
        <f>AC77/(VLOOKUP($BI77,'5-7 Weighting'!$BY$12:$BZ$23,2,FALSE)/(VLOOKUP($BI77,'5-7 Weighting'!$BY$12:$CA$23,3,FALSE)))</f>
        <v>#N/A</v>
      </c>
      <c r="AE77" s="3" t="e">
        <f t="shared" si="17"/>
        <v>#N/A</v>
      </c>
      <c r="AF77" s="3">
        <f>1/VLOOKUP($K77,'5-7 Weighting'!$CK$9:CL$445,2,FALSE)</f>
        <v>0.5</v>
      </c>
      <c r="AG77" s="3">
        <f t="shared" si="25"/>
        <v>4.4845415215785591</v>
      </c>
      <c r="AH77" s="3">
        <f>AG77/(VLOOKUP($BI77,'5-7 Weighting'!$CO$12:$CP$23,2,FALSE)/(VLOOKUP($BI77,'5-7 Weighting'!$CO$12:$CQ$23,3,FALSE)))</f>
        <v>4.2543706034058541E-2</v>
      </c>
      <c r="AI77" s="3">
        <f t="shared" si="18"/>
        <v>-1.6127468083390912E-3</v>
      </c>
      <c r="AJ77" s="3" t="s">
        <v>370</v>
      </c>
      <c r="AK77" s="6">
        <v>-3.7907999999999997E-2</v>
      </c>
      <c r="AL77" s="3" t="s">
        <v>358</v>
      </c>
      <c r="AM77" s="3">
        <v>0.11149411764705881</v>
      </c>
      <c r="AN77" s="3" t="s">
        <v>26</v>
      </c>
      <c r="AO77" s="3" t="s">
        <v>53</v>
      </c>
      <c r="AP77" s="3" t="s">
        <v>143</v>
      </c>
      <c r="AQ77" s="3" t="s">
        <v>54</v>
      </c>
      <c r="AR77" s="3" t="s">
        <v>7</v>
      </c>
      <c r="AS77" s="3" t="s">
        <v>359</v>
      </c>
      <c r="AT77" s="3" t="s">
        <v>28</v>
      </c>
      <c r="AU77" s="3" t="s">
        <v>10</v>
      </c>
      <c r="AV77" s="3" t="s">
        <v>11</v>
      </c>
      <c r="AW77" s="4" t="s">
        <v>108</v>
      </c>
      <c r="AX77" s="4" t="s">
        <v>360</v>
      </c>
      <c r="AY77" s="4">
        <v>2010</v>
      </c>
      <c r="AZ77" s="3" t="s">
        <v>14</v>
      </c>
      <c r="BA77" s="3" t="s">
        <v>14</v>
      </c>
      <c r="BB77" s="3">
        <v>473</v>
      </c>
      <c r="BC77" s="3">
        <v>1</v>
      </c>
      <c r="BD77" s="3">
        <v>0</v>
      </c>
      <c r="BE77" s="3">
        <v>0</v>
      </c>
      <c r="BF77" s="3">
        <v>0</v>
      </c>
      <c r="BG77" s="4" t="s">
        <v>348</v>
      </c>
      <c r="BH77" s="4" t="s">
        <v>727</v>
      </c>
      <c r="BI77" s="4" t="s">
        <v>645</v>
      </c>
      <c r="BJ77" s="4" t="s">
        <v>33</v>
      </c>
      <c r="BK77" s="4"/>
      <c r="BL77" s="3">
        <v>-7.8E-2</v>
      </c>
      <c r="BM77" s="3"/>
      <c r="BN77" s="3"/>
      <c r="BO77" s="3" t="s">
        <v>20</v>
      </c>
      <c r="BP77" s="3">
        <v>-0.34</v>
      </c>
      <c r="BQ77" s="3"/>
    </row>
    <row r="78" spans="1:69" x14ac:dyDescent="0.25">
      <c r="A78" s="2">
        <v>117</v>
      </c>
      <c r="B78" s="3" t="s">
        <v>402</v>
      </c>
      <c r="C78" s="3">
        <v>117.1</v>
      </c>
      <c r="D78" s="3" t="s">
        <v>802</v>
      </c>
      <c r="E78" s="3" t="s">
        <v>404</v>
      </c>
      <c r="F78" s="3">
        <v>1</v>
      </c>
      <c r="G78" s="3"/>
      <c r="H78" s="3" t="str">
        <f>IF(AK78&lt;'2_3 - Outliers'!$F$11,"Exclude, Low outlier",IF(AK78&gt;'2_3 - Outliers'!$F$12,"Exclude, High outlier",""))</f>
        <v/>
      </c>
      <c r="I78" s="3">
        <f>IF(AM78="",VLOOKUP(BI78,'4 -Impute_SE'!$B$10:$C$21,2,FALSE),Database!AM78)</f>
        <v>0.10300154641287317</v>
      </c>
      <c r="J78" s="3">
        <f t="shared" si="13"/>
        <v>9.7085921020212922</v>
      </c>
      <c r="K78" s="3" t="s">
        <v>1500</v>
      </c>
      <c r="L78" s="3">
        <f>1/VLOOKUP($K78,'5-7 Weighting'!J:K,2,FALSE)</f>
        <v>1</v>
      </c>
      <c r="M78" s="3">
        <f t="shared" si="14"/>
        <v>9.7085921020212922</v>
      </c>
      <c r="N78" s="3">
        <f>M78/(VLOOKUP($BI78,'5-7 Weighting'!$M$9:$N$20,2,FALSE)/VLOOKUP($BI78,'5-7 Weighting'!$M$9:$O$20,3,FALSE))</f>
        <v>0.13174345925680525</v>
      </c>
      <c r="O78" s="3">
        <f t="shared" si="15"/>
        <v>-4.8745079925017944E-3</v>
      </c>
      <c r="P78" s="3">
        <f>1/VLOOKUP($K78,'5-7 Weighting'!Y:Z,2,FALSE)</f>
        <v>1</v>
      </c>
      <c r="Q78" s="3">
        <f t="shared" si="19"/>
        <v>9.7085921020212922</v>
      </c>
      <c r="R78" s="3">
        <f>Q78/(VLOOKUP($BI78,'5-7 Weighting'!$AC$12:$AD$20,2,FALSE)/(VLOOKUP($BI78,'5-7 Weighting'!$AC$12:$AE$20,3,FALSE)))</f>
        <v>0.87267431673762774</v>
      </c>
      <c r="S78" s="3">
        <f t="shared" si="16"/>
        <v>-3.2288949719292227E-2</v>
      </c>
      <c r="T78" s="3">
        <f>1/VLOOKUP($K78,'5-7 Weighting'!$AO$9:$AP$311,2,FALSE)</f>
        <v>1</v>
      </c>
      <c r="U78" s="3">
        <f t="shared" si="20"/>
        <v>9.7085921020212922</v>
      </c>
      <c r="V78" s="3">
        <f>U78/(VLOOKUP($BI78,'5-7 Weighting'!$AS$12:$AT$22,2,FALSE)/VLOOKUP($BI78,'5-7 Weighting'!$AS$12:$AU$22,3,FALSE))</f>
        <v>1.1115455736496298</v>
      </c>
      <c r="W78" s="3">
        <f t="shared" si="21"/>
        <v>-4.1127186225036298E-2</v>
      </c>
      <c r="X78" s="3" t="e">
        <f>1/VLOOKUP($K78,'5-7 Weighting'!$BE$9:$BF$487,2,FALSE)</f>
        <v>#N/A</v>
      </c>
      <c r="Y78" s="3" t="e">
        <f t="shared" si="22"/>
        <v>#N/A</v>
      </c>
      <c r="Z78" s="3" t="e">
        <f>Y78/(VLOOKUP($BI78,'5-7 Weighting'!$BI$12:$BJ$23,2,FALSE)/VLOOKUP($BI78,'5-7 Weighting'!$BI$12:$BK$23,3,FALSE))</f>
        <v>#N/A</v>
      </c>
      <c r="AA78" s="3" t="e">
        <f t="shared" si="23"/>
        <v>#N/A</v>
      </c>
      <c r="AB78" s="3">
        <f>1/VLOOKUP($K78,'5-7 Weighting'!$BU$9:$BV$415,2,FALSE)</f>
        <v>1</v>
      </c>
      <c r="AC78" s="3">
        <f t="shared" si="24"/>
        <v>9.7085921020212922</v>
      </c>
      <c r="AD78" s="3">
        <f>AC78/(VLOOKUP($BI78,'5-7 Weighting'!$BY$12:$BZ$23,2,FALSE)/(VLOOKUP($BI78,'5-7 Weighting'!$BY$12:$CA$23,3,FALSE)))</f>
        <v>7.1925488624272338E-2</v>
      </c>
      <c r="AE78" s="3">
        <f t="shared" si="17"/>
        <v>-2.6612430790980764E-3</v>
      </c>
      <c r="AF78" s="3" t="e">
        <f>1/VLOOKUP($K78,'5-7 Weighting'!$CK$9:CL$445,2,FALSE)</f>
        <v>#N/A</v>
      </c>
      <c r="AG78" s="3" t="e">
        <f t="shared" si="25"/>
        <v>#N/A</v>
      </c>
      <c r="AH78" s="3" t="e">
        <f>AG78/(VLOOKUP($BI78,'5-7 Weighting'!$CO$12:$CP$23,2,FALSE)/(VLOOKUP($BI78,'5-7 Weighting'!$CO$12:$CQ$23,3,FALSE)))</f>
        <v>#N/A</v>
      </c>
      <c r="AI78" s="3" t="e">
        <f t="shared" si="18"/>
        <v>#N/A</v>
      </c>
      <c r="AJ78" s="3"/>
      <c r="AK78" s="6">
        <v>-3.6999999999999998E-2</v>
      </c>
      <c r="AL78" s="3" t="s">
        <v>4</v>
      </c>
      <c r="AM78" s="3"/>
      <c r="AN78" s="3"/>
      <c r="AO78" s="3" t="s">
        <v>5</v>
      </c>
      <c r="AP78" s="3" t="s">
        <v>143</v>
      </c>
      <c r="AQ78" s="3" t="s">
        <v>53</v>
      </c>
      <c r="AR78" s="3" t="s">
        <v>55</v>
      </c>
      <c r="AS78" s="3" t="s">
        <v>405</v>
      </c>
      <c r="AT78" s="3" t="s">
        <v>56</v>
      </c>
      <c r="AU78" s="3" t="s">
        <v>10</v>
      </c>
      <c r="AV78" s="3" t="s">
        <v>74</v>
      </c>
      <c r="AW78" s="4" t="s">
        <v>12</v>
      </c>
      <c r="AX78" s="4" t="s">
        <v>330</v>
      </c>
      <c r="AY78" s="4">
        <v>1995</v>
      </c>
      <c r="AZ78" s="3" t="s">
        <v>30</v>
      </c>
      <c r="BA78" s="3" t="s">
        <v>30</v>
      </c>
      <c r="BB78" s="3">
        <v>131</v>
      </c>
      <c r="BC78" s="3">
        <v>0</v>
      </c>
      <c r="BD78" s="3">
        <v>0</v>
      </c>
      <c r="BE78" s="3">
        <v>1</v>
      </c>
      <c r="BF78" s="3">
        <v>1</v>
      </c>
      <c r="BG78" s="4" t="s">
        <v>348</v>
      </c>
      <c r="BH78" s="4" t="s">
        <v>803</v>
      </c>
      <c r="BI78" s="4" t="s">
        <v>645</v>
      </c>
      <c r="BJ78" s="4" t="s">
        <v>58</v>
      </c>
      <c r="BK78" s="4" t="s">
        <v>406</v>
      </c>
      <c r="BL78" s="3"/>
      <c r="BM78" s="3"/>
      <c r="BN78" s="3"/>
      <c r="BO78" s="3" t="s">
        <v>20</v>
      </c>
      <c r="BP78" s="3" t="s">
        <v>20</v>
      </c>
      <c r="BQ78" s="3"/>
    </row>
    <row r="79" spans="1:69" x14ac:dyDescent="0.25">
      <c r="A79" s="2">
        <v>65</v>
      </c>
      <c r="B79" s="3" t="s">
        <v>354</v>
      </c>
      <c r="C79" s="3">
        <v>65.8</v>
      </c>
      <c r="D79" s="3" t="s">
        <v>396</v>
      </c>
      <c r="E79" s="3" t="s">
        <v>397</v>
      </c>
      <c r="F79" s="3"/>
      <c r="G79" s="3"/>
      <c r="H79" s="3" t="str">
        <f>IF(AK79&lt;'2_3 - Outliers'!$F$11,"Exclude, Low outlier",IF(AK79&gt;'2_3 - Outliers'!$F$12,"Exclude, High outlier",""))</f>
        <v/>
      </c>
      <c r="I79" s="3">
        <f>IF(AM79="",VLOOKUP(BI79,'4 -Impute_SE'!$B$10:$C$21,2,FALSE),Database!AM79)</f>
        <v>2.3108E-2</v>
      </c>
      <c r="J79" s="3">
        <f t="shared" si="13"/>
        <v>43.275056257573134</v>
      </c>
      <c r="K79" s="3" t="s">
        <v>1476</v>
      </c>
      <c r="L79" s="3">
        <f>1/VLOOKUP($K79,'5-7 Weighting'!J:K,2,FALSE)</f>
        <v>0.33333333333333331</v>
      </c>
      <c r="M79" s="3">
        <f t="shared" si="14"/>
        <v>14.425018752524377</v>
      </c>
      <c r="N79" s="3">
        <f>M79/(VLOOKUP($BI79,'5-7 Weighting'!$M$9:$N$20,2,FALSE)/VLOOKUP($BI79,'5-7 Weighting'!$M$9:$O$20,3,FALSE))</f>
        <v>1.6099245332796488</v>
      </c>
      <c r="O79" s="3">
        <f t="shared" si="15"/>
        <v>-5.5803204172539186E-2</v>
      </c>
      <c r="P79" s="3" t="e">
        <f>1/VLOOKUP($K79,'5-7 Weighting'!Y:Z,2,FALSE)</f>
        <v>#N/A</v>
      </c>
      <c r="Q79" s="3" t="e">
        <f t="shared" si="19"/>
        <v>#N/A</v>
      </c>
      <c r="R79" s="3" t="e">
        <f>Q79/(VLOOKUP($BI79,'5-7 Weighting'!$AC$12:$AD$20,2,FALSE)/(VLOOKUP($BI79,'5-7 Weighting'!$AC$12:$AE$20,3,FALSE)))</f>
        <v>#N/A</v>
      </c>
      <c r="S79" s="3" t="e">
        <f t="shared" si="16"/>
        <v>#N/A</v>
      </c>
      <c r="T79" s="3" t="e">
        <f>1/VLOOKUP($K79,'5-7 Weighting'!$AO$9:$AP$311,2,FALSE)</f>
        <v>#N/A</v>
      </c>
      <c r="U79" s="3" t="e">
        <f t="shared" si="20"/>
        <v>#N/A</v>
      </c>
      <c r="V79" s="3" t="e">
        <f>U79/(VLOOKUP($BI79,'5-7 Weighting'!$AS$12:$AT$22,2,FALSE)/VLOOKUP($BI79,'5-7 Weighting'!$AS$12:$AU$22,3,FALSE))</f>
        <v>#N/A</v>
      </c>
      <c r="W79" s="3" t="e">
        <f t="shared" si="21"/>
        <v>#N/A</v>
      </c>
      <c r="X79" s="3">
        <f>1/VLOOKUP($K79,'5-7 Weighting'!$BE$9:$BF$487,2,FALSE)</f>
        <v>0.33333333333333331</v>
      </c>
      <c r="Y79" s="3">
        <f t="shared" si="22"/>
        <v>14.425018752524377</v>
      </c>
      <c r="Z79" s="3">
        <f>Y79/(VLOOKUP($BI79,'5-7 Weighting'!$BI$12:$BJ$23,2,FALSE)/VLOOKUP($BI79,'5-7 Weighting'!$BI$12:$BK$23,3,FALSE))</f>
        <v>1.4687799194502325</v>
      </c>
      <c r="AA79" s="3">
        <f t="shared" si="23"/>
        <v>-5.0910849567983953E-2</v>
      </c>
      <c r="AB79" s="3" t="e">
        <f>1/VLOOKUP($K79,'5-7 Weighting'!$BU$9:$BV$415,2,FALSE)</f>
        <v>#N/A</v>
      </c>
      <c r="AC79" s="3" t="e">
        <f t="shared" si="24"/>
        <v>#N/A</v>
      </c>
      <c r="AD79" s="3" t="e">
        <f>AC79/(VLOOKUP($BI79,'5-7 Weighting'!$BY$12:$BZ$23,2,FALSE)/(VLOOKUP($BI79,'5-7 Weighting'!$BY$12:$CA$23,3,FALSE)))</f>
        <v>#N/A</v>
      </c>
      <c r="AE79" s="3" t="e">
        <f t="shared" si="17"/>
        <v>#N/A</v>
      </c>
      <c r="AF79" s="3">
        <f>1/VLOOKUP($K79,'5-7 Weighting'!$CK$9:CL$445,2,FALSE)</f>
        <v>0.33333333333333331</v>
      </c>
      <c r="AG79" s="3">
        <f t="shared" si="25"/>
        <v>14.425018752524377</v>
      </c>
      <c r="AH79" s="3">
        <f>AG79/(VLOOKUP($BI79,'5-7 Weighting'!$CO$12:$CP$23,2,FALSE)/(VLOOKUP($BI79,'5-7 Weighting'!$CO$12:$CQ$23,3,FALSE)))</f>
        <v>1.5150854041855251</v>
      </c>
      <c r="AI79" s="3">
        <f t="shared" si="18"/>
        <v>-5.2515890279878664E-2</v>
      </c>
      <c r="AJ79" s="3" t="s">
        <v>370</v>
      </c>
      <c r="AK79" s="6">
        <v>-3.4661999999999998E-2</v>
      </c>
      <c r="AL79" s="3" t="s">
        <v>358</v>
      </c>
      <c r="AM79" s="3">
        <v>2.3108E-2</v>
      </c>
      <c r="AN79" s="3" t="s">
        <v>26</v>
      </c>
      <c r="AO79" s="3" t="s">
        <v>53</v>
      </c>
      <c r="AP79" s="3" t="s">
        <v>143</v>
      </c>
      <c r="AQ79" s="3" t="s">
        <v>54</v>
      </c>
      <c r="AR79" s="3" t="s">
        <v>7</v>
      </c>
      <c r="AS79" s="3" t="s">
        <v>359</v>
      </c>
      <c r="AT79" s="3" t="s">
        <v>28</v>
      </c>
      <c r="AU79" s="3" t="s">
        <v>10</v>
      </c>
      <c r="AV79" s="3" t="s">
        <v>11</v>
      </c>
      <c r="AW79" s="4" t="s">
        <v>108</v>
      </c>
      <c r="AX79" s="4" t="s">
        <v>360</v>
      </c>
      <c r="AY79" s="4">
        <v>2010</v>
      </c>
      <c r="AZ79" s="3" t="s">
        <v>14</v>
      </c>
      <c r="BA79" s="3" t="s">
        <v>14</v>
      </c>
      <c r="BB79" s="3">
        <v>473</v>
      </c>
      <c r="BC79" s="3">
        <v>1</v>
      </c>
      <c r="BD79" s="3">
        <v>0</v>
      </c>
      <c r="BE79" s="3">
        <v>0</v>
      </c>
      <c r="BF79" s="3">
        <v>0</v>
      </c>
      <c r="BG79" s="4" t="s">
        <v>348</v>
      </c>
      <c r="BH79" s="4" t="s">
        <v>361</v>
      </c>
      <c r="BI79" s="4" t="s">
        <v>350</v>
      </c>
      <c r="BJ79" s="4" t="s">
        <v>33</v>
      </c>
      <c r="BK79" s="4"/>
      <c r="BL79" s="3">
        <v>-0.318</v>
      </c>
      <c r="BM79" s="3"/>
      <c r="BN79" s="3"/>
      <c r="BO79" s="3" t="s">
        <v>20</v>
      </c>
      <c r="BP79" s="3">
        <v>-1.5</v>
      </c>
      <c r="BQ79" s="3"/>
    </row>
    <row r="80" spans="1:69" x14ac:dyDescent="0.25">
      <c r="A80" s="2">
        <v>65</v>
      </c>
      <c r="B80" s="3" t="s">
        <v>354</v>
      </c>
      <c r="C80" s="3">
        <v>65.7</v>
      </c>
      <c r="D80" s="3" t="s">
        <v>721</v>
      </c>
      <c r="E80" s="3" t="s">
        <v>356</v>
      </c>
      <c r="F80" s="3"/>
      <c r="G80" s="3"/>
      <c r="H80" s="3" t="str">
        <f>IF(AK80&lt;'2_3 - Outliers'!$F$11,"Exclude, Low outlier",IF(AK80&gt;'2_3 - Outliers'!$F$12,"Exclude, High outlier",""))</f>
        <v/>
      </c>
      <c r="I80" s="3">
        <f>IF(AM80="",VLOOKUP(BI80,'4 -Impute_SE'!$B$10:$C$21,2,FALSE),Database!AM80)</f>
        <v>7.2499999999999995E-2</v>
      </c>
      <c r="J80" s="3">
        <f t="shared" si="13"/>
        <v>13.793103448275863</v>
      </c>
      <c r="K80" s="3" t="s">
        <v>1501</v>
      </c>
      <c r="L80" s="3">
        <f>1/VLOOKUP($K80,'5-7 Weighting'!J:K,2,FALSE)</f>
        <v>1</v>
      </c>
      <c r="M80" s="3">
        <f t="shared" si="14"/>
        <v>13.793103448275863</v>
      </c>
      <c r="N80" s="3">
        <f>M80/(VLOOKUP($BI80,'5-7 Weighting'!$M$9:$N$20,2,FALSE)/VLOOKUP($BI80,'5-7 Weighting'!$M$9:$O$20,3,FALSE))</f>
        <v>1.6244131163609208</v>
      </c>
      <c r="O80" s="3">
        <f t="shared" si="15"/>
        <v>-5.2996477921275043E-2</v>
      </c>
      <c r="P80" s="3" t="e">
        <f>1/VLOOKUP($K80,'5-7 Weighting'!Y:Z,2,FALSE)</f>
        <v>#N/A</v>
      </c>
      <c r="Q80" s="3" t="e">
        <f t="shared" si="19"/>
        <v>#N/A</v>
      </c>
      <c r="R80" s="3" t="e">
        <f>Q80/(VLOOKUP($BI80,'5-7 Weighting'!$AC$12:$AD$20,2,FALSE)/(VLOOKUP($BI80,'5-7 Weighting'!$AC$12:$AE$20,3,FALSE)))</f>
        <v>#N/A</v>
      </c>
      <c r="S80" s="3" t="e">
        <f t="shared" si="16"/>
        <v>#N/A</v>
      </c>
      <c r="T80" s="3" t="e">
        <f>1/VLOOKUP($K80,'5-7 Weighting'!$AO$9:$AP$311,2,FALSE)</f>
        <v>#N/A</v>
      </c>
      <c r="U80" s="3" t="e">
        <f t="shared" si="20"/>
        <v>#N/A</v>
      </c>
      <c r="V80" s="3" t="e">
        <f>U80/(VLOOKUP($BI80,'5-7 Weighting'!$AS$12:$AT$22,2,FALSE)/VLOOKUP($BI80,'5-7 Weighting'!$AS$12:$AU$22,3,FALSE))</f>
        <v>#N/A</v>
      </c>
      <c r="W80" s="3" t="e">
        <f t="shared" si="21"/>
        <v>#N/A</v>
      </c>
      <c r="X80" s="3">
        <f>1/VLOOKUP($K80,'5-7 Weighting'!$BE$9:$BF$487,2,FALSE)</f>
        <v>1</v>
      </c>
      <c r="Y80" s="3">
        <f t="shared" si="22"/>
        <v>13.793103448275863</v>
      </c>
      <c r="Z80" s="3">
        <f>Y80/(VLOOKUP($BI80,'5-7 Weighting'!$BI$12:$BJ$23,2,FALSE)/VLOOKUP($BI80,'5-7 Weighting'!$BI$12:$BK$23,3,FALSE))</f>
        <v>1.6244131163609212</v>
      </c>
      <c r="AA80" s="3">
        <f t="shared" si="23"/>
        <v>-5.2996477921275056E-2</v>
      </c>
      <c r="AB80" s="3" t="e">
        <f>1/VLOOKUP($K80,'5-7 Weighting'!$BU$9:$BV$415,2,FALSE)</f>
        <v>#N/A</v>
      </c>
      <c r="AC80" s="3" t="e">
        <f t="shared" si="24"/>
        <v>#N/A</v>
      </c>
      <c r="AD80" s="3" t="e">
        <f>AC80/(VLOOKUP($BI80,'5-7 Weighting'!$BY$12:$BZ$23,2,FALSE)/(VLOOKUP($BI80,'5-7 Weighting'!$BY$12:$CA$23,3,FALSE)))</f>
        <v>#N/A</v>
      </c>
      <c r="AE80" s="3" t="e">
        <f t="shared" si="17"/>
        <v>#N/A</v>
      </c>
      <c r="AF80" s="3">
        <f>1/VLOOKUP($K80,'5-7 Weighting'!$CK$9:CL$445,2,FALSE)</f>
        <v>1</v>
      </c>
      <c r="AG80" s="3">
        <f t="shared" si="25"/>
        <v>13.793103448275863</v>
      </c>
      <c r="AH80" s="3">
        <f>AG80/(VLOOKUP($BI80,'5-7 Weighting'!$CO$12:$CP$23,2,FALSE)/(VLOOKUP($BI80,'5-7 Weighting'!$CO$12:$CQ$23,3,FALSE)))</f>
        <v>1.656564444996329</v>
      </c>
      <c r="AI80" s="3">
        <f t="shared" si="18"/>
        <v>-5.4045415018005236E-2</v>
      </c>
      <c r="AJ80" s="3" t="s">
        <v>370</v>
      </c>
      <c r="AK80" s="6">
        <v>-3.2625000000000001E-2</v>
      </c>
      <c r="AL80" s="3" t="s">
        <v>358</v>
      </c>
      <c r="AM80" s="3">
        <v>7.2499999999999995E-2</v>
      </c>
      <c r="AN80" s="3" t="s">
        <v>26</v>
      </c>
      <c r="AO80" s="3" t="s">
        <v>53</v>
      </c>
      <c r="AP80" s="3" t="s">
        <v>143</v>
      </c>
      <c r="AQ80" s="3" t="s">
        <v>54</v>
      </c>
      <c r="AR80" s="3" t="s">
        <v>7</v>
      </c>
      <c r="AS80" s="3" t="s">
        <v>359</v>
      </c>
      <c r="AT80" s="3" t="s">
        <v>28</v>
      </c>
      <c r="AU80" s="3" t="s">
        <v>10</v>
      </c>
      <c r="AV80" s="3" t="s">
        <v>11</v>
      </c>
      <c r="AW80" s="4" t="s">
        <v>108</v>
      </c>
      <c r="AX80" s="4" t="s">
        <v>360</v>
      </c>
      <c r="AY80" s="4">
        <v>2010</v>
      </c>
      <c r="AZ80" s="3" t="s">
        <v>14</v>
      </c>
      <c r="BA80" s="3" t="s">
        <v>14</v>
      </c>
      <c r="BB80" s="3">
        <v>473</v>
      </c>
      <c r="BC80" s="3">
        <v>1</v>
      </c>
      <c r="BD80" s="3">
        <v>0</v>
      </c>
      <c r="BE80" s="3">
        <v>0</v>
      </c>
      <c r="BF80" s="3">
        <v>0</v>
      </c>
      <c r="BG80" s="4" t="s">
        <v>348</v>
      </c>
      <c r="BH80" s="4" t="s">
        <v>435</v>
      </c>
      <c r="BI80" s="4" t="s">
        <v>711</v>
      </c>
      <c r="BJ80" s="4" t="s">
        <v>33</v>
      </c>
      <c r="BK80" s="4"/>
      <c r="BL80" s="3">
        <v>-7.4999999999999997E-2</v>
      </c>
      <c r="BM80" s="3"/>
      <c r="BN80" s="3"/>
      <c r="BO80" s="3" t="s">
        <v>20</v>
      </c>
      <c r="BP80" s="3">
        <v>-0.45</v>
      </c>
      <c r="BQ80" s="3"/>
    </row>
    <row r="81" spans="1:69" x14ac:dyDescent="0.25">
      <c r="A81" s="2">
        <v>44</v>
      </c>
      <c r="B81" s="3" t="s">
        <v>895</v>
      </c>
      <c r="C81" s="3">
        <v>44.1</v>
      </c>
      <c r="D81" s="3" t="s">
        <v>920</v>
      </c>
      <c r="E81" s="3" t="s">
        <v>101</v>
      </c>
      <c r="F81" s="3"/>
      <c r="G81" s="3"/>
      <c r="H81" s="3" t="str">
        <f>IF(AK81&lt;'2_3 - Outliers'!$F$11,"Exclude, Low outlier",IF(AK81&gt;'2_3 - Outliers'!$F$12,"Exclude, High outlier",""))</f>
        <v/>
      </c>
      <c r="I81" s="3">
        <f>IF(AM81="",VLOOKUP(BI81,'4 -Impute_SE'!$B$10:$C$21,2,FALSE),Database!AM81)</f>
        <v>7.2139303482587069E-2</v>
      </c>
      <c r="J81" s="3">
        <f t="shared" si="13"/>
        <v>13.86206896551724</v>
      </c>
      <c r="K81" s="3" t="s">
        <v>1502</v>
      </c>
      <c r="L81" s="3">
        <f>1/VLOOKUP($K81,'5-7 Weighting'!J:K,2,FALSE)</f>
        <v>1</v>
      </c>
      <c r="M81" s="3">
        <f t="shared" si="14"/>
        <v>13.86206896551724</v>
      </c>
      <c r="N81" s="3">
        <f>M81/(VLOOKUP($BI81,'5-7 Weighting'!$M$9:$N$20,2,FALSE)/VLOOKUP($BI81,'5-7 Weighting'!$M$9:$O$20,3,FALSE))</f>
        <v>9.6702561264818578E-7</v>
      </c>
      <c r="O81" s="3">
        <f t="shared" si="15"/>
        <v>-2.8043742766797391E-8</v>
      </c>
      <c r="P81" s="3" t="e">
        <f>1/VLOOKUP($K81,'5-7 Weighting'!Y:Z,2,FALSE)</f>
        <v>#N/A</v>
      </c>
      <c r="Q81" s="3" t="e">
        <f t="shared" si="19"/>
        <v>#N/A</v>
      </c>
      <c r="R81" s="3" t="e">
        <f>Q81/(VLOOKUP($BI81,'5-7 Weighting'!$AC$12:$AD$20,2,FALSE)/(VLOOKUP($BI81,'5-7 Weighting'!$AC$12:$AE$20,3,FALSE)))</f>
        <v>#N/A</v>
      </c>
      <c r="S81" s="3" t="e">
        <f t="shared" si="16"/>
        <v>#N/A</v>
      </c>
      <c r="T81" s="3" t="e">
        <f>1/VLOOKUP($K81,'5-7 Weighting'!$AO$9:$AP$311,2,FALSE)</f>
        <v>#N/A</v>
      </c>
      <c r="U81" s="3" t="e">
        <f t="shared" si="20"/>
        <v>#N/A</v>
      </c>
      <c r="V81" s="3" t="e">
        <f>U81/(VLOOKUP($BI81,'5-7 Weighting'!$AS$12:$AT$22,2,FALSE)/VLOOKUP($BI81,'5-7 Weighting'!$AS$12:$AU$22,3,FALSE))</f>
        <v>#N/A</v>
      </c>
      <c r="W81" s="3" t="e">
        <f t="shared" si="21"/>
        <v>#N/A</v>
      </c>
      <c r="X81" s="3">
        <f>1/VLOOKUP($K81,'5-7 Weighting'!$BE$9:$BF$487,2,FALSE)</f>
        <v>1</v>
      </c>
      <c r="Y81" s="3">
        <f t="shared" si="22"/>
        <v>13.86206896551724</v>
      </c>
      <c r="Z81" s="3">
        <f>Y81/(VLOOKUP($BI81,'5-7 Weighting'!$BI$12:$BJ$23,2,FALSE)/VLOOKUP($BI81,'5-7 Weighting'!$BI$12:$BK$23,3,FALSE))</f>
        <v>4.9523588627947791E-2</v>
      </c>
      <c r="AA81" s="3">
        <f t="shared" si="23"/>
        <v>-1.4361840702104859E-3</v>
      </c>
      <c r="AB81" s="3">
        <f>1/VLOOKUP($K81,'5-7 Weighting'!$BU$9:$BV$415,2,FALSE)</f>
        <v>1</v>
      </c>
      <c r="AC81" s="3">
        <f t="shared" si="24"/>
        <v>13.86206896551724</v>
      </c>
      <c r="AD81" s="3">
        <f>AC81/(VLOOKUP($BI81,'5-7 Weighting'!$BY$12:$BZ$23,2,FALSE)/(VLOOKUP($BI81,'5-7 Weighting'!$BY$12:$CA$23,3,FALSE)))</f>
        <v>4.599655691002235E-2</v>
      </c>
      <c r="AE81" s="3">
        <f t="shared" si="17"/>
        <v>-1.3339001503906481E-3</v>
      </c>
      <c r="AF81" s="3" t="e">
        <f>1/VLOOKUP($K81,'5-7 Weighting'!$CK$9:CL$445,2,FALSE)</f>
        <v>#N/A</v>
      </c>
      <c r="AG81" s="3" t="e">
        <f t="shared" si="25"/>
        <v>#N/A</v>
      </c>
      <c r="AH81" s="3" t="e">
        <f>AG81/(VLOOKUP($BI81,'5-7 Weighting'!$CO$12:$CP$23,2,FALSE)/(VLOOKUP($BI81,'5-7 Weighting'!$CO$12:$CQ$23,3,FALSE)))</f>
        <v>#N/A</v>
      </c>
      <c r="AI81" s="3" t="e">
        <f t="shared" si="18"/>
        <v>#N/A</v>
      </c>
      <c r="AJ81" s="3" t="s">
        <v>267</v>
      </c>
      <c r="AK81" s="6">
        <v>-2.9000000000000001E-2</v>
      </c>
      <c r="AL81" s="3" t="s">
        <v>157</v>
      </c>
      <c r="AM81" s="3">
        <v>7.2139303482587069E-2</v>
      </c>
      <c r="AN81" s="3" t="s">
        <v>26</v>
      </c>
      <c r="AO81" s="3" t="s">
        <v>53</v>
      </c>
      <c r="AP81" s="3" t="s">
        <v>143</v>
      </c>
      <c r="AQ81" s="3" t="s">
        <v>54</v>
      </c>
      <c r="AR81" s="3" t="s">
        <v>102</v>
      </c>
      <c r="AS81" s="3" t="s">
        <v>37</v>
      </c>
      <c r="AT81" s="3" t="s">
        <v>103</v>
      </c>
      <c r="AU81" s="3" t="s">
        <v>10</v>
      </c>
      <c r="AV81" s="3" t="s">
        <v>39</v>
      </c>
      <c r="AW81" s="4" t="s">
        <v>12</v>
      </c>
      <c r="AX81" s="4" t="s">
        <v>13</v>
      </c>
      <c r="AY81" s="4">
        <v>2000</v>
      </c>
      <c r="AZ81" s="3" t="s">
        <v>30</v>
      </c>
      <c r="BA81" s="3" t="s">
        <v>14</v>
      </c>
      <c r="BB81" s="3">
        <v>82</v>
      </c>
      <c r="BC81" s="3">
        <v>0</v>
      </c>
      <c r="BD81" s="3">
        <v>0</v>
      </c>
      <c r="BE81" s="3">
        <v>1</v>
      </c>
      <c r="BF81" s="3">
        <v>1</v>
      </c>
      <c r="BG81" s="4" t="s">
        <v>97</v>
      </c>
      <c r="BH81" s="4" t="s">
        <v>898</v>
      </c>
      <c r="BI81" s="4" t="s">
        <v>1401</v>
      </c>
      <c r="BJ81" s="4" t="s">
        <v>33</v>
      </c>
      <c r="BK81" s="4"/>
      <c r="BL81" s="3">
        <v>-2.9000000000000001E-2</v>
      </c>
      <c r="BM81" s="3"/>
      <c r="BN81" s="3">
        <v>0.97141646446660479</v>
      </c>
      <c r="BO81" s="3" t="s">
        <v>19</v>
      </c>
      <c r="BP81" s="3">
        <v>-0.40200000000000002</v>
      </c>
      <c r="BQ81" s="3"/>
    </row>
    <row r="82" spans="1:69" x14ac:dyDescent="0.25">
      <c r="A82" s="2">
        <v>69</v>
      </c>
      <c r="B82" s="3" t="s">
        <v>61</v>
      </c>
      <c r="C82" s="3">
        <v>69.099999999999994</v>
      </c>
      <c r="D82" s="3" t="s">
        <v>798</v>
      </c>
      <c r="E82" s="3" t="s">
        <v>799</v>
      </c>
      <c r="F82" s="3"/>
      <c r="G82" s="3"/>
      <c r="H82" s="3" t="str">
        <f>IF(AK82&lt;'2_3 - Outliers'!$F$11,"Exclude, Low outlier",IF(AK82&gt;'2_3 - Outliers'!$F$12,"Exclude, High outlier",""))</f>
        <v/>
      </c>
      <c r="I82" s="3">
        <f>IF(AM82="",VLOOKUP(BI82,'4 -Impute_SE'!$B$10:$C$21,2,FALSE),Database!AM82)</f>
        <v>0.11666666666666667</v>
      </c>
      <c r="J82" s="3">
        <f t="shared" si="13"/>
        <v>8.5714285714285712</v>
      </c>
      <c r="K82" s="3" t="s">
        <v>1503</v>
      </c>
      <c r="L82" s="3">
        <f>1/VLOOKUP($K82,'5-7 Weighting'!J:K,2,FALSE)</f>
        <v>1</v>
      </c>
      <c r="M82" s="3">
        <f t="shared" si="14"/>
        <v>8.5714285714285712</v>
      </c>
      <c r="N82" s="3">
        <f>M82/(VLOOKUP($BI82,'5-7 Weighting'!$M$9:$N$20,2,FALSE)/VLOOKUP($BI82,'5-7 Weighting'!$M$9:$O$20,3,FALSE))</f>
        <v>0.11631240028484821</v>
      </c>
      <c r="O82" s="3">
        <f t="shared" si="15"/>
        <v>-3.2567472079757498E-3</v>
      </c>
      <c r="P82" s="3" t="e">
        <f>1/VLOOKUP($K82,'5-7 Weighting'!Y:Z,2,FALSE)</f>
        <v>#N/A</v>
      </c>
      <c r="Q82" s="3" t="e">
        <f t="shared" si="19"/>
        <v>#N/A</v>
      </c>
      <c r="R82" s="3" t="e">
        <f>Q82/(VLOOKUP($BI82,'5-7 Weighting'!$AC$12:$AD$20,2,FALSE)/(VLOOKUP($BI82,'5-7 Weighting'!$AC$12:$AE$20,3,FALSE)))</f>
        <v>#N/A</v>
      </c>
      <c r="S82" s="3" t="e">
        <f t="shared" si="16"/>
        <v>#N/A</v>
      </c>
      <c r="T82" s="3" t="e">
        <f>1/VLOOKUP($K82,'5-7 Weighting'!$AO$9:$AP$311,2,FALSE)</f>
        <v>#N/A</v>
      </c>
      <c r="U82" s="3" t="e">
        <f t="shared" si="20"/>
        <v>#N/A</v>
      </c>
      <c r="V82" s="3" t="e">
        <f>U82/(VLOOKUP($BI82,'5-7 Weighting'!$AS$12:$AT$22,2,FALSE)/VLOOKUP($BI82,'5-7 Weighting'!$AS$12:$AU$22,3,FALSE))</f>
        <v>#N/A</v>
      </c>
      <c r="W82" s="3" t="e">
        <f t="shared" si="21"/>
        <v>#N/A</v>
      </c>
      <c r="X82" s="3">
        <f>1/VLOOKUP($K82,'5-7 Weighting'!$BE$9:$BF$487,2,FALSE)</f>
        <v>1</v>
      </c>
      <c r="Y82" s="3">
        <f t="shared" si="22"/>
        <v>8.5714285714285712</v>
      </c>
      <c r="Z82" s="3">
        <f>Y82/(VLOOKUP($BI82,'5-7 Weighting'!$BI$12:$BJ$23,2,FALSE)/VLOOKUP($BI82,'5-7 Weighting'!$BI$12:$BK$23,3,FALSE))</f>
        <v>9.9293635028534513E-2</v>
      </c>
      <c r="AA82" s="3">
        <f t="shared" si="23"/>
        <v>-2.7802217807989665E-3</v>
      </c>
      <c r="AB82" s="3">
        <f>1/VLOOKUP($K82,'5-7 Weighting'!$BU$9:$BV$415,2,FALSE)</f>
        <v>1</v>
      </c>
      <c r="AC82" s="3">
        <f t="shared" si="24"/>
        <v>8.5714285714285712</v>
      </c>
      <c r="AD82" s="3">
        <f>AC82/(VLOOKUP($BI82,'5-7 Weighting'!$BY$12:$BZ$23,2,FALSE)/(VLOOKUP($BI82,'5-7 Weighting'!$BY$12:$CA$23,3,FALSE)))</f>
        <v>6.3500884755442008E-2</v>
      </c>
      <c r="AE82" s="3">
        <f t="shared" si="17"/>
        <v>-1.7780247731523763E-3</v>
      </c>
      <c r="AF82" s="3" t="e">
        <f>1/VLOOKUP($K82,'5-7 Weighting'!$CK$9:CL$445,2,FALSE)</f>
        <v>#N/A</v>
      </c>
      <c r="AG82" s="3" t="e">
        <f t="shared" si="25"/>
        <v>#N/A</v>
      </c>
      <c r="AH82" s="3" t="e">
        <f>AG82/(VLOOKUP($BI82,'5-7 Weighting'!$CO$12:$CP$23,2,FALSE)/(VLOOKUP($BI82,'5-7 Weighting'!$CO$12:$CQ$23,3,FALSE)))</f>
        <v>#N/A</v>
      </c>
      <c r="AI82" s="3" t="e">
        <f t="shared" si="18"/>
        <v>#N/A</v>
      </c>
      <c r="AJ82" s="3" t="s">
        <v>267</v>
      </c>
      <c r="AK82" s="6">
        <v>-2.8000000000000001E-2</v>
      </c>
      <c r="AL82" s="3" t="s">
        <v>157</v>
      </c>
      <c r="AM82" s="3">
        <v>0.11666666666666667</v>
      </c>
      <c r="AN82" s="3" t="s">
        <v>26</v>
      </c>
      <c r="AO82" s="3" t="s">
        <v>53</v>
      </c>
      <c r="AP82" s="3" t="s">
        <v>143</v>
      </c>
      <c r="AQ82" s="3" t="s">
        <v>54</v>
      </c>
      <c r="AR82" s="3" t="s">
        <v>7</v>
      </c>
      <c r="AS82" s="3" t="s">
        <v>65</v>
      </c>
      <c r="AT82" s="3" t="s">
        <v>28</v>
      </c>
      <c r="AU82" s="3" t="s">
        <v>10</v>
      </c>
      <c r="AV82" s="3" t="s">
        <v>11</v>
      </c>
      <c r="AW82" s="3" t="s">
        <v>66</v>
      </c>
      <c r="AX82" s="3" t="s">
        <v>67</v>
      </c>
      <c r="AY82" s="3">
        <v>2009</v>
      </c>
      <c r="AZ82" s="3" t="s">
        <v>30</v>
      </c>
      <c r="BA82" s="3" t="s">
        <v>14</v>
      </c>
      <c r="BB82" s="3">
        <v>236</v>
      </c>
      <c r="BC82" s="3">
        <v>0</v>
      </c>
      <c r="BD82" s="3">
        <v>0</v>
      </c>
      <c r="BE82" s="3">
        <v>1</v>
      </c>
      <c r="BF82" s="3">
        <v>1</v>
      </c>
      <c r="BG82" s="3" t="s">
        <v>348</v>
      </c>
      <c r="BH82" s="3" t="s">
        <v>800</v>
      </c>
      <c r="BI82" s="3" t="s">
        <v>645</v>
      </c>
      <c r="BJ82" s="3" t="s">
        <v>801</v>
      </c>
      <c r="BK82" s="4"/>
      <c r="BL82" s="3">
        <v>-2.8000000000000001E-2</v>
      </c>
      <c r="BM82" s="3"/>
      <c r="BN82" s="3"/>
      <c r="BO82" s="3" t="s">
        <v>20</v>
      </c>
      <c r="BP82" s="3">
        <v>-0.24</v>
      </c>
      <c r="BQ82" s="3"/>
    </row>
    <row r="83" spans="1:69" x14ac:dyDescent="0.25">
      <c r="A83" s="2">
        <v>65</v>
      </c>
      <c r="B83" s="3" t="s">
        <v>354</v>
      </c>
      <c r="C83" s="3">
        <v>65.2</v>
      </c>
      <c r="D83" s="3" t="s">
        <v>395</v>
      </c>
      <c r="E83" s="3" t="s">
        <v>391</v>
      </c>
      <c r="F83" s="3"/>
      <c r="G83" s="3"/>
      <c r="H83" s="3" t="str">
        <f>IF(AK83&lt;'2_3 - Outliers'!$F$11,"Exclude, Low outlier",IF(AK83&gt;'2_3 - Outliers'!$F$12,"Exclude, High outlier",""))</f>
        <v/>
      </c>
      <c r="I83" s="3">
        <f>IF(AM83="",VLOOKUP(BI83,'4 -Impute_SE'!$B$10:$C$21,2,FALSE),Database!AM83)</f>
        <v>0.106488</v>
      </c>
      <c r="J83" s="3">
        <f t="shared" si="13"/>
        <v>9.3907294718653738</v>
      </c>
      <c r="K83" s="3" t="s">
        <v>1504</v>
      </c>
      <c r="L83" s="3">
        <f>1/VLOOKUP($K83,'5-7 Weighting'!J:K,2,FALSE)</f>
        <v>0.33333333333333331</v>
      </c>
      <c r="M83" s="3">
        <f t="shared" si="14"/>
        <v>3.1302431572884579</v>
      </c>
      <c r="N83" s="3">
        <f>M83/(VLOOKUP($BI83,'5-7 Weighting'!$M$9:$N$20,2,FALSE)/VLOOKUP($BI83,'5-7 Weighting'!$M$9:$O$20,3,FALSE))</f>
        <v>0.3493551960317231</v>
      </c>
      <c r="O83" s="3">
        <f t="shared" si="15"/>
        <v>-9.3005340287565328E-3</v>
      </c>
      <c r="P83" s="3" t="e">
        <f>1/VLOOKUP($K83,'5-7 Weighting'!Y:Z,2,FALSE)</f>
        <v>#N/A</v>
      </c>
      <c r="Q83" s="3" t="e">
        <f t="shared" si="19"/>
        <v>#N/A</v>
      </c>
      <c r="R83" s="3" t="e">
        <f>Q83/(VLOOKUP($BI83,'5-7 Weighting'!$AC$12:$AD$20,2,FALSE)/(VLOOKUP($BI83,'5-7 Weighting'!$AC$12:$AE$20,3,FALSE)))</f>
        <v>#N/A</v>
      </c>
      <c r="S83" s="3" t="e">
        <f t="shared" si="16"/>
        <v>#N/A</v>
      </c>
      <c r="T83" s="3" t="e">
        <f>1/VLOOKUP($K83,'5-7 Weighting'!$AO$9:$AP$311,2,FALSE)</f>
        <v>#N/A</v>
      </c>
      <c r="U83" s="3" t="e">
        <f t="shared" si="20"/>
        <v>#N/A</v>
      </c>
      <c r="V83" s="3" t="e">
        <f>U83/(VLOOKUP($BI83,'5-7 Weighting'!$AS$12:$AT$22,2,FALSE)/VLOOKUP($BI83,'5-7 Weighting'!$AS$12:$AU$22,3,FALSE))</f>
        <v>#N/A</v>
      </c>
      <c r="W83" s="3" t="e">
        <f t="shared" si="21"/>
        <v>#N/A</v>
      </c>
      <c r="X83" s="3">
        <f>1/VLOOKUP($K83,'5-7 Weighting'!$BE$9:$BF$487,2,FALSE)</f>
        <v>0.33333333333333331</v>
      </c>
      <c r="Y83" s="3">
        <f t="shared" si="22"/>
        <v>3.1302431572884579</v>
      </c>
      <c r="Z83" s="3">
        <f>Y83/(VLOOKUP($BI83,'5-7 Weighting'!$BI$12:$BJ$23,2,FALSE)/VLOOKUP($BI83,'5-7 Weighting'!$BI$12:$BK$23,3,FALSE))</f>
        <v>0.31872667698384766</v>
      </c>
      <c r="AA83" s="3">
        <f t="shared" si="23"/>
        <v>-8.4851415946639915E-3</v>
      </c>
      <c r="AB83" s="3" t="e">
        <f>1/VLOOKUP($K83,'5-7 Weighting'!$BU$9:$BV$415,2,FALSE)</f>
        <v>#N/A</v>
      </c>
      <c r="AC83" s="3" t="e">
        <f t="shared" si="24"/>
        <v>#N/A</v>
      </c>
      <c r="AD83" s="3" t="e">
        <f>AC83/(VLOOKUP($BI83,'5-7 Weighting'!$BY$12:$BZ$23,2,FALSE)/(VLOOKUP($BI83,'5-7 Weighting'!$BY$12:$CA$23,3,FALSE)))</f>
        <v>#N/A</v>
      </c>
      <c r="AE83" s="3" t="e">
        <f t="shared" si="17"/>
        <v>#N/A</v>
      </c>
      <c r="AF83" s="3">
        <f>1/VLOOKUP($K83,'5-7 Weighting'!$CK$9:CL$445,2,FALSE)</f>
        <v>0.33333333333333331</v>
      </c>
      <c r="AG83" s="3">
        <f t="shared" si="25"/>
        <v>3.1302431572884579</v>
      </c>
      <c r="AH83" s="3">
        <f>AG83/(VLOOKUP($BI83,'5-7 Weighting'!$CO$12:$CP$23,2,FALSE)/(VLOOKUP($BI83,'5-7 Weighting'!$CO$12:$CQ$23,3,FALSE)))</f>
        <v>0.32877501239500329</v>
      </c>
      <c r="AI83" s="3">
        <f t="shared" si="18"/>
        <v>-8.7526483799797768E-3</v>
      </c>
      <c r="AJ83" s="3" t="s">
        <v>370</v>
      </c>
      <c r="AK83" s="6">
        <v>-2.6622E-2</v>
      </c>
      <c r="AL83" s="3" t="s">
        <v>358</v>
      </c>
      <c r="AM83" s="3">
        <v>0.106488</v>
      </c>
      <c r="AN83" s="3" t="s">
        <v>26</v>
      </c>
      <c r="AO83" s="3" t="s">
        <v>53</v>
      </c>
      <c r="AP83" s="3" t="s">
        <v>143</v>
      </c>
      <c r="AQ83" s="3" t="s">
        <v>54</v>
      </c>
      <c r="AR83" s="3" t="s">
        <v>7</v>
      </c>
      <c r="AS83" s="3" t="s">
        <v>359</v>
      </c>
      <c r="AT83" s="3" t="s">
        <v>28</v>
      </c>
      <c r="AU83" s="3" t="s">
        <v>10</v>
      </c>
      <c r="AV83" s="3" t="s">
        <v>11</v>
      </c>
      <c r="AW83" s="4" t="s">
        <v>108</v>
      </c>
      <c r="AX83" s="4" t="s">
        <v>366</v>
      </c>
      <c r="AY83" s="4">
        <v>2010</v>
      </c>
      <c r="AZ83" s="3" t="s">
        <v>14</v>
      </c>
      <c r="BA83" s="3" t="s">
        <v>14</v>
      </c>
      <c r="BB83" s="3">
        <v>473</v>
      </c>
      <c r="BC83" s="3">
        <v>1</v>
      </c>
      <c r="BD83" s="3">
        <v>0</v>
      </c>
      <c r="BE83" s="3">
        <v>0</v>
      </c>
      <c r="BF83" s="3">
        <v>0</v>
      </c>
      <c r="BG83" s="4" t="s">
        <v>348</v>
      </c>
      <c r="BH83" s="4" t="s">
        <v>367</v>
      </c>
      <c r="BI83" s="4" t="s">
        <v>350</v>
      </c>
      <c r="BJ83" s="4" t="s">
        <v>33</v>
      </c>
      <c r="BK83" s="4"/>
      <c r="BL83" s="3">
        <v>-5.0999999999999997E-2</v>
      </c>
      <c r="BM83" s="3"/>
      <c r="BN83" s="3"/>
      <c r="BO83" s="3" t="s">
        <v>20</v>
      </c>
      <c r="BP83" s="3">
        <v>-0.25</v>
      </c>
      <c r="BQ83" s="3"/>
    </row>
    <row r="84" spans="1:69" x14ac:dyDescent="0.25">
      <c r="A84" s="2">
        <v>65</v>
      </c>
      <c r="B84" s="3" t="s">
        <v>354</v>
      </c>
      <c r="C84" s="3">
        <v>65.400000000000006</v>
      </c>
      <c r="D84" s="3" t="s">
        <v>394</v>
      </c>
      <c r="E84" s="3" t="s">
        <v>365</v>
      </c>
      <c r="F84" s="3"/>
      <c r="G84" s="3"/>
      <c r="H84" s="3" t="str">
        <f>IF(AK84&lt;'2_3 - Outliers'!$F$11,"Exclude, Low outlier",IF(AK84&gt;'2_3 - Outliers'!$F$12,"Exclude, High outlier",""))</f>
        <v/>
      </c>
      <c r="I84" s="3">
        <f>IF(AM84="",VLOOKUP(BI84,'4 -Impute_SE'!$B$10:$C$21,2,FALSE),Database!AM84)</f>
        <v>7.5843333333333332E-2</v>
      </c>
      <c r="J84" s="3">
        <f t="shared" si="13"/>
        <v>13.1850744956709</v>
      </c>
      <c r="K84" s="3" t="s">
        <v>1505</v>
      </c>
      <c r="L84" s="3">
        <f>1/VLOOKUP($K84,'5-7 Weighting'!J:K,2,FALSE)</f>
        <v>0.5</v>
      </c>
      <c r="M84" s="3">
        <f t="shared" si="14"/>
        <v>6.59253724783545</v>
      </c>
      <c r="N84" s="3">
        <f>M84/(VLOOKUP($BI84,'5-7 Weighting'!$M$9:$N$20,2,FALSE)/VLOOKUP($BI84,'5-7 Weighting'!$M$9:$O$20,3,FALSE))</f>
        <v>0.73576940411206249</v>
      </c>
      <c r="O84" s="3">
        <f t="shared" si="15"/>
        <v>-1.6740961251761756E-2</v>
      </c>
      <c r="P84" s="3" t="e">
        <f>1/VLOOKUP($K84,'5-7 Weighting'!Y:Z,2,FALSE)</f>
        <v>#N/A</v>
      </c>
      <c r="Q84" s="3" t="e">
        <f t="shared" si="19"/>
        <v>#N/A</v>
      </c>
      <c r="R84" s="3" t="e">
        <f>Q84/(VLOOKUP($BI84,'5-7 Weighting'!$AC$12:$AD$20,2,FALSE)/(VLOOKUP($BI84,'5-7 Weighting'!$AC$12:$AE$20,3,FALSE)))</f>
        <v>#N/A</v>
      </c>
      <c r="S84" s="3" t="e">
        <f t="shared" si="16"/>
        <v>#N/A</v>
      </c>
      <c r="T84" s="3" t="e">
        <f>1/VLOOKUP($K84,'5-7 Weighting'!$AO$9:$AP$311,2,FALSE)</f>
        <v>#N/A</v>
      </c>
      <c r="U84" s="3" t="e">
        <f t="shared" si="20"/>
        <v>#N/A</v>
      </c>
      <c r="V84" s="3" t="e">
        <f>U84/(VLOOKUP($BI84,'5-7 Weighting'!$AS$12:$AT$22,2,FALSE)/VLOOKUP($BI84,'5-7 Weighting'!$AS$12:$AU$22,3,FALSE))</f>
        <v>#N/A</v>
      </c>
      <c r="W84" s="3" t="e">
        <f t="shared" si="21"/>
        <v>#N/A</v>
      </c>
      <c r="X84" s="3">
        <f>1/VLOOKUP($K84,'5-7 Weighting'!$BE$9:$BF$487,2,FALSE)</f>
        <v>0.5</v>
      </c>
      <c r="Y84" s="3">
        <f t="shared" si="22"/>
        <v>6.59253724783545</v>
      </c>
      <c r="Z84" s="3">
        <f>Y84/(VLOOKUP($BI84,'5-7 Weighting'!$BI$12:$BJ$23,2,FALSE)/VLOOKUP($BI84,'5-7 Weighting'!$BI$12:$BK$23,3,FALSE))</f>
        <v>0.67126334419176314</v>
      </c>
      <c r="AA84" s="3">
        <f t="shared" si="23"/>
        <v>-1.5273254870395186E-2</v>
      </c>
      <c r="AB84" s="3" t="e">
        <f>1/VLOOKUP($K84,'5-7 Weighting'!$BU$9:$BV$415,2,FALSE)</f>
        <v>#N/A</v>
      </c>
      <c r="AC84" s="3" t="e">
        <f t="shared" si="24"/>
        <v>#N/A</v>
      </c>
      <c r="AD84" s="3" t="e">
        <f>AC84/(VLOOKUP($BI84,'5-7 Weighting'!$BY$12:$BZ$23,2,FALSE)/(VLOOKUP($BI84,'5-7 Weighting'!$BY$12:$CA$23,3,FALSE)))</f>
        <v>#N/A</v>
      </c>
      <c r="AE84" s="3" t="e">
        <f t="shared" si="17"/>
        <v>#N/A</v>
      </c>
      <c r="AF84" s="3">
        <f>1/VLOOKUP($K84,'5-7 Weighting'!$CK$9:CL$445,2,FALSE)</f>
        <v>0.5</v>
      </c>
      <c r="AG84" s="3">
        <f t="shared" si="25"/>
        <v>6.59253724783545</v>
      </c>
      <c r="AH84" s="3">
        <f>AG84/(VLOOKUP($BI84,'5-7 Weighting'!$CO$12:$CP$23,2,FALSE)/(VLOOKUP($BI84,'5-7 Weighting'!$CO$12:$CQ$23,3,FALSE)))</f>
        <v>0.69242592554667959</v>
      </c>
      <c r="AI84" s="3">
        <f t="shared" si="18"/>
        <v>-1.5754767083963599E-2</v>
      </c>
      <c r="AJ84" s="3" t="s">
        <v>370</v>
      </c>
      <c r="AK84" s="6">
        <v>-2.2752999999999999E-2</v>
      </c>
      <c r="AL84" s="3" t="s">
        <v>358</v>
      </c>
      <c r="AM84" s="3">
        <v>7.5843333333333332E-2</v>
      </c>
      <c r="AN84" s="3" t="s">
        <v>26</v>
      </c>
      <c r="AO84" s="3" t="s">
        <v>53</v>
      </c>
      <c r="AP84" s="3" t="s">
        <v>143</v>
      </c>
      <c r="AQ84" s="3" t="s">
        <v>54</v>
      </c>
      <c r="AR84" s="3" t="s">
        <v>7</v>
      </c>
      <c r="AS84" s="3" t="s">
        <v>359</v>
      </c>
      <c r="AT84" s="3" t="s">
        <v>28</v>
      </c>
      <c r="AU84" s="3" t="s">
        <v>10</v>
      </c>
      <c r="AV84" s="3" t="s">
        <v>11</v>
      </c>
      <c r="AW84" s="4" t="s">
        <v>108</v>
      </c>
      <c r="AX84" s="4" t="s">
        <v>366</v>
      </c>
      <c r="AY84" s="4">
        <v>2010</v>
      </c>
      <c r="AZ84" s="3" t="s">
        <v>14</v>
      </c>
      <c r="BA84" s="3" t="s">
        <v>14</v>
      </c>
      <c r="BB84" s="3">
        <v>473</v>
      </c>
      <c r="BC84" s="3">
        <v>1</v>
      </c>
      <c r="BD84" s="3">
        <v>0</v>
      </c>
      <c r="BE84" s="3">
        <v>0</v>
      </c>
      <c r="BF84" s="3">
        <v>0</v>
      </c>
      <c r="BG84" s="4" t="s">
        <v>348</v>
      </c>
      <c r="BH84" s="4" t="s">
        <v>379</v>
      </c>
      <c r="BI84" s="4" t="s">
        <v>350</v>
      </c>
      <c r="BJ84" s="4" t="s">
        <v>33</v>
      </c>
      <c r="BK84" s="4"/>
      <c r="BL84" s="3">
        <v>-6.0999999999999999E-2</v>
      </c>
      <c r="BM84" s="3"/>
      <c r="BN84" s="3"/>
      <c r="BO84" s="3" t="s">
        <v>20</v>
      </c>
      <c r="BP84" s="3">
        <v>-0.3</v>
      </c>
      <c r="BQ84" s="3"/>
    </row>
    <row r="85" spans="1:69" x14ac:dyDescent="0.25">
      <c r="A85" s="2">
        <v>30</v>
      </c>
      <c r="B85" s="3" t="s">
        <v>791</v>
      </c>
      <c r="C85" s="3">
        <v>30.1</v>
      </c>
      <c r="D85" s="3" t="s">
        <v>792</v>
      </c>
      <c r="E85" s="3" t="s">
        <v>793</v>
      </c>
      <c r="F85" s="3"/>
      <c r="G85" s="3"/>
      <c r="H85" s="3" t="str">
        <f>IF(AK85&lt;'2_3 - Outliers'!$F$11,"Exclude, Low outlier",IF(AK85&gt;'2_3 - Outliers'!$F$12,"Exclude, High outlier",""))</f>
        <v/>
      </c>
      <c r="I85" s="3">
        <f>IF(AM85="",VLOOKUP(BI85,'4 -Impute_SE'!$B$10:$C$21,2,FALSE),Database!AM85)</f>
        <v>0.35200000000000004</v>
      </c>
      <c r="J85" s="3">
        <f t="shared" si="13"/>
        <v>2.8409090909090908</v>
      </c>
      <c r="K85" s="3" t="s">
        <v>1506</v>
      </c>
      <c r="L85" s="3">
        <f>1/VLOOKUP($K85,'5-7 Weighting'!J:K,2,FALSE)</f>
        <v>1</v>
      </c>
      <c r="M85" s="3">
        <f t="shared" si="14"/>
        <v>2.8409090909090908</v>
      </c>
      <c r="N85" s="3">
        <f>M85/(VLOOKUP($BI85,'5-7 Weighting'!$M$9:$N$20,2,FALSE)/VLOOKUP($BI85,'5-7 Weighting'!$M$9:$O$20,3,FALSE))</f>
        <v>3.8550511458046284E-2</v>
      </c>
      <c r="O85" s="3">
        <f t="shared" si="15"/>
        <v>-8.4811125207701836E-4</v>
      </c>
      <c r="P85" s="3" t="e">
        <f>1/VLOOKUP($K85,'5-7 Weighting'!Y:Z,2,FALSE)</f>
        <v>#N/A</v>
      </c>
      <c r="Q85" s="3" t="e">
        <f t="shared" si="19"/>
        <v>#N/A</v>
      </c>
      <c r="R85" s="3" t="e">
        <f>Q85/(VLOOKUP($BI85,'5-7 Weighting'!$AC$12:$AD$20,2,FALSE)/(VLOOKUP($BI85,'5-7 Weighting'!$AC$12:$AE$20,3,FALSE)))</f>
        <v>#N/A</v>
      </c>
      <c r="S85" s="3" t="e">
        <f t="shared" si="16"/>
        <v>#N/A</v>
      </c>
      <c r="T85" s="3">
        <f>1/VLOOKUP($K85,'5-7 Weighting'!$AO$9:$AP$311,2,FALSE)</f>
        <v>1</v>
      </c>
      <c r="U85" s="3">
        <f t="shared" si="20"/>
        <v>2.8409090909090908</v>
      </c>
      <c r="V85" s="3">
        <f>U85/(VLOOKUP($BI85,'5-7 Weighting'!$AS$12:$AT$22,2,FALSE)/VLOOKUP($BI85,'5-7 Weighting'!$AS$12:$AU$22,3,FALSE))</f>
        <v>0.32525827555197745</v>
      </c>
      <c r="W85" s="3">
        <f t="shared" si="21"/>
        <v>-7.1556820621435048E-3</v>
      </c>
      <c r="X85" s="3" t="e">
        <f>1/VLOOKUP($K85,'5-7 Weighting'!$BE$9:$BF$487,2,FALSE)</f>
        <v>#N/A</v>
      </c>
      <c r="Y85" s="3" t="e">
        <f t="shared" si="22"/>
        <v>#N/A</v>
      </c>
      <c r="Z85" s="3" t="e">
        <f>Y85/(VLOOKUP($BI85,'5-7 Weighting'!$BI$12:$BJ$23,2,FALSE)/VLOOKUP($BI85,'5-7 Weighting'!$BI$12:$BK$23,3,FALSE))</f>
        <v>#N/A</v>
      </c>
      <c r="AA85" s="3" t="e">
        <f t="shared" si="23"/>
        <v>#N/A</v>
      </c>
      <c r="AB85" s="3" t="e">
        <f>1/VLOOKUP($K85,'5-7 Weighting'!$BU$9:$BV$415,2,FALSE)</f>
        <v>#N/A</v>
      </c>
      <c r="AC85" s="3" t="e">
        <f t="shared" si="24"/>
        <v>#N/A</v>
      </c>
      <c r="AD85" s="3" t="e">
        <f>AC85/(VLOOKUP($BI85,'5-7 Weighting'!$BY$12:$BZ$23,2,FALSE)/(VLOOKUP($BI85,'5-7 Weighting'!$BY$12:$CA$23,3,FALSE)))</f>
        <v>#N/A</v>
      </c>
      <c r="AE85" s="3" t="e">
        <f t="shared" si="17"/>
        <v>#N/A</v>
      </c>
      <c r="AF85" s="3" t="e">
        <f>1/VLOOKUP($K85,'5-7 Weighting'!$CK$9:CL$445,2,FALSE)</f>
        <v>#N/A</v>
      </c>
      <c r="AG85" s="3" t="e">
        <f t="shared" si="25"/>
        <v>#N/A</v>
      </c>
      <c r="AH85" s="3" t="e">
        <f>AG85/(VLOOKUP($BI85,'5-7 Weighting'!$CO$12:$CP$23,2,FALSE)/(VLOOKUP($BI85,'5-7 Weighting'!$CO$12:$CQ$23,3,FALSE)))</f>
        <v>#N/A</v>
      </c>
      <c r="AI85" s="3" t="e">
        <f t="shared" si="18"/>
        <v>#N/A</v>
      </c>
      <c r="AJ85" s="3" t="s">
        <v>794</v>
      </c>
      <c r="AK85" s="6">
        <v>-2.2000000000000002E-2</v>
      </c>
      <c r="AL85" s="3" t="s">
        <v>134</v>
      </c>
      <c r="AM85" s="3">
        <v>0.35200000000000004</v>
      </c>
      <c r="AN85" s="3" t="s">
        <v>26</v>
      </c>
      <c r="AO85" s="3" t="s">
        <v>53</v>
      </c>
      <c r="AP85" s="3" t="s">
        <v>143</v>
      </c>
      <c r="AQ85" s="3" t="s">
        <v>54</v>
      </c>
      <c r="AR85" s="3" t="s">
        <v>7</v>
      </c>
      <c r="AS85" s="3" t="s">
        <v>795</v>
      </c>
      <c r="AT85" s="3" t="s">
        <v>9</v>
      </c>
      <c r="AU85" s="3" t="s">
        <v>10</v>
      </c>
      <c r="AV85" s="3" t="s">
        <v>11</v>
      </c>
      <c r="AW85" s="4" t="s">
        <v>12</v>
      </c>
      <c r="AX85" s="4" t="s">
        <v>796</v>
      </c>
      <c r="AY85" s="4">
        <v>2005</v>
      </c>
      <c r="AZ85" s="3" t="s">
        <v>30</v>
      </c>
      <c r="BA85" s="3" t="s">
        <v>30</v>
      </c>
      <c r="BB85" s="3">
        <v>148</v>
      </c>
      <c r="BC85" s="3">
        <v>0</v>
      </c>
      <c r="BD85" s="3">
        <v>0</v>
      </c>
      <c r="BE85" s="3">
        <v>0</v>
      </c>
      <c r="BF85" s="3">
        <v>0</v>
      </c>
      <c r="BG85" s="4" t="s">
        <v>348</v>
      </c>
      <c r="BH85" s="4" t="s">
        <v>797</v>
      </c>
      <c r="BI85" s="4" t="s">
        <v>645</v>
      </c>
      <c r="BJ85" s="4" t="s">
        <v>18</v>
      </c>
      <c r="BK85" s="4"/>
      <c r="BL85" s="3">
        <v>-0.05</v>
      </c>
      <c r="BM85" s="3"/>
      <c r="BN85" s="3">
        <v>0.95122942450071402</v>
      </c>
      <c r="BO85" s="3" t="s">
        <v>19</v>
      </c>
      <c r="BP85" s="3">
        <v>-6.25E-2</v>
      </c>
      <c r="BQ85" s="3" t="s">
        <v>125</v>
      </c>
    </row>
    <row r="86" spans="1:69" x14ac:dyDescent="0.25">
      <c r="A86" s="2">
        <v>131</v>
      </c>
      <c r="B86" s="3" t="s">
        <v>68</v>
      </c>
      <c r="C86" s="3">
        <v>131.19999999999999</v>
      </c>
      <c r="D86" s="3" t="s">
        <v>556</v>
      </c>
      <c r="E86" s="3" t="s">
        <v>231</v>
      </c>
      <c r="F86" s="3">
        <v>1</v>
      </c>
      <c r="G86" s="3"/>
      <c r="H86" s="3" t="str">
        <f>IF(AK86&lt;'2_3 - Outliers'!$F$11,"Exclude, Low outlier",IF(AK86&gt;'2_3 - Outliers'!$F$12,"Exclude, High outlier",""))</f>
        <v/>
      </c>
      <c r="I86" s="3">
        <f>IF(AM86="",VLOOKUP(BI86,'4 -Impute_SE'!$B$10:$C$21,2,FALSE),Database!AM86)</f>
        <v>6.9259259259259257E-2</v>
      </c>
      <c r="J86" s="3">
        <f t="shared" si="13"/>
        <v>14.438502673796792</v>
      </c>
      <c r="K86" s="3" t="s">
        <v>1507</v>
      </c>
      <c r="L86" s="3">
        <f>1/VLOOKUP($K86,'5-7 Weighting'!J:K,2,FALSE)</f>
        <v>0.5</v>
      </c>
      <c r="M86" s="3">
        <f t="shared" si="14"/>
        <v>7.2192513368983962</v>
      </c>
      <c r="N86" s="3">
        <f>M86/(VLOOKUP($BI86,'5-7 Weighting'!$M$9:$N$20,2,FALSE)/VLOOKUP($BI86,'5-7 Weighting'!$M$9:$O$20,3,FALSE))</f>
        <v>0.13353013115274415</v>
      </c>
      <c r="O86" s="3">
        <f t="shared" si="15"/>
        <v>-2.4970134525563155E-3</v>
      </c>
      <c r="P86" s="3">
        <f>1/VLOOKUP($K86,'5-7 Weighting'!Y:Z,2,FALSE)</f>
        <v>0.5</v>
      </c>
      <c r="Q86" s="3">
        <f t="shared" si="19"/>
        <v>7.2192513368983962</v>
      </c>
      <c r="R86" s="3">
        <f>Q86/(VLOOKUP($BI86,'5-7 Weighting'!$AC$12:$AD$20,2,FALSE)/(VLOOKUP($BI86,'5-7 Weighting'!$AC$12:$AE$20,3,FALSE)))</f>
        <v>2.6757189985115452E-2</v>
      </c>
      <c r="S86" s="3">
        <f t="shared" si="16"/>
        <v>-5.0035945272165901E-4</v>
      </c>
      <c r="T86" s="3">
        <f>1/VLOOKUP($K86,'5-7 Weighting'!$AO$9:$AP$311,2,FALSE)</f>
        <v>0.5</v>
      </c>
      <c r="U86" s="3">
        <f t="shared" si="20"/>
        <v>7.2192513368983962</v>
      </c>
      <c r="V86" s="3">
        <f>U86/(VLOOKUP($BI86,'5-7 Weighting'!$AS$12:$AT$22,2,FALSE)/VLOOKUP($BI86,'5-7 Weighting'!$AS$12:$AU$22,3,FALSE))</f>
        <v>0.44484847609828965</v>
      </c>
      <c r="W86" s="3">
        <f t="shared" si="21"/>
        <v>-8.3186665030380164E-3</v>
      </c>
      <c r="X86" s="3" t="e">
        <f>1/VLOOKUP($K86,'5-7 Weighting'!$BE$9:$BF$487,2,FALSE)</f>
        <v>#N/A</v>
      </c>
      <c r="Y86" s="3" t="e">
        <f t="shared" si="22"/>
        <v>#N/A</v>
      </c>
      <c r="Z86" s="3" t="e">
        <f>Y86/(VLOOKUP($BI86,'5-7 Weighting'!$BI$12:$BJ$23,2,FALSE)/VLOOKUP($BI86,'5-7 Weighting'!$BI$12:$BK$23,3,FALSE))</f>
        <v>#N/A</v>
      </c>
      <c r="AA86" s="3" t="e">
        <f t="shared" si="23"/>
        <v>#N/A</v>
      </c>
      <c r="AB86" s="3">
        <f>1/VLOOKUP($K86,'5-7 Weighting'!$BU$9:$BV$415,2,FALSE)</f>
        <v>0.5</v>
      </c>
      <c r="AC86" s="3">
        <f t="shared" si="24"/>
        <v>7.2192513368983962</v>
      </c>
      <c r="AD86" s="3">
        <f>AC86/(VLOOKUP($BI86,'5-7 Weighting'!$BY$12:$BZ$23,2,FALSE)/(VLOOKUP($BI86,'5-7 Weighting'!$BY$12:$CA$23,3,FALSE)))</f>
        <v>0.31941359335390246</v>
      </c>
      <c r="AE86" s="3">
        <f t="shared" si="17"/>
        <v>-5.973034195717976E-3</v>
      </c>
      <c r="AF86" s="3" t="e">
        <f>1/VLOOKUP($K86,'5-7 Weighting'!$CK$9:CL$445,2,FALSE)</f>
        <v>#N/A</v>
      </c>
      <c r="AG86" s="3" t="e">
        <f t="shared" si="25"/>
        <v>#N/A</v>
      </c>
      <c r="AH86" s="3" t="e">
        <f>AG86/(VLOOKUP($BI86,'5-7 Weighting'!$CO$12:$CP$23,2,FALSE)/(VLOOKUP($BI86,'5-7 Weighting'!$CO$12:$CQ$23,3,FALSE)))</f>
        <v>#N/A</v>
      </c>
      <c r="AI86" s="3" t="e">
        <f t="shared" si="18"/>
        <v>#N/A</v>
      </c>
      <c r="AJ86" s="3" t="s">
        <v>643</v>
      </c>
      <c r="AK86" s="6">
        <v>-1.8700000000000001E-2</v>
      </c>
      <c r="AL86" s="3" t="s">
        <v>72</v>
      </c>
      <c r="AM86" s="3">
        <v>6.9259259259259257E-2</v>
      </c>
      <c r="AN86" s="3" t="s">
        <v>26</v>
      </c>
      <c r="AO86" s="3" t="s">
        <v>53</v>
      </c>
      <c r="AP86" s="3" t="s">
        <v>143</v>
      </c>
      <c r="AQ86" s="3" t="s">
        <v>54</v>
      </c>
      <c r="AR86" s="3" t="s">
        <v>55</v>
      </c>
      <c r="AS86" s="3" t="s">
        <v>37</v>
      </c>
      <c r="AT86" s="3" t="s">
        <v>73</v>
      </c>
      <c r="AU86" s="3" t="s">
        <v>57</v>
      </c>
      <c r="AV86" s="3" t="s">
        <v>74</v>
      </c>
      <c r="AW86" s="4" t="s">
        <v>12</v>
      </c>
      <c r="AX86" s="4" t="s">
        <v>232</v>
      </c>
      <c r="AY86" s="4">
        <v>1991</v>
      </c>
      <c r="AZ86" s="3" t="s">
        <v>30</v>
      </c>
      <c r="BA86" s="3" t="s">
        <v>30</v>
      </c>
      <c r="BB86" s="3">
        <v>1036</v>
      </c>
      <c r="BC86" s="3">
        <v>0</v>
      </c>
      <c r="BD86" s="3">
        <v>0</v>
      </c>
      <c r="BE86" s="3">
        <v>1</v>
      </c>
      <c r="BF86" s="3">
        <v>1</v>
      </c>
      <c r="BG86" s="4" t="s">
        <v>15</v>
      </c>
      <c r="BH86" s="4" t="s">
        <v>192</v>
      </c>
      <c r="BI86" s="3" t="s">
        <v>17</v>
      </c>
      <c r="BJ86" s="4" t="s">
        <v>234</v>
      </c>
      <c r="BK86" s="4" t="s">
        <v>78</v>
      </c>
      <c r="BL86" s="3">
        <v>-1.1000000000000001E-3</v>
      </c>
      <c r="BM86" s="3">
        <v>0.99890060477822762</v>
      </c>
      <c r="BN86" s="3"/>
      <c r="BO86" s="3" t="s">
        <v>60</v>
      </c>
      <c r="BP86" s="3">
        <v>-0.27</v>
      </c>
      <c r="BQ86" s="3"/>
    </row>
    <row r="87" spans="1:69" x14ac:dyDescent="0.25">
      <c r="A87" s="2">
        <v>111</v>
      </c>
      <c r="B87" s="3" t="s">
        <v>146</v>
      </c>
      <c r="C87" s="3">
        <v>111.2</v>
      </c>
      <c r="D87" s="3" t="s">
        <v>274</v>
      </c>
      <c r="E87" s="3" t="s">
        <v>273</v>
      </c>
      <c r="F87" s="3">
        <v>1</v>
      </c>
      <c r="G87" s="3"/>
      <c r="H87" s="3" t="str">
        <f>IF(AK87&lt;'2_3 - Outliers'!$F$11,"Exclude, Low outlier",IF(AK87&gt;'2_3 - Outliers'!$F$12,"Exclude, High outlier",""))</f>
        <v/>
      </c>
      <c r="I87" s="3">
        <f>IF(AM87="",VLOOKUP(BI87,'4 -Impute_SE'!$B$10:$C$21,2,FALSE),Database!AM87)</f>
        <v>5.4009386828965854E-2</v>
      </c>
      <c r="J87" s="3">
        <f t="shared" si="13"/>
        <v>18.515300000845198</v>
      </c>
      <c r="K87" s="3" t="s">
        <v>1508</v>
      </c>
      <c r="L87" s="3">
        <f>1/VLOOKUP($K87,'5-7 Weighting'!J:K,2,FALSE)</f>
        <v>0.5</v>
      </c>
      <c r="M87" s="3">
        <f t="shared" si="14"/>
        <v>9.2576500004225988</v>
      </c>
      <c r="N87" s="3">
        <f>M87/(VLOOKUP($BI87,'5-7 Weighting'!$M$9:$N$20,2,FALSE)/VLOOKUP($BI87,'5-7 Weighting'!$M$9:$O$20,3,FALSE))</f>
        <v>0.51700505842498823</v>
      </c>
      <c r="O87" s="3">
        <f t="shared" si="15"/>
        <v>-8.5616037675178037E-3</v>
      </c>
      <c r="P87" s="3">
        <f>1/VLOOKUP($K87,'5-7 Weighting'!Y:Z,2,FALSE)</f>
        <v>0.5</v>
      </c>
      <c r="Q87" s="3">
        <f t="shared" si="19"/>
        <v>9.2576500004225988</v>
      </c>
      <c r="R87" s="3">
        <f>Q87/(VLOOKUP($BI87,'5-7 Weighting'!$AC$12:$AD$20,2,FALSE)/(VLOOKUP($BI87,'5-7 Weighting'!$AC$12:$AE$20,3,FALSE)))</f>
        <v>0.54638326918832636</v>
      </c>
      <c r="S87" s="3">
        <f t="shared" si="16"/>
        <v>-9.0481069377586834E-3</v>
      </c>
      <c r="T87" s="3">
        <f>1/VLOOKUP($K87,'5-7 Weighting'!$AO$9:$AP$311,2,FALSE)</f>
        <v>0.5</v>
      </c>
      <c r="U87" s="3">
        <f t="shared" si="20"/>
        <v>9.2576500004225988</v>
      </c>
      <c r="V87" s="3">
        <f>U87/(VLOOKUP($BI87,'5-7 Weighting'!$AS$12:$AT$22,2,FALSE)/VLOOKUP($BI87,'5-7 Weighting'!$AS$12:$AU$22,3,FALSE))</f>
        <v>0.52999467862367156</v>
      </c>
      <c r="W87" s="3">
        <f t="shared" si="21"/>
        <v>-8.7767118780080009E-3</v>
      </c>
      <c r="X87" s="3" t="e">
        <f>1/VLOOKUP($K87,'5-7 Weighting'!$BE$9:$BF$487,2,FALSE)</f>
        <v>#N/A</v>
      </c>
      <c r="Y87" s="3" t="e">
        <f t="shared" si="22"/>
        <v>#N/A</v>
      </c>
      <c r="Z87" s="3" t="e">
        <f>Y87/(VLOOKUP($BI87,'5-7 Weighting'!$BI$12:$BJ$23,2,FALSE)/VLOOKUP($BI87,'5-7 Weighting'!$BI$12:$BK$23,3,FALSE))</f>
        <v>#N/A</v>
      </c>
      <c r="AA87" s="3" t="e">
        <f t="shared" si="23"/>
        <v>#N/A</v>
      </c>
      <c r="AB87" s="3">
        <f>1/VLOOKUP($K87,'5-7 Weighting'!$BU$9:$BV$415,2,FALSE)</f>
        <v>0.5</v>
      </c>
      <c r="AC87" s="3">
        <f t="shared" si="24"/>
        <v>9.2576500004225988</v>
      </c>
      <c r="AD87" s="3">
        <f>AC87/(VLOOKUP($BI87,'5-7 Weighting'!$BY$12:$BZ$23,2,FALSE)/(VLOOKUP($BI87,'5-7 Weighting'!$BY$12:$CA$23,3,FALSE)))</f>
        <v>0.45570062447466125</v>
      </c>
      <c r="AE87" s="3">
        <f t="shared" si="17"/>
        <v>-7.5464023413003897E-3</v>
      </c>
      <c r="AF87" s="3">
        <f>1/VLOOKUP($K87,'5-7 Weighting'!$CK$9:CL$445,2,FALSE)</f>
        <v>0.5</v>
      </c>
      <c r="AG87" s="3">
        <f t="shared" si="25"/>
        <v>9.2576500004225988</v>
      </c>
      <c r="AH87" s="3">
        <f>AG87/(VLOOKUP($BI87,'5-7 Weighting'!$CO$12:$CP$23,2,FALSE)/(VLOOKUP($BI87,'5-7 Weighting'!$CO$12:$CQ$23,3,FALSE)))</f>
        <v>0.52731266401359256</v>
      </c>
      <c r="AI87" s="3">
        <f t="shared" si="18"/>
        <v>-8.7322977160650926E-3</v>
      </c>
      <c r="AJ87" s="3" t="s">
        <v>149</v>
      </c>
      <c r="AK87" s="6">
        <v>-1.6559999999999998E-2</v>
      </c>
      <c r="AL87" s="3" t="s">
        <v>134</v>
      </c>
      <c r="AM87" s="3"/>
      <c r="AN87" s="3"/>
      <c r="AO87" s="3" t="s">
        <v>53</v>
      </c>
      <c r="AP87" s="3" t="s">
        <v>143</v>
      </c>
      <c r="AQ87" s="3" t="s">
        <v>54</v>
      </c>
      <c r="AR87" s="3" t="s">
        <v>7</v>
      </c>
      <c r="AS87" s="3" t="s">
        <v>37</v>
      </c>
      <c r="AT87" s="3" t="s">
        <v>38</v>
      </c>
      <c r="AU87" s="3" t="s">
        <v>57</v>
      </c>
      <c r="AV87" s="3" t="s">
        <v>74</v>
      </c>
      <c r="AW87" s="4" t="s">
        <v>12</v>
      </c>
      <c r="AX87" s="4" t="s">
        <v>140</v>
      </c>
      <c r="AY87" s="4" t="s">
        <v>150</v>
      </c>
      <c r="AZ87" s="3" t="s">
        <v>2425</v>
      </c>
      <c r="BA87" s="3" t="s">
        <v>30</v>
      </c>
      <c r="BB87" s="3">
        <v>1000</v>
      </c>
      <c r="BC87" s="3">
        <v>1</v>
      </c>
      <c r="BD87" s="3">
        <v>0</v>
      </c>
      <c r="BE87" s="3">
        <v>1</v>
      </c>
      <c r="BF87" s="3">
        <v>1</v>
      </c>
      <c r="BG87" s="4" t="s">
        <v>15</v>
      </c>
      <c r="BH87" s="4" t="s">
        <v>152</v>
      </c>
      <c r="BI87" s="4" t="s">
        <v>32</v>
      </c>
      <c r="BJ87" s="4" t="s">
        <v>18</v>
      </c>
      <c r="BK87" s="4"/>
      <c r="BL87" s="3">
        <v>-0.34499999999999997</v>
      </c>
      <c r="BM87" s="3"/>
      <c r="BN87" s="3">
        <v>0.70822035346779999</v>
      </c>
      <c r="BO87" s="3" t="s">
        <v>19</v>
      </c>
      <c r="BP87" s="3" t="s">
        <v>20</v>
      </c>
      <c r="BQ87" s="3"/>
    </row>
    <row r="88" spans="1:69" x14ac:dyDescent="0.25">
      <c r="A88" s="2">
        <v>106</v>
      </c>
      <c r="B88" s="3" t="s">
        <v>471</v>
      </c>
      <c r="C88" s="3">
        <v>106.1</v>
      </c>
      <c r="D88" s="3" t="s">
        <v>918</v>
      </c>
      <c r="E88" s="3" t="s">
        <v>473</v>
      </c>
      <c r="F88" s="3"/>
      <c r="G88" s="3"/>
      <c r="H88" s="3" t="str">
        <f>IF(AK88&lt;'2_3 - Outliers'!$F$11,"Exclude, Low outlier",IF(AK88&gt;'2_3 - Outliers'!$F$12,"Exclude, High outlier",""))</f>
        <v/>
      </c>
      <c r="I88" s="3">
        <f>IF(AM88="",VLOOKUP(BI88,'4 -Impute_SE'!$B$10:$C$21,2,FALSE),Database!AM88)</f>
        <v>4.0945860762741065E-2</v>
      </c>
      <c r="J88" s="3">
        <f t="shared" si="13"/>
        <v>24.422493052336954</v>
      </c>
      <c r="K88" s="3" t="s">
        <v>1509</v>
      </c>
      <c r="L88" s="3">
        <f>1/VLOOKUP($K88,'5-7 Weighting'!J:K,2,FALSE)</f>
        <v>1</v>
      </c>
      <c r="M88" s="3">
        <f t="shared" si="14"/>
        <v>24.422493052336954</v>
      </c>
      <c r="N88" s="3">
        <f>M88/(VLOOKUP($BI88,'5-7 Weighting'!$M$9:$N$20,2,FALSE)/VLOOKUP($BI88,'5-7 Weighting'!$M$9:$O$20,3,FALSE))</f>
        <v>1.1983616352542561E-3</v>
      </c>
      <c r="O88" s="3">
        <f t="shared" si="15"/>
        <v>-1.9689794573582681E-5</v>
      </c>
      <c r="P88" s="3" t="e">
        <f>1/VLOOKUP($K88,'5-7 Weighting'!Y:Z,2,FALSE)</f>
        <v>#N/A</v>
      </c>
      <c r="Q88" s="3" t="e">
        <f t="shared" si="19"/>
        <v>#N/A</v>
      </c>
      <c r="R88" s="3" t="e">
        <f>Q88/(VLOOKUP($BI88,'5-7 Weighting'!$AC$12:$AD$20,2,FALSE)/(VLOOKUP($BI88,'5-7 Weighting'!$AC$12:$AE$20,3,FALSE)))</f>
        <v>#N/A</v>
      </c>
      <c r="S88" s="3" t="e">
        <f t="shared" si="16"/>
        <v>#N/A</v>
      </c>
      <c r="T88" s="3" t="e">
        <f>1/VLOOKUP($K88,'5-7 Weighting'!$AO$9:$AP$311,2,FALSE)</f>
        <v>#N/A</v>
      </c>
      <c r="U88" s="3" t="e">
        <f t="shared" si="20"/>
        <v>#N/A</v>
      </c>
      <c r="V88" s="3" t="e">
        <f>U88/(VLOOKUP($BI88,'5-7 Weighting'!$AS$12:$AT$22,2,FALSE)/VLOOKUP($BI88,'5-7 Weighting'!$AS$12:$AU$22,3,FALSE))</f>
        <v>#N/A</v>
      </c>
      <c r="W88" s="3" t="e">
        <f t="shared" si="21"/>
        <v>#N/A</v>
      </c>
      <c r="X88" s="3">
        <f>1/VLOOKUP($K88,'5-7 Weighting'!$BE$9:$BF$487,2,FALSE)</f>
        <v>1</v>
      </c>
      <c r="Y88" s="3">
        <f t="shared" si="22"/>
        <v>24.422493052336954</v>
      </c>
      <c r="Z88" s="3">
        <f>Y88/(VLOOKUP($BI88,'5-7 Weighting'!$BI$12:$BJ$23,2,FALSE)/VLOOKUP($BI88,'5-7 Weighting'!$BI$12:$BK$23,3,FALSE))</f>
        <v>6.5937470328730427E-4</v>
      </c>
      <c r="AA88" s="3">
        <f t="shared" si="23"/>
        <v>-1.0833918637581771E-5</v>
      </c>
      <c r="AB88" s="3">
        <f>1/VLOOKUP($K88,'5-7 Weighting'!$BU$9:$BV$415,2,FALSE)</f>
        <v>1</v>
      </c>
      <c r="AC88" s="3">
        <f t="shared" si="24"/>
        <v>24.422493052336954</v>
      </c>
      <c r="AD88" s="3">
        <f>AC88/(VLOOKUP($BI88,'5-7 Weighting'!$BY$12:$BZ$23,2,FALSE)/(VLOOKUP($BI88,'5-7 Weighting'!$BY$12:$CA$23,3,FALSE)))</f>
        <v>8.697337605851807E-2</v>
      </c>
      <c r="AE88" s="3">
        <f t="shared" si="17"/>
        <v>-1.4290243091767843E-3</v>
      </c>
      <c r="AF88" s="3" t="e">
        <f>1/VLOOKUP($K88,'5-7 Weighting'!$CK$9:CL$445,2,FALSE)</f>
        <v>#N/A</v>
      </c>
      <c r="AG88" s="3" t="e">
        <f t="shared" si="25"/>
        <v>#N/A</v>
      </c>
      <c r="AH88" s="3" t="e">
        <f>AG88/(VLOOKUP($BI88,'5-7 Weighting'!$CO$12:$CP$23,2,FALSE)/(VLOOKUP($BI88,'5-7 Weighting'!$CO$12:$CQ$23,3,FALSE)))</f>
        <v>#N/A</v>
      </c>
      <c r="AI88" s="3" t="e">
        <f t="shared" si="18"/>
        <v>#N/A</v>
      </c>
      <c r="AJ88" s="3" t="s">
        <v>474</v>
      </c>
      <c r="AK88" s="6">
        <v>-1.643059490084986E-2</v>
      </c>
      <c r="AL88" s="3" t="s">
        <v>475</v>
      </c>
      <c r="AM88" s="3"/>
      <c r="AN88" s="3"/>
      <c r="AO88" s="3" t="s">
        <v>53</v>
      </c>
      <c r="AP88" s="3" t="s">
        <v>143</v>
      </c>
      <c r="AQ88" s="3" t="s">
        <v>54</v>
      </c>
      <c r="AR88" s="3" t="s">
        <v>7</v>
      </c>
      <c r="AS88" s="3" t="s">
        <v>476</v>
      </c>
      <c r="AT88" s="3" t="s">
        <v>28</v>
      </c>
      <c r="AU88" s="3" t="s">
        <v>57</v>
      </c>
      <c r="AV88" s="3" t="s">
        <v>11</v>
      </c>
      <c r="AW88" s="4" t="s">
        <v>477</v>
      </c>
      <c r="AX88" s="4" t="s">
        <v>13</v>
      </c>
      <c r="AY88" s="4">
        <v>2012</v>
      </c>
      <c r="AZ88" s="3" t="s">
        <v>14</v>
      </c>
      <c r="BA88" s="3" t="s">
        <v>14</v>
      </c>
      <c r="BB88" s="3">
        <v>779</v>
      </c>
      <c r="BC88" s="3">
        <v>0</v>
      </c>
      <c r="BD88" s="3">
        <v>1</v>
      </c>
      <c r="BE88" s="3">
        <v>1</v>
      </c>
      <c r="BF88" s="3">
        <v>1</v>
      </c>
      <c r="BG88" s="4" t="s">
        <v>97</v>
      </c>
      <c r="BH88" s="4" t="s">
        <v>857</v>
      </c>
      <c r="BI88" s="4" t="s">
        <v>709</v>
      </c>
      <c r="BJ88" s="4" t="s">
        <v>478</v>
      </c>
      <c r="BK88" s="4"/>
      <c r="BL88" s="3">
        <v>-5.8000000000000003E-2</v>
      </c>
      <c r="BM88" s="3"/>
      <c r="BN88" s="3"/>
      <c r="BO88" s="3" t="s">
        <v>20</v>
      </c>
      <c r="BP88" s="3" t="s">
        <v>20</v>
      </c>
      <c r="BQ88" s="3"/>
    </row>
    <row r="89" spans="1:69" x14ac:dyDescent="0.25">
      <c r="A89" s="2">
        <v>65</v>
      </c>
      <c r="B89" s="3" t="s">
        <v>354</v>
      </c>
      <c r="C89" s="3">
        <v>65.599999999999994</v>
      </c>
      <c r="D89" s="3" t="s">
        <v>393</v>
      </c>
      <c r="E89" s="3" t="s">
        <v>388</v>
      </c>
      <c r="F89" s="3"/>
      <c r="G89" s="3"/>
      <c r="H89" s="3" t="str">
        <f>IF(AK89&lt;'2_3 - Outliers'!$F$11,"Exclude, Low outlier",IF(AK89&gt;'2_3 - Outliers'!$F$12,"Exclude, High outlier",""))</f>
        <v/>
      </c>
      <c r="I89" s="3">
        <f>IF(AM89="",VLOOKUP(BI89,'4 -Impute_SE'!$B$10:$C$21,2,FALSE),Database!AM89)</f>
        <v>4.7418181818181825E-2</v>
      </c>
      <c r="J89" s="3">
        <f t="shared" si="13"/>
        <v>21.088957055214721</v>
      </c>
      <c r="K89" s="3" t="s">
        <v>1472</v>
      </c>
      <c r="L89" s="3">
        <f>1/VLOOKUP($K89,'5-7 Weighting'!J:K,2,FALSE)</f>
        <v>0.33333333333333331</v>
      </c>
      <c r="M89" s="3">
        <f t="shared" si="14"/>
        <v>7.0296523517382399</v>
      </c>
      <c r="N89" s="3">
        <f>M89/(VLOOKUP($BI89,'5-7 Weighting'!$M$9:$N$20,2,FALSE)/VLOOKUP($BI89,'5-7 Weighting'!$M$9:$O$20,3,FALSE))</f>
        <v>0.78455425089203867</v>
      </c>
      <c r="O89" s="3">
        <f t="shared" si="15"/>
        <v>-1.2276704917958623E-2</v>
      </c>
      <c r="P89" s="3" t="e">
        <f>1/VLOOKUP($K89,'5-7 Weighting'!Y:Z,2,FALSE)</f>
        <v>#N/A</v>
      </c>
      <c r="Q89" s="3" t="e">
        <f t="shared" si="19"/>
        <v>#N/A</v>
      </c>
      <c r="R89" s="3" t="e">
        <f>Q89/(VLOOKUP($BI89,'5-7 Weighting'!$AC$12:$AD$20,2,FALSE)/(VLOOKUP($BI89,'5-7 Weighting'!$AC$12:$AE$20,3,FALSE)))</f>
        <v>#N/A</v>
      </c>
      <c r="S89" s="3" t="e">
        <f t="shared" si="16"/>
        <v>#N/A</v>
      </c>
      <c r="T89" s="3" t="e">
        <f>1/VLOOKUP($K89,'5-7 Weighting'!$AO$9:$AP$311,2,FALSE)</f>
        <v>#N/A</v>
      </c>
      <c r="U89" s="3" t="e">
        <f t="shared" si="20"/>
        <v>#N/A</v>
      </c>
      <c r="V89" s="3" t="e">
        <f>U89/(VLOOKUP($BI89,'5-7 Weighting'!$AS$12:$AT$22,2,FALSE)/VLOOKUP($BI89,'5-7 Weighting'!$AS$12:$AU$22,3,FALSE))</f>
        <v>#N/A</v>
      </c>
      <c r="W89" s="3" t="e">
        <f t="shared" si="21"/>
        <v>#N/A</v>
      </c>
      <c r="X89" s="3">
        <f>1/VLOOKUP($K89,'5-7 Weighting'!$BE$9:$BF$487,2,FALSE)</f>
        <v>0.33333333333333331</v>
      </c>
      <c r="Y89" s="3">
        <f t="shared" si="22"/>
        <v>7.0296523517382399</v>
      </c>
      <c r="Z89" s="3">
        <f>Y89/(VLOOKUP($BI89,'5-7 Weighting'!$BI$12:$BJ$23,2,FALSE)/VLOOKUP($BI89,'5-7 Weighting'!$BI$12:$BK$23,3,FALSE))</f>
        <v>0.71577114678914044</v>
      </c>
      <c r="AA89" s="3">
        <f t="shared" si="23"/>
        <v>-1.1200386904956471E-2</v>
      </c>
      <c r="AB89" s="3" t="e">
        <f>1/VLOOKUP($K89,'5-7 Weighting'!$BU$9:$BV$415,2,FALSE)</f>
        <v>#N/A</v>
      </c>
      <c r="AC89" s="3" t="e">
        <f t="shared" si="24"/>
        <v>#N/A</v>
      </c>
      <c r="AD89" s="3" t="e">
        <f>AC89/(VLOOKUP($BI89,'5-7 Weighting'!$BY$12:$BZ$23,2,FALSE)/(VLOOKUP($BI89,'5-7 Weighting'!$BY$12:$CA$23,3,FALSE)))</f>
        <v>#N/A</v>
      </c>
      <c r="AE89" s="3" t="e">
        <f t="shared" si="17"/>
        <v>#N/A</v>
      </c>
      <c r="AF89" s="3">
        <f>1/VLOOKUP($K89,'5-7 Weighting'!$CK$9:CL$445,2,FALSE)</f>
        <v>0.33333333333333331</v>
      </c>
      <c r="AG89" s="3">
        <f t="shared" si="25"/>
        <v>7.0296523517382399</v>
      </c>
      <c r="AH89" s="3">
        <f>AG89/(VLOOKUP($BI89,'5-7 Weighting'!$CO$12:$CP$23,2,FALSE)/(VLOOKUP($BI89,'5-7 Weighting'!$CO$12:$CQ$23,3,FALSE)))</f>
        <v>0.73833690321915302</v>
      </c>
      <c r="AI89" s="3">
        <f t="shared" si="18"/>
        <v>-1.1553495861573308E-2</v>
      </c>
      <c r="AJ89" s="3" t="s">
        <v>370</v>
      </c>
      <c r="AK89" s="6">
        <v>-1.5648000000000002E-2</v>
      </c>
      <c r="AL89" s="3" t="s">
        <v>358</v>
      </c>
      <c r="AM89" s="3">
        <v>4.7418181818181825E-2</v>
      </c>
      <c r="AN89" s="3" t="s">
        <v>26</v>
      </c>
      <c r="AO89" s="3" t="s">
        <v>53</v>
      </c>
      <c r="AP89" s="3" t="s">
        <v>143</v>
      </c>
      <c r="AQ89" s="3" t="s">
        <v>54</v>
      </c>
      <c r="AR89" s="3" t="s">
        <v>7</v>
      </c>
      <c r="AS89" s="3" t="s">
        <v>359</v>
      </c>
      <c r="AT89" s="3" t="s">
        <v>28</v>
      </c>
      <c r="AU89" s="3" t="s">
        <v>10</v>
      </c>
      <c r="AV89" s="3" t="s">
        <v>11</v>
      </c>
      <c r="AW89" s="4" t="s">
        <v>108</v>
      </c>
      <c r="AX89" s="4" t="s">
        <v>360</v>
      </c>
      <c r="AY89" s="4">
        <v>2010</v>
      </c>
      <c r="AZ89" s="3" t="s">
        <v>14</v>
      </c>
      <c r="BA89" s="3" t="s">
        <v>14</v>
      </c>
      <c r="BB89" s="3">
        <v>473</v>
      </c>
      <c r="BC89" s="3">
        <v>1</v>
      </c>
      <c r="BD89" s="3">
        <v>0</v>
      </c>
      <c r="BE89" s="3">
        <v>0</v>
      </c>
      <c r="BF89" s="3">
        <v>0</v>
      </c>
      <c r="BG89" s="4" t="s">
        <v>348</v>
      </c>
      <c r="BH89" s="4" t="s">
        <v>361</v>
      </c>
      <c r="BI89" s="4" t="s">
        <v>350</v>
      </c>
      <c r="BJ89" s="4" t="s">
        <v>33</v>
      </c>
      <c r="BK89" s="4"/>
      <c r="BL89" s="3">
        <v>-4.8000000000000001E-2</v>
      </c>
      <c r="BM89" s="3"/>
      <c r="BN89" s="3"/>
      <c r="BO89" s="3" t="s">
        <v>20</v>
      </c>
      <c r="BP89" s="3">
        <v>-0.33</v>
      </c>
      <c r="BQ89" s="3"/>
    </row>
    <row r="90" spans="1:69" x14ac:dyDescent="0.25">
      <c r="A90" s="2">
        <v>65</v>
      </c>
      <c r="B90" s="3" t="s">
        <v>354</v>
      </c>
      <c r="C90" s="3">
        <v>65.099999999999994</v>
      </c>
      <c r="D90" s="3" t="s">
        <v>392</v>
      </c>
      <c r="E90" s="3" t="s">
        <v>381</v>
      </c>
      <c r="F90" s="3"/>
      <c r="G90" s="3"/>
      <c r="H90" s="3" t="str">
        <f>IF(AK90&lt;'2_3 - Outliers'!$F$11,"Exclude, Low outlier",IF(AK90&gt;'2_3 - Outliers'!$F$12,"Exclude, High outlier",""))</f>
        <v/>
      </c>
      <c r="I90" s="3">
        <f>IF(AM90="",VLOOKUP(BI90,'4 -Impute_SE'!$B$10:$C$21,2,FALSE),Database!AM90)</f>
        <v>2.2195588235294116E-2</v>
      </c>
      <c r="J90" s="3">
        <f t="shared" si="13"/>
        <v>45.053998542370636</v>
      </c>
      <c r="K90" s="3" t="s">
        <v>1455</v>
      </c>
      <c r="L90" s="3">
        <f>1/VLOOKUP($K90,'5-7 Weighting'!J:K,2,FALSE)</f>
        <v>0.16666666666666666</v>
      </c>
      <c r="M90" s="3">
        <f t="shared" si="14"/>
        <v>7.5089997570617726</v>
      </c>
      <c r="N90" s="3">
        <f>M90/(VLOOKUP($BI90,'5-7 Weighting'!$M$9:$N$20,2,FALSE)/VLOOKUP($BI90,'5-7 Weighting'!$M$9:$O$20,3,FALSE))</f>
        <v>0.83805249314973063</v>
      </c>
      <c r="O90" s="3">
        <f t="shared" si="15"/>
        <v>-1.2648726279108884E-2</v>
      </c>
      <c r="P90" s="3" t="e">
        <f>1/VLOOKUP($K90,'5-7 Weighting'!Y:Z,2,FALSE)</f>
        <v>#N/A</v>
      </c>
      <c r="Q90" s="3" t="e">
        <f t="shared" si="19"/>
        <v>#N/A</v>
      </c>
      <c r="R90" s="3" t="e">
        <f>Q90/(VLOOKUP($BI90,'5-7 Weighting'!$AC$12:$AD$20,2,FALSE)/(VLOOKUP($BI90,'5-7 Weighting'!$AC$12:$AE$20,3,FALSE)))</f>
        <v>#N/A</v>
      </c>
      <c r="S90" s="3" t="e">
        <f t="shared" si="16"/>
        <v>#N/A</v>
      </c>
      <c r="T90" s="3" t="e">
        <f>1/VLOOKUP($K90,'5-7 Weighting'!$AO$9:$AP$311,2,FALSE)</f>
        <v>#N/A</v>
      </c>
      <c r="U90" s="3" t="e">
        <f t="shared" si="20"/>
        <v>#N/A</v>
      </c>
      <c r="V90" s="3" t="e">
        <f>U90/(VLOOKUP($BI90,'5-7 Weighting'!$AS$12:$AT$22,2,FALSE)/VLOOKUP($BI90,'5-7 Weighting'!$AS$12:$AU$22,3,FALSE))</f>
        <v>#N/A</v>
      </c>
      <c r="W90" s="3" t="e">
        <f t="shared" si="21"/>
        <v>#N/A</v>
      </c>
      <c r="X90" s="3">
        <f>1/VLOOKUP($K90,'5-7 Weighting'!$BE$9:$BF$487,2,FALSE)</f>
        <v>0.16666666666666666</v>
      </c>
      <c r="Y90" s="3">
        <f t="shared" si="22"/>
        <v>7.5089997570617726</v>
      </c>
      <c r="Z90" s="3">
        <f>Y90/(VLOOKUP($BI90,'5-7 Weighting'!$BI$12:$BJ$23,2,FALSE)/VLOOKUP($BI90,'5-7 Weighting'!$BI$12:$BK$23,3,FALSE))</f>
        <v>0.76457911407560009</v>
      </c>
      <c r="AA90" s="3">
        <f t="shared" si="23"/>
        <v>-1.1539792568743032E-2</v>
      </c>
      <c r="AB90" s="3" t="e">
        <f>1/VLOOKUP($K90,'5-7 Weighting'!$BU$9:$BV$415,2,FALSE)</f>
        <v>#N/A</v>
      </c>
      <c r="AC90" s="3" t="e">
        <f t="shared" si="24"/>
        <v>#N/A</v>
      </c>
      <c r="AD90" s="3" t="e">
        <f>AC90/(VLOOKUP($BI90,'5-7 Weighting'!$BY$12:$BZ$23,2,FALSE)/(VLOOKUP($BI90,'5-7 Weighting'!$BY$12:$CA$23,3,FALSE)))</f>
        <v>#N/A</v>
      </c>
      <c r="AE90" s="3" t="e">
        <f t="shared" si="17"/>
        <v>#N/A</v>
      </c>
      <c r="AF90" s="3">
        <f>1/VLOOKUP($K90,'5-7 Weighting'!$CK$9:CL$445,2,FALSE)</f>
        <v>0.16666666666666666</v>
      </c>
      <c r="AG90" s="3">
        <f t="shared" si="25"/>
        <v>7.5089997570617726</v>
      </c>
      <c r="AH90" s="3">
        <f>AG90/(VLOOKUP($BI90,'5-7 Weighting'!$CO$12:$CP$23,2,FALSE)/(VLOOKUP($BI90,'5-7 Weighting'!$CO$12:$CQ$23,3,FALSE)))</f>
        <v>0.78868361470698334</v>
      </c>
      <c r="AI90" s="3">
        <f t="shared" si="18"/>
        <v>-1.19036017967725E-2</v>
      </c>
      <c r="AJ90" s="3" t="s">
        <v>370</v>
      </c>
      <c r="AK90" s="6">
        <v>-1.5093000000000001E-2</v>
      </c>
      <c r="AL90" s="3" t="s">
        <v>358</v>
      </c>
      <c r="AM90" s="3">
        <v>2.2195588235294116E-2</v>
      </c>
      <c r="AN90" s="3" t="s">
        <v>26</v>
      </c>
      <c r="AO90" s="3" t="s">
        <v>53</v>
      </c>
      <c r="AP90" s="3" t="s">
        <v>143</v>
      </c>
      <c r="AQ90" s="3" t="s">
        <v>54</v>
      </c>
      <c r="AR90" s="3" t="s">
        <v>7</v>
      </c>
      <c r="AS90" s="3" t="s">
        <v>359</v>
      </c>
      <c r="AT90" s="3" t="s">
        <v>28</v>
      </c>
      <c r="AU90" s="3" t="s">
        <v>10</v>
      </c>
      <c r="AV90" s="3" t="s">
        <v>11</v>
      </c>
      <c r="AW90" s="4" t="s">
        <v>108</v>
      </c>
      <c r="AX90" s="4" t="s">
        <v>366</v>
      </c>
      <c r="AY90" s="4">
        <v>2010</v>
      </c>
      <c r="AZ90" s="3" t="s">
        <v>14</v>
      </c>
      <c r="BA90" s="3" t="s">
        <v>14</v>
      </c>
      <c r="BB90" s="3">
        <v>473</v>
      </c>
      <c r="BC90" s="3">
        <v>1</v>
      </c>
      <c r="BD90" s="3">
        <v>0</v>
      </c>
      <c r="BE90" s="3">
        <v>0</v>
      </c>
      <c r="BF90" s="3">
        <v>0</v>
      </c>
      <c r="BG90" s="4" t="s">
        <v>348</v>
      </c>
      <c r="BH90" s="4" t="s">
        <v>361</v>
      </c>
      <c r="BI90" s="4" t="s">
        <v>350</v>
      </c>
      <c r="BJ90" s="4" t="s">
        <v>33</v>
      </c>
      <c r="BK90" s="4"/>
      <c r="BL90" s="3">
        <v>-0.129</v>
      </c>
      <c r="BM90" s="3"/>
      <c r="BN90" s="3"/>
      <c r="BO90" s="3" t="s">
        <v>20</v>
      </c>
      <c r="BP90" s="3">
        <v>-0.68</v>
      </c>
      <c r="BQ90" s="3"/>
    </row>
    <row r="91" spans="1:69" x14ac:dyDescent="0.25">
      <c r="A91" s="2">
        <v>106</v>
      </c>
      <c r="B91" s="3" t="s">
        <v>471</v>
      </c>
      <c r="C91" s="3">
        <v>106.1</v>
      </c>
      <c r="D91" s="3" t="s">
        <v>546</v>
      </c>
      <c r="E91" s="3" t="s">
        <v>473</v>
      </c>
      <c r="F91" s="3"/>
      <c r="G91" s="3"/>
      <c r="H91" s="3" t="str">
        <f>IF(AK91&lt;'2_3 - Outliers'!$F$11,"Exclude, Low outlier",IF(AK91&gt;'2_3 - Outliers'!$F$12,"Exclude, High outlier",""))</f>
        <v/>
      </c>
      <c r="I91" s="3">
        <f>IF(AM91="",VLOOKUP(BI91,'4 -Impute_SE'!$B$10:$C$21,2,FALSE),Database!AM91)</f>
        <v>4.9702463302186993E-2</v>
      </c>
      <c r="J91" s="3">
        <f t="shared" si="13"/>
        <v>20.119727143503535</v>
      </c>
      <c r="K91" s="3" t="s">
        <v>1510</v>
      </c>
      <c r="L91" s="3">
        <f>1/VLOOKUP($K91,'5-7 Weighting'!J:K,2,FALSE)</f>
        <v>1</v>
      </c>
      <c r="M91" s="3">
        <f t="shared" si="14"/>
        <v>20.119727143503535</v>
      </c>
      <c r="N91" s="3">
        <f>M91/(VLOOKUP($BI91,'5-7 Weighting'!$M$9:$N$20,2,FALSE)/VLOOKUP($BI91,'5-7 Weighting'!$M$9:$O$20,3,FALSE))</f>
        <v>0.37214243954882059</v>
      </c>
      <c r="O91" s="3">
        <f t="shared" si="15"/>
        <v>-5.3765621577874928E-3</v>
      </c>
      <c r="P91" s="3" t="e">
        <f>1/VLOOKUP($K91,'5-7 Weighting'!Y:Z,2,FALSE)</f>
        <v>#N/A</v>
      </c>
      <c r="Q91" s="3" t="e">
        <f t="shared" si="19"/>
        <v>#N/A</v>
      </c>
      <c r="R91" s="3" t="e">
        <f>Q91/(VLOOKUP($BI91,'5-7 Weighting'!$AC$12:$AD$20,2,FALSE)/(VLOOKUP($BI91,'5-7 Weighting'!$AC$12:$AE$20,3,FALSE)))</f>
        <v>#N/A</v>
      </c>
      <c r="S91" s="3" t="e">
        <f t="shared" si="16"/>
        <v>#N/A</v>
      </c>
      <c r="T91" s="3" t="e">
        <f>1/VLOOKUP($K91,'5-7 Weighting'!$AO$9:$AP$311,2,FALSE)</f>
        <v>#N/A</v>
      </c>
      <c r="U91" s="3" t="e">
        <f t="shared" si="20"/>
        <v>#N/A</v>
      </c>
      <c r="V91" s="3" t="e">
        <f>U91/(VLOOKUP($BI91,'5-7 Weighting'!$AS$12:$AT$22,2,FALSE)/VLOOKUP($BI91,'5-7 Weighting'!$AS$12:$AU$22,3,FALSE))</f>
        <v>#N/A</v>
      </c>
      <c r="W91" s="3" t="e">
        <f t="shared" si="21"/>
        <v>#N/A</v>
      </c>
      <c r="X91" s="3">
        <f>1/VLOOKUP($K91,'5-7 Weighting'!$BE$9:$BF$487,2,FALSE)</f>
        <v>1</v>
      </c>
      <c r="Y91" s="3">
        <f t="shared" si="22"/>
        <v>20.119727143503535</v>
      </c>
      <c r="Z91" s="3">
        <f>Y91/(VLOOKUP($BI91,'5-7 Weighting'!$BI$12:$BJ$23,2,FALSE)/VLOOKUP($BI91,'5-7 Weighting'!$BI$12:$BK$23,3,FALSE))</f>
        <v>0.31094082451884197</v>
      </c>
      <c r="AA91" s="3">
        <f t="shared" si="23"/>
        <v>-4.4923461899322777E-3</v>
      </c>
      <c r="AB91" s="3">
        <f>1/VLOOKUP($K91,'5-7 Weighting'!$BU$9:$BV$415,2,FALSE)</f>
        <v>1</v>
      </c>
      <c r="AC91" s="3">
        <f t="shared" si="24"/>
        <v>20.119727143503535</v>
      </c>
      <c r="AD91" s="3">
        <f>AC91/(VLOOKUP($BI91,'5-7 Weighting'!$BY$12:$BZ$23,2,FALSE)/(VLOOKUP($BI91,'5-7 Weighting'!$BY$12:$CA$23,3,FALSE)))</f>
        <v>0.89019124619749457</v>
      </c>
      <c r="AE91" s="3">
        <f t="shared" si="17"/>
        <v>-1.2861119987555871E-2</v>
      </c>
      <c r="AF91" s="3" t="e">
        <f>1/VLOOKUP($K91,'5-7 Weighting'!$CK$9:CL$445,2,FALSE)</f>
        <v>#N/A</v>
      </c>
      <c r="AG91" s="3" t="e">
        <f t="shared" si="25"/>
        <v>#N/A</v>
      </c>
      <c r="AH91" s="3" t="e">
        <f>AG91/(VLOOKUP($BI91,'5-7 Weighting'!$CO$12:$CP$23,2,FALSE)/(VLOOKUP($BI91,'5-7 Weighting'!$CO$12:$CQ$23,3,FALSE)))</f>
        <v>#N/A</v>
      </c>
      <c r="AI91" s="3" t="e">
        <f t="shared" si="18"/>
        <v>#N/A</v>
      </c>
      <c r="AJ91" s="3" t="s">
        <v>474</v>
      </c>
      <c r="AK91" s="6">
        <v>-1.4447592067988669E-2</v>
      </c>
      <c r="AL91" s="3" t="s">
        <v>475</v>
      </c>
      <c r="AM91" s="3"/>
      <c r="AN91" s="3"/>
      <c r="AO91" s="3" t="s">
        <v>5</v>
      </c>
      <c r="AP91" s="3" t="s">
        <v>143</v>
      </c>
      <c r="AQ91" s="3" t="s">
        <v>53</v>
      </c>
      <c r="AR91" s="3" t="s">
        <v>7</v>
      </c>
      <c r="AS91" s="3" t="s">
        <v>476</v>
      </c>
      <c r="AT91" s="3" t="s">
        <v>28</v>
      </c>
      <c r="AU91" s="3" t="s">
        <v>57</v>
      </c>
      <c r="AV91" s="3" t="s">
        <v>11</v>
      </c>
      <c r="AW91" s="4" t="s">
        <v>477</v>
      </c>
      <c r="AX91" s="4" t="s">
        <v>13</v>
      </c>
      <c r="AY91" s="4">
        <v>2012</v>
      </c>
      <c r="AZ91" s="3" t="s">
        <v>14</v>
      </c>
      <c r="BA91" s="3" t="s">
        <v>14</v>
      </c>
      <c r="BB91" s="3">
        <v>779</v>
      </c>
      <c r="BC91" s="3">
        <v>0</v>
      </c>
      <c r="BD91" s="3">
        <v>1</v>
      </c>
      <c r="BE91" s="3">
        <v>1</v>
      </c>
      <c r="BF91" s="3">
        <v>1</v>
      </c>
      <c r="BG91" s="4" t="s">
        <v>15</v>
      </c>
      <c r="BH91" s="4" t="s">
        <v>16</v>
      </c>
      <c r="BI91" s="4" t="s">
        <v>17</v>
      </c>
      <c r="BJ91" s="4" t="s">
        <v>478</v>
      </c>
      <c r="BK91" s="4"/>
      <c r="BL91" s="3">
        <v>-5.0999999999999997E-2</v>
      </c>
      <c r="BM91" s="3"/>
      <c r="BN91" s="3"/>
      <c r="BO91" s="3" t="s">
        <v>20</v>
      </c>
      <c r="BP91" s="3" t="s">
        <v>20</v>
      </c>
      <c r="BQ91" s="3"/>
    </row>
    <row r="92" spans="1:69" x14ac:dyDescent="0.25">
      <c r="A92" s="2">
        <v>54</v>
      </c>
      <c r="B92" s="3" t="s">
        <v>539</v>
      </c>
      <c r="C92" s="3">
        <v>54.2</v>
      </c>
      <c r="D92" s="3" t="s">
        <v>917</v>
      </c>
      <c r="E92" s="3" t="s">
        <v>573</v>
      </c>
      <c r="F92" s="3"/>
      <c r="G92" s="3"/>
      <c r="H92" s="3" t="str">
        <f>IF(AK92&lt;'2_3 - Outliers'!$F$11,"Exclude, Low outlier",IF(AK92&gt;'2_3 - Outliers'!$F$12,"Exclude, High outlier",""))</f>
        <v/>
      </c>
      <c r="I92" s="3">
        <f>IF(AM92="",VLOOKUP(BI92,'4 -Impute_SE'!$B$10:$C$21,2,FALSE),Database!AM92)</f>
        <v>9.1214876538965012E-2</v>
      </c>
      <c r="J92" s="3">
        <f t="shared" si="13"/>
        <v>10.963123976523958</v>
      </c>
      <c r="K92" s="3" t="s">
        <v>1511</v>
      </c>
      <c r="L92" s="3">
        <f>1/VLOOKUP($K92,'5-7 Weighting'!J:K,2,FALSE)</f>
        <v>0.5</v>
      </c>
      <c r="M92" s="3">
        <f t="shared" si="14"/>
        <v>5.481561988261979</v>
      </c>
      <c r="N92" s="3">
        <f>M92/(VLOOKUP($BI92,'5-7 Weighting'!$M$9:$N$20,2,FALSE)/VLOOKUP($BI92,'5-7 Weighting'!$M$9:$O$20,3,FALSE))</f>
        <v>0.64556328641117</v>
      </c>
      <c r="O92" s="3">
        <f t="shared" si="15"/>
        <v>-8.3665001918887625E-3</v>
      </c>
      <c r="P92" s="3" t="e">
        <f>1/VLOOKUP($K92,'5-7 Weighting'!Y:Z,2,FALSE)</f>
        <v>#N/A</v>
      </c>
      <c r="Q92" s="3" t="e">
        <f t="shared" si="19"/>
        <v>#N/A</v>
      </c>
      <c r="R92" s="3" t="e">
        <f>Q92/(VLOOKUP($BI92,'5-7 Weighting'!$AC$12:$AD$20,2,FALSE)/(VLOOKUP($BI92,'5-7 Weighting'!$AC$12:$AE$20,3,FALSE)))</f>
        <v>#N/A</v>
      </c>
      <c r="S92" s="3" t="e">
        <f t="shared" si="16"/>
        <v>#N/A</v>
      </c>
      <c r="T92" s="3" t="e">
        <f>1/VLOOKUP($K92,'5-7 Weighting'!$AO$9:$AP$311,2,FALSE)</f>
        <v>#N/A</v>
      </c>
      <c r="U92" s="3" t="e">
        <f t="shared" si="20"/>
        <v>#N/A</v>
      </c>
      <c r="V92" s="3" t="e">
        <f>U92/(VLOOKUP($BI92,'5-7 Weighting'!$AS$12:$AT$22,2,FALSE)/VLOOKUP($BI92,'5-7 Weighting'!$AS$12:$AU$22,3,FALSE))</f>
        <v>#N/A</v>
      </c>
      <c r="W92" s="3" t="e">
        <f t="shared" si="21"/>
        <v>#N/A</v>
      </c>
      <c r="X92" s="3">
        <f>1/VLOOKUP($K92,'5-7 Weighting'!$BE$9:$BF$487,2,FALSE)</f>
        <v>0.5</v>
      </c>
      <c r="Y92" s="3">
        <f t="shared" si="22"/>
        <v>5.481561988261979</v>
      </c>
      <c r="Z92" s="3">
        <f>Y92/(VLOOKUP($BI92,'5-7 Weighting'!$BI$12:$BJ$23,2,FALSE)/VLOOKUP($BI92,'5-7 Weighting'!$BI$12:$BK$23,3,FALSE))</f>
        <v>0.64556328641117011</v>
      </c>
      <c r="AA92" s="3">
        <f t="shared" si="23"/>
        <v>-8.3665001918887642E-3</v>
      </c>
      <c r="AB92" s="3">
        <f>1/VLOOKUP($K92,'5-7 Weighting'!$BU$9:$BV$415,2,FALSE)</f>
        <v>0.5</v>
      </c>
      <c r="AC92" s="3">
        <f t="shared" si="24"/>
        <v>5.481561988261979</v>
      </c>
      <c r="AD92" s="3">
        <f>AC92/(VLOOKUP($BI92,'5-7 Weighting'!$BY$12:$BZ$23,2,FALSE)/(VLOOKUP($BI92,'5-7 Weighting'!$BY$12:$CA$23,3,FALSE)))</f>
        <v>0.875</v>
      </c>
      <c r="AE92" s="3">
        <f t="shared" si="17"/>
        <v>-1.1339999999999999E-2</v>
      </c>
      <c r="AF92" s="3">
        <f>1/VLOOKUP($K92,'5-7 Weighting'!$CK$9:CL$445,2,FALSE)</f>
        <v>0.5</v>
      </c>
      <c r="AG92" s="3">
        <f t="shared" si="25"/>
        <v>5.481561988261979</v>
      </c>
      <c r="AH92" s="3">
        <f>AG92/(VLOOKUP($BI92,'5-7 Weighting'!$CO$12:$CP$23,2,FALSE)/(VLOOKUP($BI92,'5-7 Weighting'!$CO$12:$CQ$23,3,FALSE)))</f>
        <v>0.65834065022786803</v>
      </c>
      <c r="AI92" s="3">
        <f t="shared" si="18"/>
        <v>-8.5320948269531696E-3</v>
      </c>
      <c r="AJ92" s="3" t="s">
        <v>246</v>
      </c>
      <c r="AK92" s="6">
        <v>-1.2959999999999999E-2</v>
      </c>
      <c r="AL92" s="3" t="s">
        <v>72</v>
      </c>
      <c r="AM92" s="3"/>
      <c r="AN92" s="3"/>
      <c r="AO92" s="3" t="s">
        <v>53</v>
      </c>
      <c r="AP92" s="3" t="s">
        <v>6</v>
      </c>
      <c r="AQ92" s="3" t="s">
        <v>54</v>
      </c>
      <c r="AR92" s="3" t="s">
        <v>83</v>
      </c>
      <c r="AS92" s="3" t="s">
        <v>84</v>
      </c>
      <c r="AT92" s="3" t="s">
        <v>95</v>
      </c>
      <c r="AU92" s="3" t="s">
        <v>57</v>
      </c>
      <c r="AV92" s="3" t="s">
        <v>39</v>
      </c>
      <c r="AW92" s="4" t="s">
        <v>12</v>
      </c>
      <c r="AX92" s="4" t="s">
        <v>29</v>
      </c>
      <c r="AY92" s="4">
        <v>2009</v>
      </c>
      <c r="AZ92" s="3" t="s">
        <v>30</v>
      </c>
      <c r="BA92" s="3" t="s">
        <v>14</v>
      </c>
      <c r="BB92" s="3">
        <v>3334</v>
      </c>
      <c r="BC92" s="3">
        <v>1</v>
      </c>
      <c r="BD92" s="3">
        <v>0</v>
      </c>
      <c r="BE92" s="3">
        <v>1</v>
      </c>
      <c r="BF92" s="3">
        <v>1</v>
      </c>
      <c r="BG92" s="4" t="s">
        <v>348</v>
      </c>
      <c r="BH92" s="4" t="s">
        <v>749</v>
      </c>
      <c r="BI92" s="4" t="s">
        <v>711</v>
      </c>
      <c r="BJ92" s="4" t="s">
        <v>89</v>
      </c>
      <c r="BK92" s="4" t="s">
        <v>90</v>
      </c>
      <c r="BL92" s="3">
        <v>0.09</v>
      </c>
      <c r="BM92" s="3">
        <v>1.0941742837052104</v>
      </c>
      <c r="BN92" s="3"/>
      <c r="BO92" s="3" t="s">
        <v>60</v>
      </c>
      <c r="BP92" s="3" t="s">
        <v>20</v>
      </c>
      <c r="BQ92" s="3"/>
    </row>
    <row r="93" spans="1:69" x14ac:dyDescent="0.25">
      <c r="A93" s="2">
        <v>31</v>
      </c>
      <c r="B93" s="3" t="s">
        <v>162</v>
      </c>
      <c r="C93" s="3">
        <v>31.2</v>
      </c>
      <c r="D93" s="3" t="s">
        <v>545</v>
      </c>
      <c r="E93" s="3" t="s">
        <v>164</v>
      </c>
      <c r="F93" s="3">
        <v>1</v>
      </c>
      <c r="G93" s="3"/>
      <c r="H93" s="3" t="str">
        <f>IF(AK93&lt;'2_3 - Outliers'!$F$11,"Exclude, Low outlier",IF(AK93&gt;'2_3 - Outliers'!$F$12,"Exclude, High outlier",""))</f>
        <v/>
      </c>
      <c r="I93" s="3">
        <f>IF(AM93="",VLOOKUP(BI93,'4 -Impute_SE'!$B$10:$C$21,2,FALSE),Database!AM93)</f>
        <v>2.3809523809523807E-3</v>
      </c>
      <c r="J93" s="3">
        <f t="shared" si="13"/>
        <v>420.00000000000006</v>
      </c>
      <c r="K93" s="3" t="s">
        <v>1512</v>
      </c>
      <c r="L93" s="3">
        <f>1/VLOOKUP($K93,'5-7 Weighting'!J:K,2,FALSE)</f>
        <v>0.5</v>
      </c>
      <c r="M93" s="3">
        <f t="shared" si="14"/>
        <v>210.00000000000003</v>
      </c>
      <c r="N93" s="3">
        <f>M93/(VLOOKUP($BI93,'5-7 Weighting'!$M$9:$N$20,2,FALSE)/VLOOKUP($BI93,'5-7 Weighting'!$M$9:$O$20,3,FALSE))</f>
        <v>3.0120819688617209</v>
      </c>
      <c r="O93" s="3">
        <f t="shared" si="15"/>
        <v>-3.0120819688617208E-2</v>
      </c>
      <c r="P93" s="3">
        <f>1/VLOOKUP($K93,'5-7 Weighting'!Y:Z,2,FALSE)</f>
        <v>0.5</v>
      </c>
      <c r="Q93" s="3">
        <f t="shared" si="19"/>
        <v>210.00000000000003</v>
      </c>
      <c r="R93" s="3">
        <f>Q93/(VLOOKUP($BI93,'5-7 Weighting'!$AC$12:$AD$20,2,FALSE)/(VLOOKUP($BI93,'5-7 Weighting'!$AC$12:$AE$20,3,FALSE)))</f>
        <v>2.6053684354552651</v>
      </c>
      <c r="S93" s="3">
        <f t="shared" si="16"/>
        <v>-2.6053684354552652E-2</v>
      </c>
      <c r="T93" s="3">
        <f>1/VLOOKUP($K93,'5-7 Weighting'!$AO$9:$AP$311,2,FALSE)</f>
        <v>0.5</v>
      </c>
      <c r="U93" s="3">
        <f t="shared" si="20"/>
        <v>210.00000000000003</v>
      </c>
      <c r="V93" s="3">
        <f>U93/(VLOOKUP($BI93,'5-7 Weighting'!$AS$12:$AT$22,2,FALSE)/VLOOKUP($BI93,'5-7 Weighting'!$AS$12:$AU$22,3,FALSE))</f>
        <v>2.6053684354552651</v>
      </c>
      <c r="W93" s="3">
        <f t="shared" si="21"/>
        <v>-2.6053684354552652E-2</v>
      </c>
      <c r="X93" s="3" t="e">
        <f>1/VLOOKUP($K93,'5-7 Weighting'!$BE$9:$BF$487,2,FALSE)</f>
        <v>#N/A</v>
      </c>
      <c r="Y93" s="3" t="e">
        <f t="shared" si="22"/>
        <v>#N/A</v>
      </c>
      <c r="Z93" s="3" t="e">
        <f>Y93/(VLOOKUP($BI93,'5-7 Weighting'!$BI$12:$BJ$23,2,FALSE)/VLOOKUP($BI93,'5-7 Weighting'!$BI$12:$BK$23,3,FALSE))</f>
        <v>#N/A</v>
      </c>
      <c r="AA93" s="3" t="e">
        <f t="shared" si="23"/>
        <v>#N/A</v>
      </c>
      <c r="AB93" s="3" t="e">
        <f>1/VLOOKUP($K93,'5-7 Weighting'!$BU$9:$BV$415,2,FALSE)</f>
        <v>#N/A</v>
      </c>
      <c r="AC93" s="3" t="e">
        <f t="shared" si="24"/>
        <v>#N/A</v>
      </c>
      <c r="AD93" s="3" t="e">
        <f>AC93/(VLOOKUP($BI93,'5-7 Weighting'!$BY$12:$BZ$23,2,FALSE)/(VLOOKUP($BI93,'5-7 Weighting'!$BY$12:$CA$23,3,FALSE)))</f>
        <v>#N/A</v>
      </c>
      <c r="AE93" s="3" t="e">
        <f t="shared" si="17"/>
        <v>#N/A</v>
      </c>
      <c r="AF93" s="3" t="e">
        <f>1/VLOOKUP($K93,'5-7 Weighting'!$CK$9:CL$445,2,FALSE)</f>
        <v>#N/A</v>
      </c>
      <c r="AG93" s="3" t="e">
        <f t="shared" si="25"/>
        <v>#N/A</v>
      </c>
      <c r="AH93" s="3" t="e">
        <f>AG93/(VLOOKUP($BI93,'5-7 Weighting'!$CO$12:$CP$23,2,FALSE)/(VLOOKUP($BI93,'5-7 Weighting'!$CO$12:$CQ$23,3,FALSE)))</f>
        <v>#N/A</v>
      </c>
      <c r="AI93" s="3" t="e">
        <f t="shared" si="18"/>
        <v>#N/A</v>
      </c>
      <c r="AJ93" s="3" t="s">
        <v>94</v>
      </c>
      <c r="AK93" s="6">
        <v>-0.01</v>
      </c>
      <c r="AL93" s="3" t="s">
        <v>4</v>
      </c>
      <c r="AM93" s="3">
        <v>2.3809523809523807E-3</v>
      </c>
      <c r="AN93" s="3" t="s">
        <v>26</v>
      </c>
      <c r="AO93" s="3" t="s">
        <v>5</v>
      </c>
      <c r="AP93" s="3" t="s">
        <v>6</v>
      </c>
      <c r="AQ93" s="3" t="s">
        <v>5</v>
      </c>
      <c r="AR93" s="3" t="s">
        <v>55</v>
      </c>
      <c r="AS93" s="3" t="s">
        <v>165</v>
      </c>
      <c r="AT93" s="3" t="s">
        <v>95</v>
      </c>
      <c r="AU93" s="3" t="s">
        <v>57</v>
      </c>
      <c r="AV93" s="3" t="s">
        <v>74</v>
      </c>
      <c r="AW93" s="4" t="s">
        <v>12</v>
      </c>
      <c r="AX93" s="4" t="s">
        <v>166</v>
      </c>
      <c r="AY93" s="4">
        <v>1999</v>
      </c>
      <c r="AZ93" s="3" t="s">
        <v>30</v>
      </c>
      <c r="BA93" s="3" t="s">
        <v>30</v>
      </c>
      <c r="BB93" s="3">
        <v>10475</v>
      </c>
      <c r="BC93" s="3">
        <v>0</v>
      </c>
      <c r="BD93" s="3">
        <v>0</v>
      </c>
      <c r="BE93" s="3">
        <v>0</v>
      </c>
      <c r="BF93" s="3">
        <v>0</v>
      </c>
      <c r="BG93" s="4" t="s">
        <v>15</v>
      </c>
      <c r="BH93" s="4" t="s">
        <v>167</v>
      </c>
      <c r="BI93" s="4" t="s">
        <v>88</v>
      </c>
      <c r="BJ93" s="4" t="s">
        <v>168</v>
      </c>
      <c r="BK93" s="4" t="s">
        <v>99</v>
      </c>
      <c r="BL93" s="3">
        <v>0.28349999999999997</v>
      </c>
      <c r="BM93" s="3">
        <v>1.3277688803138623</v>
      </c>
      <c r="BN93" s="3"/>
      <c r="BO93" s="3" t="s">
        <v>60</v>
      </c>
      <c r="BP93" s="3">
        <v>4.2</v>
      </c>
      <c r="BQ93" s="3"/>
    </row>
    <row r="94" spans="1:69" x14ac:dyDescent="0.25">
      <c r="A94" s="2">
        <v>31</v>
      </c>
      <c r="B94" s="3" t="s">
        <v>162</v>
      </c>
      <c r="C94" s="3">
        <v>31.1</v>
      </c>
      <c r="D94" s="3" t="s">
        <v>544</v>
      </c>
      <c r="E94" s="3" t="s">
        <v>164</v>
      </c>
      <c r="F94" s="3">
        <v>1</v>
      </c>
      <c r="G94" s="3"/>
      <c r="H94" s="3" t="str">
        <f>IF(AK94&lt;'2_3 - Outliers'!$F$11,"Exclude, Low outlier",IF(AK94&gt;'2_3 - Outliers'!$F$12,"Exclude, High outlier",""))</f>
        <v/>
      </c>
      <c r="I94" s="3">
        <f>IF(AM94="",VLOOKUP(BI94,'4 -Impute_SE'!$B$10:$C$21,2,FALSE),Database!AM94)</f>
        <v>1.2987012987012987E-3</v>
      </c>
      <c r="J94" s="3">
        <f t="shared" si="13"/>
        <v>770</v>
      </c>
      <c r="K94" s="3" t="s">
        <v>1513</v>
      </c>
      <c r="L94" s="3">
        <f>1/VLOOKUP($K94,'5-7 Weighting'!J:K,2,FALSE)</f>
        <v>0.5</v>
      </c>
      <c r="M94" s="3">
        <f t="shared" si="14"/>
        <v>385</v>
      </c>
      <c r="N94" s="3">
        <f>M94/(VLOOKUP($BI94,'5-7 Weighting'!$M$9:$N$20,2,FALSE)/VLOOKUP($BI94,'5-7 Weighting'!$M$9:$O$20,3,FALSE))</f>
        <v>5.5221502762464869</v>
      </c>
      <c r="O94" s="3">
        <f t="shared" si="15"/>
        <v>-5.5221502762464868E-2</v>
      </c>
      <c r="P94" s="3">
        <f>1/VLOOKUP($K94,'5-7 Weighting'!Y:Z,2,FALSE)</f>
        <v>0.5</v>
      </c>
      <c r="Q94" s="3">
        <f t="shared" si="19"/>
        <v>385</v>
      </c>
      <c r="R94" s="3">
        <f>Q94/(VLOOKUP($BI94,'5-7 Weighting'!$AC$12:$AD$20,2,FALSE)/(VLOOKUP($BI94,'5-7 Weighting'!$AC$12:$AE$20,3,FALSE)))</f>
        <v>4.7765087983346524</v>
      </c>
      <c r="S94" s="3">
        <f t="shared" si="16"/>
        <v>-4.7765087983346527E-2</v>
      </c>
      <c r="T94" s="3">
        <f>1/VLOOKUP($K94,'5-7 Weighting'!$AO$9:$AP$311,2,FALSE)</f>
        <v>0.5</v>
      </c>
      <c r="U94" s="3">
        <f t="shared" si="20"/>
        <v>385</v>
      </c>
      <c r="V94" s="3">
        <f>U94/(VLOOKUP($BI94,'5-7 Weighting'!$AS$12:$AT$22,2,FALSE)/VLOOKUP($BI94,'5-7 Weighting'!$AS$12:$AU$22,3,FALSE))</f>
        <v>4.7765087983346524</v>
      </c>
      <c r="W94" s="3">
        <f t="shared" si="21"/>
        <v>-4.7765087983346527E-2</v>
      </c>
      <c r="X94" s="3" t="e">
        <f>1/VLOOKUP($K94,'5-7 Weighting'!$BE$9:$BF$487,2,FALSE)</f>
        <v>#N/A</v>
      </c>
      <c r="Y94" s="3" t="e">
        <f t="shared" si="22"/>
        <v>#N/A</v>
      </c>
      <c r="Z94" s="3" t="e">
        <f>Y94/(VLOOKUP($BI94,'5-7 Weighting'!$BI$12:$BJ$23,2,FALSE)/VLOOKUP($BI94,'5-7 Weighting'!$BI$12:$BK$23,3,FALSE))</f>
        <v>#N/A</v>
      </c>
      <c r="AA94" s="3" t="e">
        <f t="shared" si="23"/>
        <v>#N/A</v>
      </c>
      <c r="AB94" s="3" t="e">
        <f>1/VLOOKUP($K94,'5-7 Weighting'!$BU$9:$BV$415,2,FALSE)</f>
        <v>#N/A</v>
      </c>
      <c r="AC94" s="3" t="e">
        <f t="shared" si="24"/>
        <v>#N/A</v>
      </c>
      <c r="AD94" s="3" t="e">
        <f>AC94/(VLOOKUP($BI94,'5-7 Weighting'!$BY$12:$BZ$23,2,FALSE)/(VLOOKUP($BI94,'5-7 Weighting'!$BY$12:$CA$23,3,FALSE)))</f>
        <v>#N/A</v>
      </c>
      <c r="AE94" s="3" t="e">
        <f t="shared" si="17"/>
        <v>#N/A</v>
      </c>
      <c r="AF94" s="3" t="e">
        <f>1/VLOOKUP($K94,'5-7 Weighting'!$CK$9:CL$445,2,FALSE)</f>
        <v>#N/A</v>
      </c>
      <c r="AG94" s="3" t="e">
        <f t="shared" si="25"/>
        <v>#N/A</v>
      </c>
      <c r="AH94" s="3" t="e">
        <f>AG94/(VLOOKUP($BI94,'5-7 Weighting'!$CO$12:$CP$23,2,FALSE)/(VLOOKUP($BI94,'5-7 Weighting'!$CO$12:$CQ$23,3,FALSE)))</f>
        <v>#N/A</v>
      </c>
      <c r="AI94" s="3" t="e">
        <f t="shared" si="18"/>
        <v>#N/A</v>
      </c>
      <c r="AJ94" s="3" t="s">
        <v>94</v>
      </c>
      <c r="AK94" s="6">
        <v>-0.01</v>
      </c>
      <c r="AL94" s="3" t="s">
        <v>4</v>
      </c>
      <c r="AM94" s="3">
        <v>1.2987012987012987E-3</v>
      </c>
      <c r="AN94" s="3" t="s">
        <v>26</v>
      </c>
      <c r="AO94" s="3" t="s">
        <v>5</v>
      </c>
      <c r="AP94" s="3" t="s">
        <v>6</v>
      </c>
      <c r="AQ94" s="3" t="s">
        <v>5</v>
      </c>
      <c r="AR94" s="3" t="s">
        <v>55</v>
      </c>
      <c r="AS94" s="3" t="s">
        <v>165</v>
      </c>
      <c r="AT94" s="3" t="s">
        <v>95</v>
      </c>
      <c r="AU94" s="3" t="s">
        <v>57</v>
      </c>
      <c r="AV94" s="3" t="s">
        <v>39</v>
      </c>
      <c r="AW94" s="4" t="s">
        <v>12</v>
      </c>
      <c r="AX94" s="4" t="s">
        <v>166</v>
      </c>
      <c r="AY94" s="4">
        <v>1999</v>
      </c>
      <c r="AZ94" s="3" t="s">
        <v>30</v>
      </c>
      <c r="BA94" s="3" t="s">
        <v>30</v>
      </c>
      <c r="BB94" s="3">
        <v>8707</v>
      </c>
      <c r="BC94" s="3">
        <v>0</v>
      </c>
      <c r="BD94" s="3">
        <v>0</v>
      </c>
      <c r="BE94" s="3">
        <v>0</v>
      </c>
      <c r="BF94" s="3">
        <v>0</v>
      </c>
      <c r="BG94" s="4" t="s">
        <v>15</v>
      </c>
      <c r="BH94" s="4" t="s">
        <v>167</v>
      </c>
      <c r="BI94" s="4" t="s">
        <v>88</v>
      </c>
      <c r="BJ94" s="4" t="s">
        <v>168</v>
      </c>
      <c r="BK94" s="4" t="s">
        <v>99</v>
      </c>
      <c r="BL94" s="3">
        <v>0.309</v>
      </c>
      <c r="BM94" s="3">
        <v>1.362062370503422</v>
      </c>
      <c r="BN94" s="3"/>
      <c r="BO94" s="3" t="s">
        <v>60</v>
      </c>
      <c r="BP94" s="3">
        <v>7.7</v>
      </c>
      <c r="BQ94" s="3"/>
    </row>
    <row r="95" spans="1:69" x14ac:dyDescent="0.25">
      <c r="A95" s="2">
        <v>154</v>
      </c>
      <c r="B95" s="3" t="s">
        <v>1194</v>
      </c>
      <c r="C95" s="3">
        <v>154.1</v>
      </c>
      <c r="D95" s="3" t="s">
        <v>1198</v>
      </c>
      <c r="E95" s="3" t="s">
        <v>1196</v>
      </c>
      <c r="F95" s="3"/>
      <c r="G95" s="3"/>
      <c r="H95" s="3" t="str">
        <f>IF(AK95&lt;'2_3 - Outliers'!$F$11,"Exclude, Low outlier",IF(AK95&gt;'2_3 - Outliers'!$F$12,"Exclude, High outlier",""))</f>
        <v/>
      </c>
      <c r="I95" s="3">
        <f>IF(AM95="",VLOOKUP(BI95,'4 -Impute_SE'!$B$10:$C$21,2,FALSE),Database!AM95)</f>
        <v>5.0000000000000001E-3</v>
      </c>
      <c r="J95" s="3">
        <f t="shared" si="13"/>
        <v>200</v>
      </c>
      <c r="K95" s="3" t="s">
        <v>1514</v>
      </c>
      <c r="L95" s="3">
        <f>1/VLOOKUP($K95,'5-7 Weighting'!J:K,2,FALSE)</f>
        <v>1</v>
      </c>
      <c r="M95" s="3">
        <f t="shared" si="14"/>
        <v>200</v>
      </c>
      <c r="N95" s="3">
        <f>M95/(VLOOKUP($BI95,'5-7 Weighting'!$M$9:$N$20,2,FALSE)/VLOOKUP($BI95,'5-7 Weighting'!$M$9:$O$20,3,FALSE))</f>
        <v>4.051624560061601</v>
      </c>
      <c r="O95" s="3">
        <f t="shared" si="15"/>
        <v>-4.0516245600616008E-2</v>
      </c>
      <c r="P95" s="3" t="e">
        <f>1/VLOOKUP($K95,'5-7 Weighting'!Y:Z,2,FALSE)</f>
        <v>#N/A</v>
      </c>
      <c r="Q95" s="3" t="e">
        <f t="shared" si="19"/>
        <v>#N/A</v>
      </c>
      <c r="R95" s="3" t="e">
        <f>Q95/(VLOOKUP($BI95,'5-7 Weighting'!$AC$12:$AD$20,2,FALSE)/(VLOOKUP($BI95,'5-7 Weighting'!$AC$12:$AE$20,3,FALSE)))</f>
        <v>#N/A</v>
      </c>
      <c r="S95" s="3" t="e">
        <f t="shared" si="16"/>
        <v>#N/A</v>
      </c>
      <c r="T95" s="3" t="e">
        <f>1/VLOOKUP($K95,'5-7 Weighting'!$AO$9:$AP$311,2,FALSE)</f>
        <v>#N/A</v>
      </c>
      <c r="U95" s="3" t="e">
        <f t="shared" si="20"/>
        <v>#N/A</v>
      </c>
      <c r="V95" s="3" t="e">
        <f>U95/(VLOOKUP($BI95,'5-7 Weighting'!$AS$12:$AT$22,2,FALSE)/VLOOKUP($BI95,'5-7 Weighting'!$AS$12:$AU$22,3,FALSE))</f>
        <v>#N/A</v>
      </c>
      <c r="W95" s="3" t="e">
        <f t="shared" si="21"/>
        <v>#N/A</v>
      </c>
      <c r="X95" s="3">
        <f>1/VLOOKUP($K95,'5-7 Weighting'!$BE$9:$BF$487,2,FALSE)</f>
        <v>1</v>
      </c>
      <c r="Y95" s="3">
        <f t="shared" si="22"/>
        <v>200</v>
      </c>
      <c r="Z95" s="3">
        <f>Y95/(VLOOKUP($BI95,'5-7 Weighting'!$BI$12:$BJ$23,2,FALSE)/VLOOKUP($BI95,'5-7 Weighting'!$BI$12:$BK$23,3,FALSE))</f>
        <v>3.1584286191793747</v>
      </c>
      <c r="AA95" s="3">
        <f t="shared" si="23"/>
        <v>-3.1584286191793751E-2</v>
      </c>
      <c r="AB95" s="3">
        <f>1/VLOOKUP($K95,'5-7 Weighting'!$BU$9:$BV$415,2,FALSE)</f>
        <v>1</v>
      </c>
      <c r="AC95" s="3">
        <f t="shared" si="24"/>
        <v>200</v>
      </c>
      <c r="AD95" s="3">
        <f>AC95/(VLOOKUP($BI95,'5-7 Weighting'!$BY$12:$BZ$23,2,FALSE)/(VLOOKUP($BI95,'5-7 Weighting'!$BY$12:$CA$23,3,FALSE)))</f>
        <v>10.746425968260613</v>
      </c>
      <c r="AE95" s="3">
        <f t="shared" si="17"/>
        <v>-0.10746425968260613</v>
      </c>
      <c r="AF95" s="3">
        <f>1/VLOOKUP($K95,'5-7 Weighting'!$CK$9:CL$445,2,FALSE)</f>
        <v>1</v>
      </c>
      <c r="AG95" s="3">
        <f t="shared" si="25"/>
        <v>200</v>
      </c>
      <c r="AH95" s="3">
        <f>AG95/(VLOOKUP($BI95,'5-7 Weighting'!$CO$12:$CP$23,2,FALSE)/(VLOOKUP($BI95,'5-7 Weighting'!$CO$12:$CQ$23,3,FALSE)))</f>
        <v>3.0651751531146512</v>
      </c>
      <c r="AI95" s="3">
        <f t="shared" si="18"/>
        <v>-3.0651751531146514E-2</v>
      </c>
      <c r="AJ95" s="3" t="s">
        <v>1304</v>
      </c>
      <c r="AK95" s="6">
        <v>-0.01</v>
      </c>
      <c r="AL95" s="3" t="s">
        <v>4</v>
      </c>
      <c r="AM95" s="3">
        <v>5.0000000000000001E-3</v>
      </c>
      <c r="AN95" s="3" t="s">
        <v>1310</v>
      </c>
      <c r="AO95" s="3" t="s">
        <v>5</v>
      </c>
      <c r="AP95" s="3" t="s">
        <v>143</v>
      </c>
      <c r="AQ95" s="3" t="s">
        <v>53</v>
      </c>
      <c r="AR95" s="3" t="s">
        <v>102</v>
      </c>
      <c r="AS95" s="3" t="s">
        <v>37</v>
      </c>
      <c r="AT95" s="3" t="s">
        <v>1317</v>
      </c>
      <c r="AU95" s="3" t="s">
        <v>10</v>
      </c>
      <c r="AV95" s="3" t="s">
        <v>191</v>
      </c>
      <c r="AW95" s="4" t="s">
        <v>75</v>
      </c>
      <c r="AX95" s="4" t="s">
        <v>75</v>
      </c>
      <c r="AY95" s="4">
        <v>2011</v>
      </c>
      <c r="AZ95" s="3" t="s">
        <v>14</v>
      </c>
      <c r="BA95" s="3" t="s">
        <v>2425</v>
      </c>
      <c r="BB95" s="3">
        <v>4768</v>
      </c>
      <c r="BC95" s="3">
        <v>1</v>
      </c>
      <c r="BD95" s="3">
        <v>0</v>
      </c>
      <c r="BE95" s="3">
        <v>1</v>
      </c>
      <c r="BF95" s="3">
        <v>1</v>
      </c>
      <c r="BG95" s="4" t="s">
        <v>15</v>
      </c>
      <c r="BH95" s="4" t="s">
        <v>1358</v>
      </c>
      <c r="BI95" s="4" t="s">
        <v>42</v>
      </c>
      <c r="BJ95" s="4" t="s">
        <v>1402</v>
      </c>
      <c r="BK95" s="4"/>
      <c r="BL95" s="3">
        <v>-0.02</v>
      </c>
      <c r="BM95" s="3"/>
      <c r="BN95" s="3"/>
      <c r="BO95" s="3"/>
      <c r="BP95" s="3">
        <v>-2</v>
      </c>
      <c r="BQ95" s="3" t="s">
        <v>125</v>
      </c>
    </row>
    <row r="96" spans="1:69" x14ac:dyDescent="0.25">
      <c r="A96" s="2">
        <v>154</v>
      </c>
      <c r="B96" s="3" t="s">
        <v>1194</v>
      </c>
      <c r="C96" s="3">
        <v>154.1</v>
      </c>
      <c r="D96" s="3" t="s">
        <v>1201</v>
      </c>
      <c r="E96" s="3" t="s">
        <v>1196</v>
      </c>
      <c r="F96" s="3"/>
      <c r="G96" s="3"/>
      <c r="H96" s="3" t="str">
        <f>IF(AK96&lt;'2_3 - Outliers'!$F$11,"Exclude, Low outlier",IF(AK96&gt;'2_3 - Outliers'!$F$12,"Exclude, High outlier",""))</f>
        <v/>
      </c>
      <c r="I96" s="3">
        <f>IF(AM96="",VLOOKUP(BI96,'4 -Impute_SE'!$B$10:$C$21,2,FALSE),Database!AM96)</f>
        <v>4.1333333333333335E-3</v>
      </c>
      <c r="J96" s="3">
        <f t="shared" si="13"/>
        <v>241.93548387096774</v>
      </c>
      <c r="K96" s="3" t="s">
        <v>1515</v>
      </c>
      <c r="L96" s="3">
        <f>1/VLOOKUP($K96,'5-7 Weighting'!J:K,2,FALSE)</f>
        <v>1</v>
      </c>
      <c r="M96" s="3">
        <f t="shared" si="14"/>
        <v>241.93548387096774</v>
      </c>
      <c r="N96" s="3">
        <f>M96/(VLOOKUP($BI96,'5-7 Weighting'!$M$9:$N$20,2,FALSE)/VLOOKUP($BI96,'5-7 Weighting'!$M$9:$O$20,3,FALSE))</f>
        <v>3.2830112983626512</v>
      </c>
      <c r="O96" s="3">
        <f t="shared" si="15"/>
        <v>-3.2830112983626515E-2</v>
      </c>
      <c r="P96" s="3" t="e">
        <f>1/VLOOKUP($K96,'5-7 Weighting'!Y:Z,2,FALSE)</f>
        <v>#N/A</v>
      </c>
      <c r="Q96" s="3" t="e">
        <f t="shared" si="19"/>
        <v>#N/A</v>
      </c>
      <c r="R96" s="3" t="e">
        <f>Q96/(VLOOKUP($BI96,'5-7 Weighting'!$AC$12:$AD$20,2,FALSE)/(VLOOKUP($BI96,'5-7 Weighting'!$AC$12:$AE$20,3,FALSE)))</f>
        <v>#N/A</v>
      </c>
      <c r="S96" s="3" t="e">
        <f t="shared" si="16"/>
        <v>#N/A</v>
      </c>
      <c r="T96" s="3" t="e">
        <f>1/VLOOKUP($K96,'5-7 Weighting'!$AO$9:$AP$311,2,FALSE)</f>
        <v>#N/A</v>
      </c>
      <c r="U96" s="3" t="e">
        <f t="shared" si="20"/>
        <v>#N/A</v>
      </c>
      <c r="V96" s="3" t="e">
        <f>U96/(VLOOKUP($BI96,'5-7 Weighting'!$AS$12:$AT$22,2,FALSE)/VLOOKUP($BI96,'5-7 Weighting'!$AS$12:$AU$22,3,FALSE))</f>
        <v>#N/A</v>
      </c>
      <c r="W96" s="3" t="e">
        <f t="shared" si="21"/>
        <v>#N/A</v>
      </c>
      <c r="X96" s="3">
        <f>1/VLOOKUP($K96,'5-7 Weighting'!$BE$9:$BF$487,2,FALSE)</f>
        <v>1</v>
      </c>
      <c r="Y96" s="3">
        <f t="shared" si="22"/>
        <v>241.93548387096774</v>
      </c>
      <c r="Z96" s="3">
        <f>Y96/(VLOOKUP($BI96,'5-7 Weighting'!$BI$12:$BJ$23,2,FALSE)/VLOOKUP($BI96,'5-7 Weighting'!$BI$12:$BK$23,3,FALSE))</f>
        <v>2.8026429241925066</v>
      </c>
      <c r="AA96" s="3">
        <f t="shared" si="23"/>
        <v>-2.8026429241925065E-2</v>
      </c>
      <c r="AB96" s="3">
        <f>1/VLOOKUP($K96,'5-7 Weighting'!$BU$9:$BV$415,2,FALSE)</f>
        <v>1</v>
      </c>
      <c r="AC96" s="3">
        <f t="shared" si="24"/>
        <v>241.93548387096774</v>
      </c>
      <c r="AD96" s="3">
        <f>AC96/(VLOOKUP($BI96,'5-7 Weighting'!$BY$12:$BZ$23,2,FALSE)/(VLOOKUP($BI96,'5-7 Weighting'!$BY$12:$CA$23,3,FALSE)))</f>
        <v>1.7923636826132827</v>
      </c>
      <c r="AE96" s="3">
        <f t="shared" si="17"/>
        <v>-1.7923636826132829E-2</v>
      </c>
      <c r="AF96" s="3">
        <f>1/VLOOKUP($K96,'5-7 Weighting'!$CK$9:CL$445,2,FALSE)</f>
        <v>1</v>
      </c>
      <c r="AG96" s="3">
        <f t="shared" si="25"/>
        <v>241.93548387096774</v>
      </c>
      <c r="AH96" s="3">
        <f>AG96/(VLOOKUP($BI96,'5-7 Weighting'!$CO$12:$CP$23,2,FALSE)/(VLOOKUP($BI96,'5-7 Weighting'!$CO$12:$CQ$23,3,FALSE)))</f>
        <v>2.2951804672757459</v>
      </c>
      <c r="AI96" s="3">
        <f t="shared" si="18"/>
        <v>-2.295180467275746E-2</v>
      </c>
      <c r="AJ96" s="3" t="s">
        <v>1304</v>
      </c>
      <c r="AK96" s="6">
        <v>-0.01</v>
      </c>
      <c r="AL96" s="3" t="s">
        <v>1305</v>
      </c>
      <c r="AM96" s="3">
        <v>4.1333333333333335E-3</v>
      </c>
      <c r="AN96" s="3" t="s">
        <v>1310</v>
      </c>
      <c r="AO96" s="3" t="s">
        <v>5</v>
      </c>
      <c r="AP96" s="3" t="s">
        <v>143</v>
      </c>
      <c r="AQ96" s="3" t="s">
        <v>53</v>
      </c>
      <c r="AR96" s="3" t="s">
        <v>102</v>
      </c>
      <c r="AS96" s="3" t="s">
        <v>37</v>
      </c>
      <c r="AT96" s="3" t="s">
        <v>1317</v>
      </c>
      <c r="AU96" s="3" t="s">
        <v>10</v>
      </c>
      <c r="AV96" s="3" t="s">
        <v>191</v>
      </c>
      <c r="AW96" s="4" t="s">
        <v>75</v>
      </c>
      <c r="AX96" s="4" t="s">
        <v>75</v>
      </c>
      <c r="AY96" s="4">
        <v>2011</v>
      </c>
      <c r="AZ96" s="3" t="s">
        <v>14</v>
      </c>
      <c r="BA96" s="3" t="s">
        <v>2425</v>
      </c>
      <c r="BB96" s="3">
        <v>4768</v>
      </c>
      <c r="BC96" s="3">
        <v>1</v>
      </c>
      <c r="BD96" s="3">
        <v>0</v>
      </c>
      <c r="BE96" s="3">
        <v>1</v>
      </c>
      <c r="BF96" s="3">
        <v>1</v>
      </c>
      <c r="BG96" s="4" t="s">
        <v>348</v>
      </c>
      <c r="BH96" s="4" t="s">
        <v>1361</v>
      </c>
      <c r="BI96" s="4" t="s">
        <v>645</v>
      </c>
      <c r="BJ96" s="4" t="s">
        <v>1402</v>
      </c>
      <c r="BK96" s="4"/>
      <c r="BL96" s="3">
        <v>-1.5</v>
      </c>
      <c r="BM96" s="3"/>
      <c r="BN96" s="3"/>
      <c r="BO96" s="3"/>
      <c r="BP96" s="3">
        <v>-2.4193548387096775</v>
      </c>
      <c r="BQ96" s="3" t="s">
        <v>125</v>
      </c>
    </row>
    <row r="97" spans="1:69" x14ac:dyDescent="0.25">
      <c r="A97" s="2">
        <v>65</v>
      </c>
      <c r="B97" s="3" t="s">
        <v>354</v>
      </c>
      <c r="C97" s="3">
        <v>65.400000000000006</v>
      </c>
      <c r="D97" s="3" t="s">
        <v>459</v>
      </c>
      <c r="E97" s="3" t="s">
        <v>365</v>
      </c>
      <c r="F97" s="3"/>
      <c r="G97" s="3"/>
      <c r="H97" s="3" t="str">
        <f>IF(AK97&lt;'2_3 - Outliers'!$F$11,"Exclude, Low outlier",IF(AK97&gt;'2_3 - Outliers'!$F$12,"Exclude, High outlier",""))</f>
        <v/>
      </c>
      <c r="I97" s="3">
        <f>IF(AM97="",VLOOKUP(BI97,'4 -Impute_SE'!$B$10:$C$21,2,FALSE),Database!AM97)</f>
        <v>6.9800000000000001E-3</v>
      </c>
      <c r="J97" s="3">
        <f t="shared" si="13"/>
        <v>143.26647564469914</v>
      </c>
      <c r="K97" s="3" t="s">
        <v>1516</v>
      </c>
      <c r="L97" s="3">
        <f>1/VLOOKUP($K97,'5-7 Weighting'!J:K,2,FALSE)</f>
        <v>1</v>
      </c>
      <c r="M97" s="3">
        <f t="shared" si="14"/>
        <v>143.26647564469914</v>
      </c>
      <c r="N97" s="3">
        <f>M97/(VLOOKUP($BI97,'5-7 Weighting'!$M$9:$N$20,2,FALSE)/VLOOKUP($BI97,'5-7 Weighting'!$M$9:$O$20,3,FALSE))</f>
        <v>2.0549065144369765</v>
      </c>
      <c r="O97" s="3">
        <f t="shared" si="15"/>
        <v>-1.7211896964924114E-2</v>
      </c>
      <c r="P97" s="3" t="e">
        <f>1/VLOOKUP($K97,'5-7 Weighting'!Y:Z,2,FALSE)</f>
        <v>#N/A</v>
      </c>
      <c r="Q97" s="3" t="e">
        <f t="shared" si="19"/>
        <v>#N/A</v>
      </c>
      <c r="R97" s="3" t="e">
        <f>Q97/(VLOOKUP($BI97,'5-7 Weighting'!$AC$12:$AD$20,2,FALSE)/(VLOOKUP($BI97,'5-7 Weighting'!$AC$12:$AE$20,3,FALSE)))</f>
        <v>#N/A</v>
      </c>
      <c r="S97" s="3" t="e">
        <f t="shared" si="16"/>
        <v>#N/A</v>
      </c>
      <c r="T97" s="3" t="e">
        <f>1/VLOOKUP($K97,'5-7 Weighting'!$AO$9:$AP$311,2,FALSE)</f>
        <v>#N/A</v>
      </c>
      <c r="U97" s="3" t="e">
        <f t="shared" si="20"/>
        <v>#N/A</v>
      </c>
      <c r="V97" s="3" t="e">
        <f>U97/(VLOOKUP($BI97,'5-7 Weighting'!$AS$12:$AT$22,2,FALSE)/VLOOKUP($BI97,'5-7 Weighting'!$AS$12:$AU$22,3,FALSE))</f>
        <v>#N/A</v>
      </c>
      <c r="W97" s="3" t="e">
        <f t="shared" si="21"/>
        <v>#N/A</v>
      </c>
      <c r="X97" s="3">
        <f>1/VLOOKUP($K97,'5-7 Weighting'!$BE$9:$BF$487,2,FALSE)</f>
        <v>1</v>
      </c>
      <c r="Y97" s="3">
        <f t="shared" si="22"/>
        <v>143.26647564469914</v>
      </c>
      <c r="Z97" s="3">
        <f>Y97/(VLOOKUP($BI97,'5-7 Weighting'!$BI$12:$BJ$23,2,FALSE)/VLOOKUP($BI97,'5-7 Weighting'!$BI$12:$BK$23,3,FALSE))</f>
        <v>2.1545628386496984</v>
      </c>
      <c r="AA97" s="3">
        <f t="shared" si="23"/>
        <v>-1.8046618336529874E-2</v>
      </c>
      <c r="AB97" s="3" t="e">
        <f>1/VLOOKUP($K97,'5-7 Weighting'!$BU$9:$BV$415,2,FALSE)</f>
        <v>#N/A</v>
      </c>
      <c r="AC97" s="3" t="e">
        <f t="shared" si="24"/>
        <v>#N/A</v>
      </c>
      <c r="AD97" s="3" t="e">
        <f>AC97/(VLOOKUP($BI97,'5-7 Weighting'!$BY$12:$BZ$23,2,FALSE)/(VLOOKUP($BI97,'5-7 Weighting'!$BY$12:$CA$23,3,FALSE)))</f>
        <v>#N/A</v>
      </c>
      <c r="AE97" s="3" t="e">
        <f t="shared" si="17"/>
        <v>#N/A</v>
      </c>
      <c r="AF97" s="3">
        <f>1/VLOOKUP($K97,'5-7 Weighting'!$CK$9:CL$445,2,FALSE)</f>
        <v>1</v>
      </c>
      <c r="AG97" s="3">
        <f t="shared" si="25"/>
        <v>143.26647564469914</v>
      </c>
      <c r="AH97" s="3">
        <f>AG97/(VLOOKUP($BI97,'5-7 Weighting'!$CO$12:$CP$23,2,FALSE)/(VLOOKUP($BI97,'5-7 Weighting'!$CO$12:$CQ$23,3,FALSE)))</f>
        <v>2.2544099243903943</v>
      </c>
      <c r="AI97" s="3">
        <f t="shared" si="18"/>
        <v>-1.8882937526693941E-2</v>
      </c>
      <c r="AJ97" s="3" t="s">
        <v>370</v>
      </c>
      <c r="AK97" s="6">
        <v>-8.3759999999999998E-3</v>
      </c>
      <c r="AL97" s="3" t="s">
        <v>358</v>
      </c>
      <c r="AM97" s="3">
        <v>6.9800000000000001E-3</v>
      </c>
      <c r="AN97" s="3" t="s">
        <v>26</v>
      </c>
      <c r="AO97" s="3" t="s">
        <v>53</v>
      </c>
      <c r="AP97" s="3" t="s">
        <v>143</v>
      </c>
      <c r="AQ97" s="3" t="s">
        <v>54</v>
      </c>
      <c r="AR97" s="3" t="s">
        <v>7</v>
      </c>
      <c r="AS97" s="3" t="s">
        <v>359</v>
      </c>
      <c r="AT97" s="3" t="s">
        <v>28</v>
      </c>
      <c r="AU97" s="3" t="s">
        <v>10</v>
      </c>
      <c r="AV97" s="3" t="s">
        <v>11</v>
      </c>
      <c r="AW97" s="4" t="s">
        <v>108</v>
      </c>
      <c r="AX97" s="4" t="s">
        <v>366</v>
      </c>
      <c r="AY97" s="4">
        <v>2010</v>
      </c>
      <c r="AZ97" s="3" t="s">
        <v>14</v>
      </c>
      <c r="BA97" s="3" t="s">
        <v>14</v>
      </c>
      <c r="BB97" s="3">
        <v>473</v>
      </c>
      <c r="BC97" s="3">
        <v>1</v>
      </c>
      <c r="BD97" s="3">
        <v>0</v>
      </c>
      <c r="BE97" s="3">
        <v>0</v>
      </c>
      <c r="BF97" s="3">
        <v>0</v>
      </c>
      <c r="BG97" s="4" t="s">
        <v>15</v>
      </c>
      <c r="BH97" s="4" t="s">
        <v>87</v>
      </c>
      <c r="BI97" s="3" t="s">
        <v>88</v>
      </c>
      <c r="BJ97" s="4" t="s">
        <v>33</v>
      </c>
      <c r="BK97" s="4"/>
      <c r="BL97" s="3">
        <v>-4.1879999999999997</v>
      </c>
      <c r="BM97" s="3"/>
      <c r="BN97" s="3"/>
      <c r="BO97" s="3" t="s">
        <v>20</v>
      </c>
      <c r="BP97" s="3">
        <v>-1.2</v>
      </c>
      <c r="BQ97" s="3"/>
    </row>
    <row r="98" spans="1:69" x14ac:dyDescent="0.25">
      <c r="A98" s="2">
        <v>65</v>
      </c>
      <c r="B98" s="3" t="s">
        <v>354</v>
      </c>
      <c r="C98" s="3">
        <v>65.2</v>
      </c>
      <c r="D98" s="3" t="s">
        <v>390</v>
      </c>
      <c r="E98" s="3" t="s">
        <v>391</v>
      </c>
      <c r="F98" s="3"/>
      <c r="G98" s="3"/>
      <c r="H98" s="3" t="str">
        <f>IF(AK98&lt;'2_3 - Outliers'!$F$11,"Exclude, Low outlier",IF(AK98&gt;'2_3 - Outliers'!$F$12,"Exclude, High outlier",""))</f>
        <v/>
      </c>
      <c r="I98" s="3">
        <f>IF(AM98="",VLOOKUP(BI98,'4 -Impute_SE'!$B$10:$C$21,2,FALSE),Database!AM98)</f>
        <v>1.7634042553191492E-2</v>
      </c>
      <c r="J98" s="3">
        <f t="shared" si="13"/>
        <v>56.708494208494201</v>
      </c>
      <c r="K98" s="3" t="s">
        <v>1504</v>
      </c>
      <c r="L98" s="3">
        <f>1/VLOOKUP($K98,'5-7 Weighting'!J:K,2,FALSE)</f>
        <v>0.33333333333333331</v>
      </c>
      <c r="M98" s="3">
        <f t="shared" si="14"/>
        <v>18.902831402831399</v>
      </c>
      <c r="N98" s="3">
        <f>M98/(VLOOKUP($BI98,'5-7 Weighting'!$M$9:$N$20,2,FALSE)/VLOOKUP($BI98,'5-7 Weighting'!$M$9:$O$20,3,FALSE))</f>
        <v>2.1096771204225719</v>
      </c>
      <c r="O98" s="3">
        <f t="shared" si="15"/>
        <v>-1.7485003974062278E-2</v>
      </c>
      <c r="P98" s="3" t="e">
        <f>1/VLOOKUP($K98,'5-7 Weighting'!Y:Z,2,FALSE)</f>
        <v>#N/A</v>
      </c>
      <c r="Q98" s="3" t="e">
        <f t="shared" si="19"/>
        <v>#N/A</v>
      </c>
      <c r="R98" s="3" t="e">
        <f>Q98/(VLOOKUP($BI98,'5-7 Weighting'!$AC$12:$AD$20,2,FALSE)/(VLOOKUP($BI98,'5-7 Weighting'!$AC$12:$AE$20,3,FALSE)))</f>
        <v>#N/A</v>
      </c>
      <c r="S98" s="3" t="e">
        <f t="shared" si="16"/>
        <v>#N/A</v>
      </c>
      <c r="T98" s="3" t="e">
        <f>1/VLOOKUP($K98,'5-7 Weighting'!$AO$9:$AP$311,2,FALSE)</f>
        <v>#N/A</v>
      </c>
      <c r="U98" s="3" t="e">
        <f t="shared" si="20"/>
        <v>#N/A</v>
      </c>
      <c r="V98" s="3" t="e">
        <f>U98/(VLOOKUP($BI98,'5-7 Weighting'!$AS$12:$AT$22,2,FALSE)/VLOOKUP($BI98,'5-7 Weighting'!$AS$12:$AU$22,3,FALSE))</f>
        <v>#N/A</v>
      </c>
      <c r="W98" s="3" t="e">
        <f t="shared" si="21"/>
        <v>#N/A</v>
      </c>
      <c r="X98" s="3">
        <f>1/VLOOKUP($K98,'5-7 Weighting'!$BE$9:$BF$487,2,FALSE)</f>
        <v>0.33333333333333331</v>
      </c>
      <c r="Y98" s="3">
        <f t="shared" si="22"/>
        <v>18.902831402831399</v>
      </c>
      <c r="Z98" s="3">
        <f>Y98/(VLOOKUP($BI98,'5-7 Weighting'!$BI$12:$BJ$23,2,FALSE)/VLOOKUP($BI98,'5-7 Weighting'!$BI$12:$BK$23,3,FALSE))</f>
        <v>1.9247184119170253</v>
      </c>
      <c r="AA98" s="3">
        <f t="shared" si="23"/>
        <v>-1.5952066197968306E-2</v>
      </c>
      <c r="AB98" s="3" t="e">
        <f>1/VLOOKUP($K98,'5-7 Weighting'!$BU$9:$BV$415,2,FALSE)</f>
        <v>#N/A</v>
      </c>
      <c r="AC98" s="3" t="e">
        <f t="shared" si="24"/>
        <v>#N/A</v>
      </c>
      <c r="AD98" s="3" t="e">
        <f>AC98/(VLOOKUP($BI98,'5-7 Weighting'!$BY$12:$BZ$23,2,FALSE)/(VLOOKUP($BI98,'5-7 Weighting'!$BY$12:$CA$23,3,FALSE)))</f>
        <v>#N/A</v>
      </c>
      <c r="AE98" s="3" t="e">
        <f t="shared" si="17"/>
        <v>#N/A</v>
      </c>
      <c r="AF98" s="3">
        <f>1/VLOOKUP($K98,'5-7 Weighting'!$CK$9:CL$445,2,FALSE)</f>
        <v>0.33333333333333331</v>
      </c>
      <c r="AG98" s="3">
        <f t="shared" si="25"/>
        <v>18.902831402831399</v>
      </c>
      <c r="AH98" s="3">
        <f>AG98/(VLOOKUP($BI98,'5-7 Weighting'!$CO$12:$CP$23,2,FALSE)/(VLOOKUP($BI98,'5-7 Weighting'!$CO$12:$CQ$23,3,FALSE)))</f>
        <v>1.9853980398602777</v>
      </c>
      <c r="AI98" s="3">
        <f t="shared" si="18"/>
        <v>-1.6454978954361984E-2</v>
      </c>
      <c r="AJ98" s="3" t="s">
        <v>370</v>
      </c>
      <c r="AK98" s="6">
        <v>-8.2880000000000002E-3</v>
      </c>
      <c r="AL98" s="3" t="s">
        <v>358</v>
      </c>
      <c r="AM98" s="3">
        <v>1.7634042553191492E-2</v>
      </c>
      <c r="AN98" s="3" t="s">
        <v>26</v>
      </c>
      <c r="AO98" s="3" t="s">
        <v>53</v>
      </c>
      <c r="AP98" s="3" t="s">
        <v>143</v>
      </c>
      <c r="AQ98" s="3" t="s">
        <v>54</v>
      </c>
      <c r="AR98" s="3" t="s">
        <v>7</v>
      </c>
      <c r="AS98" s="3" t="s">
        <v>359</v>
      </c>
      <c r="AT98" s="3" t="s">
        <v>28</v>
      </c>
      <c r="AU98" s="3" t="s">
        <v>10</v>
      </c>
      <c r="AV98" s="3" t="s">
        <v>11</v>
      </c>
      <c r="AW98" s="4" t="s">
        <v>108</v>
      </c>
      <c r="AX98" s="4" t="s">
        <v>366</v>
      </c>
      <c r="AY98" s="4">
        <v>2010</v>
      </c>
      <c r="AZ98" s="3" t="s">
        <v>14</v>
      </c>
      <c r="BA98" s="3" t="s">
        <v>14</v>
      </c>
      <c r="BB98" s="3">
        <v>473</v>
      </c>
      <c r="BC98" s="3">
        <v>1</v>
      </c>
      <c r="BD98" s="3">
        <v>0</v>
      </c>
      <c r="BE98" s="3">
        <v>0</v>
      </c>
      <c r="BF98" s="3">
        <v>0</v>
      </c>
      <c r="BG98" s="4" t="s">
        <v>348</v>
      </c>
      <c r="BH98" s="4" t="s">
        <v>361</v>
      </c>
      <c r="BI98" s="4" t="s">
        <v>350</v>
      </c>
      <c r="BJ98" s="4" t="s">
        <v>33</v>
      </c>
      <c r="BK98" s="4"/>
      <c r="BL98" s="3">
        <v>-0.112</v>
      </c>
      <c r="BM98" s="3"/>
      <c r="BN98" s="3"/>
      <c r="BO98" s="3" t="s">
        <v>20</v>
      </c>
      <c r="BP98" s="3">
        <v>-0.47</v>
      </c>
      <c r="BQ98" s="3"/>
    </row>
    <row r="99" spans="1:69" x14ac:dyDescent="0.25">
      <c r="A99" s="2">
        <v>65</v>
      </c>
      <c r="B99" s="3" t="s">
        <v>354</v>
      </c>
      <c r="C99" s="3">
        <v>65.099999999999994</v>
      </c>
      <c r="D99" s="3" t="s">
        <v>389</v>
      </c>
      <c r="E99" s="3" t="s">
        <v>378</v>
      </c>
      <c r="F99" s="3"/>
      <c r="G99" s="3"/>
      <c r="H99" s="3" t="str">
        <f>IF(AK99&lt;'2_3 - Outliers'!$F$11,"Exclude, Low outlier",IF(AK99&gt;'2_3 - Outliers'!$F$12,"Exclude, High outlier",""))</f>
        <v/>
      </c>
      <c r="I99" s="3">
        <f>IF(AM99="",VLOOKUP(BI99,'4 -Impute_SE'!$B$10:$C$21,2,FALSE),Database!AM99)</f>
        <v>8.355555555555555E-2</v>
      </c>
      <c r="J99" s="3">
        <f t="shared" si="13"/>
        <v>11.968085106382979</v>
      </c>
      <c r="K99" s="3" t="s">
        <v>1455</v>
      </c>
      <c r="L99" s="3">
        <f>1/VLOOKUP($K99,'5-7 Weighting'!J:K,2,FALSE)</f>
        <v>0.16666666666666666</v>
      </c>
      <c r="M99" s="3">
        <f t="shared" si="14"/>
        <v>1.9946808510638299</v>
      </c>
      <c r="N99" s="3">
        <f>M99/(VLOOKUP($BI99,'5-7 Weighting'!$M$9:$N$20,2,FALSE)/VLOOKUP($BI99,'5-7 Weighting'!$M$9:$O$20,3,FALSE))</f>
        <v>0.22261916558193828</v>
      </c>
      <c r="O99" s="3">
        <f t="shared" si="15"/>
        <v>-1.6740961251761758E-3</v>
      </c>
      <c r="P99" s="3" t="e">
        <f>1/VLOOKUP($K99,'5-7 Weighting'!Y:Z,2,FALSE)</f>
        <v>#N/A</v>
      </c>
      <c r="Q99" s="3" t="e">
        <f t="shared" si="19"/>
        <v>#N/A</v>
      </c>
      <c r="R99" s="3" t="e">
        <f>Q99/(VLOOKUP($BI99,'5-7 Weighting'!$AC$12:$AD$20,2,FALSE)/(VLOOKUP($BI99,'5-7 Weighting'!$AC$12:$AE$20,3,FALSE)))</f>
        <v>#N/A</v>
      </c>
      <c r="S99" s="3" t="e">
        <f t="shared" si="16"/>
        <v>#N/A</v>
      </c>
      <c r="T99" s="3" t="e">
        <f>1/VLOOKUP($K99,'5-7 Weighting'!$AO$9:$AP$311,2,FALSE)</f>
        <v>#N/A</v>
      </c>
      <c r="U99" s="3" t="e">
        <f t="shared" si="20"/>
        <v>#N/A</v>
      </c>
      <c r="V99" s="3" t="e">
        <f>U99/(VLOOKUP($BI99,'5-7 Weighting'!$AS$12:$AT$22,2,FALSE)/VLOOKUP($BI99,'5-7 Weighting'!$AS$12:$AU$22,3,FALSE))</f>
        <v>#N/A</v>
      </c>
      <c r="W99" s="3" t="e">
        <f t="shared" si="21"/>
        <v>#N/A</v>
      </c>
      <c r="X99" s="3">
        <f>1/VLOOKUP($K99,'5-7 Weighting'!$BE$9:$BF$487,2,FALSE)</f>
        <v>0.16666666666666666</v>
      </c>
      <c r="Y99" s="3">
        <f t="shared" si="22"/>
        <v>1.9946808510638299</v>
      </c>
      <c r="Z99" s="3">
        <f>Y99/(VLOOKUP($BI99,'5-7 Weighting'!$BI$12:$BJ$23,2,FALSE)/VLOOKUP($BI99,'5-7 Weighting'!$BI$12:$BK$23,3,FALSE))</f>
        <v>0.20310179348929772</v>
      </c>
      <c r="AA99" s="3">
        <f t="shared" si="23"/>
        <v>-1.5273254870395187E-3</v>
      </c>
      <c r="AB99" s="3" t="e">
        <f>1/VLOOKUP($K99,'5-7 Weighting'!$BU$9:$BV$415,2,FALSE)</f>
        <v>#N/A</v>
      </c>
      <c r="AC99" s="3" t="e">
        <f t="shared" si="24"/>
        <v>#N/A</v>
      </c>
      <c r="AD99" s="3" t="e">
        <f>AC99/(VLOOKUP($BI99,'5-7 Weighting'!$BY$12:$BZ$23,2,FALSE)/(VLOOKUP($BI99,'5-7 Weighting'!$BY$12:$CA$23,3,FALSE)))</f>
        <v>#N/A</v>
      </c>
      <c r="AE99" s="3" t="e">
        <f t="shared" si="17"/>
        <v>#N/A</v>
      </c>
      <c r="AF99" s="3">
        <f>1/VLOOKUP($K99,'5-7 Weighting'!$CK$9:CL$445,2,FALSE)</f>
        <v>0.16666666666666666</v>
      </c>
      <c r="AG99" s="3">
        <f t="shared" si="25"/>
        <v>1.9946808510638299</v>
      </c>
      <c r="AH99" s="3">
        <f>AG99/(VLOOKUP($BI99,'5-7 Weighting'!$CO$12:$CP$23,2,FALSE)/(VLOOKUP($BI99,'5-7 Weighting'!$CO$12:$CQ$23,3,FALSE)))</f>
        <v>0.20950488143568621</v>
      </c>
      <c r="AI99" s="3">
        <f t="shared" si="18"/>
        <v>-1.5754767083963604E-3</v>
      </c>
      <c r="AJ99" s="3" t="s">
        <v>370</v>
      </c>
      <c r="AK99" s="6">
        <v>-7.5199999999999998E-3</v>
      </c>
      <c r="AL99" s="3" t="s">
        <v>358</v>
      </c>
      <c r="AM99" s="3">
        <v>8.355555555555555E-2</v>
      </c>
      <c r="AN99" s="3" t="s">
        <v>26</v>
      </c>
      <c r="AO99" s="3" t="s">
        <v>53</v>
      </c>
      <c r="AP99" s="3" t="s">
        <v>143</v>
      </c>
      <c r="AQ99" s="3" t="s">
        <v>54</v>
      </c>
      <c r="AR99" s="3" t="s">
        <v>7</v>
      </c>
      <c r="AS99" s="3" t="s">
        <v>359</v>
      </c>
      <c r="AT99" s="3" t="s">
        <v>28</v>
      </c>
      <c r="AU99" s="3" t="s">
        <v>10</v>
      </c>
      <c r="AV99" s="3" t="s">
        <v>11</v>
      </c>
      <c r="AW99" s="4" t="s">
        <v>108</v>
      </c>
      <c r="AX99" s="4" t="s">
        <v>360</v>
      </c>
      <c r="AY99" s="4">
        <v>2010</v>
      </c>
      <c r="AZ99" s="3" t="s">
        <v>14</v>
      </c>
      <c r="BA99" s="3" t="s">
        <v>14</v>
      </c>
      <c r="BB99" s="3">
        <v>473</v>
      </c>
      <c r="BC99" s="3">
        <v>1</v>
      </c>
      <c r="BD99" s="3">
        <v>0</v>
      </c>
      <c r="BE99" s="3">
        <v>0</v>
      </c>
      <c r="BF99" s="3">
        <v>0</v>
      </c>
      <c r="BG99" s="4" t="s">
        <v>348</v>
      </c>
      <c r="BH99" s="4" t="s">
        <v>367</v>
      </c>
      <c r="BI99" s="4" t="s">
        <v>350</v>
      </c>
      <c r="BJ99" s="4" t="s">
        <v>33</v>
      </c>
      <c r="BK99" s="4"/>
      <c r="BL99" s="3">
        <v>-0.02</v>
      </c>
      <c r="BM99" s="3"/>
      <c r="BN99" s="3"/>
      <c r="BO99" s="3" t="s">
        <v>20</v>
      </c>
      <c r="BP99" s="3">
        <v>-0.09</v>
      </c>
      <c r="BQ99" s="3"/>
    </row>
    <row r="100" spans="1:69" x14ac:dyDescent="0.25">
      <c r="A100" s="2">
        <v>17</v>
      </c>
      <c r="B100" s="3" t="s">
        <v>1007</v>
      </c>
      <c r="C100" s="3">
        <v>17.100000000000001</v>
      </c>
      <c r="D100" s="3" t="s">
        <v>1008</v>
      </c>
      <c r="E100" s="3" t="s">
        <v>1009</v>
      </c>
      <c r="F100" s="3"/>
      <c r="G100" s="3"/>
      <c r="H100" s="3" t="str">
        <f>IF(AK100&lt;'2_3 - Outliers'!$F$11,"Exclude, Low outlier",IF(AK100&gt;'2_3 - Outliers'!$F$12,"Exclude, High outlier",""))</f>
        <v/>
      </c>
      <c r="I100" s="3">
        <f>IF(AM100="",VLOOKUP(BI100,'4 -Impute_SE'!$B$10:$C$21,2,FALSE),Database!AM100)</f>
        <v>1.4364089775561098E-3</v>
      </c>
      <c r="J100" s="3">
        <f t="shared" si="13"/>
        <v>696.18055555555554</v>
      </c>
      <c r="K100" s="3" t="s">
        <v>1517</v>
      </c>
      <c r="L100" s="3">
        <f>1/VLOOKUP($K100,'5-7 Weighting'!J:K,2,FALSE)</f>
        <v>1</v>
      </c>
      <c r="M100" s="3">
        <f t="shared" si="14"/>
        <v>696.18055555555554</v>
      </c>
      <c r="N100" s="3">
        <f>M100/(VLOOKUP($BI100,'5-7 Weighting'!$M$9:$N$20,2,FALSE)/VLOOKUP($BI100,'5-7 Weighting'!$M$9:$O$20,3,FALSE))</f>
        <v>4.2286167428083372</v>
      </c>
      <c r="O100" s="3">
        <f t="shared" si="15"/>
        <v>-2.4356832438576021E-2</v>
      </c>
      <c r="P100" s="3" t="e">
        <f>1/VLOOKUP($K100,'5-7 Weighting'!Y:Z,2,FALSE)</f>
        <v>#N/A</v>
      </c>
      <c r="Q100" s="3" t="e">
        <f t="shared" si="19"/>
        <v>#N/A</v>
      </c>
      <c r="R100" s="3" t="e">
        <f>Q100/(VLOOKUP($BI100,'5-7 Weighting'!$AC$12:$AD$20,2,FALSE)/(VLOOKUP($BI100,'5-7 Weighting'!$AC$12:$AE$20,3,FALSE)))</f>
        <v>#N/A</v>
      </c>
      <c r="S100" s="3" t="e">
        <f t="shared" si="16"/>
        <v>#N/A</v>
      </c>
      <c r="T100" s="3">
        <f>1/VLOOKUP($K100,'5-7 Weighting'!$AO$9:$AP$311,2,FALSE)</f>
        <v>1</v>
      </c>
      <c r="U100" s="3">
        <f>$J100*T100</f>
        <v>696.18055555555554</v>
      </c>
      <c r="V100" s="3">
        <f>U100/(VLOOKUP($BI100,'5-7 Weighting'!$AS$12:$AT$22,2,FALSE)/VLOOKUP($BI100,'5-7 Weighting'!$AS$12:$AU$22,3,FALSE))</f>
        <v>7.6143673121011535</v>
      </c>
      <c r="W100" s="3">
        <f t="shared" si="21"/>
        <v>-4.385875571770264E-2</v>
      </c>
      <c r="X100" s="3" t="e">
        <f>1/VLOOKUP($K100,'5-7 Weighting'!$BE$9:$BF$487,2,FALSE)</f>
        <v>#N/A</v>
      </c>
      <c r="Y100" s="3" t="e">
        <f t="shared" si="22"/>
        <v>#N/A</v>
      </c>
      <c r="Z100" s="3" t="e">
        <f>Y100/(VLOOKUP($BI100,'5-7 Weighting'!$BI$12:$BJ$23,2,FALSE)/VLOOKUP($BI100,'5-7 Weighting'!$BI$12:$BK$23,3,FALSE))</f>
        <v>#N/A</v>
      </c>
      <c r="AA100" s="3" t="e">
        <f t="shared" si="23"/>
        <v>#N/A</v>
      </c>
      <c r="AB100" s="3">
        <f>1/VLOOKUP($K100,'5-7 Weighting'!$BU$9:$BV$415,2,FALSE)</f>
        <v>1</v>
      </c>
      <c r="AC100" s="3">
        <f t="shared" si="24"/>
        <v>696.18055555555554</v>
      </c>
      <c r="AD100" s="3">
        <f>AC100/(VLOOKUP($BI100,'5-7 Weighting'!$BY$12:$BZ$23,2,FALSE)/(VLOOKUP($BI100,'5-7 Weighting'!$BY$12:$CA$23,3,FALSE)))</f>
        <v>5.6299945316421898</v>
      </c>
      <c r="AE100" s="3">
        <f t="shared" si="17"/>
        <v>-3.2428768502259009E-2</v>
      </c>
      <c r="AF100" s="3" t="e">
        <f>1/VLOOKUP($K100,'5-7 Weighting'!$CK$9:CL$445,2,FALSE)</f>
        <v>#N/A</v>
      </c>
      <c r="AG100" s="3" t="e">
        <f t="shared" si="25"/>
        <v>#N/A</v>
      </c>
      <c r="AH100" s="3" t="e">
        <f>AG100/(VLOOKUP($BI100,'5-7 Weighting'!$CO$12:$CP$23,2,FALSE)/(VLOOKUP($BI100,'5-7 Weighting'!$CO$12:$CQ$23,3,FALSE)))</f>
        <v>#N/A</v>
      </c>
      <c r="AI100" s="3" t="e">
        <f t="shared" si="18"/>
        <v>#N/A</v>
      </c>
      <c r="AJ100" s="3" t="s">
        <v>370</v>
      </c>
      <c r="AK100" s="6">
        <v>-5.7599999999999995E-3</v>
      </c>
      <c r="AL100" s="3" t="s">
        <v>358</v>
      </c>
      <c r="AM100" s="3">
        <v>1.4364089775561098E-3</v>
      </c>
      <c r="AN100" s="3" t="s">
        <v>26</v>
      </c>
      <c r="AO100" s="3" t="s">
        <v>5</v>
      </c>
      <c r="AP100" s="3" t="s">
        <v>6</v>
      </c>
      <c r="AQ100" s="3" t="s">
        <v>5</v>
      </c>
      <c r="AR100" s="3" t="s">
        <v>7</v>
      </c>
      <c r="AS100" s="3" t="s">
        <v>48</v>
      </c>
      <c r="AT100" s="3" t="s">
        <v>28</v>
      </c>
      <c r="AU100" s="3" t="s">
        <v>10</v>
      </c>
      <c r="AV100" s="3" t="s">
        <v>11</v>
      </c>
      <c r="AW100" s="4" t="s">
        <v>12</v>
      </c>
      <c r="AX100" s="4" t="s">
        <v>158</v>
      </c>
      <c r="AY100" s="4">
        <v>2002</v>
      </c>
      <c r="AZ100" s="3" t="s">
        <v>30</v>
      </c>
      <c r="BA100" s="3" t="s">
        <v>30</v>
      </c>
      <c r="BB100" s="3">
        <v>3582</v>
      </c>
      <c r="BC100" s="3">
        <v>0</v>
      </c>
      <c r="BD100" s="3">
        <v>0</v>
      </c>
      <c r="BE100" s="3">
        <v>1</v>
      </c>
      <c r="BF100" s="3">
        <v>1</v>
      </c>
      <c r="BG100" s="4" t="s">
        <v>332</v>
      </c>
      <c r="BH100" s="4" t="s">
        <v>1010</v>
      </c>
      <c r="BI100" s="4" t="s">
        <v>334</v>
      </c>
      <c r="BJ100" s="4" t="s">
        <v>33</v>
      </c>
      <c r="BK100" s="4"/>
      <c r="BL100" s="3">
        <v>7.1999999999999995E-2</v>
      </c>
      <c r="BM100" s="3"/>
      <c r="BN100" s="3"/>
      <c r="BO100" s="3" t="s">
        <v>20</v>
      </c>
      <c r="BP100" s="3">
        <v>4.01</v>
      </c>
      <c r="BQ100" s="3"/>
    </row>
    <row r="101" spans="1:69" x14ac:dyDescent="0.25">
      <c r="A101" s="2">
        <v>54</v>
      </c>
      <c r="B101" s="3" t="s">
        <v>539</v>
      </c>
      <c r="C101" s="3">
        <v>54.1</v>
      </c>
      <c r="D101" s="3" t="s">
        <v>916</v>
      </c>
      <c r="E101" s="3" t="s">
        <v>569</v>
      </c>
      <c r="F101" s="3"/>
      <c r="G101" s="3"/>
      <c r="H101" s="3" t="str">
        <f>IF(AK101&lt;'2_3 - Outliers'!$F$11,"Exclude, Low outlier",IF(AK101&gt;'2_3 - Outliers'!$F$12,"Exclude, High outlier",""))</f>
        <v/>
      </c>
      <c r="I101" s="3">
        <f>IF(AM101="",VLOOKUP(BI101,'4 -Impute_SE'!$B$10:$C$21,2,FALSE),Database!AM101)</f>
        <v>9.1214876538965012E-2</v>
      </c>
      <c r="J101" s="3">
        <f t="shared" si="13"/>
        <v>10.963123976523958</v>
      </c>
      <c r="K101" s="3" t="s">
        <v>1518</v>
      </c>
      <c r="L101" s="3">
        <f>1/VLOOKUP($K101,'5-7 Weighting'!J:K,2,FALSE)</f>
        <v>0.5</v>
      </c>
      <c r="M101" s="3">
        <f t="shared" si="14"/>
        <v>5.481561988261979</v>
      </c>
      <c r="N101" s="3">
        <f>M101/(VLOOKUP($BI101,'5-7 Weighting'!$M$9:$N$20,2,FALSE)/VLOOKUP($BI101,'5-7 Weighting'!$M$9:$O$20,3,FALSE))</f>
        <v>0.64556328641117</v>
      </c>
      <c r="O101" s="3">
        <f t="shared" si="15"/>
        <v>-3.7184445297283389E-3</v>
      </c>
      <c r="P101" s="3" t="e">
        <f>1/VLOOKUP($K101,'5-7 Weighting'!Y:Z,2,FALSE)</f>
        <v>#N/A</v>
      </c>
      <c r="Q101" s="3" t="e">
        <f t="shared" si="19"/>
        <v>#N/A</v>
      </c>
      <c r="R101" s="3" t="e">
        <f>Q101/(VLOOKUP($BI101,'5-7 Weighting'!$AC$12:$AD$20,2,FALSE)/(VLOOKUP($BI101,'5-7 Weighting'!$AC$12:$AE$20,3,FALSE)))</f>
        <v>#N/A</v>
      </c>
      <c r="S101" s="3" t="e">
        <f t="shared" si="16"/>
        <v>#N/A</v>
      </c>
      <c r="T101" s="3" t="e">
        <f>1/VLOOKUP($K101,'5-7 Weighting'!$AO$9:$AP$311,2,FALSE)</f>
        <v>#N/A</v>
      </c>
      <c r="U101" s="3" t="e">
        <f t="shared" si="20"/>
        <v>#N/A</v>
      </c>
      <c r="V101" s="3" t="e">
        <f>U101/(VLOOKUP($BI101,'5-7 Weighting'!$AS$12:$AT$22,2,FALSE)/VLOOKUP($BI101,'5-7 Weighting'!$AS$12:$AU$22,3,FALSE))</f>
        <v>#N/A</v>
      </c>
      <c r="W101" s="3" t="e">
        <f t="shared" si="21"/>
        <v>#N/A</v>
      </c>
      <c r="X101" s="3">
        <f>1/VLOOKUP($K101,'5-7 Weighting'!$BE$9:$BF$487,2,FALSE)</f>
        <v>0.5</v>
      </c>
      <c r="Y101" s="3">
        <f t="shared" si="22"/>
        <v>5.481561988261979</v>
      </c>
      <c r="Z101" s="3">
        <f>Y101/(VLOOKUP($BI101,'5-7 Weighting'!$BI$12:$BJ$23,2,FALSE)/VLOOKUP($BI101,'5-7 Weighting'!$BI$12:$BK$23,3,FALSE))</f>
        <v>0.64556328641117011</v>
      </c>
      <c r="AA101" s="3">
        <f t="shared" si="23"/>
        <v>-3.7184445297283393E-3</v>
      </c>
      <c r="AB101" s="3">
        <f>1/VLOOKUP($K101,'5-7 Weighting'!$BU$9:$BV$415,2,FALSE)</f>
        <v>0.5</v>
      </c>
      <c r="AC101" s="3">
        <f t="shared" si="24"/>
        <v>5.481561988261979</v>
      </c>
      <c r="AD101" s="3">
        <f>AC101/(VLOOKUP($BI101,'5-7 Weighting'!$BY$12:$BZ$23,2,FALSE)/(VLOOKUP($BI101,'5-7 Weighting'!$BY$12:$CA$23,3,FALSE)))</f>
        <v>0.875</v>
      </c>
      <c r="AE101" s="3">
        <f t="shared" si="17"/>
        <v>-5.0399999999999993E-3</v>
      </c>
      <c r="AF101" s="3">
        <f>1/VLOOKUP($K101,'5-7 Weighting'!$CK$9:CL$445,2,FALSE)</f>
        <v>0.5</v>
      </c>
      <c r="AG101" s="3">
        <f t="shared" si="25"/>
        <v>5.481561988261979</v>
      </c>
      <c r="AH101" s="3">
        <f>AG101/(VLOOKUP($BI101,'5-7 Weighting'!$CO$12:$CP$23,2,FALSE)/(VLOOKUP($BI101,'5-7 Weighting'!$CO$12:$CQ$23,3,FALSE)))</f>
        <v>0.65834065022786803</v>
      </c>
      <c r="AI101" s="3">
        <f t="shared" si="18"/>
        <v>-3.7920421453125196E-3</v>
      </c>
      <c r="AJ101" s="3" t="s">
        <v>246</v>
      </c>
      <c r="AK101" s="6">
        <v>-5.7599999999999995E-3</v>
      </c>
      <c r="AL101" s="3" t="s">
        <v>72</v>
      </c>
      <c r="AM101" s="3"/>
      <c r="AN101" s="3"/>
      <c r="AO101" s="3" t="s">
        <v>53</v>
      </c>
      <c r="AP101" s="3" t="s">
        <v>6</v>
      </c>
      <c r="AQ101" s="3" t="s">
        <v>54</v>
      </c>
      <c r="AR101" s="3" t="s">
        <v>55</v>
      </c>
      <c r="AS101" s="3" t="s">
        <v>37</v>
      </c>
      <c r="AT101" s="3" t="s">
        <v>56</v>
      </c>
      <c r="AU101" s="3" t="s">
        <v>57</v>
      </c>
      <c r="AV101" s="3" t="s">
        <v>39</v>
      </c>
      <c r="AW101" s="4" t="s">
        <v>12</v>
      </c>
      <c r="AX101" s="4" t="s">
        <v>29</v>
      </c>
      <c r="AY101" s="4">
        <v>2009</v>
      </c>
      <c r="AZ101" s="3" t="s">
        <v>30</v>
      </c>
      <c r="BA101" s="3" t="s">
        <v>14</v>
      </c>
      <c r="BB101" s="3">
        <v>4934</v>
      </c>
      <c r="BC101" s="3">
        <v>1</v>
      </c>
      <c r="BD101" s="3">
        <v>0</v>
      </c>
      <c r="BE101" s="3">
        <v>1</v>
      </c>
      <c r="BF101" s="3">
        <v>1</v>
      </c>
      <c r="BG101" s="4" t="s">
        <v>348</v>
      </c>
      <c r="BH101" s="4" t="s">
        <v>749</v>
      </c>
      <c r="BI101" s="4" t="s">
        <v>711</v>
      </c>
      <c r="BJ101" s="4" t="s">
        <v>58</v>
      </c>
      <c r="BK101" s="4" t="s">
        <v>59</v>
      </c>
      <c r="BL101" s="3">
        <v>0.04</v>
      </c>
      <c r="BM101" s="3">
        <v>1.0408107741923882</v>
      </c>
      <c r="BN101" s="3"/>
      <c r="BO101" s="3" t="s">
        <v>60</v>
      </c>
      <c r="BP101" s="3" t="s">
        <v>20</v>
      </c>
      <c r="BQ101" s="3"/>
    </row>
    <row r="102" spans="1:69" x14ac:dyDescent="0.25">
      <c r="A102" s="2">
        <v>65</v>
      </c>
      <c r="B102" s="3" t="s">
        <v>354</v>
      </c>
      <c r="C102" s="3">
        <v>65.5</v>
      </c>
      <c r="D102" s="3" t="s">
        <v>691</v>
      </c>
      <c r="E102" s="3" t="s">
        <v>372</v>
      </c>
      <c r="F102" s="3"/>
      <c r="G102" s="3"/>
      <c r="H102" s="3" t="str">
        <f>IF(AK102&lt;'2_3 - Outliers'!$F$11,"Exclude, Low outlier",IF(AK102&gt;'2_3 - Outliers'!$F$12,"Exclude, High outlier",""))</f>
        <v/>
      </c>
      <c r="I102" s="3">
        <f>IF(AM102="",VLOOKUP(BI102,'4 -Impute_SE'!$B$10:$C$21,2,FALSE),Database!AM102)</f>
        <v>8.2242424242424238E-3</v>
      </c>
      <c r="J102" s="3">
        <f t="shared" si="13"/>
        <v>121.59174649963154</v>
      </c>
      <c r="K102" s="3" t="s">
        <v>1519</v>
      </c>
      <c r="L102" s="3">
        <f>1/VLOOKUP($K102,'5-7 Weighting'!J:K,2,FALSE)</f>
        <v>1</v>
      </c>
      <c r="M102" s="3">
        <f t="shared" si="14"/>
        <v>121.59174649963154</v>
      </c>
      <c r="N102" s="3">
        <f>M102/(VLOOKUP($BI102,'5-7 Weighting'!$M$9:$N$20,2,FALSE)/VLOOKUP($BI102,'5-7 Weighting'!$M$9:$O$20,3,FALSE))</f>
        <v>2.2490090868844241</v>
      </c>
      <c r="O102" s="3">
        <f t="shared" si="15"/>
        <v>-1.2207621323608654E-2</v>
      </c>
      <c r="P102" s="3" t="e">
        <f>1/VLOOKUP($K102,'5-7 Weighting'!Y:Z,2,FALSE)</f>
        <v>#N/A</v>
      </c>
      <c r="Q102" s="3" t="e">
        <f t="shared" si="19"/>
        <v>#N/A</v>
      </c>
      <c r="R102" s="3" t="e">
        <f>Q102/(VLOOKUP($BI102,'5-7 Weighting'!$AC$12:$AD$20,2,FALSE)/(VLOOKUP($BI102,'5-7 Weighting'!$AC$12:$AE$20,3,FALSE)))</f>
        <v>#N/A</v>
      </c>
      <c r="S102" s="3" t="e">
        <f t="shared" si="16"/>
        <v>#N/A</v>
      </c>
      <c r="T102" s="3" t="e">
        <f>1/VLOOKUP($K102,'5-7 Weighting'!$AO$9:$AP$311,2,FALSE)</f>
        <v>#N/A</v>
      </c>
      <c r="U102" s="3" t="e">
        <f t="shared" si="20"/>
        <v>#N/A</v>
      </c>
      <c r="V102" s="3" t="e">
        <f>U102/(VLOOKUP($BI102,'5-7 Weighting'!$AS$12:$AT$22,2,FALSE)/VLOOKUP($BI102,'5-7 Weighting'!$AS$12:$AU$22,3,FALSE))</f>
        <v>#N/A</v>
      </c>
      <c r="W102" s="3" t="e">
        <f t="shared" si="21"/>
        <v>#N/A</v>
      </c>
      <c r="X102" s="3">
        <f>1/VLOOKUP($K102,'5-7 Weighting'!$BE$9:$BF$487,2,FALSE)</f>
        <v>1</v>
      </c>
      <c r="Y102" s="3">
        <f t="shared" si="22"/>
        <v>121.59174649963154</v>
      </c>
      <c r="Z102" s="3">
        <f>Y102/(VLOOKUP($BI102,'5-7 Weighting'!$BI$12:$BJ$23,2,FALSE)/VLOOKUP($BI102,'5-7 Weighting'!$BI$12:$BK$23,3,FALSE))</f>
        <v>1.8791426763205004</v>
      </c>
      <c r="AA102" s="3">
        <f t="shared" si="23"/>
        <v>-1.0199986447067676E-2</v>
      </c>
      <c r="AB102" s="3" t="e">
        <f>1/VLOOKUP($K102,'5-7 Weighting'!$BU$9:$BV$415,2,FALSE)</f>
        <v>#N/A</v>
      </c>
      <c r="AC102" s="3" t="e">
        <f t="shared" si="24"/>
        <v>#N/A</v>
      </c>
      <c r="AD102" s="3" t="e">
        <f>AC102/(VLOOKUP($BI102,'5-7 Weighting'!$BY$12:$BZ$23,2,FALSE)/(VLOOKUP($BI102,'5-7 Weighting'!$BY$12:$CA$23,3,FALSE)))</f>
        <v>#N/A</v>
      </c>
      <c r="AE102" s="3" t="e">
        <f t="shared" si="17"/>
        <v>#N/A</v>
      </c>
      <c r="AF102" s="3">
        <f>1/VLOOKUP($K102,'5-7 Weighting'!$CK$9:CL$445,2,FALSE)</f>
        <v>1</v>
      </c>
      <c r="AG102" s="3">
        <f t="shared" si="25"/>
        <v>121.59174649963154</v>
      </c>
      <c r="AH102" s="3">
        <f>AG102/(VLOOKUP($BI102,'5-7 Weighting'!$CO$12:$CP$23,2,FALSE)/(VLOOKUP($BI102,'5-7 Weighting'!$CO$12:$CQ$23,3,FALSE)))</f>
        <v>1.8641296474897686</v>
      </c>
      <c r="AI102" s="3">
        <f t="shared" si="18"/>
        <v>-1.0118495726574464E-2</v>
      </c>
      <c r="AJ102" s="3" t="s">
        <v>370</v>
      </c>
      <c r="AK102" s="6">
        <v>-5.4279999999999997E-3</v>
      </c>
      <c r="AL102" s="3" t="s">
        <v>358</v>
      </c>
      <c r="AM102" s="3">
        <v>8.2242424242424238E-3</v>
      </c>
      <c r="AN102" s="3" t="s">
        <v>26</v>
      </c>
      <c r="AO102" s="3" t="s">
        <v>53</v>
      </c>
      <c r="AP102" s="3" t="s">
        <v>143</v>
      </c>
      <c r="AQ102" s="3" t="s">
        <v>54</v>
      </c>
      <c r="AR102" s="3" t="s">
        <v>7</v>
      </c>
      <c r="AS102" s="3" t="s">
        <v>359</v>
      </c>
      <c r="AT102" s="3" t="s">
        <v>28</v>
      </c>
      <c r="AU102" s="3" t="s">
        <v>10</v>
      </c>
      <c r="AV102" s="3" t="s">
        <v>11</v>
      </c>
      <c r="AW102" s="4" t="s">
        <v>108</v>
      </c>
      <c r="AX102" s="4" t="s">
        <v>366</v>
      </c>
      <c r="AY102" s="4">
        <v>2010</v>
      </c>
      <c r="AZ102" s="3" t="s">
        <v>14</v>
      </c>
      <c r="BA102" s="3" t="s">
        <v>14</v>
      </c>
      <c r="BB102" s="3">
        <v>473</v>
      </c>
      <c r="BC102" s="3">
        <v>1</v>
      </c>
      <c r="BD102" s="3">
        <v>0</v>
      </c>
      <c r="BE102" s="3">
        <v>0</v>
      </c>
      <c r="BF102" s="3">
        <v>0</v>
      </c>
      <c r="BG102" s="4" t="s">
        <v>15</v>
      </c>
      <c r="BH102" s="4" t="s">
        <v>637</v>
      </c>
      <c r="BI102" s="4" t="s">
        <v>17</v>
      </c>
      <c r="BJ102" s="4" t="s">
        <v>33</v>
      </c>
      <c r="BK102" s="4"/>
      <c r="BL102" s="3">
        <v>-1.357</v>
      </c>
      <c r="BM102" s="3"/>
      <c r="BN102" s="3"/>
      <c r="BO102" s="3" t="s">
        <v>20</v>
      </c>
      <c r="BP102" s="3">
        <v>-0.66</v>
      </c>
      <c r="BQ102" s="3"/>
    </row>
    <row r="103" spans="1:69" x14ac:dyDescent="0.25">
      <c r="A103" s="2">
        <v>47</v>
      </c>
      <c r="B103" s="3" t="s">
        <v>875</v>
      </c>
      <c r="C103" s="3">
        <v>47.7</v>
      </c>
      <c r="D103" s="3" t="s">
        <v>908</v>
      </c>
      <c r="E103" s="3" t="s">
        <v>909</v>
      </c>
      <c r="F103" s="3"/>
      <c r="G103" s="3"/>
      <c r="H103" s="3" t="str">
        <f>IF(AK103&lt;'2_3 - Outliers'!$F$11,"Exclude, Low outlier",IF(AK103&gt;'2_3 - Outliers'!$F$12,"Exclude, High outlier",""))</f>
        <v/>
      </c>
      <c r="I103" s="3">
        <f>IF(AM103="",VLOOKUP(BI103,'4 -Impute_SE'!$B$10:$C$21,2,FALSE),Database!AM103)</f>
        <v>8.6956521739130436E-3</v>
      </c>
      <c r="J103" s="3">
        <f t="shared" si="13"/>
        <v>115</v>
      </c>
      <c r="K103" s="3" t="s">
        <v>1520</v>
      </c>
      <c r="L103" s="3">
        <f>1/VLOOKUP($K103,'5-7 Weighting'!J:K,2,FALSE)</f>
        <v>1</v>
      </c>
      <c r="M103" s="3">
        <f t="shared" si="14"/>
        <v>115</v>
      </c>
      <c r="N103" s="3">
        <f>M103/(VLOOKUP($BI103,'5-7 Weighting'!$M$9:$N$20,2,FALSE)/VLOOKUP($BI103,'5-7 Weighting'!$M$9:$O$20,3,FALSE))</f>
        <v>8.0224637268201479E-6</v>
      </c>
      <c r="O103" s="3">
        <f t="shared" si="15"/>
        <v>-3.2089854907280592E-8</v>
      </c>
      <c r="P103" s="3" t="e">
        <f>1/VLOOKUP($K103,'5-7 Weighting'!Y:Z,2,FALSE)</f>
        <v>#N/A</v>
      </c>
      <c r="Q103" s="3" t="e">
        <f t="shared" si="19"/>
        <v>#N/A</v>
      </c>
      <c r="R103" s="3" t="e">
        <f>Q103/(VLOOKUP($BI103,'5-7 Weighting'!$AC$12:$AD$20,2,FALSE)/(VLOOKUP($BI103,'5-7 Weighting'!$AC$12:$AE$20,3,FALSE)))</f>
        <v>#N/A</v>
      </c>
      <c r="S103" s="3" t="e">
        <f t="shared" si="16"/>
        <v>#N/A</v>
      </c>
      <c r="T103" s="3" t="e">
        <f>1/VLOOKUP($K103,'5-7 Weighting'!$AO$9:$AP$311,2,FALSE)</f>
        <v>#N/A</v>
      </c>
      <c r="U103" s="3" t="e">
        <f t="shared" si="20"/>
        <v>#N/A</v>
      </c>
      <c r="V103" s="3" t="e">
        <f>U103/(VLOOKUP($BI103,'5-7 Weighting'!$AS$12:$AT$22,2,FALSE)/VLOOKUP($BI103,'5-7 Weighting'!$AS$12:$AU$22,3,FALSE))</f>
        <v>#N/A</v>
      </c>
      <c r="W103" s="3" t="e">
        <f t="shared" si="21"/>
        <v>#N/A</v>
      </c>
      <c r="X103" s="3">
        <f>1/VLOOKUP($K103,'5-7 Weighting'!$BE$9:$BF$487,2,FALSE)</f>
        <v>1</v>
      </c>
      <c r="Y103" s="3">
        <f t="shared" si="22"/>
        <v>115</v>
      </c>
      <c r="Z103" s="3">
        <f>Y103/(VLOOKUP($BI103,'5-7 Weighting'!$BI$12:$BJ$23,2,FALSE)/VLOOKUP($BI103,'5-7 Weighting'!$BI$12:$BK$23,3,FALSE))</f>
        <v>0.41084867680150722</v>
      </c>
      <c r="AA103" s="3">
        <f t="shared" si="23"/>
        <v>-1.6433947072060288E-3</v>
      </c>
      <c r="AB103" s="3">
        <f>1/VLOOKUP($K103,'5-7 Weighting'!$BU$9:$BV$415,2,FALSE)</f>
        <v>1</v>
      </c>
      <c r="AC103" s="3">
        <f t="shared" si="24"/>
        <v>115</v>
      </c>
      <c r="AD103" s="3">
        <f>AC103/(VLOOKUP($BI103,'5-7 Weighting'!$BY$12:$BZ$23,2,FALSE)/(VLOOKUP($BI103,'5-7 Weighting'!$BY$12:$CA$23,3,FALSE)))</f>
        <v>0.38158835147991182</v>
      </c>
      <c r="AE103" s="3">
        <f t="shared" si="17"/>
        <v>-1.5263534059196473E-3</v>
      </c>
      <c r="AF103" s="3" t="e">
        <f>1/VLOOKUP($K103,'5-7 Weighting'!$CK$9:CL$445,2,FALSE)</f>
        <v>#N/A</v>
      </c>
      <c r="AG103" s="3" t="e">
        <f t="shared" si="25"/>
        <v>#N/A</v>
      </c>
      <c r="AH103" s="3" t="e">
        <f>AG103/(VLOOKUP($BI103,'5-7 Weighting'!$CO$12:$CP$23,2,FALSE)/(VLOOKUP($BI103,'5-7 Weighting'!$CO$12:$CQ$23,3,FALSE)))</f>
        <v>#N/A</v>
      </c>
      <c r="AI103" s="3" t="e">
        <f t="shared" si="18"/>
        <v>#N/A</v>
      </c>
      <c r="AJ103" s="3" t="s">
        <v>156</v>
      </c>
      <c r="AK103" s="6">
        <v>-4.0000000000000001E-3</v>
      </c>
      <c r="AL103" s="3" t="s">
        <v>157</v>
      </c>
      <c r="AM103" s="3">
        <v>8.6956521739130436E-3</v>
      </c>
      <c r="AN103" s="3" t="s">
        <v>26</v>
      </c>
      <c r="AO103" s="3" t="s">
        <v>53</v>
      </c>
      <c r="AP103" s="3" t="s">
        <v>143</v>
      </c>
      <c r="AQ103" s="3" t="s">
        <v>54</v>
      </c>
      <c r="AR103" s="3" t="s">
        <v>7</v>
      </c>
      <c r="AS103" s="3" t="s">
        <v>878</v>
      </c>
      <c r="AT103" s="3" t="s">
        <v>28</v>
      </c>
      <c r="AU103" s="3" t="s">
        <v>57</v>
      </c>
      <c r="AV103" s="3" t="s">
        <v>11</v>
      </c>
      <c r="AW103" s="4" t="s">
        <v>12</v>
      </c>
      <c r="AX103" s="4" t="s">
        <v>13</v>
      </c>
      <c r="AY103" s="4" t="s">
        <v>879</v>
      </c>
      <c r="AZ103" s="3" t="s">
        <v>2425</v>
      </c>
      <c r="BA103" s="3" t="s">
        <v>14</v>
      </c>
      <c r="BB103" s="3">
        <v>6369</v>
      </c>
      <c r="BC103" s="3">
        <v>0</v>
      </c>
      <c r="BD103" s="3">
        <v>0</v>
      </c>
      <c r="BE103" s="3">
        <v>1</v>
      </c>
      <c r="BF103" s="3">
        <v>1</v>
      </c>
      <c r="BG103" s="4" t="s">
        <v>97</v>
      </c>
      <c r="BH103" s="4" t="s">
        <v>854</v>
      </c>
      <c r="BI103" s="4" t="s">
        <v>1401</v>
      </c>
      <c r="BJ103" s="4" t="s">
        <v>142</v>
      </c>
      <c r="BK103" s="4"/>
      <c r="BL103" s="3">
        <v>-4.0000000000000001E-3</v>
      </c>
      <c r="BM103" s="3"/>
      <c r="BN103" s="3"/>
      <c r="BO103" s="3" t="s">
        <v>20</v>
      </c>
      <c r="BP103" s="3">
        <v>-0.46</v>
      </c>
      <c r="BQ103" s="3"/>
    </row>
    <row r="104" spans="1:69" x14ac:dyDescent="0.25">
      <c r="A104" s="2">
        <v>131</v>
      </c>
      <c r="B104" s="3" t="s">
        <v>68</v>
      </c>
      <c r="C104" s="3">
        <v>131.19999999999999</v>
      </c>
      <c r="D104" s="3" t="s">
        <v>789</v>
      </c>
      <c r="E104" s="3" t="s">
        <v>231</v>
      </c>
      <c r="F104" s="3">
        <v>1</v>
      </c>
      <c r="G104" s="3"/>
      <c r="H104" s="3" t="str">
        <f>IF(AK104&lt;'2_3 - Outliers'!$F$11,"Exclude, Low outlier",IF(AK104&gt;'2_3 - Outliers'!$F$12,"Exclude, High outlier",""))</f>
        <v/>
      </c>
      <c r="I104" s="3">
        <f>IF(AM104="",VLOOKUP(BI104,'4 -Impute_SE'!$B$10:$C$21,2,FALSE),Database!AM104)</f>
        <v>0.12663333333333332</v>
      </c>
      <c r="J104" s="3">
        <f t="shared" si="13"/>
        <v>7.8968149513029751</v>
      </c>
      <c r="K104" s="3" t="s">
        <v>1521</v>
      </c>
      <c r="L104" s="3">
        <f>1/VLOOKUP($K104,'5-7 Weighting'!J:K,2,FALSE)</f>
        <v>0.5</v>
      </c>
      <c r="M104" s="3">
        <f t="shared" si="14"/>
        <v>3.9484074756514875</v>
      </c>
      <c r="N104" s="3">
        <f>M104/(VLOOKUP($BI104,'5-7 Weighting'!$M$9:$N$20,2,FALSE)/VLOOKUP($BI104,'5-7 Weighting'!$M$9:$O$20,3,FALSE))</f>
        <v>0.44066757704032006</v>
      </c>
      <c r="O104" s="3">
        <f t="shared" si="15"/>
        <v>-1.6740961251761758E-3</v>
      </c>
      <c r="P104" s="3">
        <f>1/VLOOKUP($K104,'5-7 Weighting'!Y:Z,2,FALSE)</f>
        <v>0.5</v>
      </c>
      <c r="Q104" s="3">
        <f t="shared" si="19"/>
        <v>3.9484074756514875</v>
      </c>
      <c r="R104" s="3">
        <f>Q104/(VLOOKUP($BI104,'5-7 Weighting'!$AC$12:$AD$20,2,FALSE)/(VLOOKUP($BI104,'5-7 Weighting'!$AC$12:$AE$20,3,FALSE)))</f>
        <v>1.1239530843194894</v>
      </c>
      <c r="S104" s="3">
        <f t="shared" si="16"/>
        <v>-4.2698977673297396E-3</v>
      </c>
      <c r="T104" s="3">
        <f>1/VLOOKUP($K104,'5-7 Weighting'!$AO$9:$AP$311,2,FALSE)</f>
        <v>0.5</v>
      </c>
      <c r="U104" s="3">
        <f t="shared" si="20"/>
        <v>3.9484074756514875</v>
      </c>
      <c r="V104" s="3">
        <f>U104/(VLOOKUP($BI104,'5-7 Weighting'!$AS$12:$AT$22,2,FALSE)/VLOOKUP($BI104,'5-7 Weighting'!$AS$12:$AU$22,3,FALSE))</f>
        <v>0.71581800515058369</v>
      </c>
      <c r="W104" s="3">
        <f t="shared" si="21"/>
        <v>-2.7193926015670672E-3</v>
      </c>
      <c r="X104" s="3" t="e">
        <f>1/VLOOKUP($K104,'5-7 Weighting'!$BE$9:$BF$487,2,FALSE)</f>
        <v>#N/A</v>
      </c>
      <c r="Y104" s="3" t="e">
        <f t="shared" si="22"/>
        <v>#N/A</v>
      </c>
      <c r="Z104" s="3" t="e">
        <f>Y104/(VLOOKUP($BI104,'5-7 Weighting'!$BI$12:$BJ$23,2,FALSE)/VLOOKUP($BI104,'5-7 Weighting'!$BI$12:$BK$23,3,FALSE))</f>
        <v>#N/A</v>
      </c>
      <c r="AA104" s="3" t="e">
        <f t="shared" si="23"/>
        <v>#N/A</v>
      </c>
      <c r="AB104" s="3">
        <f>1/VLOOKUP($K104,'5-7 Weighting'!$BU$9:$BV$415,2,FALSE)</f>
        <v>0.5</v>
      </c>
      <c r="AC104" s="3">
        <f t="shared" si="24"/>
        <v>3.9484074756514875</v>
      </c>
      <c r="AD104" s="3">
        <f>AC104/(VLOOKUP($BI104,'5-7 Weighting'!$BY$12:$BZ$23,2,FALSE)/(VLOOKUP($BI104,'5-7 Weighting'!$BY$12:$CA$23,3,FALSE)))</f>
        <v>0.28449386569425833</v>
      </c>
      <c r="AE104" s="3">
        <f t="shared" si="17"/>
        <v>-1.0807921957724873E-3</v>
      </c>
      <c r="AF104" s="3" t="e">
        <f>1/VLOOKUP($K104,'5-7 Weighting'!$CK$9:CL$445,2,FALSE)</f>
        <v>#N/A</v>
      </c>
      <c r="AG104" s="3" t="e">
        <f t="shared" si="25"/>
        <v>#N/A</v>
      </c>
      <c r="AH104" s="3" t="e">
        <f>AG104/(VLOOKUP($BI104,'5-7 Weighting'!$CO$12:$CP$23,2,FALSE)/(VLOOKUP($BI104,'5-7 Weighting'!$CO$12:$CQ$23,3,FALSE)))</f>
        <v>#N/A</v>
      </c>
      <c r="AI104" s="3" t="e">
        <f t="shared" si="18"/>
        <v>#N/A</v>
      </c>
      <c r="AJ104" s="3" t="s">
        <v>643</v>
      </c>
      <c r="AK104" s="6">
        <v>-3.7989999999999999E-3</v>
      </c>
      <c r="AL104" s="3" t="s">
        <v>72</v>
      </c>
      <c r="AM104" s="3">
        <v>0.12663333333333332</v>
      </c>
      <c r="AN104" s="3" t="s">
        <v>26</v>
      </c>
      <c r="AO104" s="3" t="s">
        <v>53</v>
      </c>
      <c r="AP104" s="3" t="s">
        <v>143</v>
      </c>
      <c r="AQ104" s="3" t="s">
        <v>54</v>
      </c>
      <c r="AR104" s="3" t="s">
        <v>55</v>
      </c>
      <c r="AS104" s="3" t="s">
        <v>37</v>
      </c>
      <c r="AT104" s="3" t="s">
        <v>73</v>
      </c>
      <c r="AU104" s="3" t="s">
        <v>57</v>
      </c>
      <c r="AV104" s="3" t="s">
        <v>74</v>
      </c>
      <c r="AW104" s="4" t="s">
        <v>12</v>
      </c>
      <c r="AX104" s="4" t="s">
        <v>232</v>
      </c>
      <c r="AY104" s="4">
        <v>1991</v>
      </c>
      <c r="AZ104" s="3" t="s">
        <v>30</v>
      </c>
      <c r="BA104" s="3" t="s">
        <v>30</v>
      </c>
      <c r="BB104" s="3">
        <v>1036</v>
      </c>
      <c r="BC104" s="3">
        <v>0</v>
      </c>
      <c r="BD104" s="3">
        <v>0</v>
      </c>
      <c r="BE104" s="3">
        <v>1</v>
      </c>
      <c r="BF104" s="3">
        <v>1</v>
      </c>
      <c r="BG104" s="4" t="s">
        <v>348</v>
      </c>
      <c r="BH104" s="4" t="s">
        <v>790</v>
      </c>
      <c r="BI104" s="4" t="s">
        <v>350</v>
      </c>
      <c r="BJ104" s="4" t="s">
        <v>234</v>
      </c>
      <c r="BK104" s="4" t="s">
        <v>78</v>
      </c>
      <c r="BL104" s="3">
        <v>-1.3100000000000001E-2</v>
      </c>
      <c r="BM104" s="3">
        <v>0.98698543154204177</v>
      </c>
      <c r="BN104" s="3"/>
      <c r="BO104" s="3" t="s">
        <v>60</v>
      </c>
      <c r="BP104" s="3">
        <v>-0.03</v>
      </c>
      <c r="BQ104" s="3"/>
    </row>
    <row r="105" spans="1:69" x14ac:dyDescent="0.25">
      <c r="A105" s="2">
        <v>104</v>
      </c>
      <c r="B105" s="3" t="s">
        <v>429</v>
      </c>
      <c r="C105" s="3">
        <v>104.2</v>
      </c>
      <c r="D105" s="3" t="s">
        <v>906</v>
      </c>
      <c r="E105" s="3" t="s">
        <v>907</v>
      </c>
      <c r="F105" s="3"/>
      <c r="G105" s="3"/>
      <c r="H105" s="3" t="str">
        <f>IF(AK105&lt;'2_3 - Outliers'!$F$11,"Exclude, Low outlier",IF(AK105&gt;'2_3 - Outliers'!$F$12,"Exclude, High outlier",""))</f>
        <v/>
      </c>
      <c r="I105" s="3">
        <f>IF(AM105="",VLOOKUP(BI105,'4 -Impute_SE'!$B$10:$C$21,2,FALSE),Database!AM105)</f>
        <v>2.4229339090800045E-4</v>
      </c>
      <c r="J105" s="3">
        <f t="shared" si="13"/>
        <v>4127.227722772278</v>
      </c>
      <c r="K105" s="3" t="s">
        <v>1522</v>
      </c>
      <c r="L105" s="3">
        <f>1/VLOOKUP($K105,'5-7 Weighting'!J:K,2,FALSE)</f>
        <v>1</v>
      </c>
      <c r="M105" s="3">
        <f t="shared" si="14"/>
        <v>4127.227722772278</v>
      </c>
      <c r="N105" s="3">
        <f>M105/(VLOOKUP($BI105,'5-7 Weighting'!$M$9:$N$20,2,FALSE)/VLOOKUP($BI105,'5-7 Weighting'!$M$9:$O$20,3,FALSE))</f>
        <v>0.20251459801131233</v>
      </c>
      <c r="O105" s="3">
        <f t="shared" si="15"/>
        <v>-4.0907948798285081E-4</v>
      </c>
      <c r="P105" s="3" t="e">
        <f>1/VLOOKUP($K105,'5-7 Weighting'!Y:Z,2,FALSE)</f>
        <v>#N/A</v>
      </c>
      <c r="Q105" s="3" t="e">
        <f t="shared" si="19"/>
        <v>#N/A</v>
      </c>
      <c r="R105" s="3" t="e">
        <f>Q105/(VLOOKUP($BI105,'5-7 Weighting'!$AC$12:$AD$20,2,FALSE)/(VLOOKUP($BI105,'5-7 Weighting'!$AC$12:$AE$20,3,FALSE)))</f>
        <v>#N/A</v>
      </c>
      <c r="S105" s="3" t="e">
        <f t="shared" si="16"/>
        <v>#N/A</v>
      </c>
      <c r="T105" s="3" t="e">
        <f>1/VLOOKUP($K105,'5-7 Weighting'!$AO$9:$AP$311,2,FALSE)</f>
        <v>#N/A</v>
      </c>
      <c r="U105" s="3" t="e">
        <f t="shared" si="20"/>
        <v>#N/A</v>
      </c>
      <c r="V105" s="3" t="e">
        <f>U105/(VLOOKUP($BI105,'5-7 Weighting'!$AS$12:$AT$22,2,FALSE)/VLOOKUP($BI105,'5-7 Weighting'!$AS$12:$AU$22,3,FALSE))</f>
        <v>#N/A</v>
      </c>
      <c r="W105" s="3" t="e">
        <f t="shared" si="21"/>
        <v>#N/A</v>
      </c>
      <c r="X105" s="3">
        <f>1/VLOOKUP($K105,'5-7 Weighting'!$BE$9:$BF$487,2,FALSE)</f>
        <v>1</v>
      </c>
      <c r="Y105" s="3">
        <f t="shared" si="22"/>
        <v>4127.227722772278</v>
      </c>
      <c r="Z105" s="3">
        <f>Y105/(VLOOKUP($BI105,'5-7 Weighting'!$BI$12:$BJ$23,2,FALSE)/VLOOKUP($BI105,'5-7 Weighting'!$BI$12:$BK$23,3,FALSE))</f>
        <v>0.11142963780438875</v>
      </c>
      <c r="AA105" s="3">
        <f t="shared" si="23"/>
        <v>-2.2508786836486524E-4</v>
      </c>
      <c r="AB105" s="3">
        <f>1/VLOOKUP($K105,'5-7 Weighting'!$BU$9:$BV$415,2,FALSE)</f>
        <v>1</v>
      </c>
      <c r="AC105" s="3">
        <f t="shared" si="24"/>
        <v>4127.227722772278</v>
      </c>
      <c r="AD105" s="3">
        <f>AC105/(VLOOKUP($BI105,'5-7 Weighting'!$BY$12:$BZ$23,2,FALSE)/(VLOOKUP($BI105,'5-7 Weighting'!$BY$12:$CA$23,3,FALSE)))</f>
        <v>14.69788231867124</v>
      </c>
      <c r="AE105" s="3">
        <f t="shared" si="17"/>
        <v>-2.96897222837159E-2</v>
      </c>
      <c r="AF105" s="3" t="e">
        <f>1/VLOOKUP($K105,'5-7 Weighting'!$CK$9:CL$445,2,FALSE)</f>
        <v>#N/A</v>
      </c>
      <c r="AG105" s="3" t="e">
        <f t="shared" si="25"/>
        <v>#N/A</v>
      </c>
      <c r="AH105" s="3" t="e">
        <f>AG105/(VLOOKUP($BI105,'5-7 Weighting'!$CO$12:$CP$23,2,FALSE)/(VLOOKUP($BI105,'5-7 Weighting'!$CO$12:$CQ$23,3,FALSE)))</f>
        <v>#N/A</v>
      </c>
      <c r="AI105" s="3" t="e">
        <f t="shared" si="18"/>
        <v>#N/A</v>
      </c>
      <c r="AJ105" s="3" t="s">
        <v>432</v>
      </c>
      <c r="AK105" s="6">
        <v>-2.0199999999999997E-3</v>
      </c>
      <c r="AL105" s="3" t="s">
        <v>358</v>
      </c>
      <c r="AM105" s="3">
        <v>2.4229339090800045E-4</v>
      </c>
      <c r="AN105" s="3" t="s">
        <v>26</v>
      </c>
      <c r="AO105" s="3" t="s">
        <v>5</v>
      </c>
      <c r="AP105" s="3" t="s">
        <v>6</v>
      </c>
      <c r="AQ105" s="3" t="s">
        <v>5</v>
      </c>
      <c r="AR105" s="3" t="s">
        <v>7</v>
      </c>
      <c r="AS105" s="3" t="s">
        <v>8</v>
      </c>
      <c r="AT105" s="3" t="s">
        <v>28</v>
      </c>
      <c r="AU105" s="3" t="s">
        <v>10</v>
      </c>
      <c r="AV105" s="3" t="s">
        <v>11</v>
      </c>
      <c r="AW105" s="4" t="s">
        <v>12</v>
      </c>
      <c r="AX105" s="4" t="s">
        <v>433</v>
      </c>
      <c r="AY105" s="4">
        <v>2010</v>
      </c>
      <c r="AZ105" s="3" t="s">
        <v>14</v>
      </c>
      <c r="BA105" s="3" t="s">
        <v>14</v>
      </c>
      <c r="BB105" s="3">
        <v>15</v>
      </c>
      <c r="BC105" s="3">
        <v>0</v>
      </c>
      <c r="BD105" s="3">
        <v>0</v>
      </c>
      <c r="BE105" s="3">
        <v>1</v>
      </c>
      <c r="BF105" s="3">
        <v>1</v>
      </c>
      <c r="BG105" s="4" t="s">
        <v>97</v>
      </c>
      <c r="BH105" s="4" t="s">
        <v>857</v>
      </c>
      <c r="BI105" s="4" t="s">
        <v>709</v>
      </c>
      <c r="BJ105" s="4" t="s">
        <v>33</v>
      </c>
      <c r="BK105" s="4"/>
      <c r="BL105" s="3">
        <v>1.4999999999999999E-2</v>
      </c>
      <c r="BM105" s="3"/>
      <c r="BN105" s="3">
        <v>1.0151130646157189</v>
      </c>
      <c r="BO105" s="3" t="s">
        <v>19</v>
      </c>
      <c r="BP105" s="3">
        <v>8.3369999999999997</v>
      </c>
      <c r="BQ105" s="3"/>
    </row>
    <row r="106" spans="1:69" x14ac:dyDescent="0.25">
      <c r="A106" s="2">
        <v>167</v>
      </c>
      <c r="B106" s="3" t="s">
        <v>1229</v>
      </c>
      <c r="C106" s="3">
        <v>167.1</v>
      </c>
      <c r="D106" s="3" t="s">
        <v>1230</v>
      </c>
      <c r="E106" s="3" t="s">
        <v>1231</v>
      </c>
      <c r="F106" s="3"/>
      <c r="G106" s="3"/>
      <c r="H106" s="3" t="str">
        <f>IF(AK106&lt;'2_3 - Outliers'!$F$11,"Exclude, Low outlier",IF(AK106&gt;'2_3 - Outliers'!$F$12,"Exclude, High outlier",""))</f>
        <v/>
      </c>
      <c r="I106" s="3">
        <f>IF(AM106="",VLOOKUP(BI106,'4 -Impute_SE'!$B$10:$C$21,2,FALSE),Database!AM106)</f>
        <v>5.1063218618673668E-2</v>
      </c>
      <c r="J106" s="3">
        <f t="shared" si="13"/>
        <v>19.583567723525814</v>
      </c>
      <c r="K106" s="3" t="s">
        <v>1523</v>
      </c>
      <c r="L106" s="3">
        <f>1/VLOOKUP($K106,'5-7 Weighting'!J:K,2,FALSE)</f>
        <v>1</v>
      </c>
      <c r="M106" s="3">
        <f t="shared" si="14"/>
        <v>19.583567723525814</v>
      </c>
      <c r="N106" s="3">
        <f>M106/(VLOOKUP($BI106,'5-7 Weighting'!$M$9:$N$20,2,FALSE)/VLOOKUP($BI106,'5-7 Weighting'!$M$9:$O$20,3,FALSE))</f>
        <v>1.3661605365540145E-6</v>
      </c>
      <c r="O106" s="3">
        <f t="shared" si="15"/>
        <v>-2.7323210731080289E-9</v>
      </c>
      <c r="P106" s="3" t="e">
        <f>1/VLOOKUP($K106,'5-7 Weighting'!Y:Z,2,FALSE)</f>
        <v>#N/A</v>
      </c>
      <c r="Q106" s="3" t="e">
        <f t="shared" si="19"/>
        <v>#N/A</v>
      </c>
      <c r="R106" s="3" t="e">
        <f>Q106/(VLOOKUP($BI106,'5-7 Weighting'!$AC$12:$AD$20,2,FALSE)/(VLOOKUP($BI106,'5-7 Weighting'!$AC$12:$AE$20,3,FALSE)))</f>
        <v>#N/A</v>
      </c>
      <c r="S106" s="3" t="e">
        <f t="shared" si="16"/>
        <v>#N/A</v>
      </c>
      <c r="T106" s="3" t="e">
        <f>1/VLOOKUP($K106,'5-7 Weighting'!$AO$9:$AP$311,2,FALSE)</f>
        <v>#N/A</v>
      </c>
      <c r="U106" s="3" t="e">
        <f t="shared" si="20"/>
        <v>#N/A</v>
      </c>
      <c r="V106" s="3" t="e">
        <f>U106/(VLOOKUP($BI106,'5-7 Weighting'!$AS$12:$AT$22,2,FALSE)/VLOOKUP($BI106,'5-7 Weighting'!$AS$12:$AU$22,3,FALSE))</f>
        <v>#N/A</v>
      </c>
      <c r="W106" s="3" t="e">
        <f t="shared" si="21"/>
        <v>#N/A</v>
      </c>
      <c r="X106" s="3">
        <f>1/VLOOKUP($K106,'5-7 Weighting'!$BE$9:$BF$487,2,FALSE)</f>
        <v>1</v>
      </c>
      <c r="Y106" s="3">
        <f t="shared" si="22"/>
        <v>19.583567723525814</v>
      </c>
      <c r="Z106" s="3">
        <f>Y106/(VLOOKUP($BI106,'5-7 Weighting'!$BI$12:$BJ$23,2,FALSE)/VLOOKUP($BI106,'5-7 Weighting'!$BI$12:$BK$23,3,FALSE))</f>
        <v>6.9964199010985093E-2</v>
      </c>
      <c r="AA106" s="3">
        <f t="shared" si="23"/>
        <v>-1.3992839802197019E-4</v>
      </c>
      <c r="AB106" s="3">
        <f>1/VLOOKUP($K106,'5-7 Weighting'!$BU$9:$BV$415,2,FALSE)</f>
        <v>1</v>
      </c>
      <c r="AC106" s="3">
        <f t="shared" si="24"/>
        <v>19.583567723525814</v>
      </c>
      <c r="AD106" s="3">
        <f>AC106/(VLOOKUP($BI106,'5-7 Weighting'!$BY$12:$BZ$23,2,FALSE)/(VLOOKUP($BI106,'5-7 Weighting'!$BY$12:$CA$23,3,FALSE)))</f>
        <v>6.4981402814916739E-2</v>
      </c>
      <c r="AE106" s="3">
        <f t="shared" si="17"/>
        <v>-1.2996280562983347E-4</v>
      </c>
      <c r="AF106" s="3">
        <f>1/VLOOKUP($K106,'5-7 Weighting'!$CK$9:CL$445,2,FALSE)</f>
        <v>1</v>
      </c>
      <c r="AG106" s="3">
        <f t="shared" si="25"/>
        <v>19.583567723525814</v>
      </c>
      <c r="AH106" s="3">
        <f>AG106/(VLOOKUP($BI106,'5-7 Weighting'!$CO$12:$CP$23,2,FALSE)/(VLOOKUP($BI106,'5-7 Weighting'!$CO$12:$CQ$23,3,FALSE)))</f>
        <v>6.8309037722304167E-7</v>
      </c>
      <c r="AI106" s="3">
        <f t="shared" si="18"/>
        <v>-1.3661807544460833E-9</v>
      </c>
      <c r="AJ106" s="3" t="s">
        <v>238</v>
      </c>
      <c r="AK106" s="6">
        <v>-2E-3</v>
      </c>
      <c r="AL106" s="3" t="s">
        <v>176</v>
      </c>
      <c r="AM106" s="3"/>
      <c r="AN106" s="3"/>
      <c r="AO106" s="3" t="s">
        <v>53</v>
      </c>
      <c r="AP106" s="3" t="s">
        <v>143</v>
      </c>
      <c r="AQ106" s="3" t="s">
        <v>1311</v>
      </c>
      <c r="AR106" s="3" t="s">
        <v>7</v>
      </c>
      <c r="AS106" s="3" t="s">
        <v>1322</v>
      </c>
      <c r="AT106" s="3" t="s">
        <v>698</v>
      </c>
      <c r="AU106" s="3" t="s">
        <v>10</v>
      </c>
      <c r="AV106" s="3" t="s">
        <v>11</v>
      </c>
      <c r="AW106" s="4" t="s">
        <v>12</v>
      </c>
      <c r="AX106" s="4" t="s">
        <v>13</v>
      </c>
      <c r="AY106" s="4">
        <v>2010</v>
      </c>
      <c r="AZ106" s="3" t="s">
        <v>14</v>
      </c>
      <c r="BA106" s="3" t="s">
        <v>2425</v>
      </c>
      <c r="BB106" s="3">
        <v>358</v>
      </c>
      <c r="BC106" s="3">
        <v>1</v>
      </c>
      <c r="BD106" s="3">
        <v>0</v>
      </c>
      <c r="BE106" s="3">
        <v>1</v>
      </c>
      <c r="BF106" s="3">
        <v>1</v>
      </c>
      <c r="BG106" s="4" t="s">
        <v>97</v>
      </c>
      <c r="BH106" s="4" t="s">
        <v>1376</v>
      </c>
      <c r="BI106" s="3" t="s">
        <v>1401</v>
      </c>
      <c r="BJ106" s="4" t="s">
        <v>33</v>
      </c>
      <c r="BK106" s="4"/>
      <c r="BL106" s="3">
        <v>-2E-3</v>
      </c>
      <c r="BM106" s="3"/>
      <c r="BN106" s="3"/>
      <c r="BO106" s="3"/>
      <c r="BP106" s="3"/>
      <c r="BQ106" s="3"/>
    </row>
    <row r="107" spans="1:69" x14ac:dyDescent="0.25">
      <c r="A107" s="2">
        <v>129</v>
      </c>
      <c r="B107" s="3" t="s">
        <v>335</v>
      </c>
      <c r="C107" s="3">
        <v>129.1</v>
      </c>
      <c r="D107" s="3" t="s">
        <v>704</v>
      </c>
      <c r="E107" s="3" t="s">
        <v>337</v>
      </c>
      <c r="F107" s="3"/>
      <c r="G107" s="3"/>
      <c r="H107" s="3" t="str">
        <f>IF(AK107&lt;'2_3 - Outliers'!$F$11,"Exclude, Low outlier",IF(AK107&gt;'2_3 - Outliers'!$F$12,"Exclude, High outlier",""))</f>
        <v/>
      </c>
      <c r="I107" s="3">
        <f>IF(AM107="",VLOOKUP(BI107,'4 -Impute_SE'!$B$10:$C$21,2,FALSE),Database!AM107)</f>
        <v>-5.9291718277595397E-4</v>
      </c>
      <c r="J107" s="3">
        <f t="shared" si="13"/>
        <v>-1686.5761847517088</v>
      </c>
      <c r="K107" s="3" t="s">
        <v>1524</v>
      </c>
      <c r="L107" s="3">
        <f>1/VLOOKUP($K107,'5-7 Weighting'!J:K,2,FALSE)</f>
        <v>0.5</v>
      </c>
      <c r="M107" s="3">
        <f t="shared" si="14"/>
        <v>-843.28809237585438</v>
      </c>
      <c r="N107" s="3">
        <f>M107/(VLOOKUP($BI107,'5-7 Weighting'!$M$9:$N$20,2,FALSE)/VLOOKUP($BI107,'5-7 Weighting'!$M$9:$O$20,3,FALSE))</f>
        <v>-15.597790452170825</v>
      </c>
      <c r="O107" s="3">
        <f t="shared" si="15"/>
        <v>2.2750567012179767E-2</v>
      </c>
      <c r="P107" s="3" t="e">
        <f>1/VLOOKUP($K107,'5-7 Weighting'!Y:Z,2,FALSE)</f>
        <v>#N/A</v>
      </c>
      <c r="Q107" s="3" t="e">
        <f t="shared" si="19"/>
        <v>#N/A</v>
      </c>
      <c r="R107" s="3" t="e">
        <f>Q107/(VLOOKUP($BI107,'5-7 Weighting'!$AC$12:$AD$20,2,FALSE)/(VLOOKUP($BI107,'5-7 Weighting'!$AC$12:$AE$20,3,FALSE)))</f>
        <v>#N/A</v>
      </c>
      <c r="S107" s="3" t="e">
        <f t="shared" si="16"/>
        <v>#N/A</v>
      </c>
      <c r="T107" s="3" t="e">
        <f>1/VLOOKUP($K107,'5-7 Weighting'!$AO$9:$AP$311,2,FALSE)</f>
        <v>#N/A</v>
      </c>
      <c r="U107" s="3" t="e">
        <f t="shared" si="20"/>
        <v>#N/A</v>
      </c>
      <c r="V107" s="3" t="e">
        <f>U107/(VLOOKUP($BI107,'5-7 Weighting'!$AS$12:$AT$22,2,FALSE)/VLOOKUP($BI107,'5-7 Weighting'!$AS$12:$AU$22,3,FALSE))</f>
        <v>#N/A</v>
      </c>
      <c r="W107" s="3" t="e">
        <f t="shared" si="21"/>
        <v>#N/A</v>
      </c>
      <c r="X107" s="3">
        <f>1/VLOOKUP($K107,'5-7 Weighting'!$BE$9:$BF$487,2,FALSE)</f>
        <v>0.5</v>
      </c>
      <c r="Y107" s="3">
        <f t="shared" si="22"/>
        <v>-843.28809237585438</v>
      </c>
      <c r="Z107" s="3">
        <f>Y107/(VLOOKUP($BI107,'5-7 Weighting'!$BI$12:$BJ$23,2,FALSE)/VLOOKUP($BI107,'5-7 Weighting'!$BI$12:$BK$23,3,FALSE))</f>
        <v>-13.032616838192833</v>
      </c>
      <c r="AA107" s="3">
        <f t="shared" si="23"/>
        <v>1.90090656513534E-2</v>
      </c>
      <c r="AB107" s="3" t="e">
        <f>1/VLOOKUP($K107,'5-7 Weighting'!$BU$9:$BV$415,2,FALSE)</f>
        <v>#N/A</v>
      </c>
      <c r="AC107" s="3" t="e">
        <f t="shared" si="24"/>
        <v>#N/A</v>
      </c>
      <c r="AD107" s="3" t="e">
        <f>AC107/(VLOOKUP($BI107,'5-7 Weighting'!$BY$12:$BZ$23,2,FALSE)/(VLOOKUP($BI107,'5-7 Weighting'!$BY$12:$CA$23,3,FALSE)))</f>
        <v>#N/A</v>
      </c>
      <c r="AE107" s="3" t="e">
        <f t="shared" si="17"/>
        <v>#N/A</v>
      </c>
      <c r="AF107" s="3">
        <f>1/VLOOKUP($K107,'5-7 Weighting'!$CK$9:CL$445,2,FALSE)</f>
        <v>0.5</v>
      </c>
      <c r="AG107" s="3">
        <f t="shared" si="25"/>
        <v>-843.28809237585438</v>
      </c>
      <c r="AH107" s="3">
        <f>AG107/(VLOOKUP($BI107,'5-7 Weighting'!$CO$12:$CP$23,2,FALSE)/(VLOOKUP($BI107,'5-7 Weighting'!$CO$12:$CQ$23,3,FALSE)))</f>
        <v>-12.928495392388204</v>
      </c>
      <c r="AI107" s="3">
        <f t="shared" si="18"/>
        <v>1.885719658134332E-2</v>
      </c>
      <c r="AJ107" s="3" t="s">
        <v>24</v>
      </c>
      <c r="AK107" s="6">
        <v>-1.4585762696288469E-3</v>
      </c>
      <c r="AL107" s="3" t="s">
        <v>47</v>
      </c>
      <c r="AM107" s="3">
        <v>-5.9291718277595397E-4</v>
      </c>
      <c r="AN107" s="3" t="s">
        <v>26</v>
      </c>
      <c r="AO107" s="3" t="s">
        <v>5</v>
      </c>
      <c r="AP107" s="3" t="s">
        <v>143</v>
      </c>
      <c r="AQ107" s="3" t="s">
        <v>53</v>
      </c>
      <c r="AR107" s="3" t="s">
        <v>7</v>
      </c>
      <c r="AS107" s="3"/>
      <c r="AT107" s="3" t="s">
        <v>28</v>
      </c>
      <c r="AU107" s="3" t="s">
        <v>338</v>
      </c>
      <c r="AV107" s="3" t="s">
        <v>339</v>
      </c>
      <c r="AW107" s="4" t="s">
        <v>340</v>
      </c>
      <c r="AX107" s="4" t="s">
        <v>341</v>
      </c>
      <c r="AY107" s="4">
        <v>2010</v>
      </c>
      <c r="AZ107" s="3" t="s">
        <v>14</v>
      </c>
      <c r="BA107" s="3" t="s">
        <v>14</v>
      </c>
      <c r="BB107" s="3">
        <v>55</v>
      </c>
      <c r="BC107" s="3">
        <v>1</v>
      </c>
      <c r="BD107" s="3">
        <v>0</v>
      </c>
      <c r="BE107" s="3">
        <v>0</v>
      </c>
      <c r="BF107" s="3">
        <v>0</v>
      </c>
      <c r="BG107" s="4" t="s">
        <v>15</v>
      </c>
      <c r="BH107" s="4" t="s">
        <v>702</v>
      </c>
      <c r="BI107" s="3" t="s">
        <v>17</v>
      </c>
      <c r="BJ107" s="4" t="s">
        <v>33</v>
      </c>
      <c r="BK107" s="4"/>
      <c r="BL107" s="3">
        <v>-4.3200000000000002E-2</v>
      </c>
      <c r="BM107" s="3"/>
      <c r="BN107" s="3"/>
      <c r="BO107" s="3"/>
      <c r="BP107" s="3">
        <v>2.46</v>
      </c>
      <c r="BQ107" s="3"/>
    </row>
    <row r="108" spans="1:69" x14ac:dyDescent="0.25">
      <c r="A108" s="2">
        <v>54</v>
      </c>
      <c r="B108" s="3" t="s">
        <v>539</v>
      </c>
      <c r="C108" s="3">
        <v>54.3</v>
      </c>
      <c r="D108" s="3" t="s">
        <v>915</v>
      </c>
      <c r="E108" s="3" t="s">
        <v>541</v>
      </c>
      <c r="F108" s="3"/>
      <c r="G108" s="3"/>
      <c r="H108" s="3" t="str">
        <f>IF(AK108&lt;'2_3 - Outliers'!$F$11,"Exclude, Low outlier",IF(AK108&gt;'2_3 - Outliers'!$F$12,"Exclude, High outlier",""))</f>
        <v/>
      </c>
      <c r="I108" s="3">
        <f>IF(AM108="",VLOOKUP(BI108,'4 -Impute_SE'!$B$10:$C$21,2,FALSE),Database!AM108)</f>
        <v>9.1214876538965012E-2</v>
      </c>
      <c r="J108" s="3">
        <f t="shared" si="13"/>
        <v>10.963123976523958</v>
      </c>
      <c r="K108" s="3" t="s">
        <v>1525</v>
      </c>
      <c r="L108" s="3">
        <f>1/VLOOKUP($K108,'5-7 Weighting'!J:K,2,FALSE)</f>
        <v>0.5</v>
      </c>
      <c r="M108" s="3">
        <f t="shared" si="14"/>
        <v>5.481561988261979</v>
      </c>
      <c r="N108" s="3">
        <f>M108/(VLOOKUP($BI108,'5-7 Weighting'!$M$9:$N$20,2,FALSE)/VLOOKUP($BI108,'5-7 Weighting'!$M$9:$O$20,3,FALSE))</f>
        <v>0.64556328641117</v>
      </c>
      <c r="O108" s="3">
        <f t="shared" si="15"/>
        <v>-7.4368890594566771E-4</v>
      </c>
      <c r="P108" s="3" t="e">
        <f>1/VLOOKUP($K108,'5-7 Weighting'!Y:Z,2,FALSE)</f>
        <v>#N/A</v>
      </c>
      <c r="Q108" s="3" t="e">
        <f t="shared" si="19"/>
        <v>#N/A</v>
      </c>
      <c r="R108" s="3" t="e">
        <f>Q108/(VLOOKUP($BI108,'5-7 Weighting'!$AC$12:$AD$20,2,FALSE)/(VLOOKUP($BI108,'5-7 Weighting'!$AC$12:$AE$20,3,FALSE)))</f>
        <v>#N/A</v>
      </c>
      <c r="S108" s="3" t="e">
        <f t="shared" si="16"/>
        <v>#N/A</v>
      </c>
      <c r="T108" s="3" t="e">
        <f>1/VLOOKUP($K108,'5-7 Weighting'!$AO$9:$AP$311,2,FALSE)</f>
        <v>#N/A</v>
      </c>
      <c r="U108" s="3" t="e">
        <f t="shared" si="20"/>
        <v>#N/A</v>
      </c>
      <c r="V108" s="3" t="e">
        <f>U108/(VLOOKUP($BI108,'5-7 Weighting'!$AS$12:$AT$22,2,FALSE)/VLOOKUP($BI108,'5-7 Weighting'!$AS$12:$AU$22,3,FALSE))</f>
        <v>#N/A</v>
      </c>
      <c r="W108" s="3" t="e">
        <f t="shared" si="21"/>
        <v>#N/A</v>
      </c>
      <c r="X108" s="3">
        <f>1/VLOOKUP($K108,'5-7 Weighting'!$BE$9:$BF$487,2,FALSE)</f>
        <v>0.5</v>
      </c>
      <c r="Y108" s="3">
        <f t="shared" si="22"/>
        <v>5.481561988261979</v>
      </c>
      <c r="Z108" s="3">
        <f>Y108/(VLOOKUP($BI108,'5-7 Weighting'!$BI$12:$BJ$23,2,FALSE)/VLOOKUP($BI108,'5-7 Weighting'!$BI$12:$BK$23,3,FALSE))</f>
        <v>0.64556328641117011</v>
      </c>
      <c r="AA108" s="3">
        <f t="shared" si="23"/>
        <v>-7.4368890594566782E-4</v>
      </c>
      <c r="AB108" s="3">
        <f>1/VLOOKUP($K108,'5-7 Weighting'!$BU$9:$BV$415,2,FALSE)</f>
        <v>0.5</v>
      </c>
      <c r="AC108" s="3">
        <f t="shared" si="24"/>
        <v>5.481561988261979</v>
      </c>
      <c r="AD108" s="3">
        <f>AC108/(VLOOKUP($BI108,'5-7 Weighting'!$BY$12:$BZ$23,2,FALSE)/(VLOOKUP($BI108,'5-7 Weighting'!$BY$12:$CA$23,3,FALSE)))</f>
        <v>0.875</v>
      </c>
      <c r="AE108" s="3">
        <f t="shared" si="17"/>
        <v>-1.0079999999999998E-3</v>
      </c>
      <c r="AF108" s="3">
        <f>1/VLOOKUP($K108,'5-7 Weighting'!$CK$9:CL$445,2,FALSE)</f>
        <v>0.5</v>
      </c>
      <c r="AG108" s="3">
        <f t="shared" si="25"/>
        <v>5.481561988261979</v>
      </c>
      <c r="AH108" s="3">
        <f>AG108/(VLOOKUP($BI108,'5-7 Weighting'!$CO$12:$CP$23,2,FALSE)/(VLOOKUP($BI108,'5-7 Weighting'!$CO$12:$CQ$23,3,FALSE)))</f>
        <v>0.65834065022786803</v>
      </c>
      <c r="AI108" s="3">
        <f t="shared" si="18"/>
        <v>-7.5840842906250386E-4</v>
      </c>
      <c r="AJ108" s="3" t="s">
        <v>246</v>
      </c>
      <c r="AK108" s="6">
        <v>-1.1519999999999998E-3</v>
      </c>
      <c r="AL108" s="3" t="s">
        <v>72</v>
      </c>
      <c r="AM108" s="3"/>
      <c r="AN108" s="3"/>
      <c r="AO108" s="3" t="s">
        <v>53</v>
      </c>
      <c r="AP108" s="3" t="s">
        <v>6</v>
      </c>
      <c r="AQ108" s="3" t="s">
        <v>54</v>
      </c>
      <c r="AR108" s="3" t="s">
        <v>83</v>
      </c>
      <c r="AS108" s="3" t="s">
        <v>84</v>
      </c>
      <c r="AT108" s="3" t="s">
        <v>95</v>
      </c>
      <c r="AU108" s="3" t="s">
        <v>57</v>
      </c>
      <c r="AV108" s="3" t="s">
        <v>74</v>
      </c>
      <c r="AW108" s="4" t="s">
        <v>12</v>
      </c>
      <c r="AX108" s="4" t="s">
        <v>29</v>
      </c>
      <c r="AY108" s="4">
        <v>2009</v>
      </c>
      <c r="AZ108" s="3" t="s">
        <v>30</v>
      </c>
      <c r="BA108" s="3" t="s">
        <v>14</v>
      </c>
      <c r="BB108" s="3">
        <v>8181</v>
      </c>
      <c r="BC108" s="3">
        <v>1</v>
      </c>
      <c r="BD108" s="3">
        <v>0</v>
      </c>
      <c r="BE108" s="3">
        <v>1</v>
      </c>
      <c r="BF108" s="3">
        <v>1</v>
      </c>
      <c r="BG108" s="4" t="s">
        <v>348</v>
      </c>
      <c r="BH108" s="4" t="s">
        <v>913</v>
      </c>
      <c r="BI108" s="4" t="s">
        <v>711</v>
      </c>
      <c r="BJ108" s="4" t="s">
        <v>89</v>
      </c>
      <c r="BK108" s="4" t="s">
        <v>90</v>
      </c>
      <c r="BL108" s="3">
        <v>0.02</v>
      </c>
      <c r="BM108" s="3">
        <v>1.0202013400267558</v>
      </c>
      <c r="BN108" s="3"/>
      <c r="BO108" s="3" t="s">
        <v>60</v>
      </c>
      <c r="BP108" s="3" t="s">
        <v>20</v>
      </c>
      <c r="BQ108" s="3"/>
    </row>
    <row r="109" spans="1:69" x14ac:dyDescent="0.25">
      <c r="A109" s="2">
        <v>54</v>
      </c>
      <c r="B109" s="3" t="s">
        <v>539</v>
      </c>
      <c r="C109" s="3">
        <v>54.1</v>
      </c>
      <c r="D109" s="3" t="s">
        <v>922</v>
      </c>
      <c r="E109" s="3" t="s">
        <v>569</v>
      </c>
      <c r="F109" s="3"/>
      <c r="G109" s="3"/>
      <c r="H109" s="3" t="str">
        <f>IF(AK109&lt;'2_3 - Outliers'!$F$11,"Exclude, Low outlier",IF(AK109&gt;'2_3 - Outliers'!$F$12,"Exclude, High outlier",""))</f>
        <v/>
      </c>
      <c r="I109" s="3">
        <f>IF(AM109="",VLOOKUP(BI109,'4 -Impute_SE'!$B$10:$C$21,2,FALSE),Database!AM109)</f>
        <v>0.10300154641287317</v>
      </c>
      <c r="J109" s="3">
        <f t="shared" si="13"/>
        <v>9.7085921020212922</v>
      </c>
      <c r="K109" s="3" t="s">
        <v>1526</v>
      </c>
      <c r="L109" s="3">
        <f>1/VLOOKUP($K109,'5-7 Weighting'!J:K,2,FALSE)</f>
        <v>1</v>
      </c>
      <c r="M109" s="3">
        <f t="shared" si="14"/>
        <v>9.7085921020212922</v>
      </c>
      <c r="N109" s="3">
        <f>M109/(VLOOKUP($BI109,'5-7 Weighting'!$M$9:$N$20,2,FALSE)/VLOOKUP($BI109,'5-7 Weighting'!$M$9:$O$20,3,FALSE))</f>
        <v>0.13174345925680525</v>
      </c>
      <c r="O109" s="3">
        <f t="shared" si="15"/>
        <v>-8.8531604620573141E-5</v>
      </c>
      <c r="P109" s="3" t="e">
        <f>1/VLOOKUP($K109,'5-7 Weighting'!Y:Z,2,FALSE)</f>
        <v>#N/A</v>
      </c>
      <c r="Q109" s="3" t="e">
        <f t="shared" si="19"/>
        <v>#N/A</v>
      </c>
      <c r="R109" s="3" t="e">
        <f>Q109/(VLOOKUP($BI109,'5-7 Weighting'!$AC$12:$AD$20,2,FALSE)/(VLOOKUP($BI109,'5-7 Weighting'!$AC$12:$AE$20,3,FALSE)))</f>
        <v>#N/A</v>
      </c>
      <c r="S109" s="3" t="e">
        <f t="shared" si="16"/>
        <v>#N/A</v>
      </c>
      <c r="T109" s="3" t="e">
        <f>1/VLOOKUP($K109,'5-7 Weighting'!$AO$9:$AP$311,2,FALSE)</f>
        <v>#N/A</v>
      </c>
      <c r="U109" s="3" t="e">
        <f t="shared" si="20"/>
        <v>#N/A</v>
      </c>
      <c r="V109" s="3" t="e">
        <f>U109/(VLOOKUP($BI109,'5-7 Weighting'!$AS$12:$AT$22,2,FALSE)/VLOOKUP($BI109,'5-7 Weighting'!$AS$12:$AU$22,3,FALSE))</f>
        <v>#N/A</v>
      </c>
      <c r="W109" s="3" t="e">
        <f t="shared" si="21"/>
        <v>#N/A</v>
      </c>
      <c r="X109" s="3">
        <f>1/VLOOKUP($K109,'5-7 Weighting'!$BE$9:$BF$487,2,FALSE)</f>
        <v>1</v>
      </c>
      <c r="Y109" s="3">
        <f t="shared" si="22"/>
        <v>9.7085921020212922</v>
      </c>
      <c r="Z109" s="3">
        <f>Y109/(VLOOKUP($BI109,'5-7 Weighting'!$BI$12:$BJ$23,2,FALSE)/VLOOKUP($BI109,'5-7 Weighting'!$BI$12:$BK$23,3,FALSE))</f>
        <v>0.11246683009555175</v>
      </c>
      <c r="AA109" s="3">
        <f t="shared" si="23"/>
        <v>-7.5577709824210787E-5</v>
      </c>
      <c r="AB109" s="3">
        <f>1/VLOOKUP($K109,'5-7 Weighting'!$BU$9:$BV$415,2,FALSE)</f>
        <v>1</v>
      </c>
      <c r="AC109" s="3">
        <f t="shared" si="24"/>
        <v>9.7085921020212922</v>
      </c>
      <c r="AD109" s="3">
        <f>AC109/(VLOOKUP($BI109,'5-7 Weighting'!$BY$12:$BZ$23,2,FALSE)/(VLOOKUP($BI109,'5-7 Weighting'!$BY$12:$CA$23,3,FALSE)))</f>
        <v>7.1925488624272338E-2</v>
      </c>
      <c r="AE109" s="3">
        <f t="shared" si="17"/>
        <v>-4.8333928355511015E-5</v>
      </c>
      <c r="AF109" s="3">
        <f>1/VLOOKUP($K109,'5-7 Weighting'!$CK$9:CL$445,2,FALSE)</f>
        <v>1</v>
      </c>
      <c r="AG109" s="3">
        <f t="shared" si="25"/>
        <v>9.7085921020212922</v>
      </c>
      <c r="AH109" s="3">
        <f>AG109/(VLOOKUP($BI109,'5-7 Weighting'!$CO$12:$CP$23,2,FALSE)/(VLOOKUP($BI109,'5-7 Weighting'!$CO$12:$CQ$23,3,FALSE)))</f>
        <v>9.2102946623534965E-2</v>
      </c>
      <c r="AI109" s="3">
        <f t="shared" si="18"/>
        <v>-6.1893180131015503E-5</v>
      </c>
      <c r="AJ109" s="3" t="s">
        <v>246</v>
      </c>
      <c r="AK109" s="6">
        <v>-6.7200000000000007E-4</v>
      </c>
      <c r="AL109" s="3" t="s">
        <v>72</v>
      </c>
      <c r="AM109" s="3"/>
      <c r="AN109" s="3"/>
      <c r="AO109" s="3" t="s">
        <v>53</v>
      </c>
      <c r="AP109" s="3" t="s">
        <v>143</v>
      </c>
      <c r="AQ109" s="3" t="s">
        <v>54</v>
      </c>
      <c r="AR109" s="3" t="s">
        <v>55</v>
      </c>
      <c r="AS109" s="3" t="s">
        <v>37</v>
      </c>
      <c r="AT109" s="3" t="s">
        <v>56</v>
      </c>
      <c r="AU109" s="3" t="s">
        <v>57</v>
      </c>
      <c r="AV109" s="3" t="s">
        <v>39</v>
      </c>
      <c r="AW109" s="4" t="s">
        <v>12</v>
      </c>
      <c r="AX109" s="4" t="s">
        <v>29</v>
      </c>
      <c r="AY109" s="4">
        <v>2009</v>
      </c>
      <c r="AZ109" s="3" t="s">
        <v>30</v>
      </c>
      <c r="BA109" s="3" t="s">
        <v>14</v>
      </c>
      <c r="BB109" s="3">
        <v>4934</v>
      </c>
      <c r="BC109" s="3">
        <v>1</v>
      </c>
      <c r="BD109" s="3">
        <v>0</v>
      </c>
      <c r="BE109" s="3">
        <v>1</v>
      </c>
      <c r="BF109" s="3">
        <v>1</v>
      </c>
      <c r="BG109" s="4" t="s">
        <v>348</v>
      </c>
      <c r="BH109" s="4" t="s">
        <v>684</v>
      </c>
      <c r="BI109" s="3" t="s">
        <v>645</v>
      </c>
      <c r="BJ109" s="4" t="s">
        <v>58</v>
      </c>
      <c r="BK109" s="4" t="s">
        <v>59</v>
      </c>
      <c r="BL109" s="3">
        <v>-7.0000000000000007E-2</v>
      </c>
      <c r="BM109" s="3">
        <v>0.93239381990594827</v>
      </c>
      <c r="BN109" s="3"/>
      <c r="BO109" s="3" t="s">
        <v>60</v>
      </c>
      <c r="BP109" s="3" t="s">
        <v>20</v>
      </c>
      <c r="BQ109" s="3"/>
    </row>
    <row r="110" spans="1:69" x14ac:dyDescent="0.25">
      <c r="A110" s="2">
        <v>54</v>
      </c>
      <c r="B110" s="3" t="s">
        <v>539</v>
      </c>
      <c r="C110" s="3">
        <v>54.1</v>
      </c>
      <c r="D110" s="3" t="s">
        <v>914</v>
      </c>
      <c r="E110" s="3" t="s">
        <v>569</v>
      </c>
      <c r="F110" s="3"/>
      <c r="G110" s="3"/>
      <c r="H110" s="3" t="str">
        <f>IF(AK110&lt;'2_3 - Outliers'!$F$11,"Exclude, Low outlier",IF(AK110&gt;'2_3 - Outliers'!$F$12,"Exclude, High outlier",""))</f>
        <v/>
      </c>
      <c r="I110" s="3">
        <f>IF(AM110="",VLOOKUP(BI110,'4 -Impute_SE'!$B$10:$C$21,2,FALSE),Database!AM110)</f>
        <v>9.1214876538965012E-2</v>
      </c>
      <c r="J110" s="3">
        <f t="shared" si="13"/>
        <v>10.963123976523958</v>
      </c>
      <c r="K110" s="3" t="s">
        <v>1518</v>
      </c>
      <c r="L110" s="3">
        <f>1/VLOOKUP($K110,'5-7 Weighting'!J:K,2,FALSE)</f>
        <v>0.5</v>
      </c>
      <c r="M110" s="3">
        <f t="shared" si="14"/>
        <v>5.481561988261979</v>
      </c>
      <c r="N110" s="3">
        <f>M110/(VLOOKUP($BI110,'5-7 Weighting'!$M$9:$N$20,2,FALSE)/VLOOKUP($BI110,'5-7 Weighting'!$M$9:$O$20,3,FALSE))</f>
        <v>0.64556328641117</v>
      </c>
      <c r="O110" s="3">
        <f t="shared" si="15"/>
        <v>-3.7184445297283386E-4</v>
      </c>
      <c r="P110" s="3" t="e">
        <f>1/VLOOKUP($K110,'5-7 Weighting'!Y:Z,2,FALSE)</f>
        <v>#N/A</v>
      </c>
      <c r="Q110" s="3" t="e">
        <f t="shared" si="19"/>
        <v>#N/A</v>
      </c>
      <c r="R110" s="3" t="e">
        <f>Q110/(VLOOKUP($BI110,'5-7 Weighting'!$AC$12:$AD$20,2,FALSE)/(VLOOKUP($BI110,'5-7 Weighting'!$AC$12:$AE$20,3,FALSE)))</f>
        <v>#N/A</v>
      </c>
      <c r="S110" s="3" t="e">
        <f t="shared" si="16"/>
        <v>#N/A</v>
      </c>
      <c r="T110" s="3" t="e">
        <f>1/VLOOKUP($K110,'5-7 Weighting'!$AO$9:$AP$311,2,FALSE)</f>
        <v>#N/A</v>
      </c>
      <c r="U110" s="3" t="e">
        <f t="shared" si="20"/>
        <v>#N/A</v>
      </c>
      <c r="V110" s="3" t="e">
        <f>U110/(VLOOKUP($BI110,'5-7 Weighting'!$AS$12:$AT$22,2,FALSE)/VLOOKUP($BI110,'5-7 Weighting'!$AS$12:$AU$22,3,FALSE))</f>
        <v>#N/A</v>
      </c>
      <c r="W110" s="3" t="e">
        <f t="shared" si="21"/>
        <v>#N/A</v>
      </c>
      <c r="X110" s="3">
        <f>1/VLOOKUP($K110,'5-7 Weighting'!$BE$9:$BF$487,2,FALSE)</f>
        <v>0.5</v>
      </c>
      <c r="Y110" s="3">
        <f t="shared" si="22"/>
        <v>5.481561988261979</v>
      </c>
      <c r="Z110" s="3">
        <f>Y110/(VLOOKUP($BI110,'5-7 Weighting'!$BI$12:$BJ$23,2,FALSE)/VLOOKUP($BI110,'5-7 Weighting'!$BI$12:$BK$23,3,FALSE))</f>
        <v>0.64556328641117011</v>
      </c>
      <c r="AA110" s="3">
        <f t="shared" si="23"/>
        <v>-3.7184445297283391E-4</v>
      </c>
      <c r="AB110" s="3">
        <f>1/VLOOKUP($K110,'5-7 Weighting'!$BU$9:$BV$415,2,FALSE)</f>
        <v>0.5</v>
      </c>
      <c r="AC110" s="3">
        <f t="shared" si="24"/>
        <v>5.481561988261979</v>
      </c>
      <c r="AD110" s="3">
        <f>AC110/(VLOOKUP($BI110,'5-7 Weighting'!$BY$12:$BZ$23,2,FALSE)/(VLOOKUP($BI110,'5-7 Weighting'!$BY$12:$CA$23,3,FALSE)))</f>
        <v>0.875</v>
      </c>
      <c r="AE110" s="3">
        <f t="shared" si="17"/>
        <v>-5.0399999999999989E-4</v>
      </c>
      <c r="AF110" s="3">
        <f>1/VLOOKUP($K110,'5-7 Weighting'!$CK$9:CL$445,2,FALSE)</f>
        <v>0.5</v>
      </c>
      <c r="AG110" s="3">
        <f t="shared" si="25"/>
        <v>5.481561988261979</v>
      </c>
      <c r="AH110" s="3">
        <f>AG110/(VLOOKUP($BI110,'5-7 Weighting'!$CO$12:$CP$23,2,FALSE)/(VLOOKUP($BI110,'5-7 Weighting'!$CO$12:$CQ$23,3,FALSE)))</f>
        <v>0.65834065022786803</v>
      </c>
      <c r="AI110" s="3">
        <f t="shared" si="18"/>
        <v>-3.7920421453125193E-4</v>
      </c>
      <c r="AJ110" s="3" t="s">
        <v>246</v>
      </c>
      <c r="AK110" s="6">
        <v>-5.7599999999999991E-4</v>
      </c>
      <c r="AL110" s="3" t="s">
        <v>72</v>
      </c>
      <c r="AM110" s="3"/>
      <c r="AN110" s="3"/>
      <c r="AO110" s="3" t="s">
        <v>53</v>
      </c>
      <c r="AP110" s="3" t="s">
        <v>6</v>
      </c>
      <c r="AQ110" s="3" t="s">
        <v>54</v>
      </c>
      <c r="AR110" s="3" t="s">
        <v>55</v>
      </c>
      <c r="AS110" s="3" t="s">
        <v>37</v>
      </c>
      <c r="AT110" s="3" t="s">
        <v>56</v>
      </c>
      <c r="AU110" s="3" t="s">
        <v>57</v>
      </c>
      <c r="AV110" s="3" t="s">
        <v>39</v>
      </c>
      <c r="AW110" s="4" t="s">
        <v>12</v>
      </c>
      <c r="AX110" s="4" t="s">
        <v>29</v>
      </c>
      <c r="AY110" s="4">
        <v>2009</v>
      </c>
      <c r="AZ110" s="3" t="s">
        <v>30</v>
      </c>
      <c r="BA110" s="3" t="s">
        <v>14</v>
      </c>
      <c r="BB110" s="3">
        <v>4934</v>
      </c>
      <c r="BC110" s="3">
        <v>1</v>
      </c>
      <c r="BD110" s="3">
        <v>0</v>
      </c>
      <c r="BE110" s="3">
        <v>1</v>
      </c>
      <c r="BF110" s="3">
        <v>1</v>
      </c>
      <c r="BG110" s="4" t="s">
        <v>348</v>
      </c>
      <c r="BH110" s="4" t="s">
        <v>913</v>
      </c>
      <c r="BI110" s="4" t="s">
        <v>711</v>
      </c>
      <c r="BJ110" s="4" t="s">
        <v>58</v>
      </c>
      <c r="BK110" s="4" t="s">
        <v>59</v>
      </c>
      <c r="BL110" s="3">
        <v>0.01</v>
      </c>
      <c r="BM110" s="3">
        <v>1.0100501670841679</v>
      </c>
      <c r="BN110" s="3"/>
      <c r="BO110" s="3" t="s">
        <v>60</v>
      </c>
      <c r="BP110" s="3" t="s">
        <v>20</v>
      </c>
      <c r="BQ110" s="3"/>
    </row>
    <row r="111" spans="1:69" x14ac:dyDescent="0.25">
      <c r="A111" s="2">
        <v>176</v>
      </c>
      <c r="B111" s="3" t="s">
        <v>807</v>
      </c>
      <c r="C111" s="3">
        <v>176.1</v>
      </c>
      <c r="D111" s="3" t="s">
        <v>1256</v>
      </c>
      <c r="E111" s="3" t="s">
        <v>1253</v>
      </c>
      <c r="F111" s="3"/>
      <c r="G111" s="3"/>
      <c r="H111" s="3" t="str">
        <f>IF(AK111&lt;'2_3 - Outliers'!$F$11,"Exclude, Low outlier",IF(AK111&gt;'2_3 - Outliers'!$F$12,"Exclude, High outlier",""))</f>
        <v/>
      </c>
      <c r="I111" s="3">
        <f>IF(AM111="",VLOOKUP(BI111,'4 -Impute_SE'!$B$10:$C$21,2,FALSE),Database!AM111)</f>
        <v>0.10300154641287317</v>
      </c>
      <c r="J111" s="3">
        <f t="shared" si="13"/>
        <v>9.7085921020212922</v>
      </c>
      <c r="K111" s="3" t="s">
        <v>1527</v>
      </c>
      <c r="L111" s="3">
        <f>1/VLOOKUP($K111,'5-7 Weighting'!J:K,2,FALSE)</f>
        <v>1</v>
      </c>
      <c r="M111" s="3">
        <f t="shared" si="14"/>
        <v>9.7085921020212922</v>
      </c>
      <c r="N111" s="3">
        <f>M111/(VLOOKUP($BI111,'5-7 Weighting'!$M$9:$N$20,2,FALSE)/VLOOKUP($BI111,'5-7 Weighting'!$M$9:$O$20,3,FALSE))</f>
        <v>0.13174345925680525</v>
      </c>
      <c r="O111" s="3">
        <f t="shared" si="15"/>
        <v>-5.4017318171177367E-5</v>
      </c>
      <c r="P111" s="3" t="e">
        <f>1/VLOOKUP($K111,'5-7 Weighting'!Y:Z,2,FALSE)</f>
        <v>#N/A</v>
      </c>
      <c r="Q111" s="3" t="e">
        <f t="shared" si="19"/>
        <v>#N/A</v>
      </c>
      <c r="R111" s="3" t="e">
        <f>Q111/(VLOOKUP($BI111,'5-7 Weighting'!$AC$12:$AD$20,2,FALSE)/(VLOOKUP($BI111,'5-7 Weighting'!$AC$12:$AE$20,3,FALSE)))</f>
        <v>#N/A</v>
      </c>
      <c r="S111" s="3" t="e">
        <f t="shared" si="16"/>
        <v>#N/A</v>
      </c>
      <c r="T111" s="3" t="e">
        <f>1/VLOOKUP($K111,'5-7 Weighting'!$AO$9:$AP$311,2,FALSE)</f>
        <v>#N/A</v>
      </c>
      <c r="U111" s="3" t="e">
        <f t="shared" si="20"/>
        <v>#N/A</v>
      </c>
      <c r="V111" s="3" t="e">
        <f>U111/(VLOOKUP($BI111,'5-7 Weighting'!$AS$12:$AT$22,2,FALSE)/VLOOKUP($BI111,'5-7 Weighting'!$AS$12:$AU$22,3,FALSE))</f>
        <v>#N/A</v>
      </c>
      <c r="W111" s="3" t="e">
        <f t="shared" si="21"/>
        <v>#N/A</v>
      </c>
      <c r="X111" s="3">
        <f>1/VLOOKUP($K111,'5-7 Weighting'!$BE$9:$BF$487,2,FALSE)</f>
        <v>1</v>
      </c>
      <c r="Y111" s="3">
        <f t="shared" si="22"/>
        <v>9.7085921020212922</v>
      </c>
      <c r="Z111" s="3">
        <f>Y111/(VLOOKUP($BI111,'5-7 Weighting'!$BI$12:$BJ$23,2,FALSE)/VLOOKUP($BI111,'5-7 Weighting'!$BI$12:$BK$23,3,FALSE))</f>
        <v>0.11246683009555175</v>
      </c>
      <c r="AA111" s="3">
        <f t="shared" si="23"/>
        <v>-4.611353443462394E-5</v>
      </c>
      <c r="AB111" s="3">
        <f>1/VLOOKUP($K111,'5-7 Weighting'!$BU$9:$BV$415,2,FALSE)</f>
        <v>1</v>
      </c>
      <c r="AC111" s="3">
        <f t="shared" si="24"/>
        <v>9.7085921020212922</v>
      </c>
      <c r="AD111" s="3">
        <f>AC111/(VLOOKUP($BI111,'5-7 Weighting'!$BY$12:$BZ$23,2,FALSE)/(VLOOKUP($BI111,'5-7 Weighting'!$BY$12:$CA$23,3,FALSE)))</f>
        <v>7.1925488624272338E-2</v>
      </c>
      <c r="AE111" s="3">
        <f t="shared" si="17"/>
        <v>-2.9490815145982473E-5</v>
      </c>
      <c r="AF111" s="3">
        <f>1/VLOOKUP($K111,'5-7 Weighting'!$CK$9:CL$445,2,FALSE)</f>
        <v>1</v>
      </c>
      <c r="AG111" s="3">
        <f t="shared" si="25"/>
        <v>9.7085921020212922</v>
      </c>
      <c r="AH111" s="3">
        <f>AG111/(VLOOKUP($BI111,'5-7 Weighting'!$CO$12:$CP$23,2,FALSE)/(VLOOKUP($BI111,'5-7 Weighting'!$CO$12:$CQ$23,3,FALSE)))</f>
        <v>9.2102946623534965E-2</v>
      </c>
      <c r="AI111" s="3">
        <f t="shared" si="18"/>
        <v>-3.7763955799645977E-5</v>
      </c>
      <c r="AJ111" s="3" t="s">
        <v>329</v>
      </c>
      <c r="AK111" s="6">
        <v>-4.1001897533206821E-4</v>
      </c>
      <c r="AL111" s="3" t="s">
        <v>25</v>
      </c>
      <c r="AM111" s="3"/>
      <c r="AN111" s="3"/>
      <c r="AO111" s="27" t="s">
        <v>53</v>
      </c>
      <c r="AP111" s="27" t="s">
        <v>143</v>
      </c>
      <c r="AQ111" s="27" t="s">
        <v>54</v>
      </c>
      <c r="AR111" s="3" t="s">
        <v>102</v>
      </c>
      <c r="AS111" s="3" t="s">
        <v>1327</v>
      </c>
      <c r="AT111" s="3" t="s">
        <v>1317</v>
      </c>
      <c r="AU111" s="3" t="s">
        <v>10</v>
      </c>
      <c r="AV111" s="3" t="s">
        <v>107</v>
      </c>
      <c r="AW111" s="3" t="s">
        <v>1342</v>
      </c>
      <c r="AX111" s="3" t="s">
        <v>109</v>
      </c>
      <c r="AY111" s="3">
        <v>2010</v>
      </c>
      <c r="AZ111" s="3" t="s">
        <v>14</v>
      </c>
      <c r="BA111" s="3" t="s">
        <v>14</v>
      </c>
      <c r="BB111" s="3">
        <v>78</v>
      </c>
      <c r="BC111" s="3">
        <v>1</v>
      </c>
      <c r="BD111" s="3">
        <v>0</v>
      </c>
      <c r="BE111" s="3">
        <v>1</v>
      </c>
      <c r="BF111" s="3">
        <v>1</v>
      </c>
      <c r="BG111" s="3" t="s">
        <v>348</v>
      </c>
      <c r="BH111" s="3" t="s">
        <v>1390</v>
      </c>
      <c r="BI111" s="3" t="s">
        <v>645</v>
      </c>
      <c r="BJ111" s="3" t="s">
        <v>33</v>
      </c>
      <c r="BK111" s="4"/>
      <c r="BL111" s="27">
        <v>-3.6999999999999998E-2</v>
      </c>
      <c r="BM111" s="3"/>
      <c r="BN111" s="3"/>
      <c r="BO111" s="3"/>
      <c r="BP111" s="3"/>
      <c r="BQ111" s="3"/>
    </row>
    <row r="112" spans="1:69" x14ac:dyDescent="0.25">
      <c r="A112" s="2">
        <v>128</v>
      </c>
      <c r="B112" s="3" t="s">
        <v>695</v>
      </c>
      <c r="C112" s="3">
        <v>128.1</v>
      </c>
      <c r="D112" s="3" t="s">
        <v>978</v>
      </c>
      <c r="E112" s="3" t="s">
        <v>697</v>
      </c>
      <c r="F112" s="3">
        <v>1</v>
      </c>
      <c r="G112" s="3"/>
      <c r="H112" s="3" t="str">
        <f>IF(AK112&lt;'2_3 - Outliers'!$F$11,"Exclude, Low outlier",IF(AK112&gt;'2_3 - Outliers'!$F$12,"Exclude, High outlier",""))</f>
        <v/>
      </c>
      <c r="I112" s="3">
        <f>IF(AM112="",VLOOKUP(BI112,'4 -Impute_SE'!$B$10:$C$21,2,FALSE),Database!AM112)</f>
        <v>1.6617760984839614E-4</v>
      </c>
      <c r="J112" s="3">
        <f t="shared" si="13"/>
        <v>6017.6578596376503</v>
      </c>
      <c r="K112" s="3" t="s">
        <v>1528</v>
      </c>
      <c r="L112" s="3">
        <f>1/VLOOKUP($K112,'5-7 Weighting'!J:K,2,FALSE)</f>
        <v>0.5</v>
      </c>
      <c r="M112" s="3">
        <f t="shared" si="14"/>
        <v>3008.8289298188251</v>
      </c>
      <c r="N112" s="3">
        <f>M112/(VLOOKUP($BI112,'5-7 Weighting'!$M$9:$N$20,2,FALSE)/VLOOKUP($BI112,'5-7 Weighting'!$M$9:$O$20,3,FALSE))</f>
        <v>60.953225945389072</v>
      </c>
      <c r="O112" s="3">
        <f t="shared" si="15"/>
        <v>-1.0230352014155541E-2</v>
      </c>
      <c r="P112" s="3">
        <f>1/VLOOKUP($K112,'5-7 Weighting'!Y:Z,2,FALSE)</f>
        <v>0.5</v>
      </c>
      <c r="Q112" s="3">
        <f t="shared" si="19"/>
        <v>3008.8289298188251</v>
      </c>
      <c r="R112" s="3">
        <f>Q112/(VLOOKUP($BI112,'5-7 Weighting'!$AC$12:$AD$20,2,FALSE)/(VLOOKUP($BI112,'5-7 Weighting'!$AC$12:$AE$20,3,FALSE)))</f>
        <v>13.434134106280185</v>
      </c>
      <c r="S112" s="3">
        <f t="shared" si="16"/>
        <v>-2.2547768191261051E-3</v>
      </c>
      <c r="T112" s="3" t="e">
        <f>1/VLOOKUP($K112,'5-7 Weighting'!$AO$9:$AP$311,2,FALSE)</f>
        <v>#N/A</v>
      </c>
      <c r="U112" s="3" t="e">
        <f t="shared" si="20"/>
        <v>#N/A</v>
      </c>
      <c r="V112" s="3" t="e">
        <f>U112/(VLOOKUP($BI112,'5-7 Weighting'!$AS$12:$AT$22,2,FALSE)/VLOOKUP($BI112,'5-7 Weighting'!$AS$12:$AU$22,3,FALSE))</f>
        <v>#N/A</v>
      </c>
      <c r="W112" s="3" t="e">
        <f t="shared" si="21"/>
        <v>#N/A</v>
      </c>
      <c r="X112" s="3">
        <f>1/VLOOKUP($K112,'5-7 Weighting'!$BE$9:$BF$487,2,FALSE)</f>
        <v>0.5</v>
      </c>
      <c r="Y112" s="3">
        <f t="shared" si="22"/>
        <v>3008.8289298188251</v>
      </c>
      <c r="Z112" s="3">
        <f>Y112/(VLOOKUP($BI112,'5-7 Weighting'!$BI$12:$BJ$23,2,FALSE)/VLOOKUP($BI112,'5-7 Weighting'!$BI$12:$BK$23,3,FALSE))</f>
        <v>47.515857010773139</v>
      </c>
      <c r="AA112" s="3">
        <f t="shared" si="23"/>
        <v>-7.9750322634279218E-3</v>
      </c>
      <c r="AB112" s="3" t="e">
        <f>1/VLOOKUP($K112,'5-7 Weighting'!$BU$9:$BV$415,2,FALSE)</f>
        <v>#N/A</v>
      </c>
      <c r="AC112" s="3" t="e">
        <f t="shared" si="24"/>
        <v>#N/A</v>
      </c>
      <c r="AD112" s="3" t="e">
        <f>AC112/(VLOOKUP($BI112,'5-7 Weighting'!$BY$12:$BZ$23,2,FALSE)/(VLOOKUP($BI112,'5-7 Weighting'!$BY$12:$CA$23,3,FALSE)))</f>
        <v>#N/A</v>
      </c>
      <c r="AE112" s="3" t="e">
        <f t="shared" si="17"/>
        <v>#N/A</v>
      </c>
      <c r="AF112" s="3">
        <f>1/VLOOKUP($K112,'5-7 Weighting'!$CK$9:CL$445,2,FALSE)</f>
        <v>0.5</v>
      </c>
      <c r="AG112" s="3">
        <f t="shared" si="25"/>
        <v>3008.8289298188251</v>
      </c>
      <c r="AH112" s="3">
        <f>AG112/(VLOOKUP($BI112,'5-7 Weighting'!$CO$12:$CP$23,2,FALSE)/(VLOOKUP($BI112,'5-7 Weighting'!$CO$12:$CQ$23,3,FALSE)))</f>
        <v>46.112938378266044</v>
      </c>
      <c r="AI112" s="3">
        <f t="shared" si="18"/>
        <v>-7.7395672616144932E-3</v>
      </c>
      <c r="AJ112" s="3" t="s">
        <v>24</v>
      </c>
      <c r="AK112" s="6">
        <v>-1.6783938594688009E-4</v>
      </c>
      <c r="AL112" s="3" t="s">
        <v>47</v>
      </c>
      <c r="AM112" s="3">
        <v>1.6617760984839614E-4</v>
      </c>
      <c r="AN112" s="3" t="s">
        <v>26</v>
      </c>
      <c r="AO112" s="3" t="s">
        <v>53</v>
      </c>
      <c r="AP112" s="3" t="s">
        <v>143</v>
      </c>
      <c r="AQ112" s="3" t="s">
        <v>54</v>
      </c>
      <c r="AR112" s="3" t="s">
        <v>7</v>
      </c>
      <c r="AS112" s="3"/>
      <c r="AT112" s="3" t="s">
        <v>698</v>
      </c>
      <c r="AU112" s="3" t="s">
        <v>338</v>
      </c>
      <c r="AV112" s="3" t="s">
        <v>339</v>
      </c>
      <c r="AW112" s="4" t="s">
        <v>340</v>
      </c>
      <c r="AX112" s="4" t="s">
        <v>341</v>
      </c>
      <c r="AY112" s="4">
        <v>2010</v>
      </c>
      <c r="AZ112" s="3" t="s">
        <v>14</v>
      </c>
      <c r="BA112" s="3" t="s">
        <v>14</v>
      </c>
      <c r="BB112" s="3">
        <v>55</v>
      </c>
      <c r="BC112" s="3">
        <v>1</v>
      </c>
      <c r="BD112" s="3">
        <v>0</v>
      </c>
      <c r="BE112" s="3">
        <v>0</v>
      </c>
      <c r="BF112" s="3">
        <v>0</v>
      </c>
      <c r="BG112" s="4" t="s">
        <v>15</v>
      </c>
      <c r="BH112" s="4" t="s">
        <v>979</v>
      </c>
      <c r="BI112" s="4" t="s">
        <v>977</v>
      </c>
      <c r="BJ112" s="4" t="s">
        <v>33</v>
      </c>
      <c r="BK112" s="4"/>
      <c r="BL112" s="3">
        <v>-3.3E-3</v>
      </c>
      <c r="BM112" s="3"/>
      <c r="BN112" s="3"/>
      <c r="BO112" s="3"/>
      <c r="BP112" s="3">
        <v>-1.01</v>
      </c>
      <c r="BQ112" s="3"/>
    </row>
    <row r="113" spans="1:69" x14ac:dyDescent="0.25">
      <c r="A113" s="2">
        <v>54</v>
      </c>
      <c r="B113" s="3" t="s">
        <v>539</v>
      </c>
      <c r="C113" s="3">
        <v>54.2</v>
      </c>
      <c r="D113" s="3" t="s">
        <v>919</v>
      </c>
      <c r="E113" s="3" t="s">
        <v>573</v>
      </c>
      <c r="F113" s="3"/>
      <c r="G113" s="3"/>
      <c r="H113" s="3" t="str">
        <f>IF(AK113&lt;'2_3 - Outliers'!$F$11,"Exclude, Low outlier",IF(AK113&gt;'2_3 - Outliers'!$F$12,"Exclude, High outlier",""))</f>
        <v/>
      </c>
      <c r="I113" s="3">
        <f>IF(AM113="",VLOOKUP(BI113,'4 -Impute_SE'!$B$10:$C$21,2,FALSE),Database!AM113)</f>
        <v>0.10300154641287317</v>
      </c>
      <c r="J113" s="3">
        <f t="shared" si="13"/>
        <v>9.7085921020212922</v>
      </c>
      <c r="K113" s="3" t="s">
        <v>1529</v>
      </c>
      <c r="L113" s="3">
        <f>1/VLOOKUP($K113,'5-7 Weighting'!J:K,2,FALSE)</f>
        <v>1</v>
      </c>
      <c r="M113" s="3">
        <f t="shared" si="14"/>
        <v>9.7085921020212922</v>
      </c>
      <c r="N113" s="3">
        <f>M113/(VLOOKUP($BI113,'5-7 Weighting'!$M$9:$N$20,2,FALSE)/VLOOKUP($BI113,'5-7 Weighting'!$M$9:$O$20,3,FALSE))</f>
        <v>0.13174345925680525</v>
      </c>
      <c r="O113" s="3">
        <f t="shared" si="15"/>
        <v>-1.2647372088653304E-5</v>
      </c>
      <c r="P113" s="3" t="e">
        <f>1/VLOOKUP($K113,'5-7 Weighting'!Y:Z,2,FALSE)</f>
        <v>#N/A</v>
      </c>
      <c r="Q113" s="3" t="e">
        <f t="shared" si="19"/>
        <v>#N/A</v>
      </c>
      <c r="R113" s="3" t="e">
        <f>Q113/(VLOOKUP($BI113,'5-7 Weighting'!$AC$12:$AD$20,2,FALSE)/(VLOOKUP($BI113,'5-7 Weighting'!$AC$12:$AE$20,3,FALSE)))</f>
        <v>#N/A</v>
      </c>
      <c r="S113" s="3" t="e">
        <f t="shared" si="16"/>
        <v>#N/A</v>
      </c>
      <c r="T113" s="3" t="e">
        <f>1/VLOOKUP($K113,'5-7 Weighting'!$AO$9:$AP$311,2,FALSE)</f>
        <v>#N/A</v>
      </c>
      <c r="U113" s="3" t="e">
        <f t="shared" si="20"/>
        <v>#N/A</v>
      </c>
      <c r="V113" s="3" t="e">
        <f>U113/(VLOOKUP($BI113,'5-7 Weighting'!$AS$12:$AT$22,2,FALSE)/VLOOKUP($BI113,'5-7 Weighting'!$AS$12:$AU$22,3,FALSE))</f>
        <v>#N/A</v>
      </c>
      <c r="W113" s="3" t="e">
        <f t="shared" si="21"/>
        <v>#N/A</v>
      </c>
      <c r="X113" s="3">
        <f>1/VLOOKUP($K113,'5-7 Weighting'!$BE$9:$BF$487,2,FALSE)</f>
        <v>1</v>
      </c>
      <c r="Y113" s="3">
        <f t="shared" si="22"/>
        <v>9.7085921020212922</v>
      </c>
      <c r="Z113" s="3">
        <f>Y113/(VLOOKUP($BI113,'5-7 Weighting'!$BI$12:$BJ$23,2,FALSE)/VLOOKUP($BI113,'5-7 Weighting'!$BI$12:$BK$23,3,FALSE))</f>
        <v>0.11246683009555175</v>
      </c>
      <c r="AA113" s="3">
        <f t="shared" si="23"/>
        <v>-1.0796815689172968E-5</v>
      </c>
      <c r="AB113" s="3">
        <f>1/VLOOKUP($K113,'5-7 Weighting'!$BU$9:$BV$415,2,FALSE)</f>
        <v>1</v>
      </c>
      <c r="AC113" s="3">
        <f t="shared" si="24"/>
        <v>9.7085921020212922</v>
      </c>
      <c r="AD113" s="3">
        <f>AC113/(VLOOKUP($BI113,'5-7 Weighting'!$BY$12:$BZ$23,2,FALSE)/(VLOOKUP($BI113,'5-7 Weighting'!$BY$12:$CA$23,3,FALSE)))</f>
        <v>7.1925488624272338E-2</v>
      </c>
      <c r="AE113" s="3">
        <f t="shared" si="17"/>
        <v>-6.9048469079301442E-6</v>
      </c>
      <c r="AF113" s="3">
        <f>1/VLOOKUP($K113,'5-7 Weighting'!$CK$9:CL$445,2,FALSE)</f>
        <v>1</v>
      </c>
      <c r="AG113" s="3">
        <f t="shared" si="25"/>
        <v>9.7085921020212922</v>
      </c>
      <c r="AH113" s="3">
        <f>AG113/(VLOOKUP($BI113,'5-7 Weighting'!$CO$12:$CP$23,2,FALSE)/(VLOOKUP($BI113,'5-7 Weighting'!$CO$12:$CQ$23,3,FALSE)))</f>
        <v>9.2102946623534965E-2</v>
      </c>
      <c r="AI113" s="3">
        <f t="shared" si="18"/>
        <v>-8.8418828758593571E-6</v>
      </c>
      <c r="AJ113" s="3" t="s">
        <v>246</v>
      </c>
      <c r="AK113" s="6">
        <v>-9.6000000000000002E-5</v>
      </c>
      <c r="AL113" s="3" t="s">
        <v>72</v>
      </c>
      <c r="AM113" s="3"/>
      <c r="AN113" s="3"/>
      <c r="AO113" s="3" t="s">
        <v>53</v>
      </c>
      <c r="AP113" s="3" t="s">
        <v>143</v>
      </c>
      <c r="AQ113" s="3" t="s">
        <v>54</v>
      </c>
      <c r="AR113" s="3" t="s">
        <v>83</v>
      </c>
      <c r="AS113" s="3" t="s">
        <v>84</v>
      </c>
      <c r="AT113" s="3" t="s">
        <v>95</v>
      </c>
      <c r="AU113" s="3" t="s">
        <v>57</v>
      </c>
      <c r="AV113" s="3" t="s">
        <v>39</v>
      </c>
      <c r="AW113" s="4" t="s">
        <v>12</v>
      </c>
      <c r="AX113" s="4" t="s">
        <v>29</v>
      </c>
      <c r="AY113" s="4">
        <v>2009</v>
      </c>
      <c r="AZ113" s="3" t="s">
        <v>30</v>
      </c>
      <c r="BA113" s="3" t="s">
        <v>14</v>
      </c>
      <c r="BB113" s="3">
        <v>3334</v>
      </c>
      <c r="BC113" s="3">
        <v>1</v>
      </c>
      <c r="BD113" s="3">
        <v>0</v>
      </c>
      <c r="BE113" s="3">
        <v>1</v>
      </c>
      <c r="BF113" s="3">
        <v>1</v>
      </c>
      <c r="BG113" s="4" t="s">
        <v>348</v>
      </c>
      <c r="BH113" s="4" t="s">
        <v>684</v>
      </c>
      <c r="BI113" s="3" t="s">
        <v>645</v>
      </c>
      <c r="BJ113" s="4" t="s">
        <v>89</v>
      </c>
      <c r="BK113" s="4" t="s">
        <v>90</v>
      </c>
      <c r="BL113" s="3">
        <v>-0.01</v>
      </c>
      <c r="BM113" s="3">
        <v>0.99004983374916811</v>
      </c>
      <c r="BN113" s="3"/>
      <c r="BO113" s="3" t="s">
        <v>60</v>
      </c>
      <c r="BP113" s="3" t="s">
        <v>20</v>
      </c>
      <c r="BQ113" s="3"/>
    </row>
    <row r="114" spans="1:69" x14ac:dyDescent="0.25">
      <c r="A114" s="2">
        <v>54</v>
      </c>
      <c r="B114" s="3" t="s">
        <v>539</v>
      </c>
      <c r="C114" s="3">
        <v>54.3</v>
      </c>
      <c r="D114" s="3" t="s">
        <v>921</v>
      </c>
      <c r="E114" s="3" t="s">
        <v>541</v>
      </c>
      <c r="F114" s="3"/>
      <c r="G114" s="3"/>
      <c r="H114" s="3" t="str">
        <f>IF(AK114&lt;'2_3 - Outliers'!$F$11,"Exclude, Low outlier",IF(AK114&gt;'2_3 - Outliers'!$F$12,"Exclude, High outlier",""))</f>
        <v/>
      </c>
      <c r="I114" s="3">
        <f>IF(AM114="",VLOOKUP(BI114,'4 -Impute_SE'!$B$10:$C$21,2,FALSE),Database!AM114)</f>
        <v>0.10300154641287317</v>
      </c>
      <c r="J114" s="3">
        <f t="shared" si="13"/>
        <v>9.7085921020212922</v>
      </c>
      <c r="K114" s="3" t="s">
        <v>1530</v>
      </c>
      <c r="L114" s="3">
        <f>1/VLOOKUP($K114,'5-7 Weighting'!J:K,2,FALSE)</f>
        <v>1</v>
      </c>
      <c r="M114" s="3">
        <f t="shared" si="14"/>
        <v>9.7085921020212922</v>
      </c>
      <c r="N114" s="3">
        <f>M114/(VLOOKUP($BI114,'5-7 Weighting'!$M$9:$N$20,2,FALSE)/VLOOKUP($BI114,'5-7 Weighting'!$M$9:$O$20,3,FALSE))</f>
        <v>0.13174345925680525</v>
      </c>
      <c r="O114" s="3">
        <f t="shared" si="15"/>
        <v>-1.2647372088653304E-5</v>
      </c>
      <c r="P114" s="3" t="e">
        <f>1/VLOOKUP($K114,'5-7 Weighting'!Y:Z,2,FALSE)</f>
        <v>#N/A</v>
      </c>
      <c r="Q114" s="3" t="e">
        <f t="shared" si="19"/>
        <v>#N/A</v>
      </c>
      <c r="R114" s="3" t="e">
        <f>Q114/(VLOOKUP($BI114,'5-7 Weighting'!$AC$12:$AD$20,2,FALSE)/(VLOOKUP($BI114,'5-7 Weighting'!$AC$12:$AE$20,3,FALSE)))</f>
        <v>#N/A</v>
      </c>
      <c r="S114" s="3" t="e">
        <f t="shared" si="16"/>
        <v>#N/A</v>
      </c>
      <c r="T114" s="3" t="e">
        <f>1/VLOOKUP($K114,'5-7 Weighting'!$AO$9:$AP$311,2,FALSE)</f>
        <v>#N/A</v>
      </c>
      <c r="U114" s="3" t="e">
        <f t="shared" si="20"/>
        <v>#N/A</v>
      </c>
      <c r="V114" s="3" t="e">
        <f>U114/(VLOOKUP($BI114,'5-7 Weighting'!$AS$12:$AT$22,2,FALSE)/VLOOKUP($BI114,'5-7 Weighting'!$AS$12:$AU$22,3,FALSE))</f>
        <v>#N/A</v>
      </c>
      <c r="W114" s="3" t="e">
        <f t="shared" si="21"/>
        <v>#N/A</v>
      </c>
      <c r="X114" s="3">
        <f>1/VLOOKUP($K114,'5-7 Weighting'!$BE$9:$BF$487,2,FALSE)</f>
        <v>1</v>
      </c>
      <c r="Y114" s="3">
        <f t="shared" si="22"/>
        <v>9.7085921020212922</v>
      </c>
      <c r="Z114" s="3">
        <f>Y114/(VLOOKUP($BI114,'5-7 Weighting'!$BI$12:$BJ$23,2,FALSE)/VLOOKUP($BI114,'5-7 Weighting'!$BI$12:$BK$23,3,FALSE))</f>
        <v>0.11246683009555175</v>
      </c>
      <c r="AA114" s="3">
        <f t="shared" si="23"/>
        <v>-1.0796815689172968E-5</v>
      </c>
      <c r="AB114" s="3">
        <f>1/VLOOKUP($K114,'5-7 Weighting'!$BU$9:$BV$415,2,FALSE)</f>
        <v>1</v>
      </c>
      <c r="AC114" s="3">
        <f t="shared" si="24"/>
        <v>9.7085921020212922</v>
      </c>
      <c r="AD114" s="3">
        <f>AC114/(VLOOKUP($BI114,'5-7 Weighting'!$BY$12:$BZ$23,2,FALSE)/(VLOOKUP($BI114,'5-7 Weighting'!$BY$12:$CA$23,3,FALSE)))</f>
        <v>7.1925488624272338E-2</v>
      </c>
      <c r="AE114" s="3">
        <f t="shared" si="17"/>
        <v>-6.9048469079301442E-6</v>
      </c>
      <c r="AF114" s="3">
        <f>1/VLOOKUP($K114,'5-7 Weighting'!$CK$9:CL$445,2,FALSE)</f>
        <v>1</v>
      </c>
      <c r="AG114" s="3">
        <f t="shared" si="25"/>
        <v>9.7085921020212922</v>
      </c>
      <c r="AH114" s="3">
        <f>AG114/(VLOOKUP($BI114,'5-7 Weighting'!$CO$12:$CP$23,2,FALSE)/(VLOOKUP($BI114,'5-7 Weighting'!$CO$12:$CQ$23,3,FALSE)))</f>
        <v>9.2102946623534965E-2</v>
      </c>
      <c r="AI114" s="3">
        <f t="shared" si="18"/>
        <v>-8.8418828758593571E-6</v>
      </c>
      <c r="AJ114" s="3" t="s">
        <v>246</v>
      </c>
      <c r="AK114" s="6">
        <v>-9.6000000000000002E-5</v>
      </c>
      <c r="AL114" s="3" t="s">
        <v>72</v>
      </c>
      <c r="AM114" s="3"/>
      <c r="AN114" s="3"/>
      <c r="AO114" s="3" t="s">
        <v>53</v>
      </c>
      <c r="AP114" s="3" t="s">
        <v>143</v>
      </c>
      <c r="AQ114" s="3" t="s">
        <v>54</v>
      </c>
      <c r="AR114" s="3" t="s">
        <v>83</v>
      </c>
      <c r="AS114" s="3" t="s">
        <v>84</v>
      </c>
      <c r="AT114" s="3" t="s">
        <v>95</v>
      </c>
      <c r="AU114" s="3" t="s">
        <v>57</v>
      </c>
      <c r="AV114" s="3" t="s">
        <v>74</v>
      </c>
      <c r="AW114" s="4" t="s">
        <v>12</v>
      </c>
      <c r="AX114" s="4" t="s">
        <v>29</v>
      </c>
      <c r="AY114" s="4">
        <v>2009</v>
      </c>
      <c r="AZ114" s="3" t="s">
        <v>30</v>
      </c>
      <c r="BA114" s="3" t="s">
        <v>14</v>
      </c>
      <c r="BB114" s="3">
        <v>8181</v>
      </c>
      <c r="BC114" s="3">
        <v>1</v>
      </c>
      <c r="BD114" s="3">
        <v>0</v>
      </c>
      <c r="BE114" s="3">
        <v>1</v>
      </c>
      <c r="BF114" s="3">
        <v>1</v>
      </c>
      <c r="BG114" s="4" t="s">
        <v>348</v>
      </c>
      <c r="BH114" s="4" t="s">
        <v>684</v>
      </c>
      <c r="BI114" s="4" t="s">
        <v>645</v>
      </c>
      <c r="BJ114" s="4" t="s">
        <v>89</v>
      </c>
      <c r="BK114" s="4" t="s">
        <v>90</v>
      </c>
      <c r="BL114" s="3">
        <v>-0.01</v>
      </c>
      <c r="BM114" s="3">
        <v>0.99004983374916811</v>
      </c>
      <c r="BN114" s="3"/>
      <c r="BO114" s="3" t="s">
        <v>60</v>
      </c>
      <c r="BP114" s="3" t="s">
        <v>20</v>
      </c>
      <c r="BQ114" s="3"/>
    </row>
    <row r="115" spans="1:69" x14ac:dyDescent="0.25">
      <c r="A115" s="2">
        <v>37</v>
      </c>
      <c r="B115" s="3" t="s">
        <v>243</v>
      </c>
      <c r="C115" s="3">
        <v>37.1</v>
      </c>
      <c r="D115" s="3" t="s">
        <v>533</v>
      </c>
      <c r="E115" s="3" t="s">
        <v>245</v>
      </c>
      <c r="F115" s="3"/>
      <c r="G115" s="3"/>
      <c r="H115" s="3" t="str">
        <f>IF(AK115&lt;'2_3 - Outliers'!$F$11,"Exclude, Low outlier",IF(AK115&gt;'2_3 - Outliers'!$F$12,"Exclude, High outlier",""))</f>
        <v/>
      </c>
      <c r="I115" s="3">
        <f>IF(AM115="",VLOOKUP(BI115,'4 -Impute_SE'!$B$10:$C$21,2,FALSE),Database!AM115)</f>
        <v>0.12883537881963511</v>
      </c>
      <c r="J115" s="3">
        <f t="shared" si="13"/>
        <v>7.7618431300610675</v>
      </c>
      <c r="K115" s="3" t="s">
        <v>1531</v>
      </c>
      <c r="L115" s="3">
        <f>1/VLOOKUP($K115,'5-7 Weighting'!J:K,2,FALSE)</f>
        <v>0.5</v>
      </c>
      <c r="M115" s="3">
        <f t="shared" si="14"/>
        <v>3.8809215650305338</v>
      </c>
      <c r="N115" s="3">
        <f>M115/(VLOOKUP($BI115,'5-7 Weighting'!$M$9:$N$20,2,FALSE)/VLOOKUP($BI115,'5-7 Weighting'!$M$9:$O$20,3,FALSE))</f>
        <v>0.3666693981870715</v>
      </c>
      <c r="O115" s="3">
        <f t="shared" si="15"/>
        <v>0</v>
      </c>
      <c r="P115" s="3" t="e">
        <f>1/VLOOKUP($K115,'5-7 Weighting'!Y:Z,2,FALSE)</f>
        <v>#N/A</v>
      </c>
      <c r="Q115" s="3" t="e">
        <f t="shared" si="19"/>
        <v>#N/A</v>
      </c>
      <c r="R115" s="3" t="e">
        <f>Q115/(VLOOKUP($BI115,'5-7 Weighting'!$AC$12:$AD$20,2,FALSE)/(VLOOKUP($BI115,'5-7 Weighting'!$AC$12:$AE$20,3,FALSE)))</f>
        <v>#N/A</v>
      </c>
      <c r="S115" s="3" t="e">
        <f t="shared" si="16"/>
        <v>#N/A</v>
      </c>
      <c r="T115" s="3" t="e">
        <f>1/VLOOKUP($K115,'5-7 Weighting'!$AO$9:$AP$311,2,FALSE)</f>
        <v>#N/A</v>
      </c>
      <c r="U115" s="3" t="e">
        <f t="shared" si="20"/>
        <v>#N/A</v>
      </c>
      <c r="V115" s="3" t="e">
        <f>U115/(VLOOKUP($BI115,'5-7 Weighting'!$AS$12:$AT$22,2,FALSE)/VLOOKUP($BI115,'5-7 Weighting'!$AS$12:$AU$22,3,FALSE))</f>
        <v>#N/A</v>
      </c>
      <c r="W115" s="3" t="e">
        <f t="shared" si="21"/>
        <v>#N/A</v>
      </c>
      <c r="X115" s="3">
        <f>1/VLOOKUP($K115,'5-7 Weighting'!$BE$9:$BF$487,2,FALSE)</f>
        <v>0.5</v>
      </c>
      <c r="Y115" s="3">
        <f t="shared" si="22"/>
        <v>3.8809215650305338</v>
      </c>
      <c r="Z115" s="3">
        <f>Y115/(VLOOKUP($BI115,'5-7 Weighting'!$BI$12:$BJ$23,2,FALSE)/VLOOKUP($BI115,'5-7 Weighting'!$BI$12:$BK$23,3,FALSE))</f>
        <v>0.28758330605594262</v>
      </c>
      <c r="AA115" s="3">
        <f t="shared" si="23"/>
        <v>0</v>
      </c>
      <c r="AB115" s="3">
        <f>1/VLOOKUP($K115,'5-7 Weighting'!$BU$9:$BV$415,2,FALSE)</f>
        <v>0.5</v>
      </c>
      <c r="AC115" s="3">
        <f t="shared" si="24"/>
        <v>3.8809215650305338</v>
      </c>
      <c r="AD115" s="3">
        <f>AC115/(VLOOKUP($BI115,'5-7 Weighting'!$BY$12:$BZ$23,2,FALSE)/(VLOOKUP($BI115,'5-7 Weighting'!$BY$12:$CA$23,3,FALSE)))</f>
        <v>0.28974646958709077</v>
      </c>
      <c r="AE115" s="3">
        <f t="shared" si="17"/>
        <v>0</v>
      </c>
      <c r="AF115" s="3">
        <f>1/VLOOKUP($K115,'5-7 Weighting'!$CK$9:CL$445,2,FALSE)</f>
        <v>0.5</v>
      </c>
      <c r="AG115" s="3">
        <f t="shared" si="25"/>
        <v>3.8809215650305338</v>
      </c>
      <c r="AH115" s="3">
        <f>AG115/(VLOOKUP($BI115,'5-7 Weighting'!$CO$12:$CP$23,2,FALSE)/(VLOOKUP($BI115,'5-7 Weighting'!$CO$12:$CQ$23,3,FALSE)))</f>
        <v>0.29623210952860157</v>
      </c>
      <c r="AI115" s="3">
        <f t="shared" si="18"/>
        <v>0</v>
      </c>
      <c r="AJ115" s="3" t="s">
        <v>246</v>
      </c>
      <c r="AK115" s="6">
        <v>0</v>
      </c>
      <c r="AL115" s="3" t="s">
        <v>72</v>
      </c>
      <c r="AM115" s="3"/>
      <c r="AN115" s="3"/>
      <c r="AO115" s="3" t="s">
        <v>5</v>
      </c>
      <c r="AP115" s="3" t="s">
        <v>6</v>
      </c>
      <c r="AQ115" s="3" t="s">
        <v>5</v>
      </c>
      <c r="AR115" s="3" t="s">
        <v>83</v>
      </c>
      <c r="AS115" s="3" t="s">
        <v>84</v>
      </c>
      <c r="AT115" s="3" t="s">
        <v>95</v>
      </c>
      <c r="AU115" s="3" t="s">
        <v>10</v>
      </c>
      <c r="AV115" s="3" t="s">
        <v>39</v>
      </c>
      <c r="AW115" s="4" t="s">
        <v>96</v>
      </c>
      <c r="AX115" s="4" t="s">
        <v>247</v>
      </c>
      <c r="AY115" s="4">
        <v>2006</v>
      </c>
      <c r="AZ115" s="3" t="s">
        <v>30</v>
      </c>
      <c r="BA115" s="3" t="s">
        <v>14</v>
      </c>
      <c r="BB115" s="3">
        <v>761</v>
      </c>
      <c r="BC115" s="3">
        <v>1</v>
      </c>
      <c r="BD115" s="3">
        <v>0</v>
      </c>
      <c r="BE115" s="3">
        <v>1</v>
      </c>
      <c r="BF115" s="3">
        <v>1</v>
      </c>
      <c r="BG115" s="4" t="s">
        <v>332</v>
      </c>
      <c r="BH115" s="4" t="s">
        <v>534</v>
      </c>
      <c r="BI115" s="4" t="s">
        <v>468</v>
      </c>
      <c r="BJ115" s="4" t="s">
        <v>89</v>
      </c>
      <c r="BK115" s="4" t="s">
        <v>99</v>
      </c>
      <c r="BL115" s="3">
        <v>2.1299999999999999E-3</v>
      </c>
      <c r="BM115" s="3">
        <v>1.0021322700614574</v>
      </c>
      <c r="BN115" s="3"/>
      <c r="BO115" s="3" t="s">
        <v>60</v>
      </c>
      <c r="BP115" s="3" t="s">
        <v>20</v>
      </c>
      <c r="BQ115" s="3"/>
    </row>
    <row r="116" spans="1:69" x14ac:dyDescent="0.25">
      <c r="A116" s="2">
        <v>54</v>
      </c>
      <c r="B116" s="3" t="s">
        <v>539</v>
      </c>
      <c r="C116" s="3">
        <v>54.2</v>
      </c>
      <c r="D116" s="3" t="s">
        <v>912</v>
      </c>
      <c r="E116" s="3" t="s">
        <v>573</v>
      </c>
      <c r="F116" s="3"/>
      <c r="G116" s="3"/>
      <c r="H116" s="3" t="str">
        <f>IF(AK116&lt;'2_3 - Outliers'!$F$11,"Exclude, Low outlier",IF(AK116&gt;'2_3 - Outliers'!$F$12,"Exclude, High outlier",""))</f>
        <v/>
      </c>
      <c r="I116" s="3">
        <f>IF(AM116="",VLOOKUP(BI116,'4 -Impute_SE'!$B$10:$C$21,2,FALSE),Database!AM116)</f>
        <v>9.1214876538965012E-2</v>
      </c>
      <c r="J116" s="3">
        <f t="shared" si="13"/>
        <v>10.963123976523958</v>
      </c>
      <c r="K116" s="3" t="s">
        <v>1511</v>
      </c>
      <c r="L116" s="3">
        <f>1/VLOOKUP($K116,'5-7 Weighting'!J:K,2,FALSE)</f>
        <v>0.5</v>
      </c>
      <c r="M116" s="3">
        <f t="shared" si="14"/>
        <v>5.481561988261979</v>
      </c>
      <c r="N116" s="3">
        <f>M116/(VLOOKUP($BI116,'5-7 Weighting'!$M$9:$N$20,2,FALSE)/VLOOKUP($BI116,'5-7 Weighting'!$M$9:$O$20,3,FALSE))</f>
        <v>0.64556328641117</v>
      </c>
      <c r="O116" s="3">
        <f t="shared" si="15"/>
        <v>0</v>
      </c>
      <c r="P116" s="3" t="e">
        <f>1/VLOOKUP($K116,'5-7 Weighting'!Y:Z,2,FALSE)</f>
        <v>#N/A</v>
      </c>
      <c r="Q116" s="3" t="e">
        <f t="shared" si="19"/>
        <v>#N/A</v>
      </c>
      <c r="R116" s="3" t="e">
        <f>Q116/(VLOOKUP($BI116,'5-7 Weighting'!$AC$12:$AD$20,2,FALSE)/(VLOOKUP($BI116,'5-7 Weighting'!$AC$12:$AE$20,3,FALSE)))</f>
        <v>#N/A</v>
      </c>
      <c r="S116" s="3" t="e">
        <f t="shared" si="16"/>
        <v>#N/A</v>
      </c>
      <c r="T116" s="3" t="e">
        <f>1/VLOOKUP($K116,'5-7 Weighting'!$AO$9:$AP$311,2,FALSE)</f>
        <v>#N/A</v>
      </c>
      <c r="U116" s="3" t="e">
        <f t="shared" si="20"/>
        <v>#N/A</v>
      </c>
      <c r="V116" s="3" t="e">
        <f>U116/(VLOOKUP($BI116,'5-7 Weighting'!$AS$12:$AT$22,2,FALSE)/VLOOKUP($BI116,'5-7 Weighting'!$AS$12:$AU$22,3,FALSE))</f>
        <v>#N/A</v>
      </c>
      <c r="W116" s="3" t="e">
        <f t="shared" si="21"/>
        <v>#N/A</v>
      </c>
      <c r="X116" s="3">
        <f>1/VLOOKUP($K116,'5-7 Weighting'!$BE$9:$BF$487,2,FALSE)</f>
        <v>0.5</v>
      </c>
      <c r="Y116" s="3">
        <f t="shared" si="22"/>
        <v>5.481561988261979</v>
      </c>
      <c r="Z116" s="3">
        <f>Y116/(VLOOKUP($BI116,'5-7 Weighting'!$BI$12:$BJ$23,2,FALSE)/VLOOKUP($BI116,'5-7 Weighting'!$BI$12:$BK$23,3,FALSE))</f>
        <v>0.64556328641117011</v>
      </c>
      <c r="AA116" s="3">
        <f t="shared" si="23"/>
        <v>0</v>
      </c>
      <c r="AB116" s="3">
        <f>1/VLOOKUP($K116,'5-7 Weighting'!$BU$9:$BV$415,2,FALSE)</f>
        <v>0.5</v>
      </c>
      <c r="AC116" s="3">
        <f t="shared" si="24"/>
        <v>5.481561988261979</v>
      </c>
      <c r="AD116" s="3">
        <f>AC116/(VLOOKUP($BI116,'5-7 Weighting'!$BY$12:$BZ$23,2,FALSE)/(VLOOKUP($BI116,'5-7 Weighting'!$BY$12:$CA$23,3,FALSE)))</f>
        <v>0.875</v>
      </c>
      <c r="AE116" s="3">
        <f t="shared" si="17"/>
        <v>0</v>
      </c>
      <c r="AF116" s="3">
        <f>1/VLOOKUP($K116,'5-7 Weighting'!$CK$9:CL$445,2,FALSE)</f>
        <v>0.5</v>
      </c>
      <c r="AG116" s="3">
        <f t="shared" si="25"/>
        <v>5.481561988261979</v>
      </c>
      <c r="AH116" s="3">
        <f>AG116/(VLOOKUP($BI116,'5-7 Weighting'!$CO$12:$CP$23,2,FALSE)/(VLOOKUP($BI116,'5-7 Weighting'!$CO$12:$CQ$23,3,FALSE)))</f>
        <v>0.65834065022786803</v>
      </c>
      <c r="AI116" s="3">
        <f t="shared" si="18"/>
        <v>0</v>
      </c>
      <c r="AJ116" s="3" t="s">
        <v>246</v>
      </c>
      <c r="AK116" s="6">
        <v>0</v>
      </c>
      <c r="AL116" s="3" t="s">
        <v>72</v>
      </c>
      <c r="AM116" s="3"/>
      <c r="AN116" s="3"/>
      <c r="AO116" s="3" t="s">
        <v>53</v>
      </c>
      <c r="AP116" s="3" t="s">
        <v>143</v>
      </c>
      <c r="AQ116" s="3" t="s">
        <v>54</v>
      </c>
      <c r="AR116" s="3" t="s">
        <v>83</v>
      </c>
      <c r="AS116" s="3" t="s">
        <v>84</v>
      </c>
      <c r="AT116" s="3" t="s">
        <v>95</v>
      </c>
      <c r="AU116" s="3" t="s">
        <v>57</v>
      </c>
      <c r="AV116" s="3" t="s">
        <v>39</v>
      </c>
      <c r="AW116" s="4" t="s">
        <v>12</v>
      </c>
      <c r="AX116" s="4" t="s">
        <v>29</v>
      </c>
      <c r="AY116" s="4">
        <v>2009</v>
      </c>
      <c r="AZ116" s="3" t="s">
        <v>30</v>
      </c>
      <c r="BA116" s="3" t="s">
        <v>14</v>
      </c>
      <c r="BB116" s="3">
        <v>3334</v>
      </c>
      <c r="BC116" s="3">
        <v>1</v>
      </c>
      <c r="BD116" s="3">
        <v>0</v>
      </c>
      <c r="BE116" s="3">
        <v>1</v>
      </c>
      <c r="BF116" s="3">
        <v>1</v>
      </c>
      <c r="BG116" s="4" t="s">
        <v>348</v>
      </c>
      <c r="BH116" s="4" t="s">
        <v>913</v>
      </c>
      <c r="BI116" s="3" t="s">
        <v>711</v>
      </c>
      <c r="BJ116" s="4" t="s">
        <v>89</v>
      </c>
      <c r="BK116" s="4" t="s">
        <v>90</v>
      </c>
      <c r="BL116" s="3">
        <v>0</v>
      </c>
      <c r="BM116" s="3">
        <v>1</v>
      </c>
      <c r="BN116" s="3"/>
      <c r="BO116" s="3" t="s">
        <v>60</v>
      </c>
      <c r="BP116" s="3" t="s">
        <v>20</v>
      </c>
      <c r="BQ116" s="3"/>
    </row>
    <row r="117" spans="1:69" x14ac:dyDescent="0.25">
      <c r="A117" s="2">
        <v>72</v>
      </c>
      <c r="B117" s="3" t="s">
        <v>275</v>
      </c>
      <c r="C117" s="3">
        <v>72.099999999999994</v>
      </c>
      <c r="D117" s="3" t="s">
        <v>529</v>
      </c>
      <c r="E117" s="3" t="s">
        <v>453</v>
      </c>
      <c r="F117" s="3"/>
      <c r="G117" s="3"/>
      <c r="H117" s="3" t="str">
        <f>IF(AK117&lt;'2_3 - Outliers'!$F$11,"Exclude, Low outlier",IF(AK117&gt;'2_3 - Outliers'!$F$12,"Exclude, High outlier",""))</f>
        <v/>
      </c>
      <c r="I117" s="3">
        <f>IF(AM117="",VLOOKUP(BI117,'4 -Impute_SE'!$B$10:$C$21,2,FALSE),Database!AM117)</f>
        <v>4.9702463302186993E-2</v>
      </c>
      <c r="J117" s="3">
        <f t="shared" si="13"/>
        <v>20.119727143503535</v>
      </c>
      <c r="K117" s="3" t="s">
        <v>1532</v>
      </c>
      <c r="L117" s="3">
        <f>1/VLOOKUP($K117,'5-7 Weighting'!J:K,2,FALSE)</f>
        <v>1</v>
      </c>
      <c r="M117" s="3">
        <f t="shared" si="14"/>
        <v>20.119727143503535</v>
      </c>
      <c r="N117" s="3">
        <f>M117/(VLOOKUP($BI117,'5-7 Weighting'!$M$9:$N$20,2,FALSE)/VLOOKUP($BI117,'5-7 Weighting'!$M$9:$O$20,3,FALSE))</f>
        <v>0.37214243954882059</v>
      </c>
      <c r="O117" s="3">
        <f t="shared" si="15"/>
        <v>0</v>
      </c>
      <c r="P117" s="3" t="e">
        <f>1/VLOOKUP($K117,'5-7 Weighting'!Y:Z,2,FALSE)</f>
        <v>#N/A</v>
      </c>
      <c r="Q117" s="3" t="e">
        <f t="shared" si="19"/>
        <v>#N/A</v>
      </c>
      <c r="R117" s="3" t="e">
        <f>Q117/(VLOOKUP($BI117,'5-7 Weighting'!$AC$12:$AD$20,2,FALSE)/(VLOOKUP($BI117,'5-7 Weighting'!$AC$12:$AE$20,3,FALSE)))</f>
        <v>#N/A</v>
      </c>
      <c r="S117" s="3" t="e">
        <f t="shared" si="16"/>
        <v>#N/A</v>
      </c>
      <c r="T117" s="3" t="e">
        <f>1/VLOOKUP($K117,'5-7 Weighting'!$AO$9:$AP$311,2,FALSE)</f>
        <v>#N/A</v>
      </c>
      <c r="U117" s="3" t="e">
        <f t="shared" si="20"/>
        <v>#N/A</v>
      </c>
      <c r="V117" s="3" t="e">
        <f>U117/(VLOOKUP($BI117,'5-7 Weighting'!$AS$12:$AT$22,2,FALSE)/VLOOKUP($BI117,'5-7 Weighting'!$AS$12:$AU$22,3,FALSE))</f>
        <v>#N/A</v>
      </c>
      <c r="W117" s="3" t="e">
        <f t="shared" si="21"/>
        <v>#N/A</v>
      </c>
      <c r="X117" s="3">
        <f>1/VLOOKUP($K117,'5-7 Weighting'!$BE$9:$BF$487,2,FALSE)</f>
        <v>1</v>
      </c>
      <c r="Y117" s="3">
        <f t="shared" si="22"/>
        <v>20.119727143503535</v>
      </c>
      <c r="Z117" s="3">
        <f>Y117/(VLOOKUP($BI117,'5-7 Weighting'!$BI$12:$BJ$23,2,FALSE)/VLOOKUP($BI117,'5-7 Weighting'!$BI$12:$BK$23,3,FALSE))</f>
        <v>0.31094082451884197</v>
      </c>
      <c r="AA117" s="3">
        <f t="shared" si="23"/>
        <v>0</v>
      </c>
      <c r="AB117" s="3">
        <f>1/VLOOKUP($K117,'5-7 Weighting'!$BU$9:$BV$415,2,FALSE)</f>
        <v>1</v>
      </c>
      <c r="AC117" s="3">
        <f t="shared" si="24"/>
        <v>20.119727143503535</v>
      </c>
      <c r="AD117" s="3">
        <f>AC117/(VLOOKUP($BI117,'5-7 Weighting'!$BY$12:$BZ$23,2,FALSE)/(VLOOKUP($BI117,'5-7 Weighting'!$BY$12:$CA$23,3,FALSE)))</f>
        <v>0.89019124619749457</v>
      </c>
      <c r="AE117" s="3">
        <f t="shared" si="17"/>
        <v>0</v>
      </c>
      <c r="AF117" s="3" t="e">
        <f>1/VLOOKUP($K117,'5-7 Weighting'!$CK$9:CL$445,2,FALSE)</f>
        <v>#N/A</v>
      </c>
      <c r="AG117" s="3" t="e">
        <f t="shared" si="25"/>
        <v>#N/A</v>
      </c>
      <c r="AH117" s="3" t="e">
        <f>AG117/(VLOOKUP($BI117,'5-7 Weighting'!$CO$12:$CP$23,2,FALSE)/(VLOOKUP($BI117,'5-7 Weighting'!$CO$12:$CQ$23,3,FALSE)))</f>
        <v>#N/A</v>
      </c>
      <c r="AI117" s="3" t="e">
        <f t="shared" si="18"/>
        <v>#N/A</v>
      </c>
      <c r="AJ117" s="3" t="s">
        <v>1819</v>
      </c>
      <c r="AK117" s="6">
        <v>0</v>
      </c>
      <c r="AL117" s="3" t="s">
        <v>4</v>
      </c>
      <c r="AM117" s="3"/>
      <c r="AN117" s="3"/>
      <c r="AO117" s="3" t="s">
        <v>53</v>
      </c>
      <c r="AP117" s="3" t="s">
        <v>6</v>
      </c>
      <c r="AQ117" s="3" t="s">
        <v>54</v>
      </c>
      <c r="AR117" s="3" t="s">
        <v>201</v>
      </c>
      <c r="AS117" s="3" t="s">
        <v>84</v>
      </c>
      <c r="AT117" s="3" t="s">
        <v>38</v>
      </c>
      <c r="AU117" s="3" t="s">
        <v>10</v>
      </c>
      <c r="AV117" s="3" t="s">
        <v>11</v>
      </c>
      <c r="AW117" s="4" t="s">
        <v>12</v>
      </c>
      <c r="AX117" s="4" t="s">
        <v>40</v>
      </c>
      <c r="AY117" s="4">
        <v>2009</v>
      </c>
      <c r="AZ117" s="3" t="s">
        <v>30</v>
      </c>
      <c r="BA117" s="3" t="s">
        <v>14</v>
      </c>
      <c r="BB117" s="3">
        <v>12851</v>
      </c>
      <c r="BC117" s="3">
        <v>0</v>
      </c>
      <c r="BD117" s="3">
        <v>0</v>
      </c>
      <c r="BE117" s="3">
        <v>1</v>
      </c>
      <c r="BF117" s="3">
        <v>1</v>
      </c>
      <c r="BG117" s="4" t="s">
        <v>15</v>
      </c>
      <c r="BH117" s="4" t="s">
        <v>16</v>
      </c>
      <c r="BI117" s="4" t="s">
        <v>17</v>
      </c>
      <c r="BJ117" s="4" t="s">
        <v>18</v>
      </c>
      <c r="BK117" s="4"/>
      <c r="BL117" s="3">
        <v>6.0900000000000003E-5</v>
      </c>
      <c r="BM117" s="3"/>
      <c r="BN117" s="3">
        <v>1.0000609018544426</v>
      </c>
      <c r="BO117" s="3" t="s">
        <v>19</v>
      </c>
      <c r="BP117" s="3">
        <v>0.42058011049723759</v>
      </c>
      <c r="BQ117" s="3" t="s">
        <v>91</v>
      </c>
    </row>
    <row r="118" spans="1:69" x14ac:dyDescent="0.25">
      <c r="A118" s="2">
        <v>178</v>
      </c>
      <c r="B118" s="3" t="s">
        <v>1268</v>
      </c>
      <c r="C118" s="3">
        <v>178.1</v>
      </c>
      <c r="D118" s="3" t="s">
        <v>1269</v>
      </c>
      <c r="E118" s="3" t="s">
        <v>1270</v>
      </c>
      <c r="F118" s="3"/>
      <c r="G118" s="3"/>
      <c r="H118" s="3" t="str">
        <f>IF(AK118&lt;'2_3 - Outliers'!$F$11,"Exclude, Low outlier",IF(AK118&gt;'2_3 - Outliers'!$F$12,"Exclude, High outlier",""))</f>
        <v/>
      </c>
      <c r="I118" s="3">
        <f>IF(AM118="",VLOOKUP(BI118,'4 -Impute_SE'!$B$10:$C$21,2,FALSE),Database!AM118)</f>
        <v>5.4009386828965854E-2</v>
      </c>
      <c r="J118" s="3">
        <f t="shared" si="13"/>
        <v>18.515300000845198</v>
      </c>
      <c r="K118" s="3" t="s">
        <v>1533</v>
      </c>
      <c r="L118" s="3">
        <f>1/VLOOKUP($K118,'5-7 Weighting'!J:K,2,FALSE)</f>
        <v>1</v>
      </c>
      <c r="M118" s="3">
        <f t="shared" si="14"/>
        <v>18.515300000845198</v>
      </c>
      <c r="N118" s="3">
        <f>M118/(VLOOKUP($BI118,'5-7 Weighting'!$M$9:$N$20,2,FALSE)/VLOOKUP($BI118,'5-7 Weighting'!$M$9:$O$20,3,FALSE))</f>
        <v>1.0340101168499765</v>
      </c>
      <c r="O118" s="3">
        <f t="shared" si="15"/>
        <v>0</v>
      </c>
      <c r="P118" s="3" t="e">
        <f>1/VLOOKUP($K118,'5-7 Weighting'!Y:Z,2,FALSE)</f>
        <v>#N/A</v>
      </c>
      <c r="Q118" s="3" t="e">
        <f t="shared" si="19"/>
        <v>#N/A</v>
      </c>
      <c r="R118" s="3" t="e">
        <f>Q118/(VLOOKUP($BI118,'5-7 Weighting'!$AC$12:$AD$20,2,FALSE)/(VLOOKUP($BI118,'5-7 Weighting'!$AC$12:$AE$20,3,FALSE)))</f>
        <v>#N/A</v>
      </c>
      <c r="S118" s="3" t="e">
        <f t="shared" si="16"/>
        <v>#N/A</v>
      </c>
      <c r="T118" s="3" t="e">
        <f>1/VLOOKUP($K118,'5-7 Weighting'!$AO$9:$AP$311,2,FALSE)</f>
        <v>#N/A</v>
      </c>
      <c r="U118" s="3" t="e">
        <f t="shared" si="20"/>
        <v>#N/A</v>
      </c>
      <c r="V118" s="3" t="e">
        <f>U118/(VLOOKUP($BI118,'5-7 Weighting'!$AS$12:$AT$22,2,FALSE)/VLOOKUP($BI118,'5-7 Weighting'!$AS$12:$AU$22,3,FALSE))</f>
        <v>#N/A</v>
      </c>
      <c r="W118" s="3" t="e">
        <f t="shared" si="21"/>
        <v>#N/A</v>
      </c>
      <c r="X118" s="3">
        <f>1/VLOOKUP($K118,'5-7 Weighting'!$BE$9:$BF$487,2,FALSE)</f>
        <v>1</v>
      </c>
      <c r="Y118" s="3">
        <f t="shared" si="22"/>
        <v>18.515300000845198</v>
      </c>
      <c r="Z118" s="3">
        <f>Y118/(VLOOKUP($BI118,'5-7 Weighting'!$BI$12:$BJ$23,2,FALSE)/VLOOKUP($BI118,'5-7 Weighting'!$BI$12:$BK$23,3,FALSE))</f>
        <v>1.019024969421551</v>
      </c>
      <c r="AA118" s="3">
        <f t="shared" si="23"/>
        <v>0</v>
      </c>
      <c r="AB118" s="3">
        <f>1/VLOOKUP($K118,'5-7 Weighting'!$BU$9:$BV$415,2,FALSE)</f>
        <v>1</v>
      </c>
      <c r="AC118" s="3">
        <f t="shared" si="24"/>
        <v>18.515300000845198</v>
      </c>
      <c r="AD118" s="3">
        <f>AC118/(VLOOKUP($BI118,'5-7 Weighting'!$BY$12:$BZ$23,2,FALSE)/(VLOOKUP($BI118,'5-7 Weighting'!$BY$12:$CA$23,3,FALSE)))</f>
        <v>0.91140124894932251</v>
      </c>
      <c r="AE118" s="3">
        <f t="shared" si="17"/>
        <v>0</v>
      </c>
      <c r="AF118" s="3">
        <f>1/VLOOKUP($K118,'5-7 Weighting'!$CK$9:CL$445,2,FALSE)</f>
        <v>1</v>
      </c>
      <c r="AG118" s="3">
        <f t="shared" si="25"/>
        <v>18.515300000845198</v>
      </c>
      <c r="AH118" s="3">
        <f>AG118/(VLOOKUP($BI118,'5-7 Weighting'!$CO$12:$CP$23,2,FALSE)/(VLOOKUP($BI118,'5-7 Weighting'!$CO$12:$CQ$23,3,FALSE)))</f>
        <v>1.0546253280271851</v>
      </c>
      <c r="AI118" s="3">
        <f t="shared" si="18"/>
        <v>0</v>
      </c>
      <c r="AJ118" s="3" t="s">
        <v>1309</v>
      </c>
      <c r="AK118" s="6">
        <v>0</v>
      </c>
      <c r="AL118" s="3" t="s">
        <v>134</v>
      </c>
      <c r="AM118" s="3"/>
      <c r="AN118" s="3"/>
      <c r="AO118" s="3" t="s">
        <v>5</v>
      </c>
      <c r="AP118" s="3" t="s">
        <v>1314</v>
      </c>
      <c r="AQ118" s="3" t="s">
        <v>53</v>
      </c>
      <c r="AR118" s="3" t="s">
        <v>201</v>
      </c>
      <c r="AS118" s="3" t="s">
        <v>1328</v>
      </c>
      <c r="AT118" s="3" t="s">
        <v>38</v>
      </c>
      <c r="AU118" s="3" t="s">
        <v>57</v>
      </c>
      <c r="AV118" s="3" t="s">
        <v>11</v>
      </c>
      <c r="AW118" s="4" t="s">
        <v>12</v>
      </c>
      <c r="AX118" s="4" t="s">
        <v>13</v>
      </c>
      <c r="AY118" s="4">
        <v>2012</v>
      </c>
      <c r="AZ118" s="3" t="s">
        <v>14</v>
      </c>
      <c r="BA118" s="3" t="s">
        <v>2425</v>
      </c>
      <c r="BB118" s="3">
        <v>2431</v>
      </c>
      <c r="BC118" s="3">
        <v>1</v>
      </c>
      <c r="BD118" s="3">
        <v>0</v>
      </c>
      <c r="BE118" s="3">
        <v>1</v>
      </c>
      <c r="BF118" s="3">
        <v>1</v>
      </c>
      <c r="BG118" s="4" t="s">
        <v>15</v>
      </c>
      <c r="BH118" s="4" t="s">
        <v>1393</v>
      </c>
      <c r="BI118" s="4" t="s">
        <v>32</v>
      </c>
      <c r="BJ118" s="4" t="s">
        <v>1408</v>
      </c>
      <c r="BK118" s="4"/>
      <c r="BL118" s="3">
        <v>0</v>
      </c>
      <c r="BM118" s="3"/>
      <c r="BN118" s="3"/>
      <c r="BO118" s="3"/>
      <c r="BP118" s="3"/>
      <c r="BQ118" s="3"/>
    </row>
    <row r="119" spans="1:69" x14ac:dyDescent="0.25">
      <c r="A119" s="2">
        <v>178</v>
      </c>
      <c r="B119" s="3" t="s">
        <v>1268</v>
      </c>
      <c r="C119" s="3">
        <v>178.1</v>
      </c>
      <c r="D119" s="3" t="s">
        <v>1273</v>
      </c>
      <c r="E119" s="3" t="s">
        <v>1270</v>
      </c>
      <c r="F119" s="3"/>
      <c r="G119" s="3"/>
      <c r="H119" s="3" t="str">
        <f>IF(AK119&lt;'2_3 - Outliers'!$F$11,"Exclude, Low outlier",IF(AK119&gt;'2_3 - Outliers'!$F$12,"Exclude, High outlier",""))</f>
        <v/>
      </c>
      <c r="I119" s="3">
        <f>IF(AM119="",VLOOKUP(BI119,'4 -Impute_SE'!$B$10:$C$21,2,FALSE),Database!AM119)</f>
        <v>0.12883537881963511</v>
      </c>
      <c r="J119" s="3">
        <f t="shared" si="13"/>
        <v>7.7618431300610675</v>
      </c>
      <c r="K119" s="3" t="s">
        <v>1534</v>
      </c>
      <c r="L119" s="3">
        <f>1/VLOOKUP($K119,'5-7 Weighting'!J:K,2,FALSE)</f>
        <v>1</v>
      </c>
      <c r="M119" s="3">
        <f t="shared" si="14"/>
        <v>7.7618431300610675</v>
      </c>
      <c r="N119" s="3">
        <f>M119/(VLOOKUP($BI119,'5-7 Weighting'!$M$9:$N$20,2,FALSE)/VLOOKUP($BI119,'5-7 Weighting'!$M$9:$O$20,3,FALSE))</f>
        <v>0.73333879637414301</v>
      </c>
      <c r="O119" s="3">
        <f t="shared" si="15"/>
        <v>0</v>
      </c>
      <c r="P119" s="3" t="e">
        <f>1/VLOOKUP($K119,'5-7 Weighting'!Y:Z,2,FALSE)</f>
        <v>#N/A</v>
      </c>
      <c r="Q119" s="3" t="e">
        <f t="shared" si="19"/>
        <v>#N/A</v>
      </c>
      <c r="R119" s="3" t="e">
        <f>Q119/(VLOOKUP($BI119,'5-7 Weighting'!$AC$12:$AD$20,2,FALSE)/(VLOOKUP($BI119,'5-7 Weighting'!$AC$12:$AE$20,3,FALSE)))</f>
        <v>#N/A</v>
      </c>
      <c r="S119" s="3" t="e">
        <f t="shared" si="16"/>
        <v>#N/A</v>
      </c>
      <c r="T119" s="3" t="e">
        <f>1/VLOOKUP($K119,'5-7 Weighting'!$AO$9:$AP$311,2,FALSE)</f>
        <v>#N/A</v>
      </c>
      <c r="U119" s="3" t="e">
        <f t="shared" si="20"/>
        <v>#N/A</v>
      </c>
      <c r="V119" s="3" t="e">
        <f>U119/(VLOOKUP($BI119,'5-7 Weighting'!$AS$12:$AT$22,2,FALSE)/VLOOKUP($BI119,'5-7 Weighting'!$AS$12:$AU$22,3,FALSE))</f>
        <v>#N/A</v>
      </c>
      <c r="W119" s="3" t="e">
        <f t="shared" si="21"/>
        <v>#N/A</v>
      </c>
      <c r="X119" s="3">
        <f>1/VLOOKUP($K119,'5-7 Weighting'!$BE$9:$BF$487,2,FALSE)</f>
        <v>1</v>
      </c>
      <c r="Y119" s="3">
        <f t="shared" si="22"/>
        <v>7.7618431300610675</v>
      </c>
      <c r="Z119" s="3">
        <f>Y119/(VLOOKUP($BI119,'5-7 Weighting'!$BI$12:$BJ$23,2,FALSE)/VLOOKUP($BI119,'5-7 Weighting'!$BI$12:$BK$23,3,FALSE))</f>
        <v>0.57516661211188524</v>
      </c>
      <c r="AA119" s="3">
        <f t="shared" si="23"/>
        <v>0</v>
      </c>
      <c r="AB119" s="3">
        <f>1/VLOOKUP($K119,'5-7 Weighting'!$BU$9:$BV$415,2,FALSE)</f>
        <v>1</v>
      </c>
      <c r="AC119" s="3">
        <f t="shared" si="24"/>
        <v>7.7618431300610675</v>
      </c>
      <c r="AD119" s="3">
        <f>AC119/(VLOOKUP($BI119,'5-7 Weighting'!$BY$12:$BZ$23,2,FALSE)/(VLOOKUP($BI119,'5-7 Weighting'!$BY$12:$CA$23,3,FALSE)))</f>
        <v>0.57949293917418154</v>
      </c>
      <c r="AE119" s="3">
        <f t="shared" si="17"/>
        <v>0</v>
      </c>
      <c r="AF119" s="3">
        <f>1/VLOOKUP($K119,'5-7 Weighting'!$CK$9:CL$445,2,FALSE)</f>
        <v>1</v>
      </c>
      <c r="AG119" s="3">
        <f t="shared" si="25"/>
        <v>7.7618431300610675</v>
      </c>
      <c r="AH119" s="3">
        <f>AG119/(VLOOKUP($BI119,'5-7 Weighting'!$CO$12:$CP$23,2,FALSE)/(VLOOKUP($BI119,'5-7 Weighting'!$CO$12:$CQ$23,3,FALSE)))</f>
        <v>0.59246421905720315</v>
      </c>
      <c r="AI119" s="3">
        <f t="shared" si="18"/>
        <v>0</v>
      </c>
      <c r="AJ119" s="3" t="s">
        <v>1309</v>
      </c>
      <c r="AK119" s="6">
        <v>0</v>
      </c>
      <c r="AL119" s="3" t="s">
        <v>134</v>
      </c>
      <c r="AM119" s="3"/>
      <c r="AN119" s="3"/>
      <c r="AO119" s="3" t="s">
        <v>53</v>
      </c>
      <c r="AP119" s="3" t="s">
        <v>1312</v>
      </c>
      <c r="AQ119" s="3" t="s">
        <v>54</v>
      </c>
      <c r="AR119" s="3" t="s">
        <v>201</v>
      </c>
      <c r="AS119" s="3" t="s">
        <v>1328</v>
      </c>
      <c r="AT119" s="3" t="s">
        <v>38</v>
      </c>
      <c r="AU119" s="3" t="s">
        <v>57</v>
      </c>
      <c r="AV119" s="3" t="s">
        <v>11</v>
      </c>
      <c r="AW119" s="4" t="s">
        <v>12</v>
      </c>
      <c r="AX119" s="4" t="s">
        <v>13</v>
      </c>
      <c r="AY119" s="4">
        <v>2012</v>
      </c>
      <c r="AZ119" s="3" t="s">
        <v>14</v>
      </c>
      <c r="BA119" s="3" t="s">
        <v>2425</v>
      </c>
      <c r="BB119" s="3">
        <v>2431</v>
      </c>
      <c r="BC119" s="3">
        <v>1</v>
      </c>
      <c r="BD119" s="3">
        <v>0</v>
      </c>
      <c r="BE119" s="3">
        <v>1</v>
      </c>
      <c r="BF119" s="3">
        <v>1</v>
      </c>
      <c r="BG119" s="4" t="s">
        <v>1352</v>
      </c>
      <c r="BH119" s="4" t="s">
        <v>1395</v>
      </c>
      <c r="BI119" s="4" t="s">
        <v>468</v>
      </c>
      <c r="BJ119" s="4" t="s">
        <v>1408</v>
      </c>
      <c r="BK119" s="4"/>
      <c r="BL119" s="3">
        <v>0</v>
      </c>
      <c r="BM119" s="3"/>
      <c r="BN119" s="3"/>
      <c r="BO119" s="3"/>
      <c r="BP119" s="3"/>
      <c r="BQ119" s="3"/>
    </row>
    <row r="120" spans="1:69" x14ac:dyDescent="0.25">
      <c r="A120" s="2">
        <v>178</v>
      </c>
      <c r="B120" s="3" t="s">
        <v>1268</v>
      </c>
      <c r="C120" s="3">
        <v>178.2</v>
      </c>
      <c r="D120" s="3" t="s">
        <v>1274</v>
      </c>
      <c r="E120" s="3" t="s">
        <v>1270</v>
      </c>
      <c r="F120" s="3"/>
      <c r="G120" s="3"/>
      <c r="H120" s="3" t="str">
        <f>IF(AK120&lt;'2_3 - Outliers'!$F$11,"Exclude, Low outlier",IF(AK120&gt;'2_3 - Outliers'!$F$12,"Exclude, High outlier",""))</f>
        <v/>
      </c>
      <c r="I120" s="3">
        <f>IF(AM120="",VLOOKUP(BI120,'4 -Impute_SE'!$B$10:$C$21,2,FALSE),Database!AM120)</f>
        <v>5.4009386828965854E-2</v>
      </c>
      <c r="J120" s="3">
        <f t="shared" si="13"/>
        <v>18.515300000845198</v>
      </c>
      <c r="K120" s="3" t="s">
        <v>1535</v>
      </c>
      <c r="L120" s="3">
        <f>1/VLOOKUP($K120,'5-7 Weighting'!J:K,2,FALSE)</f>
        <v>1</v>
      </c>
      <c r="M120" s="3">
        <f t="shared" si="14"/>
        <v>18.515300000845198</v>
      </c>
      <c r="N120" s="3">
        <f>M120/(VLOOKUP($BI120,'5-7 Weighting'!$M$9:$N$20,2,FALSE)/VLOOKUP($BI120,'5-7 Weighting'!$M$9:$O$20,3,FALSE))</f>
        <v>1.0340101168499765</v>
      </c>
      <c r="O120" s="3">
        <f t="shared" si="15"/>
        <v>0</v>
      </c>
      <c r="P120" s="3" t="e">
        <f>1/VLOOKUP($K120,'5-7 Weighting'!Y:Z,2,FALSE)</f>
        <v>#N/A</v>
      </c>
      <c r="Q120" s="3" t="e">
        <f t="shared" si="19"/>
        <v>#N/A</v>
      </c>
      <c r="R120" s="3" t="e">
        <f>Q120/(VLOOKUP($BI120,'5-7 Weighting'!$AC$12:$AD$20,2,FALSE)/(VLOOKUP($BI120,'5-7 Weighting'!$AC$12:$AE$20,3,FALSE)))</f>
        <v>#N/A</v>
      </c>
      <c r="S120" s="3" t="e">
        <f t="shared" si="16"/>
        <v>#N/A</v>
      </c>
      <c r="T120" s="3" t="e">
        <f>1/VLOOKUP($K120,'5-7 Weighting'!$AO$9:$AP$311,2,FALSE)</f>
        <v>#N/A</v>
      </c>
      <c r="U120" s="3" t="e">
        <f t="shared" si="20"/>
        <v>#N/A</v>
      </c>
      <c r="V120" s="3" t="e">
        <f>U120/(VLOOKUP($BI120,'5-7 Weighting'!$AS$12:$AT$22,2,FALSE)/VLOOKUP($BI120,'5-7 Weighting'!$AS$12:$AU$22,3,FALSE))</f>
        <v>#N/A</v>
      </c>
      <c r="W120" s="3" t="e">
        <f t="shared" si="21"/>
        <v>#N/A</v>
      </c>
      <c r="X120" s="3">
        <f>1/VLOOKUP($K120,'5-7 Weighting'!$BE$9:$BF$487,2,FALSE)</f>
        <v>1</v>
      </c>
      <c r="Y120" s="3">
        <f t="shared" si="22"/>
        <v>18.515300000845198</v>
      </c>
      <c r="Z120" s="3">
        <f>Y120/(VLOOKUP($BI120,'5-7 Weighting'!$BI$12:$BJ$23,2,FALSE)/VLOOKUP($BI120,'5-7 Weighting'!$BI$12:$BK$23,3,FALSE))</f>
        <v>1.019024969421551</v>
      </c>
      <c r="AA120" s="3">
        <f t="shared" si="23"/>
        <v>0</v>
      </c>
      <c r="AB120" s="3">
        <f>1/VLOOKUP($K120,'5-7 Weighting'!$BU$9:$BV$415,2,FALSE)</f>
        <v>1</v>
      </c>
      <c r="AC120" s="3">
        <f t="shared" si="24"/>
        <v>18.515300000845198</v>
      </c>
      <c r="AD120" s="3">
        <f>AC120/(VLOOKUP($BI120,'5-7 Weighting'!$BY$12:$BZ$23,2,FALSE)/(VLOOKUP($BI120,'5-7 Weighting'!$BY$12:$CA$23,3,FALSE)))</f>
        <v>0.91140124894932251</v>
      </c>
      <c r="AE120" s="3">
        <f t="shared" si="17"/>
        <v>0</v>
      </c>
      <c r="AF120" s="3">
        <f>1/VLOOKUP($K120,'5-7 Weighting'!$CK$9:CL$445,2,FALSE)</f>
        <v>1</v>
      </c>
      <c r="AG120" s="3">
        <f t="shared" si="25"/>
        <v>18.515300000845198</v>
      </c>
      <c r="AH120" s="3">
        <f>AG120/(VLOOKUP($BI120,'5-7 Weighting'!$CO$12:$CP$23,2,FALSE)/(VLOOKUP($BI120,'5-7 Weighting'!$CO$12:$CQ$23,3,FALSE)))</f>
        <v>1.0546253280271851</v>
      </c>
      <c r="AI120" s="3">
        <f t="shared" si="18"/>
        <v>0</v>
      </c>
      <c r="AJ120" s="3" t="s">
        <v>1309</v>
      </c>
      <c r="AK120" s="6">
        <v>0</v>
      </c>
      <c r="AL120" s="3" t="s">
        <v>134</v>
      </c>
      <c r="AM120" s="3"/>
      <c r="AN120" s="3"/>
      <c r="AO120" s="3" t="s">
        <v>5</v>
      </c>
      <c r="AP120" s="3" t="s">
        <v>1314</v>
      </c>
      <c r="AQ120" s="3" t="s">
        <v>53</v>
      </c>
      <c r="AR120" s="3" t="s">
        <v>7</v>
      </c>
      <c r="AS120" s="3" t="s">
        <v>1329</v>
      </c>
      <c r="AT120" s="3" t="s">
        <v>38</v>
      </c>
      <c r="AU120" s="3" t="s">
        <v>57</v>
      </c>
      <c r="AV120" s="3" t="s">
        <v>11</v>
      </c>
      <c r="AW120" s="4" t="s">
        <v>12</v>
      </c>
      <c r="AX120" s="4" t="s">
        <v>13</v>
      </c>
      <c r="AY120" s="4">
        <v>2012</v>
      </c>
      <c r="AZ120" s="3" t="s">
        <v>14</v>
      </c>
      <c r="BA120" s="3" t="s">
        <v>2425</v>
      </c>
      <c r="BB120" s="3">
        <v>977</v>
      </c>
      <c r="BC120" s="3">
        <v>1</v>
      </c>
      <c r="BD120" s="3">
        <v>0</v>
      </c>
      <c r="BE120" s="3">
        <v>1</v>
      </c>
      <c r="BF120" s="3">
        <v>1</v>
      </c>
      <c r="BG120" s="4" t="s">
        <v>15</v>
      </c>
      <c r="BH120" s="4" t="s">
        <v>1393</v>
      </c>
      <c r="BI120" s="4" t="s">
        <v>32</v>
      </c>
      <c r="BJ120" s="4" t="s">
        <v>1408</v>
      </c>
      <c r="BK120" s="4"/>
      <c r="BL120" s="3">
        <v>0</v>
      </c>
      <c r="BM120" s="3"/>
      <c r="BN120" s="3"/>
      <c r="BO120" s="3"/>
      <c r="BP120" s="3"/>
      <c r="BQ120" s="3"/>
    </row>
    <row r="121" spans="1:69" x14ac:dyDescent="0.25">
      <c r="A121" s="2">
        <v>178</v>
      </c>
      <c r="B121" s="3" t="s">
        <v>1268</v>
      </c>
      <c r="C121" s="3">
        <v>178.2</v>
      </c>
      <c r="D121" s="3" t="s">
        <v>1275</v>
      </c>
      <c r="E121" s="3" t="s">
        <v>1270</v>
      </c>
      <c r="F121" s="3"/>
      <c r="G121" s="3"/>
      <c r="H121" s="3" t="str">
        <f>IF(AK121&lt;'2_3 - Outliers'!$F$11,"Exclude, Low outlier",IF(AK121&gt;'2_3 - Outliers'!$F$12,"Exclude, High outlier",""))</f>
        <v/>
      </c>
      <c r="I121" s="3">
        <f>IF(AM121="",VLOOKUP(BI121,'4 -Impute_SE'!$B$10:$C$21,2,FALSE),Database!AM121)</f>
        <v>5.1063218618673668E-2</v>
      </c>
      <c r="J121" s="3">
        <f t="shared" si="13"/>
        <v>19.583567723525814</v>
      </c>
      <c r="K121" s="3" t="s">
        <v>1536</v>
      </c>
      <c r="L121" s="3">
        <f>1/VLOOKUP($K121,'5-7 Weighting'!J:K,2,FALSE)</f>
        <v>1</v>
      </c>
      <c r="M121" s="3">
        <f t="shared" si="14"/>
        <v>19.583567723525814</v>
      </c>
      <c r="N121" s="3">
        <f>M121/(VLOOKUP($BI121,'5-7 Weighting'!$M$9:$N$20,2,FALSE)/VLOOKUP($BI121,'5-7 Weighting'!$M$9:$O$20,3,FALSE))</f>
        <v>1.3661605365540145E-6</v>
      </c>
      <c r="O121" s="3">
        <f t="shared" si="15"/>
        <v>0</v>
      </c>
      <c r="P121" s="3" t="e">
        <f>1/VLOOKUP($K121,'5-7 Weighting'!Y:Z,2,FALSE)</f>
        <v>#N/A</v>
      </c>
      <c r="Q121" s="3" t="e">
        <f t="shared" si="19"/>
        <v>#N/A</v>
      </c>
      <c r="R121" s="3" t="e">
        <f>Q121/(VLOOKUP($BI121,'5-7 Weighting'!$AC$12:$AD$20,2,FALSE)/(VLOOKUP($BI121,'5-7 Weighting'!$AC$12:$AE$20,3,FALSE)))</f>
        <v>#N/A</v>
      </c>
      <c r="S121" s="3" t="e">
        <f t="shared" si="16"/>
        <v>#N/A</v>
      </c>
      <c r="T121" s="3" t="e">
        <f>1/VLOOKUP($K121,'5-7 Weighting'!$AO$9:$AP$311,2,FALSE)</f>
        <v>#N/A</v>
      </c>
      <c r="U121" s="3" t="e">
        <f t="shared" si="20"/>
        <v>#N/A</v>
      </c>
      <c r="V121" s="3" t="e">
        <f>U121/(VLOOKUP($BI121,'5-7 Weighting'!$AS$12:$AT$22,2,FALSE)/VLOOKUP($BI121,'5-7 Weighting'!$AS$12:$AU$22,3,FALSE))</f>
        <v>#N/A</v>
      </c>
      <c r="W121" s="3" t="e">
        <f t="shared" si="21"/>
        <v>#N/A</v>
      </c>
      <c r="X121" s="3">
        <f>1/VLOOKUP($K121,'5-7 Weighting'!$BE$9:$BF$487,2,FALSE)</f>
        <v>1</v>
      </c>
      <c r="Y121" s="3">
        <f t="shared" si="22"/>
        <v>19.583567723525814</v>
      </c>
      <c r="Z121" s="3">
        <f>Y121/(VLOOKUP($BI121,'5-7 Weighting'!$BI$12:$BJ$23,2,FALSE)/VLOOKUP($BI121,'5-7 Weighting'!$BI$12:$BK$23,3,FALSE))</f>
        <v>6.9964199010985093E-2</v>
      </c>
      <c r="AA121" s="3">
        <f t="shared" si="23"/>
        <v>0</v>
      </c>
      <c r="AB121" s="3">
        <f>1/VLOOKUP($K121,'5-7 Weighting'!$BU$9:$BV$415,2,FALSE)</f>
        <v>1</v>
      </c>
      <c r="AC121" s="3">
        <f t="shared" si="24"/>
        <v>19.583567723525814</v>
      </c>
      <c r="AD121" s="3">
        <f>AC121/(VLOOKUP($BI121,'5-7 Weighting'!$BY$12:$BZ$23,2,FALSE)/(VLOOKUP($BI121,'5-7 Weighting'!$BY$12:$CA$23,3,FALSE)))</f>
        <v>6.4981402814916739E-2</v>
      </c>
      <c r="AE121" s="3">
        <f t="shared" si="17"/>
        <v>0</v>
      </c>
      <c r="AF121" s="3">
        <f>1/VLOOKUP($K121,'5-7 Weighting'!$CK$9:CL$445,2,FALSE)</f>
        <v>1</v>
      </c>
      <c r="AG121" s="3">
        <f t="shared" si="25"/>
        <v>19.583567723525814</v>
      </c>
      <c r="AH121" s="3">
        <f>AG121/(VLOOKUP($BI121,'5-7 Weighting'!$CO$12:$CP$23,2,FALSE)/(VLOOKUP($BI121,'5-7 Weighting'!$CO$12:$CQ$23,3,FALSE)))</f>
        <v>6.8309037722304167E-7</v>
      </c>
      <c r="AI121" s="3">
        <f t="shared" si="18"/>
        <v>0</v>
      </c>
      <c r="AJ121" s="3" t="s">
        <v>1309</v>
      </c>
      <c r="AK121" s="6">
        <v>0</v>
      </c>
      <c r="AL121" s="3" t="s">
        <v>134</v>
      </c>
      <c r="AM121" s="3"/>
      <c r="AN121" s="3"/>
      <c r="AO121" s="3" t="s">
        <v>53</v>
      </c>
      <c r="AP121" s="3" t="s">
        <v>1312</v>
      </c>
      <c r="AQ121" s="3" t="s">
        <v>54</v>
      </c>
      <c r="AR121" s="3" t="s">
        <v>7</v>
      </c>
      <c r="AS121" s="3" t="s">
        <v>1329</v>
      </c>
      <c r="AT121" s="3" t="s">
        <v>38</v>
      </c>
      <c r="AU121" s="3" t="s">
        <v>57</v>
      </c>
      <c r="AV121" s="3" t="s">
        <v>11</v>
      </c>
      <c r="AW121" s="4" t="s">
        <v>12</v>
      </c>
      <c r="AX121" s="4" t="s">
        <v>13</v>
      </c>
      <c r="AY121" s="4">
        <v>2012</v>
      </c>
      <c r="AZ121" s="3" t="s">
        <v>14</v>
      </c>
      <c r="BA121" s="3" t="s">
        <v>2425</v>
      </c>
      <c r="BB121" s="3">
        <v>977</v>
      </c>
      <c r="BC121" s="3">
        <v>1</v>
      </c>
      <c r="BD121" s="3">
        <v>0</v>
      </c>
      <c r="BE121" s="3">
        <v>1</v>
      </c>
      <c r="BF121" s="3">
        <v>1</v>
      </c>
      <c r="BG121" s="4" t="s">
        <v>97</v>
      </c>
      <c r="BH121" s="4" t="s">
        <v>854</v>
      </c>
      <c r="BI121" s="4" t="s">
        <v>1401</v>
      </c>
      <c r="BJ121" s="4" t="s">
        <v>1408</v>
      </c>
      <c r="BK121" s="4"/>
      <c r="BL121" s="3">
        <v>0</v>
      </c>
      <c r="BM121" s="3"/>
      <c r="BN121" s="3"/>
      <c r="BO121" s="3"/>
      <c r="BP121" s="3"/>
      <c r="BQ121" s="3"/>
    </row>
    <row r="122" spans="1:69" x14ac:dyDescent="0.25">
      <c r="A122" s="2">
        <v>178</v>
      </c>
      <c r="B122" s="3" t="s">
        <v>1268</v>
      </c>
      <c r="C122" s="3">
        <v>178.2</v>
      </c>
      <c r="D122" s="3" t="s">
        <v>1277</v>
      </c>
      <c r="E122" s="3" t="s">
        <v>1270</v>
      </c>
      <c r="F122" s="3"/>
      <c r="G122" s="3"/>
      <c r="H122" s="3" t="str">
        <f>IF(AK122&lt;'2_3 - Outliers'!$F$11,"Exclude, Low outlier",IF(AK122&gt;'2_3 - Outliers'!$F$12,"Exclude, High outlier",""))</f>
        <v/>
      </c>
      <c r="I122" s="3">
        <f>IF(AM122="",VLOOKUP(BI122,'4 -Impute_SE'!$B$10:$C$21,2,FALSE),Database!AM122)</f>
        <v>0.12883537881963511</v>
      </c>
      <c r="J122" s="3">
        <f t="shared" si="13"/>
        <v>7.7618431300610675</v>
      </c>
      <c r="K122" s="3" t="s">
        <v>1537</v>
      </c>
      <c r="L122" s="3">
        <f>1/VLOOKUP($K122,'5-7 Weighting'!J:K,2,FALSE)</f>
        <v>1</v>
      </c>
      <c r="M122" s="3">
        <f t="shared" si="14"/>
        <v>7.7618431300610675</v>
      </c>
      <c r="N122" s="3">
        <f>M122/(VLOOKUP($BI122,'5-7 Weighting'!$M$9:$N$20,2,FALSE)/VLOOKUP($BI122,'5-7 Weighting'!$M$9:$O$20,3,FALSE))</f>
        <v>0.73333879637414301</v>
      </c>
      <c r="O122" s="3">
        <f t="shared" si="15"/>
        <v>0</v>
      </c>
      <c r="P122" s="3" t="e">
        <f>1/VLOOKUP($K122,'5-7 Weighting'!Y:Z,2,FALSE)</f>
        <v>#N/A</v>
      </c>
      <c r="Q122" s="3" t="e">
        <f t="shared" si="19"/>
        <v>#N/A</v>
      </c>
      <c r="R122" s="3" t="e">
        <f>Q122/(VLOOKUP($BI122,'5-7 Weighting'!$AC$12:$AD$20,2,FALSE)/(VLOOKUP($BI122,'5-7 Weighting'!$AC$12:$AE$20,3,FALSE)))</f>
        <v>#N/A</v>
      </c>
      <c r="S122" s="3" t="e">
        <f t="shared" si="16"/>
        <v>#N/A</v>
      </c>
      <c r="T122" s="3" t="e">
        <f>1/VLOOKUP($K122,'5-7 Weighting'!$AO$9:$AP$311,2,FALSE)</f>
        <v>#N/A</v>
      </c>
      <c r="U122" s="3" t="e">
        <f t="shared" si="20"/>
        <v>#N/A</v>
      </c>
      <c r="V122" s="3" t="e">
        <f>U122/(VLOOKUP($BI122,'5-7 Weighting'!$AS$12:$AT$22,2,FALSE)/VLOOKUP($BI122,'5-7 Weighting'!$AS$12:$AU$22,3,FALSE))</f>
        <v>#N/A</v>
      </c>
      <c r="W122" s="3" t="e">
        <f t="shared" si="21"/>
        <v>#N/A</v>
      </c>
      <c r="X122" s="3">
        <f>1/VLOOKUP($K122,'5-7 Weighting'!$BE$9:$BF$487,2,FALSE)</f>
        <v>1</v>
      </c>
      <c r="Y122" s="3">
        <f t="shared" si="22"/>
        <v>7.7618431300610675</v>
      </c>
      <c r="Z122" s="3">
        <f>Y122/(VLOOKUP($BI122,'5-7 Weighting'!$BI$12:$BJ$23,2,FALSE)/VLOOKUP($BI122,'5-7 Weighting'!$BI$12:$BK$23,3,FALSE))</f>
        <v>0.57516661211188524</v>
      </c>
      <c r="AA122" s="3">
        <f t="shared" si="23"/>
        <v>0</v>
      </c>
      <c r="AB122" s="3">
        <f>1/VLOOKUP($K122,'5-7 Weighting'!$BU$9:$BV$415,2,FALSE)</f>
        <v>1</v>
      </c>
      <c r="AC122" s="3">
        <f t="shared" si="24"/>
        <v>7.7618431300610675</v>
      </c>
      <c r="AD122" s="3">
        <f>AC122/(VLOOKUP($BI122,'5-7 Weighting'!$BY$12:$BZ$23,2,FALSE)/(VLOOKUP($BI122,'5-7 Weighting'!$BY$12:$CA$23,3,FALSE)))</f>
        <v>0.57949293917418154</v>
      </c>
      <c r="AE122" s="3">
        <f t="shared" si="17"/>
        <v>0</v>
      </c>
      <c r="AF122" s="3">
        <f>1/VLOOKUP($K122,'5-7 Weighting'!$CK$9:CL$445,2,FALSE)</f>
        <v>1</v>
      </c>
      <c r="AG122" s="3">
        <f t="shared" si="25"/>
        <v>7.7618431300610675</v>
      </c>
      <c r="AH122" s="3">
        <f>AG122/(VLOOKUP($BI122,'5-7 Weighting'!$CO$12:$CP$23,2,FALSE)/(VLOOKUP($BI122,'5-7 Weighting'!$CO$12:$CQ$23,3,FALSE)))</f>
        <v>0.59246421905720315</v>
      </c>
      <c r="AI122" s="3">
        <f t="shared" si="18"/>
        <v>0</v>
      </c>
      <c r="AJ122" s="3" t="s">
        <v>1309</v>
      </c>
      <c r="AK122" s="6">
        <v>0</v>
      </c>
      <c r="AL122" s="3" t="s">
        <v>134</v>
      </c>
      <c r="AM122" s="3"/>
      <c r="AN122" s="3"/>
      <c r="AO122" s="3" t="s">
        <v>53</v>
      </c>
      <c r="AP122" s="3" t="s">
        <v>1312</v>
      </c>
      <c r="AQ122" s="3" t="s">
        <v>54</v>
      </c>
      <c r="AR122" s="3" t="s">
        <v>7</v>
      </c>
      <c r="AS122" s="3" t="s">
        <v>1329</v>
      </c>
      <c r="AT122" s="3" t="s">
        <v>38</v>
      </c>
      <c r="AU122" s="3" t="s">
        <v>57</v>
      </c>
      <c r="AV122" s="3" t="s">
        <v>11</v>
      </c>
      <c r="AW122" s="4" t="s">
        <v>12</v>
      </c>
      <c r="AX122" s="4" t="s">
        <v>13</v>
      </c>
      <c r="AY122" s="4">
        <v>2012</v>
      </c>
      <c r="AZ122" s="3" t="s">
        <v>14</v>
      </c>
      <c r="BA122" s="3" t="s">
        <v>2425</v>
      </c>
      <c r="BB122" s="3">
        <v>977</v>
      </c>
      <c r="BC122" s="3">
        <v>1</v>
      </c>
      <c r="BD122" s="3">
        <v>0</v>
      </c>
      <c r="BE122" s="3">
        <v>1</v>
      </c>
      <c r="BF122" s="3">
        <v>1</v>
      </c>
      <c r="BG122" s="4" t="s">
        <v>1352</v>
      </c>
      <c r="BH122" s="4" t="s">
        <v>1395</v>
      </c>
      <c r="BI122" s="4" t="s">
        <v>468</v>
      </c>
      <c r="BJ122" s="4" t="s">
        <v>1408</v>
      </c>
      <c r="BK122" s="4"/>
      <c r="BL122" s="3">
        <v>0</v>
      </c>
      <c r="BM122" s="3"/>
      <c r="BN122" s="3"/>
      <c r="BO122" s="3"/>
      <c r="BP122" s="3"/>
      <c r="BQ122" s="3"/>
    </row>
    <row r="123" spans="1:69" x14ac:dyDescent="0.25">
      <c r="A123" s="2">
        <v>21</v>
      </c>
      <c r="B123" s="3" t="s">
        <v>441</v>
      </c>
      <c r="C123" s="3">
        <v>21.1</v>
      </c>
      <c r="D123" s="3" t="s">
        <v>442</v>
      </c>
      <c r="E123" s="3" t="s">
        <v>443</v>
      </c>
      <c r="F123" s="3"/>
      <c r="G123" s="3"/>
      <c r="H123" s="3" t="str">
        <f>IF(AK123&lt;'2_3 - Outliers'!$F$11,"Exclude, Low outlier",IF(AK123&gt;'2_3 - Outliers'!$F$12,"Exclude, High outlier",""))</f>
        <v/>
      </c>
      <c r="I123" s="3">
        <f>IF(AM123="",VLOOKUP(BI123,'4 -Impute_SE'!$B$10:$C$21,2,FALSE),Database!AM123)</f>
        <v>4.9829870753134364E-9</v>
      </c>
      <c r="J123" s="3">
        <f t="shared" si="13"/>
        <v>200682840.40995604</v>
      </c>
      <c r="K123" s="3" t="s">
        <v>1538</v>
      </c>
      <c r="L123" s="3">
        <f>1/VLOOKUP($K123,'5-7 Weighting'!J:K,2,FALSE)</f>
        <v>1</v>
      </c>
      <c r="M123" s="3">
        <f t="shared" si="14"/>
        <v>200682840.40995604</v>
      </c>
      <c r="N123" s="3">
        <f>M123/(VLOOKUP($BI123,'5-7 Weighting'!$M$9:$N$20,2,FALSE)/VLOOKUP($BI123,'5-7 Weighting'!$M$9:$O$20,3,FALSE))</f>
        <v>13.999746154644427</v>
      </c>
      <c r="O123" s="3">
        <f t="shared" si="15"/>
        <v>4.15912423820015E-7</v>
      </c>
      <c r="P123" s="3" t="e">
        <f>1/VLOOKUP($K123,'5-7 Weighting'!Y:Z,2,FALSE)</f>
        <v>#N/A</v>
      </c>
      <c r="Q123" s="3" t="e">
        <f t="shared" si="19"/>
        <v>#N/A</v>
      </c>
      <c r="R123" s="3" t="e">
        <f>Q123/(VLOOKUP($BI123,'5-7 Weighting'!$AC$12:$AD$20,2,FALSE)/(VLOOKUP($BI123,'5-7 Weighting'!$AC$12:$AE$20,3,FALSE)))</f>
        <v>#N/A</v>
      </c>
      <c r="S123" s="3" t="e">
        <f t="shared" si="16"/>
        <v>#N/A</v>
      </c>
      <c r="T123" s="3">
        <f>1/VLOOKUP($K123,'5-7 Weighting'!$AO$9:$AP$311,2,FALSE)</f>
        <v>1</v>
      </c>
      <c r="U123" s="3">
        <f t="shared" si="20"/>
        <v>200682840.40995604</v>
      </c>
      <c r="V123" s="3">
        <f>U123/(VLOOKUP($BI123,'5-7 Weighting'!$AS$12:$AT$22,2,FALSE)/VLOOKUP($BI123,'5-7 Weighting'!$AS$12:$AU$22,3,FALSE))</f>
        <v>1</v>
      </c>
      <c r="W123" s="3">
        <f t="shared" si="21"/>
        <v>2.9708568943018707E-8</v>
      </c>
      <c r="X123" s="3" t="e">
        <f>1/VLOOKUP($K123,'5-7 Weighting'!$BE$9:$BF$487,2,FALSE)</f>
        <v>#N/A</v>
      </c>
      <c r="Y123" s="3" t="e">
        <f t="shared" si="22"/>
        <v>#N/A</v>
      </c>
      <c r="Z123" s="3" t="e">
        <f>Y123/(VLOOKUP($BI123,'5-7 Weighting'!$BI$12:$BJ$23,2,FALSE)/VLOOKUP($BI123,'5-7 Weighting'!$BI$12:$BK$23,3,FALSE))</f>
        <v>#N/A</v>
      </c>
      <c r="AA123" s="3" t="e">
        <f t="shared" si="23"/>
        <v>#N/A</v>
      </c>
      <c r="AB123" s="3" t="e">
        <f>1/VLOOKUP($K123,'5-7 Weighting'!$BU$9:$BV$415,2,FALSE)</f>
        <v>#N/A</v>
      </c>
      <c r="AC123" s="3" t="e">
        <f t="shared" si="24"/>
        <v>#N/A</v>
      </c>
      <c r="AD123" s="3" t="e">
        <f>AC123/(VLOOKUP($BI123,'5-7 Weighting'!$BY$12:$BZ$23,2,FALSE)/(VLOOKUP($BI123,'5-7 Weighting'!$BY$12:$CA$23,3,FALSE)))</f>
        <v>#N/A</v>
      </c>
      <c r="AE123" s="3" t="e">
        <f t="shared" si="17"/>
        <v>#N/A</v>
      </c>
      <c r="AF123" s="3">
        <f>1/VLOOKUP($K123,'5-7 Weighting'!$CK$9:CL$445,2,FALSE)</f>
        <v>1</v>
      </c>
      <c r="AG123" s="3">
        <f t="shared" si="25"/>
        <v>200682840.40995604</v>
      </c>
      <c r="AH123" s="3">
        <f>AG123/(VLOOKUP($BI123,'5-7 Weighting'!$CO$12:$CP$23,2,FALSE)/(VLOOKUP($BI123,'5-7 Weighting'!$CO$12:$CQ$23,3,FALSE)))</f>
        <v>6.9999766688655098</v>
      </c>
      <c r="AI123" s="3">
        <f t="shared" si="18"/>
        <v>2.0795928946651343E-7</v>
      </c>
      <c r="AJ123" s="3" t="s">
        <v>357</v>
      </c>
      <c r="AK123" s="6">
        <v>2.9708568943018707E-8</v>
      </c>
      <c r="AL123" s="3" t="s">
        <v>358</v>
      </c>
      <c r="AM123" s="3">
        <v>4.9829870753134364E-9</v>
      </c>
      <c r="AN123" s="3" t="s">
        <v>26</v>
      </c>
      <c r="AO123" s="3" t="s">
        <v>5</v>
      </c>
      <c r="AP123" s="3" t="s">
        <v>6</v>
      </c>
      <c r="AQ123" s="3" t="s">
        <v>5</v>
      </c>
      <c r="AR123" s="3" t="s">
        <v>7</v>
      </c>
      <c r="AS123" s="3" t="s">
        <v>8</v>
      </c>
      <c r="AT123" s="3" t="s">
        <v>28</v>
      </c>
      <c r="AU123" s="3" t="s">
        <v>10</v>
      </c>
      <c r="AV123" s="3" t="s">
        <v>11</v>
      </c>
      <c r="AW123" s="4" t="s">
        <v>12</v>
      </c>
      <c r="AX123" s="4" t="s">
        <v>444</v>
      </c>
      <c r="AY123" s="4" t="s">
        <v>445</v>
      </c>
      <c r="AZ123" s="3" t="s">
        <v>2425</v>
      </c>
      <c r="BA123" s="3" t="s">
        <v>30</v>
      </c>
      <c r="BB123" s="3">
        <v>348</v>
      </c>
      <c r="BC123" s="3">
        <v>1</v>
      </c>
      <c r="BD123" s="3">
        <v>0</v>
      </c>
      <c r="BE123" s="3">
        <v>0</v>
      </c>
      <c r="BF123" s="3">
        <v>0</v>
      </c>
      <c r="BG123" s="4" t="s">
        <v>97</v>
      </c>
      <c r="BH123" s="4" t="s">
        <v>446</v>
      </c>
      <c r="BI123" s="4" t="s">
        <v>1401</v>
      </c>
      <c r="BJ123" s="4" t="s">
        <v>33</v>
      </c>
      <c r="BK123" s="4"/>
      <c r="BL123" s="3">
        <v>6.8300000000000007E-5</v>
      </c>
      <c r="BM123" s="3"/>
      <c r="BN123" s="3"/>
      <c r="BO123" s="3" t="s">
        <v>20</v>
      </c>
      <c r="BP123" s="3">
        <v>5.9619999999999997</v>
      </c>
      <c r="BQ123" s="3"/>
    </row>
    <row r="124" spans="1:69" x14ac:dyDescent="0.25">
      <c r="A124" s="2">
        <v>129</v>
      </c>
      <c r="B124" s="3" t="s">
        <v>335</v>
      </c>
      <c r="C124" s="3">
        <v>129.1</v>
      </c>
      <c r="D124" s="3" t="s">
        <v>708</v>
      </c>
      <c r="E124" s="3" t="s">
        <v>337</v>
      </c>
      <c r="F124" s="3"/>
      <c r="G124" s="3"/>
      <c r="H124" s="3" t="str">
        <f>IF(AK124&lt;'2_3 - Outliers'!$F$11,"Exclude, Low outlier",IF(AK124&gt;'2_3 - Outliers'!$F$12,"Exclude, High outlier",""))</f>
        <v/>
      </c>
      <c r="I124" s="3">
        <f>IF(AM124="",VLOOKUP(BI124,'4 -Impute_SE'!$B$10:$C$21,2,FALSE),Database!AM124)</f>
        <v>2.4813226212152498E-6</v>
      </c>
      <c r="J124" s="3">
        <f t="shared" si="13"/>
        <v>403010.8747044917</v>
      </c>
      <c r="K124" s="3" t="s">
        <v>1539</v>
      </c>
      <c r="L124" s="3">
        <f>1/VLOOKUP($K124,'5-7 Weighting'!J:K,2,FALSE)</f>
        <v>1</v>
      </c>
      <c r="M124" s="3">
        <f t="shared" si="14"/>
        <v>403010.8747044917</v>
      </c>
      <c r="N124" s="3">
        <f>M124/(VLOOKUP($BI124,'5-7 Weighting'!$M$9:$N$20,2,FALSE)/VLOOKUP($BI124,'5-7 Weighting'!$M$9:$O$20,3,FALSE))</f>
        <v>19.774916909635877</v>
      </c>
      <c r="O124" s="3">
        <f t="shared" si="15"/>
        <v>1.1383764089243297E-4</v>
      </c>
      <c r="P124" s="3" t="e">
        <f>1/VLOOKUP($K124,'5-7 Weighting'!Y:Z,2,FALSE)</f>
        <v>#N/A</v>
      </c>
      <c r="Q124" s="3" t="e">
        <f t="shared" si="19"/>
        <v>#N/A</v>
      </c>
      <c r="R124" s="3" t="e">
        <f>Q124/(VLOOKUP($BI124,'5-7 Weighting'!$AC$12:$AD$20,2,FALSE)/(VLOOKUP($BI124,'5-7 Weighting'!$AC$12:$AE$20,3,FALSE)))</f>
        <v>#N/A</v>
      </c>
      <c r="S124" s="3" t="e">
        <f t="shared" si="16"/>
        <v>#N/A</v>
      </c>
      <c r="T124" s="3" t="e">
        <f>1/VLOOKUP($K124,'5-7 Weighting'!$AO$9:$AP$311,2,FALSE)</f>
        <v>#N/A</v>
      </c>
      <c r="U124" s="3" t="e">
        <f t="shared" si="20"/>
        <v>#N/A</v>
      </c>
      <c r="V124" s="3" t="e">
        <f>U124/(VLOOKUP($BI124,'5-7 Weighting'!$AS$12:$AT$22,2,FALSE)/VLOOKUP($BI124,'5-7 Weighting'!$AS$12:$AU$22,3,FALSE))</f>
        <v>#N/A</v>
      </c>
      <c r="W124" s="3" t="e">
        <f t="shared" si="21"/>
        <v>#N/A</v>
      </c>
      <c r="X124" s="3">
        <f>1/VLOOKUP($K124,'5-7 Weighting'!$BE$9:$BF$487,2,FALSE)</f>
        <v>1</v>
      </c>
      <c r="Y124" s="3">
        <f t="shared" si="22"/>
        <v>403010.8747044917</v>
      </c>
      <c r="Z124" s="3">
        <f>Y124/(VLOOKUP($BI124,'5-7 Weighting'!$BI$12:$BJ$23,2,FALSE)/VLOOKUP($BI124,'5-7 Weighting'!$BI$12:$BK$23,3,FALSE))</f>
        <v>10.880755513385369</v>
      </c>
      <c r="AA124" s="3">
        <f t="shared" si="23"/>
        <v>6.2636902315759533E-5</v>
      </c>
      <c r="AB124" s="3" t="e">
        <f>1/VLOOKUP($K124,'5-7 Weighting'!$BU$9:$BV$415,2,FALSE)</f>
        <v>#N/A</v>
      </c>
      <c r="AC124" s="3" t="e">
        <f t="shared" si="24"/>
        <v>#N/A</v>
      </c>
      <c r="AD124" s="3" t="e">
        <f>AC124/(VLOOKUP($BI124,'5-7 Weighting'!$BY$12:$BZ$23,2,FALSE)/(VLOOKUP($BI124,'5-7 Weighting'!$BY$12:$CA$23,3,FALSE)))</f>
        <v>#N/A</v>
      </c>
      <c r="AE124" s="3" t="e">
        <f t="shared" si="17"/>
        <v>#N/A</v>
      </c>
      <c r="AF124" s="3">
        <f>1/VLOOKUP($K124,'5-7 Weighting'!$CK$9:CL$445,2,FALSE)</f>
        <v>1</v>
      </c>
      <c r="AG124" s="3">
        <f t="shared" si="25"/>
        <v>403010.8747044917</v>
      </c>
      <c r="AH124" s="3">
        <f>AG124/(VLOOKUP($BI124,'5-7 Weighting'!$CO$12:$CP$23,2,FALSE)/(VLOOKUP($BI124,'5-7 Weighting'!$CO$12:$CQ$23,3,FALSE)))</f>
        <v>11.99073629815695</v>
      </c>
      <c r="AI124" s="3">
        <f t="shared" si="18"/>
        <v>6.9026693714213243E-5</v>
      </c>
      <c r="AJ124" s="3" t="s">
        <v>24</v>
      </c>
      <c r="AK124" s="6">
        <v>5.7566684812193788E-6</v>
      </c>
      <c r="AL124" s="3" t="s">
        <v>47</v>
      </c>
      <c r="AM124" s="3">
        <v>2.4813226212152498E-6</v>
      </c>
      <c r="AN124" s="3" t="s">
        <v>26</v>
      </c>
      <c r="AO124" s="3" t="s">
        <v>5</v>
      </c>
      <c r="AP124" s="3" t="s">
        <v>6</v>
      </c>
      <c r="AQ124" s="3" t="s">
        <v>5</v>
      </c>
      <c r="AR124" s="3" t="s">
        <v>7</v>
      </c>
      <c r="AS124" s="3"/>
      <c r="AT124" s="3" t="s">
        <v>28</v>
      </c>
      <c r="AU124" s="3" t="s">
        <v>338</v>
      </c>
      <c r="AV124" s="3" t="s">
        <v>339</v>
      </c>
      <c r="AW124" s="4" t="s">
        <v>340</v>
      </c>
      <c r="AX124" s="4" t="s">
        <v>341</v>
      </c>
      <c r="AY124" s="4">
        <v>2010</v>
      </c>
      <c r="AZ124" s="3" t="s">
        <v>14</v>
      </c>
      <c r="BA124" s="3" t="s">
        <v>14</v>
      </c>
      <c r="BB124" s="3">
        <v>55</v>
      </c>
      <c r="BC124" s="3">
        <v>1</v>
      </c>
      <c r="BD124" s="3">
        <v>0</v>
      </c>
      <c r="BE124" s="3">
        <v>0</v>
      </c>
      <c r="BF124" s="3">
        <v>0</v>
      </c>
      <c r="BG124" s="4" t="s">
        <v>97</v>
      </c>
      <c r="BH124" s="4" t="s">
        <v>706</v>
      </c>
      <c r="BI124" s="3" t="s">
        <v>709</v>
      </c>
      <c r="BJ124" s="4" t="s">
        <v>33</v>
      </c>
      <c r="BK124" s="4"/>
      <c r="BL124" s="3">
        <v>1.41E-2</v>
      </c>
      <c r="BM124" s="3"/>
      <c r="BN124" s="3"/>
      <c r="BO124" s="3"/>
      <c r="BP124" s="3">
        <v>2.3199999999999998</v>
      </c>
      <c r="BQ124" s="3"/>
    </row>
    <row r="125" spans="1:69" x14ac:dyDescent="0.25">
      <c r="A125" s="2">
        <v>111</v>
      </c>
      <c r="B125" s="3" t="s">
        <v>146</v>
      </c>
      <c r="C125" s="3">
        <v>111.1</v>
      </c>
      <c r="D125" s="3" t="s">
        <v>527</v>
      </c>
      <c r="E125" s="3" t="s">
        <v>312</v>
      </c>
      <c r="F125" s="3">
        <v>1</v>
      </c>
      <c r="G125" s="3"/>
      <c r="H125" s="3" t="str">
        <f>IF(AK125&lt;'2_3 - Outliers'!$F$11,"Exclude, Low outlier",IF(AK125&gt;'2_3 - Outliers'!$F$12,"Exclude, High outlier",""))</f>
        <v/>
      </c>
      <c r="I125" s="3">
        <f>IF(AM125="",VLOOKUP(BI125,'4 -Impute_SE'!$B$10:$C$21,2,FALSE),Database!AM125)</f>
        <v>6.021384603925508E-2</v>
      </c>
      <c r="J125" s="3">
        <f t="shared" si="13"/>
        <v>16.607475950765082</v>
      </c>
      <c r="K125" s="3" t="s">
        <v>1449</v>
      </c>
      <c r="L125" s="3">
        <f>1/VLOOKUP($K125,'5-7 Weighting'!J:K,2,FALSE)</f>
        <v>0.33333333333333331</v>
      </c>
      <c r="M125" s="3">
        <f t="shared" si="14"/>
        <v>5.5358253169216933</v>
      </c>
      <c r="N125" s="3">
        <f>M125/(VLOOKUP($BI125,'5-7 Weighting'!$M$9:$N$20,2,FALSE)/VLOOKUP($BI125,'5-7 Weighting'!$M$9:$O$20,3,FALSE))</f>
        <v>7.9401712475562145E-2</v>
      </c>
      <c r="O125" s="3">
        <f t="shared" si="15"/>
        <v>1.2857916309730155E-5</v>
      </c>
      <c r="P125" s="3">
        <f>1/VLOOKUP($K125,'5-7 Weighting'!Y:Z,2,FALSE)</f>
        <v>0.33333333333333331</v>
      </c>
      <c r="Q125" s="3">
        <f t="shared" si="19"/>
        <v>5.5358253169216933</v>
      </c>
      <c r="R125" s="3">
        <f>Q125/(VLOOKUP($BI125,'5-7 Weighting'!$AC$12:$AD$20,2,FALSE)/(VLOOKUP($BI125,'5-7 Weighting'!$AC$12:$AE$20,3,FALSE)))</f>
        <v>6.8680307356675796E-2</v>
      </c>
      <c r="S125" s="3">
        <f t="shared" si="16"/>
        <v>1.1121745571803295E-5</v>
      </c>
      <c r="T125" s="3">
        <f>1/VLOOKUP($K125,'5-7 Weighting'!$AO$9:$AP$311,2,FALSE)</f>
        <v>0.33333333333333331</v>
      </c>
      <c r="U125" s="3">
        <f t="shared" si="20"/>
        <v>5.5358253169216933</v>
      </c>
      <c r="V125" s="3">
        <f>U125/(VLOOKUP($BI125,'5-7 Weighting'!$AS$12:$AT$22,2,FALSE)/VLOOKUP($BI125,'5-7 Weighting'!$AS$12:$AU$22,3,FALSE))</f>
        <v>6.8680307356675796E-2</v>
      </c>
      <c r="W125" s="3">
        <f t="shared" si="21"/>
        <v>1.1121745571803295E-5</v>
      </c>
      <c r="X125" s="3" t="e">
        <f>1/VLOOKUP($K125,'5-7 Weighting'!$BE$9:$BF$487,2,FALSE)</f>
        <v>#N/A</v>
      </c>
      <c r="Y125" s="3" t="e">
        <f t="shared" si="22"/>
        <v>#N/A</v>
      </c>
      <c r="Z125" s="3" t="e">
        <f>Y125/(VLOOKUP($BI125,'5-7 Weighting'!$BI$12:$BJ$23,2,FALSE)/VLOOKUP($BI125,'5-7 Weighting'!$BI$12:$BK$23,3,FALSE))</f>
        <v>#N/A</v>
      </c>
      <c r="AA125" s="3" t="e">
        <f t="shared" si="23"/>
        <v>#N/A</v>
      </c>
      <c r="AB125" s="3">
        <f>1/VLOOKUP($K125,'5-7 Weighting'!$BU$9:$BV$415,2,FALSE)</f>
        <v>0.33333333333333331</v>
      </c>
      <c r="AC125" s="3">
        <f t="shared" si="24"/>
        <v>5.5358253169216933</v>
      </c>
      <c r="AD125" s="3">
        <f>AC125/(VLOOKUP($BI125,'5-7 Weighting'!$BY$12:$BZ$23,2,FALSE)/(VLOOKUP($BI125,'5-7 Weighting'!$BY$12:$CA$23,3,FALSE)))</f>
        <v>0.48929171748298628</v>
      </c>
      <c r="AE125" s="3">
        <f t="shared" si="17"/>
        <v>7.9233454270607383E-5</v>
      </c>
      <c r="AF125" s="3">
        <f>1/VLOOKUP($K125,'5-7 Weighting'!$CK$9:CL$445,2,FALSE)</f>
        <v>0.33333333333333331</v>
      </c>
      <c r="AG125" s="3">
        <f t="shared" si="25"/>
        <v>5.5358253169216933</v>
      </c>
      <c r="AH125" s="3">
        <f>AG125/(VLOOKUP($BI125,'5-7 Weighting'!$CO$12:$CP$23,2,FALSE)/(VLOOKUP($BI125,'5-7 Weighting'!$CO$12:$CQ$23,3,FALSE)))</f>
        <v>8.7110536348435866E-2</v>
      </c>
      <c r="AI125" s="3">
        <f t="shared" si="18"/>
        <v>1.4106244703583961E-5</v>
      </c>
      <c r="AJ125" s="3" t="s">
        <v>149</v>
      </c>
      <c r="AK125" s="6">
        <v>1.6193499999999999E-4</v>
      </c>
      <c r="AL125" s="3" t="s">
        <v>134</v>
      </c>
      <c r="AM125" s="3"/>
      <c r="AN125" s="3"/>
      <c r="AO125" s="3" t="s">
        <v>53</v>
      </c>
      <c r="AP125" s="3" t="s">
        <v>6</v>
      </c>
      <c r="AQ125" s="3" t="s">
        <v>54</v>
      </c>
      <c r="AR125" s="3" t="s">
        <v>7</v>
      </c>
      <c r="AS125" s="3" t="s">
        <v>37</v>
      </c>
      <c r="AT125" s="3" t="s">
        <v>38</v>
      </c>
      <c r="AU125" s="3" t="s">
        <v>57</v>
      </c>
      <c r="AV125" s="3" t="s">
        <v>74</v>
      </c>
      <c r="AW125" s="4" t="s">
        <v>12</v>
      </c>
      <c r="AX125" s="4" t="s">
        <v>140</v>
      </c>
      <c r="AY125" s="4" t="s">
        <v>150</v>
      </c>
      <c r="AZ125" s="3" t="s">
        <v>2425</v>
      </c>
      <c r="BA125" s="3" t="s">
        <v>30</v>
      </c>
      <c r="BB125" s="3">
        <v>1000</v>
      </c>
      <c r="BC125" s="3">
        <v>1</v>
      </c>
      <c r="BD125" s="3">
        <v>0</v>
      </c>
      <c r="BE125" s="3">
        <v>1</v>
      </c>
      <c r="BF125" s="3">
        <v>1</v>
      </c>
      <c r="BG125" s="4" t="s">
        <v>15</v>
      </c>
      <c r="BH125" s="4" t="s">
        <v>313</v>
      </c>
      <c r="BI125" s="3" t="s">
        <v>88</v>
      </c>
      <c r="BJ125" s="4" t="s">
        <v>18</v>
      </c>
      <c r="BK125" s="4"/>
      <c r="BL125" s="3">
        <v>0.23300000000000001</v>
      </c>
      <c r="BM125" s="3"/>
      <c r="BN125" s="3">
        <v>1.2623814793272614</v>
      </c>
      <c r="BO125" s="3" t="s">
        <v>19</v>
      </c>
      <c r="BP125" s="3" t="s">
        <v>20</v>
      </c>
      <c r="BQ125" s="3"/>
    </row>
    <row r="126" spans="1:69" x14ac:dyDescent="0.25">
      <c r="A126" s="2">
        <v>128</v>
      </c>
      <c r="B126" s="3" t="s">
        <v>695</v>
      </c>
      <c r="C126" s="3">
        <v>128.1</v>
      </c>
      <c r="D126" s="3" t="s">
        <v>701</v>
      </c>
      <c r="E126" s="3" t="s">
        <v>697</v>
      </c>
      <c r="F126" s="3">
        <v>1</v>
      </c>
      <c r="G126" s="3"/>
      <c r="H126" s="3" t="str">
        <f>IF(AK126&lt;'2_3 - Outliers'!$F$11,"Exclude, Low outlier",IF(AK126&gt;'2_3 - Outliers'!$F$12,"Exclude, High outlier",""))</f>
        <v/>
      </c>
      <c r="I126" s="3">
        <f>IF(AM126="",VLOOKUP(BI126,'4 -Impute_SE'!$B$10:$C$21,2,FALSE),Database!AM126)</f>
        <v>1.5181376427462782E-4</v>
      </c>
      <c r="J126" s="3">
        <f t="shared" si="13"/>
        <v>6587.0180136698382</v>
      </c>
      <c r="K126" s="3" t="s">
        <v>1540</v>
      </c>
      <c r="L126" s="3">
        <f>1/VLOOKUP($K126,'5-7 Weighting'!J:K,2,FALSE)</f>
        <v>0.5</v>
      </c>
      <c r="M126" s="3">
        <f t="shared" si="14"/>
        <v>3293.5090068349191</v>
      </c>
      <c r="N126" s="3">
        <f>M126/(VLOOKUP($BI126,'5-7 Weighting'!$M$9:$N$20,2,FALSE)/VLOOKUP($BI126,'5-7 Weighting'!$M$9:$O$20,3,FALSE))</f>
        <v>60.918046638386542</v>
      </c>
      <c r="O126" s="3">
        <f t="shared" si="15"/>
        <v>2.2473121073006839E-2</v>
      </c>
      <c r="P126" s="3">
        <f>1/VLOOKUP($K126,'5-7 Weighting'!Y:Z,2,FALSE)</f>
        <v>0.5</v>
      </c>
      <c r="Q126" s="3">
        <f t="shared" si="19"/>
        <v>3293.5090068349191</v>
      </c>
      <c r="R126" s="3">
        <f>Q126/(VLOOKUP($BI126,'5-7 Weighting'!$AC$12:$AD$20,2,FALSE)/(VLOOKUP($BI126,'5-7 Weighting'!$AC$12:$AE$20,3,FALSE)))</f>
        <v>12.20695084587981</v>
      </c>
      <c r="S126" s="3">
        <f t="shared" si="16"/>
        <v>4.5032350744949297E-3</v>
      </c>
      <c r="T126" s="3" t="e">
        <f>1/VLOOKUP($K126,'5-7 Weighting'!$AO$9:$AP$311,2,FALSE)</f>
        <v>#N/A</v>
      </c>
      <c r="U126" s="3" t="e">
        <f t="shared" si="20"/>
        <v>#N/A</v>
      </c>
      <c r="V126" s="3" t="e">
        <f>U126/(VLOOKUP($BI126,'5-7 Weighting'!$AS$12:$AT$22,2,FALSE)/VLOOKUP($BI126,'5-7 Weighting'!$AS$12:$AU$22,3,FALSE))</f>
        <v>#N/A</v>
      </c>
      <c r="W126" s="3" t="e">
        <f t="shared" si="21"/>
        <v>#N/A</v>
      </c>
      <c r="X126" s="3">
        <f>1/VLOOKUP($K126,'5-7 Weighting'!$BE$9:$BF$487,2,FALSE)</f>
        <v>0.5</v>
      </c>
      <c r="Y126" s="3">
        <f t="shared" si="22"/>
        <v>3293.5090068349191</v>
      </c>
      <c r="Z126" s="3">
        <f>Y126/(VLOOKUP($BI126,'5-7 Weighting'!$BI$12:$BJ$23,2,FALSE)/VLOOKUP($BI126,'5-7 Weighting'!$BI$12:$BK$23,3,FALSE))</f>
        <v>50.899617019714391</v>
      </c>
      <c r="AA126" s="3">
        <f t="shared" si="23"/>
        <v>1.8777247777556405E-2</v>
      </c>
      <c r="AB126" s="3" t="e">
        <f>1/VLOOKUP($K126,'5-7 Weighting'!$BU$9:$BV$415,2,FALSE)</f>
        <v>#N/A</v>
      </c>
      <c r="AC126" s="3" t="e">
        <f t="shared" si="24"/>
        <v>#N/A</v>
      </c>
      <c r="AD126" s="3" t="e">
        <f>AC126/(VLOOKUP($BI126,'5-7 Weighting'!$BY$12:$BZ$23,2,FALSE)/(VLOOKUP($BI126,'5-7 Weighting'!$BY$12:$CA$23,3,FALSE)))</f>
        <v>#N/A</v>
      </c>
      <c r="AE126" s="3" t="e">
        <f t="shared" si="17"/>
        <v>#N/A</v>
      </c>
      <c r="AF126" s="3">
        <f>1/VLOOKUP($K126,'5-7 Weighting'!$CK$9:CL$445,2,FALSE)</f>
        <v>0.5</v>
      </c>
      <c r="AG126" s="3">
        <f t="shared" si="25"/>
        <v>3293.5090068349191</v>
      </c>
      <c r="AH126" s="3">
        <f>AG126/(VLOOKUP($BI126,'5-7 Weighting'!$CO$12:$CP$23,2,FALSE)/(VLOOKUP($BI126,'5-7 Weighting'!$CO$12:$CQ$23,3,FALSE)))</f>
        <v>50.492964865293388</v>
      </c>
      <c r="AI126" s="3">
        <f t="shared" si="18"/>
        <v>1.8627230769375717E-2</v>
      </c>
      <c r="AJ126" s="3" t="s">
        <v>24</v>
      </c>
      <c r="AK126" s="6">
        <v>3.6890744718734561E-4</v>
      </c>
      <c r="AL126" s="3" t="s">
        <v>47</v>
      </c>
      <c r="AM126" s="3">
        <v>1.5181376427462782E-4</v>
      </c>
      <c r="AN126" s="3" t="s">
        <v>26</v>
      </c>
      <c r="AO126" s="3" t="s">
        <v>5</v>
      </c>
      <c r="AP126" s="3" t="s">
        <v>6</v>
      </c>
      <c r="AQ126" s="3" t="s">
        <v>5</v>
      </c>
      <c r="AR126" s="3" t="s">
        <v>7</v>
      </c>
      <c r="AS126" s="3"/>
      <c r="AT126" s="3" t="s">
        <v>698</v>
      </c>
      <c r="AU126" s="3" t="s">
        <v>338</v>
      </c>
      <c r="AV126" s="3" t="s">
        <v>339</v>
      </c>
      <c r="AW126" s="4" t="s">
        <v>340</v>
      </c>
      <c r="AX126" s="4" t="s">
        <v>341</v>
      </c>
      <c r="AY126" s="4">
        <v>2010</v>
      </c>
      <c r="AZ126" s="3" t="s">
        <v>14</v>
      </c>
      <c r="BA126" s="3" t="s">
        <v>14</v>
      </c>
      <c r="BB126" s="3">
        <v>55</v>
      </c>
      <c r="BC126" s="3">
        <v>1</v>
      </c>
      <c r="BD126" s="3">
        <v>0</v>
      </c>
      <c r="BE126" s="3">
        <v>0</v>
      </c>
      <c r="BF126" s="3">
        <v>0</v>
      </c>
      <c r="BG126" s="4" t="s">
        <v>15</v>
      </c>
      <c r="BH126" s="4" t="s">
        <v>702</v>
      </c>
      <c r="BI126" s="3" t="s">
        <v>17</v>
      </c>
      <c r="BJ126" s="4" t="s">
        <v>33</v>
      </c>
      <c r="BK126" s="4"/>
      <c r="BL126" s="3">
        <v>5.4999999999999997E-3</v>
      </c>
      <c r="BM126" s="3"/>
      <c r="BN126" s="3"/>
      <c r="BO126" s="3"/>
      <c r="BP126" s="3">
        <v>2.4300000000000002</v>
      </c>
      <c r="BQ126" s="3"/>
    </row>
    <row r="127" spans="1:69" x14ac:dyDescent="0.25">
      <c r="A127" s="2">
        <v>65</v>
      </c>
      <c r="B127" s="3" t="s">
        <v>354</v>
      </c>
      <c r="C127" s="3">
        <v>65.5</v>
      </c>
      <c r="D127" s="3" t="s">
        <v>463</v>
      </c>
      <c r="E127" s="3" t="s">
        <v>372</v>
      </c>
      <c r="F127" s="3"/>
      <c r="G127" s="3"/>
      <c r="H127" s="3" t="str">
        <f>IF(AK127&lt;'2_3 - Outliers'!$F$11,"Exclude, Low outlier",IF(AK127&gt;'2_3 - Outliers'!$F$12,"Exclude, High outlier",""))</f>
        <v/>
      </c>
      <c r="I127" s="3">
        <f>IF(AM127="",VLOOKUP(BI127,'4 -Impute_SE'!$B$10:$C$21,2,FALSE),Database!AM127)</f>
        <v>8.3799999999999986E-3</v>
      </c>
      <c r="J127" s="3">
        <f t="shared" si="13"/>
        <v>119.33174224343678</v>
      </c>
      <c r="K127" s="3" t="s">
        <v>1541</v>
      </c>
      <c r="L127" s="3">
        <f>1/VLOOKUP($K127,'5-7 Weighting'!J:K,2,FALSE)</f>
        <v>1</v>
      </c>
      <c r="M127" s="3">
        <f t="shared" si="14"/>
        <v>119.33174224343678</v>
      </c>
      <c r="N127" s="3">
        <f>M127/(VLOOKUP($BI127,'5-7 Weighting'!$M$9:$N$20,2,FALSE)/VLOOKUP($BI127,'5-7 Weighting'!$M$9:$O$20,3,FALSE))</f>
        <v>1.7116047101157637</v>
      </c>
      <c r="O127" s="3">
        <f t="shared" si="15"/>
        <v>7.1716237353850495E-4</v>
      </c>
      <c r="P127" s="3" t="e">
        <f>1/VLOOKUP($K127,'5-7 Weighting'!Y:Z,2,FALSE)</f>
        <v>#N/A</v>
      </c>
      <c r="Q127" s="3" t="e">
        <f t="shared" si="19"/>
        <v>#N/A</v>
      </c>
      <c r="R127" s="3" t="e">
        <f>Q127/(VLOOKUP($BI127,'5-7 Weighting'!$AC$12:$AD$20,2,FALSE)/(VLOOKUP($BI127,'5-7 Weighting'!$AC$12:$AE$20,3,FALSE)))</f>
        <v>#N/A</v>
      </c>
      <c r="S127" s="3" t="e">
        <f t="shared" si="16"/>
        <v>#N/A</v>
      </c>
      <c r="T127" s="3" t="e">
        <f>1/VLOOKUP($K127,'5-7 Weighting'!$AO$9:$AP$311,2,FALSE)</f>
        <v>#N/A</v>
      </c>
      <c r="U127" s="3" t="e">
        <f t="shared" si="20"/>
        <v>#N/A</v>
      </c>
      <c r="V127" s="3" t="e">
        <f>U127/(VLOOKUP($BI127,'5-7 Weighting'!$AS$12:$AT$22,2,FALSE)/VLOOKUP($BI127,'5-7 Weighting'!$AS$12:$AU$22,3,FALSE))</f>
        <v>#N/A</v>
      </c>
      <c r="W127" s="3" t="e">
        <f t="shared" si="21"/>
        <v>#N/A</v>
      </c>
      <c r="X127" s="3">
        <f>1/VLOOKUP($K127,'5-7 Weighting'!$BE$9:$BF$487,2,FALSE)</f>
        <v>1</v>
      </c>
      <c r="Y127" s="3">
        <f t="shared" si="22"/>
        <v>119.33174224343678</v>
      </c>
      <c r="Z127" s="3">
        <f>Y127/(VLOOKUP($BI127,'5-7 Weighting'!$BI$12:$BJ$23,2,FALSE)/VLOOKUP($BI127,'5-7 Weighting'!$BI$12:$BK$23,3,FALSE))</f>
        <v>1.7946120064170521</v>
      </c>
      <c r="AA127" s="3">
        <f t="shared" si="23"/>
        <v>7.5194243068874478E-4</v>
      </c>
      <c r="AB127" s="3" t="e">
        <f>1/VLOOKUP($K127,'5-7 Weighting'!$BU$9:$BV$415,2,FALSE)</f>
        <v>#N/A</v>
      </c>
      <c r="AC127" s="3" t="e">
        <f t="shared" si="24"/>
        <v>#N/A</v>
      </c>
      <c r="AD127" s="3" t="e">
        <f>AC127/(VLOOKUP($BI127,'5-7 Weighting'!$BY$12:$BZ$23,2,FALSE)/(VLOOKUP($BI127,'5-7 Weighting'!$BY$12:$CA$23,3,FALSE)))</f>
        <v>#N/A</v>
      </c>
      <c r="AE127" s="3" t="e">
        <f t="shared" si="17"/>
        <v>#N/A</v>
      </c>
      <c r="AF127" s="3">
        <f>1/VLOOKUP($K127,'5-7 Weighting'!$CK$9:CL$445,2,FALSE)</f>
        <v>1</v>
      </c>
      <c r="AG127" s="3">
        <f t="shared" si="25"/>
        <v>119.33174224343678</v>
      </c>
      <c r="AH127" s="3">
        <f>AG127/(VLOOKUP($BI127,'5-7 Weighting'!$CO$12:$CP$23,2,FALSE)/(VLOOKUP($BI127,'5-7 Weighting'!$CO$12:$CQ$23,3,FALSE)))</f>
        <v>1.8777781947786343</v>
      </c>
      <c r="AI127" s="3">
        <f t="shared" si="18"/>
        <v>7.8678906361224772E-4</v>
      </c>
      <c r="AJ127" s="3" t="s">
        <v>370</v>
      </c>
      <c r="AK127" s="6">
        <v>4.1899999999999999E-4</v>
      </c>
      <c r="AL127" s="3" t="s">
        <v>358</v>
      </c>
      <c r="AM127" s="3">
        <v>8.3799999999999986E-3</v>
      </c>
      <c r="AN127" s="3" t="s">
        <v>26</v>
      </c>
      <c r="AO127" s="3" t="s">
        <v>53</v>
      </c>
      <c r="AP127" s="3" t="s">
        <v>6</v>
      </c>
      <c r="AQ127" s="3" t="s">
        <v>54</v>
      </c>
      <c r="AR127" s="3" t="s">
        <v>7</v>
      </c>
      <c r="AS127" s="3" t="s">
        <v>359</v>
      </c>
      <c r="AT127" s="3" t="s">
        <v>28</v>
      </c>
      <c r="AU127" s="3" t="s">
        <v>10</v>
      </c>
      <c r="AV127" s="3" t="s">
        <v>11</v>
      </c>
      <c r="AW127" s="4" t="s">
        <v>108</v>
      </c>
      <c r="AX127" s="4" t="s">
        <v>366</v>
      </c>
      <c r="AY127" s="4">
        <v>2010</v>
      </c>
      <c r="AZ127" s="3" t="s">
        <v>14</v>
      </c>
      <c r="BA127" s="3" t="s">
        <v>14</v>
      </c>
      <c r="BB127" s="3">
        <v>473</v>
      </c>
      <c r="BC127" s="3">
        <v>1</v>
      </c>
      <c r="BD127" s="3">
        <v>0</v>
      </c>
      <c r="BE127" s="3">
        <v>0</v>
      </c>
      <c r="BF127" s="3">
        <v>0</v>
      </c>
      <c r="BG127" s="4" t="s">
        <v>15</v>
      </c>
      <c r="BH127" s="4" t="s">
        <v>87</v>
      </c>
      <c r="BI127" s="4" t="s">
        <v>88</v>
      </c>
      <c r="BJ127" s="4" t="s">
        <v>33</v>
      </c>
      <c r="BK127" s="4"/>
      <c r="BL127" s="3">
        <v>0.41899999999999998</v>
      </c>
      <c r="BM127" s="6"/>
      <c r="BN127" s="3"/>
      <c r="BO127" s="3" t="s">
        <v>20</v>
      </c>
      <c r="BP127" s="3">
        <v>0.05</v>
      </c>
      <c r="BQ127" s="3"/>
    </row>
    <row r="128" spans="1:69" x14ac:dyDescent="0.25">
      <c r="A128" s="2">
        <v>176</v>
      </c>
      <c r="B128" s="3" t="s">
        <v>807</v>
      </c>
      <c r="C128" s="3">
        <v>176.1</v>
      </c>
      <c r="D128" s="3" t="s">
        <v>1254</v>
      </c>
      <c r="E128" s="3" t="s">
        <v>1253</v>
      </c>
      <c r="F128" s="3"/>
      <c r="G128" s="3"/>
      <c r="H128" s="3" t="str">
        <f>IF(AK128&lt;'2_3 - Outliers'!$F$11,"Exclude, Low outlier",IF(AK128&gt;'2_3 - Outliers'!$F$12,"Exclude, High outlier",""))</f>
        <v/>
      </c>
      <c r="I128" s="3">
        <f>IF(AM128="",VLOOKUP(BI128,'4 -Impute_SE'!$B$10:$C$21,2,FALSE),Database!AM128)</f>
        <v>6.021384603925508E-2</v>
      </c>
      <c r="J128" s="3">
        <f t="shared" si="13"/>
        <v>16.607475950765082</v>
      </c>
      <c r="K128" s="3" t="s">
        <v>1542</v>
      </c>
      <c r="L128" s="3">
        <f>1/VLOOKUP($K128,'5-7 Weighting'!J:K,2,FALSE)</f>
        <v>1</v>
      </c>
      <c r="M128" s="3">
        <f t="shared" si="14"/>
        <v>16.607475950765082</v>
      </c>
      <c r="N128" s="3">
        <f>M128/(VLOOKUP($BI128,'5-7 Weighting'!$M$9:$N$20,2,FALSE)/VLOOKUP($BI128,'5-7 Weighting'!$M$9:$O$20,3,FALSE))</f>
        <v>0.23820513742668648</v>
      </c>
      <c r="O128" s="3">
        <f t="shared" si="15"/>
        <v>1.698443310046522E-4</v>
      </c>
      <c r="P128" s="3" t="e">
        <f>1/VLOOKUP($K128,'5-7 Weighting'!Y:Z,2,FALSE)</f>
        <v>#N/A</v>
      </c>
      <c r="Q128" s="3" t="e">
        <f t="shared" si="19"/>
        <v>#N/A</v>
      </c>
      <c r="R128" s="3" t="e">
        <f>Q128/(VLOOKUP($BI128,'5-7 Weighting'!$AC$12:$AD$20,2,FALSE)/(VLOOKUP($BI128,'5-7 Weighting'!$AC$12:$AE$20,3,FALSE)))</f>
        <v>#N/A</v>
      </c>
      <c r="S128" s="3" t="e">
        <f t="shared" si="16"/>
        <v>#N/A</v>
      </c>
      <c r="T128" s="3" t="e">
        <f>1/VLOOKUP($K128,'5-7 Weighting'!$AO$9:$AP$311,2,FALSE)</f>
        <v>#N/A</v>
      </c>
      <c r="U128" s="3" t="e">
        <f t="shared" si="20"/>
        <v>#N/A</v>
      </c>
      <c r="V128" s="3" t="e">
        <f>U128/(VLOOKUP($BI128,'5-7 Weighting'!$AS$12:$AT$22,2,FALSE)/VLOOKUP($BI128,'5-7 Weighting'!$AS$12:$AU$22,3,FALSE))</f>
        <v>#N/A</v>
      </c>
      <c r="W128" s="3" t="e">
        <f t="shared" si="21"/>
        <v>#N/A</v>
      </c>
      <c r="X128" s="3">
        <f>1/VLOOKUP($K128,'5-7 Weighting'!$BE$9:$BF$487,2,FALSE)</f>
        <v>1</v>
      </c>
      <c r="Y128" s="3">
        <f t="shared" si="22"/>
        <v>16.607475950765082</v>
      </c>
      <c r="Z128" s="3">
        <f>Y128/(VLOOKUP($BI128,'5-7 Weighting'!$BI$12:$BJ$23,2,FALSE)/VLOOKUP($BI128,'5-7 Weighting'!$BI$12:$BK$23,3,FALSE))</f>
        <v>0.24975731668046333</v>
      </c>
      <c r="AA128" s="3">
        <f t="shared" si="23"/>
        <v>1.7808123209838881E-4</v>
      </c>
      <c r="AB128" s="3">
        <f>1/VLOOKUP($K128,'5-7 Weighting'!$BU$9:$BV$415,2,FALSE)</f>
        <v>1</v>
      </c>
      <c r="AC128" s="3">
        <f t="shared" si="24"/>
        <v>16.607475950765082</v>
      </c>
      <c r="AD128" s="3">
        <f>AC128/(VLOOKUP($BI128,'5-7 Weighting'!$BY$12:$BZ$23,2,FALSE)/(VLOOKUP($BI128,'5-7 Weighting'!$BY$12:$CA$23,3,FALSE)))</f>
        <v>1.4678751524489591</v>
      </c>
      <c r="AE128" s="3">
        <f t="shared" si="17"/>
        <v>1.0466200517727151E-3</v>
      </c>
      <c r="AF128" s="3">
        <f>1/VLOOKUP($K128,'5-7 Weighting'!$CK$9:CL$445,2,FALSE)</f>
        <v>1</v>
      </c>
      <c r="AG128" s="3">
        <f t="shared" si="25"/>
        <v>16.607475950765082</v>
      </c>
      <c r="AH128" s="3">
        <f>AG128/(VLOOKUP($BI128,'5-7 Weighting'!$CO$12:$CP$23,2,FALSE)/(VLOOKUP($BI128,'5-7 Weighting'!$CO$12:$CQ$23,3,FALSE)))</f>
        <v>0.26133160904530761</v>
      </c>
      <c r="AI128" s="3">
        <f t="shared" si="18"/>
        <v>1.8633390021795975E-4</v>
      </c>
      <c r="AJ128" s="3" t="s">
        <v>329</v>
      </c>
      <c r="AK128" s="6">
        <v>7.1301707779886146E-4</v>
      </c>
      <c r="AL128" s="3" t="s">
        <v>25</v>
      </c>
      <c r="AM128" s="3"/>
      <c r="AN128" s="3"/>
      <c r="AO128" s="27" t="s">
        <v>53</v>
      </c>
      <c r="AP128" s="27" t="s">
        <v>1312</v>
      </c>
      <c r="AQ128" s="27" t="s">
        <v>54</v>
      </c>
      <c r="AR128" s="3" t="s">
        <v>102</v>
      </c>
      <c r="AS128" s="3" t="s">
        <v>1327</v>
      </c>
      <c r="AT128" s="3" t="s">
        <v>1317</v>
      </c>
      <c r="AU128" s="3" t="s">
        <v>10</v>
      </c>
      <c r="AV128" s="3" t="s">
        <v>107</v>
      </c>
      <c r="AW128" s="3" t="s">
        <v>1342</v>
      </c>
      <c r="AX128" s="3" t="s">
        <v>109</v>
      </c>
      <c r="AY128" s="3">
        <v>2010</v>
      </c>
      <c r="AZ128" s="3" t="s">
        <v>14</v>
      </c>
      <c r="BA128" s="3" t="s">
        <v>14</v>
      </c>
      <c r="BB128" s="3">
        <v>78</v>
      </c>
      <c r="BC128" s="3">
        <v>1</v>
      </c>
      <c r="BD128" s="3">
        <v>0</v>
      </c>
      <c r="BE128" s="3">
        <v>1</v>
      </c>
      <c r="BF128" s="3">
        <v>1</v>
      </c>
      <c r="BG128" s="3" t="s">
        <v>15</v>
      </c>
      <c r="BH128" s="3" t="s">
        <v>1388</v>
      </c>
      <c r="BI128" s="3" t="s">
        <v>88</v>
      </c>
      <c r="BJ128" s="3" t="s">
        <v>33</v>
      </c>
      <c r="BK128" s="4"/>
      <c r="BL128" s="27">
        <v>1.0999999999999999E-2</v>
      </c>
      <c r="BM128" s="3"/>
      <c r="BN128" s="3"/>
      <c r="BO128" s="3"/>
      <c r="BP128" s="3"/>
      <c r="BQ128" s="3"/>
    </row>
    <row r="129" spans="1:69" x14ac:dyDescent="0.25">
      <c r="A129" s="2">
        <v>11</v>
      </c>
      <c r="B129" s="3" t="s">
        <v>136</v>
      </c>
      <c r="C129" s="3">
        <v>11.1</v>
      </c>
      <c r="D129" s="3" t="s">
        <v>517</v>
      </c>
      <c r="E129" s="3" t="s">
        <v>138</v>
      </c>
      <c r="F129" s="3"/>
      <c r="G129" s="3"/>
      <c r="H129" s="3" t="str">
        <f>IF(AK129&lt;'2_3 - Outliers'!$F$11,"Exclude, Low outlier",IF(AK129&gt;'2_3 - Outliers'!$F$12,"Exclude, High outlier",""))</f>
        <v/>
      </c>
      <c r="I129" s="3">
        <f>IF(AM129="",VLOOKUP(BI129,'4 -Impute_SE'!$B$10:$C$21,2,FALSE),Database!AM129)</f>
        <v>5.4009386828965854E-2</v>
      </c>
      <c r="J129" s="3">
        <f t="shared" si="13"/>
        <v>18.515300000845198</v>
      </c>
      <c r="K129" s="3" t="s">
        <v>1543</v>
      </c>
      <c r="L129" s="3">
        <f>1/VLOOKUP($K129,'5-7 Weighting'!J:K,2,FALSE)</f>
        <v>1</v>
      </c>
      <c r="M129" s="3">
        <f t="shared" si="14"/>
        <v>18.515300000845198</v>
      </c>
      <c r="N129" s="3">
        <f>M129/(VLOOKUP($BI129,'5-7 Weighting'!$M$9:$N$20,2,FALSE)/VLOOKUP($BI129,'5-7 Weighting'!$M$9:$O$20,3,FALSE))</f>
        <v>1.0340101168499765</v>
      </c>
      <c r="O129" s="3">
        <f t="shared" si="15"/>
        <v>1.0340101168499764E-3</v>
      </c>
      <c r="P129" s="3" t="e">
        <f>1/VLOOKUP($K129,'5-7 Weighting'!Y:Z,2,FALSE)</f>
        <v>#N/A</v>
      </c>
      <c r="Q129" s="3" t="e">
        <f t="shared" si="19"/>
        <v>#N/A</v>
      </c>
      <c r="R129" s="3" t="e">
        <f>Q129/(VLOOKUP($BI129,'5-7 Weighting'!$AC$12:$AD$20,2,FALSE)/(VLOOKUP($BI129,'5-7 Weighting'!$AC$12:$AE$20,3,FALSE)))</f>
        <v>#N/A</v>
      </c>
      <c r="S129" s="3" t="e">
        <f t="shared" si="16"/>
        <v>#N/A</v>
      </c>
      <c r="T129" s="3">
        <f>1/VLOOKUP($K129,'5-7 Weighting'!$AO$9:$AP$311,2,FALSE)</f>
        <v>1</v>
      </c>
      <c r="U129" s="3">
        <f t="shared" si="20"/>
        <v>18.515300000845198</v>
      </c>
      <c r="V129" s="3">
        <f>U129/(VLOOKUP($BI129,'5-7 Weighting'!$AS$12:$AT$22,2,FALSE)/VLOOKUP($BI129,'5-7 Weighting'!$AS$12:$AU$22,3,FALSE))</f>
        <v>1.0599893572473431</v>
      </c>
      <c r="W129" s="3">
        <f t="shared" si="21"/>
        <v>1.0599893572473431E-3</v>
      </c>
      <c r="X129" s="3" t="e">
        <f>1/VLOOKUP($K129,'5-7 Weighting'!$BE$9:$BF$487,2,FALSE)</f>
        <v>#N/A</v>
      </c>
      <c r="Y129" s="3" t="e">
        <f t="shared" si="22"/>
        <v>#N/A</v>
      </c>
      <c r="Z129" s="3" t="e">
        <f>Y129/(VLOOKUP($BI129,'5-7 Weighting'!$BI$12:$BJ$23,2,FALSE)/VLOOKUP($BI129,'5-7 Weighting'!$BI$12:$BK$23,3,FALSE))</f>
        <v>#N/A</v>
      </c>
      <c r="AA129" s="3" t="e">
        <f t="shared" si="23"/>
        <v>#N/A</v>
      </c>
      <c r="AB129" s="3">
        <f>1/VLOOKUP($K129,'5-7 Weighting'!$BU$9:$BV$415,2,FALSE)</f>
        <v>1</v>
      </c>
      <c r="AC129" s="3">
        <f t="shared" si="24"/>
        <v>18.515300000845198</v>
      </c>
      <c r="AD129" s="3">
        <f>AC129/(VLOOKUP($BI129,'5-7 Weighting'!$BY$12:$BZ$23,2,FALSE)/(VLOOKUP($BI129,'5-7 Weighting'!$BY$12:$CA$23,3,FALSE)))</f>
        <v>0.91140124894932251</v>
      </c>
      <c r="AE129" s="3">
        <f t="shared" si="17"/>
        <v>9.1140124894932258E-4</v>
      </c>
      <c r="AF129" s="3" t="e">
        <f>1/VLOOKUP($K129,'5-7 Weighting'!$CK$9:CL$445,2,FALSE)</f>
        <v>#N/A</v>
      </c>
      <c r="AG129" s="3" t="e">
        <f t="shared" si="25"/>
        <v>#N/A</v>
      </c>
      <c r="AH129" s="3" t="e">
        <f>AG129/(VLOOKUP($BI129,'5-7 Weighting'!$CO$12:$CP$23,2,FALSE)/(VLOOKUP($BI129,'5-7 Weighting'!$CO$12:$CQ$23,3,FALSE)))</f>
        <v>#N/A</v>
      </c>
      <c r="AI129" s="3" t="e">
        <f t="shared" si="18"/>
        <v>#N/A</v>
      </c>
      <c r="AJ129" s="3"/>
      <c r="AK129" s="6">
        <v>1E-3</v>
      </c>
      <c r="AL129" s="3" t="s">
        <v>4</v>
      </c>
      <c r="AM129" s="3"/>
      <c r="AN129" s="3"/>
      <c r="AO129" s="3" t="s">
        <v>139</v>
      </c>
      <c r="AP129" s="3" t="s">
        <v>6</v>
      </c>
      <c r="AQ129" s="3" t="s">
        <v>5</v>
      </c>
      <c r="AR129" s="3" t="s">
        <v>7</v>
      </c>
      <c r="AS129" s="3" t="s">
        <v>37</v>
      </c>
      <c r="AT129" s="3" t="s">
        <v>28</v>
      </c>
      <c r="AU129" s="3" t="s">
        <v>57</v>
      </c>
      <c r="AV129" s="3" t="s">
        <v>11</v>
      </c>
      <c r="AW129" s="4" t="s">
        <v>12</v>
      </c>
      <c r="AX129" s="4" t="s">
        <v>140</v>
      </c>
      <c r="AY129" s="4">
        <v>2000</v>
      </c>
      <c r="AZ129" s="3" t="s">
        <v>30</v>
      </c>
      <c r="BA129" s="3" t="s">
        <v>30</v>
      </c>
      <c r="BB129" s="3">
        <v>8299</v>
      </c>
      <c r="BC129" s="3">
        <v>0</v>
      </c>
      <c r="BD129" s="3">
        <v>1</v>
      </c>
      <c r="BE129" s="3">
        <v>1</v>
      </c>
      <c r="BF129" s="3">
        <v>1</v>
      </c>
      <c r="BG129" s="4" t="s">
        <v>15</v>
      </c>
      <c r="BH129" s="4" t="s">
        <v>310</v>
      </c>
      <c r="BI129" s="4" t="s">
        <v>32</v>
      </c>
      <c r="BJ129" s="4" t="s">
        <v>142</v>
      </c>
      <c r="BK129" s="4"/>
      <c r="BL129" s="3">
        <v>1E-3</v>
      </c>
      <c r="BM129" s="3"/>
      <c r="BN129" s="3"/>
      <c r="BO129" s="3" t="s">
        <v>20</v>
      </c>
      <c r="BP129" s="3" t="s">
        <v>20</v>
      </c>
      <c r="BQ129" s="3"/>
    </row>
    <row r="130" spans="1:69" x14ac:dyDescent="0.25">
      <c r="A130" s="2">
        <v>65</v>
      </c>
      <c r="B130" s="3" t="s">
        <v>354</v>
      </c>
      <c r="C130" s="3">
        <v>65.400000000000006</v>
      </c>
      <c r="D130" s="3" t="s">
        <v>692</v>
      </c>
      <c r="E130" s="3" t="s">
        <v>365</v>
      </c>
      <c r="F130" s="3"/>
      <c r="G130" s="3"/>
      <c r="H130" s="3" t="str">
        <f>IF(AK130&lt;'2_3 - Outliers'!$F$11,"Exclude, Low outlier",IF(AK130&gt;'2_3 - Outliers'!$F$12,"Exclude, High outlier",""))</f>
        <v/>
      </c>
      <c r="I130" s="3">
        <f>IF(AM130="",VLOOKUP(BI130,'4 -Impute_SE'!$B$10:$C$21,2,FALSE),Database!AM130)</f>
        <v>2.2285714285714287E-2</v>
      </c>
      <c r="J130" s="3">
        <f t="shared" ref="J130:J193" si="26">1/I130</f>
        <v>44.871794871794869</v>
      </c>
      <c r="K130" s="3" t="s">
        <v>1544</v>
      </c>
      <c r="L130" s="3">
        <f>1/VLOOKUP($K130,'5-7 Weighting'!J:K,2,FALSE)</f>
        <v>1</v>
      </c>
      <c r="M130" s="3">
        <f t="shared" ref="M130:M193" si="27">J130*L130</f>
        <v>44.871794871794869</v>
      </c>
      <c r="N130" s="3">
        <f>M130/(VLOOKUP($BI130,'5-7 Weighting'!$M$9:$N$20,2,FALSE)/VLOOKUP($BI130,'5-7 Weighting'!$M$9:$O$20,3,FALSE))</f>
        <v>0.82996648470532797</v>
      </c>
      <c r="O130" s="3">
        <f t="shared" ref="O130:O193" si="28">N130*AK130</f>
        <v>1.2947477161403117E-3</v>
      </c>
      <c r="P130" s="3" t="e">
        <f>1/VLOOKUP($K130,'5-7 Weighting'!Y:Z,2,FALSE)</f>
        <v>#N/A</v>
      </c>
      <c r="Q130" s="3" t="e">
        <f t="shared" si="19"/>
        <v>#N/A</v>
      </c>
      <c r="R130" s="3" t="e">
        <f>Q130/(VLOOKUP($BI130,'5-7 Weighting'!$AC$12:$AD$20,2,FALSE)/(VLOOKUP($BI130,'5-7 Weighting'!$AC$12:$AE$20,3,FALSE)))</f>
        <v>#N/A</v>
      </c>
      <c r="S130" s="3" t="e">
        <f t="shared" ref="S130:S193" si="29">R130*$AK130</f>
        <v>#N/A</v>
      </c>
      <c r="T130" s="3" t="e">
        <f>1/VLOOKUP($K130,'5-7 Weighting'!$AO$9:$AP$311,2,FALSE)</f>
        <v>#N/A</v>
      </c>
      <c r="U130" s="3" t="e">
        <f t="shared" si="20"/>
        <v>#N/A</v>
      </c>
      <c r="V130" s="3" t="e">
        <f>U130/(VLOOKUP($BI130,'5-7 Weighting'!$AS$12:$AT$22,2,FALSE)/VLOOKUP($BI130,'5-7 Weighting'!$AS$12:$AU$22,3,FALSE))</f>
        <v>#N/A</v>
      </c>
      <c r="W130" s="3" t="e">
        <f t="shared" si="21"/>
        <v>#N/A</v>
      </c>
      <c r="X130" s="3">
        <f>1/VLOOKUP($K130,'5-7 Weighting'!$BE$9:$BF$487,2,FALSE)</f>
        <v>1</v>
      </c>
      <c r="Y130" s="3">
        <f t="shared" si="22"/>
        <v>44.871794871794869</v>
      </c>
      <c r="Z130" s="3">
        <f>Y130/(VLOOKUP($BI130,'5-7 Weighting'!$BI$12:$BJ$23,2,FALSE)/VLOOKUP($BI130,'5-7 Weighting'!$BI$12:$BK$23,3,FALSE))</f>
        <v>0.69347227204228568</v>
      </c>
      <c r="AA130" s="3">
        <f t="shared" si="23"/>
        <v>1.0818167443859658E-3</v>
      </c>
      <c r="AB130" s="3" t="e">
        <f>1/VLOOKUP($K130,'5-7 Weighting'!$BU$9:$BV$415,2,FALSE)</f>
        <v>#N/A</v>
      </c>
      <c r="AC130" s="3" t="e">
        <f t="shared" si="24"/>
        <v>#N/A</v>
      </c>
      <c r="AD130" s="3" t="e">
        <f>AC130/(VLOOKUP($BI130,'5-7 Weighting'!$BY$12:$BZ$23,2,FALSE)/(VLOOKUP($BI130,'5-7 Weighting'!$BY$12:$CA$23,3,FALSE)))</f>
        <v>#N/A</v>
      </c>
      <c r="AE130" s="3" t="e">
        <f t="shared" ref="AE130:AE193" si="30">AD130*$AK130</f>
        <v>#N/A</v>
      </c>
      <c r="AF130" s="3">
        <f>1/VLOOKUP($K130,'5-7 Weighting'!$CK$9:CL$445,2,FALSE)</f>
        <v>1</v>
      </c>
      <c r="AG130" s="3">
        <f t="shared" si="25"/>
        <v>44.871794871794869</v>
      </c>
      <c r="AH130" s="3">
        <f>AG130/(VLOOKUP($BI130,'5-7 Weighting'!$CO$12:$CP$23,2,FALSE)/(VLOOKUP($BI130,'5-7 Weighting'!$CO$12:$CQ$23,3,FALSE)))</f>
        <v>0.68793191614239746</v>
      </c>
      <c r="AI130" s="3">
        <f t="shared" ref="AI130:AI193" si="31">AH130*$AK130</f>
        <v>1.0731737891821402E-3</v>
      </c>
      <c r="AJ130" s="3" t="s">
        <v>370</v>
      </c>
      <c r="AK130" s="6">
        <v>1.5600000000000002E-3</v>
      </c>
      <c r="AL130" s="3" t="s">
        <v>358</v>
      </c>
      <c r="AM130" s="3">
        <v>2.2285714285714287E-2</v>
      </c>
      <c r="AN130" s="3" t="s">
        <v>26</v>
      </c>
      <c r="AO130" s="3" t="s">
        <v>53</v>
      </c>
      <c r="AP130" s="3" t="s">
        <v>6</v>
      </c>
      <c r="AQ130" s="3" t="s">
        <v>54</v>
      </c>
      <c r="AR130" s="3" t="s">
        <v>7</v>
      </c>
      <c r="AS130" s="3" t="s">
        <v>359</v>
      </c>
      <c r="AT130" s="3" t="s">
        <v>28</v>
      </c>
      <c r="AU130" s="3" t="s">
        <v>10</v>
      </c>
      <c r="AV130" s="3" t="s">
        <v>11</v>
      </c>
      <c r="AW130" s="4" t="s">
        <v>108</v>
      </c>
      <c r="AX130" s="4" t="s">
        <v>366</v>
      </c>
      <c r="AY130" s="4">
        <v>2010</v>
      </c>
      <c r="AZ130" s="3" t="s">
        <v>14</v>
      </c>
      <c r="BA130" s="3" t="s">
        <v>14</v>
      </c>
      <c r="BB130" s="3">
        <v>473</v>
      </c>
      <c r="BC130" s="3">
        <v>1</v>
      </c>
      <c r="BD130" s="3">
        <v>0</v>
      </c>
      <c r="BE130" s="3">
        <v>0</v>
      </c>
      <c r="BF130" s="3">
        <v>0</v>
      </c>
      <c r="BG130" s="4" t="s">
        <v>15</v>
      </c>
      <c r="BH130" s="4" t="s">
        <v>637</v>
      </c>
      <c r="BI130" s="4" t="s">
        <v>17</v>
      </c>
      <c r="BJ130" s="4" t="s">
        <v>33</v>
      </c>
      <c r="BK130" s="4"/>
      <c r="BL130" s="3">
        <v>0.19500000000000001</v>
      </c>
      <c r="BM130" s="3"/>
      <c r="BN130" s="3"/>
      <c r="BO130" s="3" t="s">
        <v>20</v>
      </c>
      <c r="BP130" s="3">
        <v>7.0000000000000007E-2</v>
      </c>
      <c r="BQ130" s="3"/>
    </row>
    <row r="131" spans="1:69" x14ac:dyDescent="0.25">
      <c r="A131" s="2">
        <v>129</v>
      </c>
      <c r="B131" s="3" t="s">
        <v>335</v>
      </c>
      <c r="C131" s="3">
        <v>129.1</v>
      </c>
      <c r="D131" s="3" t="s">
        <v>1006</v>
      </c>
      <c r="E131" s="3" t="s">
        <v>337</v>
      </c>
      <c r="F131" s="3"/>
      <c r="G131" s="3"/>
      <c r="H131" s="3" t="str">
        <f>IF(AK131&lt;'2_3 - Outliers'!$F$11,"Exclude, Low outlier",IF(AK131&gt;'2_3 - Outliers'!$F$12,"Exclude, High outlier",""))</f>
        <v/>
      </c>
      <c r="I131" s="3">
        <f>IF(AM131="",VLOOKUP(BI131,'4 -Impute_SE'!$B$10:$C$21,2,FALSE),Database!AM131)</f>
        <v>1.7189784164569101E-3</v>
      </c>
      <c r="J131" s="3">
        <f t="shared" si="26"/>
        <v>581.74087029036707</v>
      </c>
      <c r="K131" s="3" t="s">
        <v>1545</v>
      </c>
      <c r="L131" s="3">
        <f>1/VLOOKUP($K131,'5-7 Weighting'!J:K,2,FALSE)</f>
        <v>0.5</v>
      </c>
      <c r="M131" s="3">
        <f t="shared" si="27"/>
        <v>290.87043514518354</v>
      </c>
      <c r="N131" s="3">
        <f>M131/(VLOOKUP($BI131,'5-7 Weighting'!$M$9:$N$20,2,FALSE)/VLOOKUP($BI131,'5-7 Weighting'!$M$9:$O$20,3,FALSE))</f>
        <v>5.8924889941501526</v>
      </c>
      <c r="O131" s="3">
        <f t="shared" si="28"/>
        <v>1.0635514470161702E-2</v>
      </c>
      <c r="P131" s="3" t="e">
        <f>1/VLOOKUP($K131,'5-7 Weighting'!Y:Z,2,FALSE)</f>
        <v>#N/A</v>
      </c>
      <c r="Q131" s="3" t="e">
        <f t="shared" ref="Q131:Q194" si="32">$J131*P131</f>
        <v>#N/A</v>
      </c>
      <c r="R131" s="3" t="e">
        <f>Q131/(VLOOKUP($BI131,'5-7 Weighting'!$AC$12:$AD$20,2,FALSE)/(VLOOKUP($BI131,'5-7 Weighting'!$AC$12:$AE$20,3,FALSE)))</f>
        <v>#N/A</v>
      </c>
      <c r="S131" s="3" t="e">
        <f t="shared" si="29"/>
        <v>#N/A</v>
      </c>
      <c r="T131" s="3" t="e">
        <f>1/VLOOKUP($K131,'5-7 Weighting'!$AO$9:$AP$311,2,FALSE)</f>
        <v>#N/A</v>
      </c>
      <c r="U131" s="3" t="e">
        <f t="shared" ref="U131:U194" si="33">$J131*T131</f>
        <v>#N/A</v>
      </c>
      <c r="V131" s="3" t="e">
        <f>U131/(VLOOKUP($BI131,'5-7 Weighting'!$AS$12:$AT$22,2,FALSE)/VLOOKUP($BI131,'5-7 Weighting'!$AS$12:$AU$22,3,FALSE))</f>
        <v>#N/A</v>
      </c>
      <c r="W131" s="3" t="e">
        <f t="shared" ref="W131:W194" si="34">V131*$AK131</f>
        <v>#N/A</v>
      </c>
      <c r="X131" s="3">
        <f>1/VLOOKUP($K131,'5-7 Weighting'!$BE$9:$BF$487,2,FALSE)</f>
        <v>0.5</v>
      </c>
      <c r="Y131" s="3">
        <f t="shared" ref="Y131:Y194" si="35">$J131*X131</f>
        <v>290.87043514518354</v>
      </c>
      <c r="Z131" s="3">
        <f>Y131/(VLOOKUP($BI131,'5-7 Weighting'!$BI$12:$BJ$23,2,FALSE)/VLOOKUP($BI131,'5-7 Weighting'!$BI$12:$BK$23,3,FALSE))</f>
        <v>4.5934675341785294</v>
      </c>
      <c r="AA131" s="3">
        <f t="shared" ref="AA131:AA194" si="36">Z131*$AK131</f>
        <v>8.2908751253458583E-3</v>
      </c>
      <c r="AB131" s="3" t="e">
        <f>1/VLOOKUP($K131,'5-7 Weighting'!$BU$9:$BV$415,2,FALSE)</f>
        <v>#N/A</v>
      </c>
      <c r="AC131" s="3" t="e">
        <f t="shared" ref="AC131:AC194" si="37">$J131*AB131</f>
        <v>#N/A</v>
      </c>
      <c r="AD131" s="3" t="e">
        <f>AC131/(VLOOKUP($BI131,'5-7 Weighting'!$BY$12:$BZ$23,2,FALSE)/(VLOOKUP($BI131,'5-7 Weighting'!$BY$12:$CA$23,3,FALSE)))</f>
        <v>#N/A</v>
      </c>
      <c r="AE131" s="3" t="e">
        <f t="shared" si="30"/>
        <v>#N/A</v>
      </c>
      <c r="AF131" s="3">
        <f>1/VLOOKUP($K131,'5-7 Weighting'!$CK$9:CL$445,2,FALSE)</f>
        <v>0.5</v>
      </c>
      <c r="AG131" s="3">
        <f t="shared" ref="AG131:AG194" si="38">$J131*AF131</f>
        <v>290.87043514518354</v>
      </c>
      <c r="AH131" s="3">
        <f>AG131/(VLOOKUP($BI131,'5-7 Weighting'!$CO$12:$CP$23,2,FALSE)/(VLOOKUP($BI131,'5-7 Weighting'!$CO$12:$CQ$23,3,FALSE)))</f>
        <v>4.4578441529133155</v>
      </c>
      <c r="AI131" s="3">
        <f t="shared" si="31"/>
        <v>8.0460847769259596E-3</v>
      </c>
      <c r="AJ131" s="3" t="s">
        <v>24</v>
      </c>
      <c r="AK131" s="6">
        <v>1.8049273372797558E-3</v>
      </c>
      <c r="AL131" s="3" t="s">
        <v>47</v>
      </c>
      <c r="AM131" s="3">
        <v>1.7189784164569101E-3</v>
      </c>
      <c r="AN131" s="3" t="s">
        <v>26</v>
      </c>
      <c r="AO131" s="3" t="s">
        <v>53</v>
      </c>
      <c r="AP131" s="3" t="s">
        <v>6</v>
      </c>
      <c r="AQ131" s="3" t="s">
        <v>54</v>
      </c>
      <c r="AR131" s="3" t="s">
        <v>7</v>
      </c>
      <c r="AS131" s="3"/>
      <c r="AT131" s="3" t="s">
        <v>28</v>
      </c>
      <c r="AU131" s="3" t="s">
        <v>338</v>
      </c>
      <c r="AV131" s="3" t="s">
        <v>339</v>
      </c>
      <c r="AW131" s="4" t="s">
        <v>340</v>
      </c>
      <c r="AX131" s="4" t="s">
        <v>341</v>
      </c>
      <c r="AY131" s="4">
        <v>2010</v>
      </c>
      <c r="AZ131" s="3" t="s">
        <v>14</v>
      </c>
      <c r="BA131" s="3" t="s">
        <v>14</v>
      </c>
      <c r="BB131" s="3">
        <v>55</v>
      </c>
      <c r="BC131" s="3">
        <v>1</v>
      </c>
      <c r="BD131" s="3">
        <v>0</v>
      </c>
      <c r="BE131" s="3">
        <v>0</v>
      </c>
      <c r="BF131" s="3">
        <v>0</v>
      </c>
      <c r="BG131" s="4" t="s">
        <v>15</v>
      </c>
      <c r="BH131" s="4" t="s">
        <v>979</v>
      </c>
      <c r="BI131" s="4" t="s">
        <v>42</v>
      </c>
      <c r="BJ131" s="4" t="s">
        <v>33</v>
      </c>
      <c r="BK131" s="4"/>
      <c r="BL131" s="3">
        <v>7.0499999999999993E-2</v>
      </c>
      <c r="BM131" s="3"/>
      <c r="BN131" s="3"/>
      <c r="BO131" s="3"/>
      <c r="BP131" s="3">
        <v>-1.05</v>
      </c>
      <c r="BQ131" s="3"/>
    </row>
    <row r="132" spans="1:69" x14ac:dyDescent="0.25">
      <c r="A132" s="2">
        <v>184</v>
      </c>
      <c r="B132" s="3" t="s">
        <v>1289</v>
      </c>
      <c r="C132" s="3">
        <v>184.1</v>
      </c>
      <c r="D132" s="3" t="s">
        <v>1290</v>
      </c>
      <c r="E132" s="3" t="s">
        <v>1291</v>
      </c>
      <c r="F132" s="3"/>
      <c r="G132" s="3"/>
      <c r="H132" s="3" t="str">
        <f>IF(AK132&lt;'2_3 - Outliers'!$F$11,"Exclude, Low outlier",IF(AK132&gt;'2_3 - Outliers'!$F$12,"Exclude, High outlier",""))</f>
        <v/>
      </c>
      <c r="I132" s="3">
        <f>IF(AM132="",VLOOKUP(BI132,'4 -Impute_SE'!$B$10:$C$21,2,FALSE),Database!AM132)</f>
        <v>4.7642712257316708E-3</v>
      </c>
      <c r="J132" s="3">
        <f t="shared" si="26"/>
        <v>209.89569078247123</v>
      </c>
      <c r="K132" s="3" t="s">
        <v>1546</v>
      </c>
      <c r="L132" s="3">
        <f>1/VLOOKUP($K132,'5-7 Weighting'!J:K,2,FALSE)</f>
        <v>1</v>
      </c>
      <c r="M132" s="3">
        <f t="shared" si="27"/>
        <v>209.89569078247123</v>
      </c>
      <c r="N132" s="3">
        <f>M132/(VLOOKUP($BI132,'5-7 Weighting'!$M$9:$N$20,2,FALSE)/VLOOKUP($BI132,'5-7 Weighting'!$M$9:$O$20,3,FALSE))</f>
        <v>2.8482383538414773</v>
      </c>
      <c r="O132" s="3">
        <f t="shared" si="28"/>
        <v>6.6899015563835198E-3</v>
      </c>
      <c r="P132" s="3" t="e">
        <f>1/VLOOKUP($K132,'5-7 Weighting'!Y:Z,2,FALSE)</f>
        <v>#N/A</v>
      </c>
      <c r="Q132" s="3" t="e">
        <f t="shared" si="32"/>
        <v>#N/A</v>
      </c>
      <c r="R132" s="3" t="e">
        <f>Q132/(VLOOKUP($BI132,'5-7 Weighting'!$AC$12:$AD$20,2,FALSE)/(VLOOKUP($BI132,'5-7 Weighting'!$AC$12:$AE$20,3,FALSE)))</f>
        <v>#N/A</v>
      </c>
      <c r="S132" s="3" t="e">
        <f t="shared" si="29"/>
        <v>#N/A</v>
      </c>
      <c r="T132" s="3" t="e">
        <f>1/VLOOKUP($K132,'5-7 Weighting'!$AO$9:$AP$311,2,FALSE)</f>
        <v>#N/A</v>
      </c>
      <c r="U132" s="3" t="e">
        <f t="shared" si="33"/>
        <v>#N/A</v>
      </c>
      <c r="V132" s="3" t="e">
        <f>U132/(VLOOKUP($BI132,'5-7 Weighting'!$AS$12:$AT$22,2,FALSE)/VLOOKUP($BI132,'5-7 Weighting'!$AS$12:$AU$22,3,FALSE))</f>
        <v>#N/A</v>
      </c>
      <c r="W132" s="3" t="e">
        <f t="shared" si="34"/>
        <v>#N/A</v>
      </c>
      <c r="X132" s="3">
        <f>1/VLOOKUP($K132,'5-7 Weighting'!$BE$9:$BF$487,2,FALSE)</f>
        <v>1</v>
      </c>
      <c r="Y132" s="3">
        <f t="shared" si="35"/>
        <v>209.89569078247123</v>
      </c>
      <c r="Z132" s="3">
        <f>Y132/(VLOOKUP($BI132,'5-7 Weighting'!$BI$12:$BJ$23,2,FALSE)/VLOOKUP($BI132,'5-7 Weighting'!$BI$12:$BK$23,3,FALSE))</f>
        <v>2.4314857133719641</v>
      </c>
      <c r="AA132" s="3">
        <f t="shared" si="36"/>
        <v>5.711038908057877E-3</v>
      </c>
      <c r="AB132" s="3">
        <f>1/VLOOKUP($K132,'5-7 Weighting'!$BU$9:$BV$415,2,FALSE)</f>
        <v>1</v>
      </c>
      <c r="AC132" s="3">
        <f t="shared" si="37"/>
        <v>209.89569078247123</v>
      </c>
      <c r="AD132" s="3">
        <f>AC132/(VLOOKUP($BI132,'5-7 Weighting'!$BY$12:$BZ$23,2,FALSE)/(VLOOKUP($BI132,'5-7 Weighting'!$BY$12:$CA$23,3,FALSE)))</f>
        <v>1.5549989082881865</v>
      </c>
      <c r="AE132" s="3">
        <f t="shared" si="30"/>
        <v>3.6523592215171735E-3</v>
      </c>
      <c r="AF132" s="3">
        <f>1/VLOOKUP($K132,'5-7 Weighting'!$CK$9:CL$445,2,FALSE)</f>
        <v>1</v>
      </c>
      <c r="AG132" s="3">
        <f t="shared" si="38"/>
        <v>209.89569078247123</v>
      </c>
      <c r="AH132" s="3">
        <f>AG132/(VLOOKUP($BI132,'5-7 Weighting'!$CO$12:$CP$23,2,FALSE)/(VLOOKUP($BI132,'5-7 Weighting'!$CO$12:$CQ$23,3,FALSE)))</f>
        <v>1.9912270905503484</v>
      </c>
      <c r="AI132" s="3">
        <f t="shared" si="31"/>
        <v>4.6769657441833642E-3</v>
      </c>
      <c r="AJ132" s="3" t="s">
        <v>71</v>
      </c>
      <c r="AK132" s="6">
        <v>2.3487857142857138E-3</v>
      </c>
      <c r="AL132" s="3" t="s">
        <v>462</v>
      </c>
      <c r="AM132" s="3">
        <v>4.7642712257316708E-3</v>
      </c>
      <c r="AN132" s="3" t="s">
        <v>26</v>
      </c>
      <c r="AO132" s="3" t="s">
        <v>53</v>
      </c>
      <c r="AP132" s="3" t="s">
        <v>1312</v>
      </c>
      <c r="AQ132" s="3"/>
      <c r="AR132" s="3" t="s">
        <v>1325</v>
      </c>
      <c r="AS132" s="3" t="s">
        <v>37</v>
      </c>
      <c r="AT132" s="3" t="s">
        <v>1326</v>
      </c>
      <c r="AU132" s="3" t="s">
        <v>57</v>
      </c>
      <c r="AV132" s="3" t="s">
        <v>1346</v>
      </c>
      <c r="AW132" s="4" t="s">
        <v>1347</v>
      </c>
      <c r="AX132" s="4" t="s">
        <v>1348</v>
      </c>
      <c r="AY132" s="4">
        <v>2016</v>
      </c>
      <c r="AZ132" s="3" t="s">
        <v>14</v>
      </c>
      <c r="BA132" s="3" t="s">
        <v>2425</v>
      </c>
      <c r="BB132" s="3">
        <v>770</v>
      </c>
      <c r="BC132" s="3">
        <v>1</v>
      </c>
      <c r="BD132" s="3">
        <v>1</v>
      </c>
      <c r="BE132" s="3">
        <v>0</v>
      </c>
      <c r="BF132" s="3">
        <v>1</v>
      </c>
      <c r="BG132" s="4" t="s">
        <v>348</v>
      </c>
      <c r="BH132" s="4" t="s">
        <v>1399</v>
      </c>
      <c r="BI132" s="4" t="s">
        <v>645</v>
      </c>
      <c r="BJ132" s="4" t="s">
        <v>1410</v>
      </c>
      <c r="BK132" s="4" t="s">
        <v>1411</v>
      </c>
      <c r="BL132" s="3">
        <v>1.0999999999999999E-2</v>
      </c>
      <c r="BM132" s="3"/>
      <c r="BN132" s="3"/>
      <c r="BO132" s="3"/>
      <c r="BP132" s="3">
        <v>0.49299999999999999</v>
      </c>
      <c r="BQ132" s="3" t="s">
        <v>1305</v>
      </c>
    </row>
    <row r="133" spans="1:69" x14ac:dyDescent="0.25">
      <c r="A133" s="2">
        <v>65</v>
      </c>
      <c r="B133" s="3" t="s">
        <v>354</v>
      </c>
      <c r="C133" s="3">
        <v>65.099999999999994</v>
      </c>
      <c r="D133" s="3" t="s">
        <v>690</v>
      </c>
      <c r="E133" s="3" t="s">
        <v>378</v>
      </c>
      <c r="F133" s="3"/>
      <c r="G133" s="3"/>
      <c r="H133" s="3" t="str">
        <f>IF(AK133&lt;'2_3 - Outliers'!$F$11,"Exclude, Low outlier",IF(AK133&gt;'2_3 - Outliers'!$F$12,"Exclude, High outlier",""))</f>
        <v/>
      </c>
      <c r="I133" s="3">
        <f>IF(AM133="",VLOOKUP(BI133,'4 -Impute_SE'!$B$10:$C$21,2,FALSE),Database!AM133)</f>
        <v>1.3663157894736841E-2</v>
      </c>
      <c r="J133" s="3">
        <f t="shared" si="26"/>
        <v>73.18952234206472</v>
      </c>
      <c r="K133" s="3" t="s">
        <v>1547</v>
      </c>
      <c r="L133" s="3">
        <f>1/VLOOKUP($K133,'5-7 Weighting'!J:K,2,FALSE)</f>
        <v>0.5</v>
      </c>
      <c r="M133" s="3">
        <f t="shared" si="27"/>
        <v>36.59476117103236</v>
      </c>
      <c r="N133" s="3">
        <f>M133/(VLOOKUP($BI133,'5-7 Weighting'!$M$9:$N$20,2,FALSE)/VLOOKUP($BI133,'5-7 Weighting'!$M$9:$O$20,3,FALSE))</f>
        <v>0.67687119212706159</v>
      </c>
      <c r="O133" s="3">
        <f t="shared" si="28"/>
        <v>1.7571576147618517E-3</v>
      </c>
      <c r="P133" s="3" t="e">
        <f>1/VLOOKUP($K133,'5-7 Weighting'!Y:Z,2,FALSE)</f>
        <v>#N/A</v>
      </c>
      <c r="Q133" s="3" t="e">
        <f t="shared" si="32"/>
        <v>#N/A</v>
      </c>
      <c r="R133" s="3" t="e">
        <f>Q133/(VLOOKUP($BI133,'5-7 Weighting'!$AC$12:$AD$20,2,FALSE)/(VLOOKUP($BI133,'5-7 Weighting'!$AC$12:$AE$20,3,FALSE)))</f>
        <v>#N/A</v>
      </c>
      <c r="S133" s="3" t="e">
        <f t="shared" si="29"/>
        <v>#N/A</v>
      </c>
      <c r="T133" s="3" t="e">
        <f>1/VLOOKUP($K133,'5-7 Weighting'!$AO$9:$AP$311,2,FALSE)</f>
        <v>#N/A</v>
      </c>
      <c r="U133" s="3" t="e">
        <f t="shared" si="33"/>
        <v>#N/A</v>
      </c>
      <c r="V133" s="3" t="e">
        <f>U133/(VLOOKUP($BI133,'5-7 Weighting'!$AS$12:$AT$22,2,FALSE)/VLOOKUP($BI133,'5-7 Weighting'!$AS$12:$AU$22,3,FALSE))</f>
        <v>#N/A</v>
      </c>
      <c r="W133" s="3" t="e">
        <f t="shared" si="34"/>
        <v>#N/A</v>
      </c>
      <c r="X133" s="3">
        <f>1/VLOOKUP($K133,'5-7 Weighting'!$BE$9:$BF$487,2,FALSE)</f>
        <v>0.5</v>
      </c>
      <c r="Y133" s="3">
        <f t="shared" si="35"/>
        <v>36.59476117103236</v>
      </c>
      <c r="Z133" s="3">
        <f>Y133/(VLOOKUP($BI133,'5-7 Weighting'!$BI$12:$BJ$23,2,FALSE)/VLOOKUP($BI133,'5-7 Weighting'!$BI$12:$BK$23,3,FALSE))</f>
        <v>0.56555464845183112</v>
      </c>
      <c r="AA133" s="3">
        <f t="shared" si="36"/>
        <v>1.4681798673809535E-3</v>
      </c>
      <c r="AB133" s="3" t="e">
        <f>1/VLOOKUP($K133,'5-7 Weighting'!$BU$9:$BV$415,2,FALSE)</f>
        <v>#N/A</v>
      </c>
      <c r="AC133" s="3" t="e">
        <f t="shared" si="37"/>
        <v>#N/A</v>
      </c>
      <c r="AD133" s="3" t="e">
        <f>AC133/(VLOOKUP($BI133,'5-7 Weighting'!$BY$12:$BZ$23,2,FALSE)/(VLOOKUP($BI133,'5-7 Weighting'!$BY$12:$CA$23,3,FALSE)))</f>
        <v>#N/A</v>
      </c>
      <c r="AE133" s="3" t="e">
        <f t="shared" si="30"/>
        <v>#N/A</v>
      </c>
      <c r="AF133" s="3">
        <f>1/VLOOKUP($K133,'5-7 Weighting'!$CK$9:CL$445,2,FALSE)</f>
        <v>0.5</v>
      </c>
      <c r="AG133" s="3">
        <f t="shared" si="38"/>
        <v>36.59476117103236</v>
      </c>
      <c r="AH133" s="3">
        <f>AG133/(VLOOKUP($BI133,'5-7 Weighting'!$CO$12:$CP$23,2,FALSE)/(VLOOKUP($BI133,'5-7 Weighting'!$CO$12:$CQ$23,3,FALSE)))</f>
        <v>0.56103626443046073</v>
      </c>
      <c r="AI133" s="3">
        <f t="shared" si="31"/>
        <v>1.456450142461476E-3</v>
      </c>
      <c r="AJ133" s="3" t="s">
        <v>370</v>
      </c>
      <c r="AK133" s="6">
        <v>2.5959999999999998E-3</v>
      </c>
      <c r="AL133" s="3" t="s">
        <v>358</v>
      </c>
      <c r="AM133" s="3">
        <v>1.3663157894736841E-2</v>
      </c>
      <c r="AN133" s="3" t="s">
        <v>26</v>
      </c>
      <c r="AO133" s="3" t="s">
        <v>53</v>
      </c>
      <c r="AP133" s="3" t="s">
        <v>6</v>
      </c>
      <c r="AQ133" s="3" t="s">
        <v>54</v>
      </c>
      <c r="AR133" s="3" t="s">
        <v>7</v>
      </c>
      <c r="AS133" s="3" t="s">
        <v>359</v>
      </c>
      <c r="AT133" s="3" t="s">
        <v>28</v>
      </c>
      <c r="AU133" s="3" t="s">
        <v>10</v>
      </c>
      <c r="AV133" s="3" t="s">
        <v>11</v>
      </c>
      <c r="AW133" s="3" t="s">
        <v>108</v>
      </c>
      <c r="AX133" s="3" t="s">
        <v>360</v>
      </c>
      <c r="AY133" s="3">
        <v>2010</v>
      </c>
      <c r="AZ133" s="3" t="s">
        <v>14</v>
      </c>
      <c r="BA133" s="3" t="s">
        <v>14</v>
      </c>
      <c r="BB133" s="3">
        <v>473</v>
      </c>
      <c r="BC133" s="3">
        <v>1</v>
      </c>
      <c r="BD133" s="3">
        <v>0</v>
      </c>
      <c r="BE133" s="3">
        <v>0</v>
      </c>
      <c r="BF133" s="3">
        <v>0</v>
      </c>
      <c r="BG133" s="3" t="s">
        <v>15</v>
      </c>
      <c r="BH133" s="3" t="s">
        <v>637</v>
      </c>
      <c r="BI133" s="3" t="s">
        <v>17</v>
      </c>
      <c r="BJ133" s="3" t="s">
        <v>33</v>
      </c>
      <c r="BK133" s="4"/>
      <c r="BL133" s="3">
        <v>0.11799999999999999</v>
      </c>
      <c r="BM133" s="3"/>
      <c r="BN133" s="3"/>
      <c r="BO133" s="3" t="s">
        <v>20</v>
      </c>
      <c r="BP133" s="3">
        <v>0.19</v>
      </c>
      <c r="BQ133" s="3"/>
    </row>
    <row r="134" spans="1:69" x14ac:dyDescent="0.25">
      <c r="A134" s="2">
        <v>58</v>
      </c>
      <c r="B134" s="3" t="s">
        <v>744</v>
      </c>
      <c r="C134" s="3">
        <v>58.1</v>
      </c>
      <c r="D134" s="3" t="s">
        <v>784</v>
      </c>
      <c r="E134" s="3" t="s">
        <v>746</v>
      </c>
      <c r="F134" s="3"/>
      <c r="G134" s="3"/>
      <c r="H134" s="3" t="str">
        <f>IF(AK134&lt;'2_3 - Outliers'!$F$11,"Exclude, Low outlier",IF(AK134&gt;'2_3 - Outliers'!$F$12,"Exclude, High outlier",""))</f>
        <v/>
      </c>
      <c r="I134" s="3">
        <f>IF(AM134="",VLOOKUP(BI134,'4 -Impute_SE'!$B$10:$C$21,2,FALSE),Database!AM134)</f>
        <v>0.10300154641287317</v>
      </c>
      <c r="J134" s="3">
        <f t="shared" si="26"/>
        <v>9.7085921020212922</v>
      </c>
      <c r="K134" s="3" t="s">
        <v>1548</v>
      </c>
      <c r="L134" s="3">
        <f>1/VLOOKUP($K134,'5-7 Weighting'!J:K,2,FALSE)</f>
        <v>1</v>
      </c>
      <c r="M134" s="3">
        <f t="shared" si="27"/>
        <v>9.7085921020212922</v>
      </c>
      <c r="N134" s="3">
        <f>M134/(VLOOKUP($BI134,'5-7 Weighting'!$M$9:$N$20,2,FALSE)/VLOOKUP($BI134,'5-7 Weighting'!$M$9:$O$20,3,FALSE))</f>
        <v>0.13174345925680525</v>
      </c>
      <c r="O134" s="3">
        <f t="shared" si="28"/>
        <v>4.0680654353543032E-4</v>
      </c>
      <c r="P134" s="3" t="e">
        <f>1/VLOOKUP($K134,'5-7 Weighting'!Y:Z,2,FALSE)</f>
        <v>#N/A</v>
      </c>
      <c r="Q134" s="3" t="e">
        <f t="shared" si="32"/>
        <v>#N/A</v>
      </c>
      <c r="R134" s="3" t="e">
        <f>Q134/(VLOOKUP($BI134,'5-7 Weighting'!$AC$12:$AD$20,2,FALSE)/(VLOOKUP($BI134,'5-7 Weighting'!$AC$12:$AE$20,3,FALSE)))</f>
        <v>#N/A</v>
      </c>
      <c r="S134" s="3" t="e">
        <f t="shared" si="29"/>
        <v>#N/A</v>
      </c>
      <c r="T134" s="3" t="e">
        <f>1/VLOOKUP($K134,'5-7 Weighting'!$AO$9:$AP$311,2,FALSE)</f>
        <v>#N/A</v>
      </c>
      <c r="U134" s="3" t="e">
        <f t="shared" si="33"/>
        <v>#N/A</v>
      </c>
      <c r="V134" s="3" t="e">
        <f>U134/(VLOOKUP($BI134,'5-7 Weighting'!$AS$12:$AT$22,2,FALSE)/VLOOKUP($BI134,'5-7 Weighting'!$AS$12:$AU$22,3,FALSE))</f>
        <v>#N/A</v>
      </c>
      <c r="W134" s="3" t="e">
        <f t="shared" si="34"/>
        <v>#N/A</v>
      </c>
      <c r="X134" s="3">
        <f>1/VLOOKUP($K134,'5-7 Weighting'!$BE$9:$BF$487,2,FALSE)</f>
        <v>1</v>
      </c>
      <c r="Y134" s="3">
        <f t="shared" si="35"/>
        <v>9.7085921020212922</v>
      </c>
      <c r="Z134" s="3">
        <f>Y134/(VLOOKUP($BI134,'5-7 Weighting'!$BI$12:$BJ$23,2,FALSE)/VLOOKUP($BI134,'5-7 Weighting'!$BI$12:$BK$23,3,FALSE))</f>
        <v>0.11246683009555175</v>
      </c>
      <c r="AA134" s="3">
        <f t="shared" si="36"/>
        <v>3.4728283796141914E-4</v>
      </c>
      <c r="AB134" s="3">
        <f>1/VLOOKUP($K134,'5-7 Weighting'!$BU$9:$BV$415,2,FALSE)</f>
        <v>1</v>
      </c>
      <c r="AC134" s="3">
        <f t="shared" si="37"/>
        <v>9.7085921020212922</v>
      </c>
      <c r="AD134" s="3">
        <f>AC134/(VLOOKUP($BI134,'5-7 Weighting'!$BY$12:$BZ$23,2,FALSE)/(VLOOKUP($BI134,'5-7 Weighting'!$BY$12:$CA$23,3,FALSE)))</f>
        <v>7.1925488624272338E-2</v>
      </c>
      <c r="AE134" s="3">
        <f t="shared" si="30"/>
        <v>2.2209648649274951E-4</v>
      </c>
      <c r="AF134" s="3" t="e">
        <f>1/VLOOKUP($K134,'5-7 Weighting'!$CK$9:CL$445,2,FALSE)</f>
        <v>#N/A</v>
      </c>
      <c r="AG134" s="3" t="e">
        <f t="shared" si="38"/>
        <v>#N/A</v>
      </c>
      <c r="AH134" s="3" t="e">
        <f>AG134/(VLOOKUP($BI134,'5-7 Weighting'!$CO$12:$CP$23,2,FALSE)/(VLOOKUP($BI134,'5-7 Weighting'!$CO$12:$CQ$23,3,FALSE)))</f>
        <v>#N/A</v>
      </c>
      <c r="AI134" s="3" t="e">
        <f t="shared" si="31"/>
        <v>#N/A</v>
      </c>
      <c r="AJ134" s="3" t="s">
        <v>785</v>
      </c>
      <c r="AK134" s="6">
        <v>3.087868998053629E-3</v>
      </c>
      <c r="AL134" s="3" t="s">
        <v>72</v>
      </c>
      <c r="AM134" s="3"/>
      <c r="AN134" s="3"/>
      <c r="AO134" s="3" t="s">
        <v>53</v>
      </c>
      <c r="AP134" s="3" t="s">
        <v>6</v>
      </c>
      <c r="AQ134" s="3" t="s">
        <v>54</v>
      </c>
      <c r="AR134" s="3" t="s">
        <v>83</v>
      </c>
      <c r="AS134" s="3" t="s">
        <v>84</v>
      </c>
      <c r="AT134" s="3" t="s">
        <v>56</v>
      </c>
      <c r="AU134" s="3" t="s">
        <v>57</v>
      </c>
      <c r="AV134" s="3" t="s">
        <v>182</v>
      </c>
      <c r="AW134" s="4" t="s">
        <v>66</v>
      </c>
      <c r="AX134" s="4" t="s">
        <v>748</v>
      </c>
      <c r="AY134" s="4">
        <v>2009</v>
      </c>
      <c r="AZ134" s="3" t="s">
        <v>30</v>
      </c>
      <c r="BA134" s="3" t="s">
        <v>14</v>
      </c>
      <c r="BB134" s="3">
        <v>16890</v>
      </c>
      <c r="BC134" s="3">
        <v>0</v>
      </c>
      <c r="BD134" s="3">
        <v>0</v>
      </c>
      <c r="BE134" s="3">
        <v>1</v>
      </c>
      <c r="BF134" s="3">
        <v>1</v>
      </c>
      <c r="BG134" s="4" t="s">
        <v>348</v>
      </c>
      <c r="BH134" s="4" t="s">
        <v>684</v>
      </c>
      <c r="BI134" s="4" t="s">
        <v>645</v>
      </c>
      <c r="BJ134" s="4" t="s">
        <v>750</v>
      </c>
      <c r="BK134" s="4" t="s">
        <v>90</v>
      </c>
      <c r="BL134" s="3">
        <v>0.11058971029924898</v>
      </c>
      <c r="BM134" s="3">
        <v>1.29</v>
      </c>
      <c r="BN134" s="3"/>
      <c r="BO134" s="3" t="s">
        <v>4</v>
      </c>
      <c r="BP134" s="3" t="s">
        <v>20</v>
      </c>
      <c r="BQ134" s="3"/>
    </row>
    <row r="135" spans="1:69" x14ac:dyDescent="0.25">
      <c r="A135" s="2">
        <v>172</v>
      </c>
      <c r="B135" s="3" t="s">
        <v>1241</v>
      </c>
      <c r="C135" s="3">
        <v>172.2</v>
      </c>
      <c r="D135" s="3" t="s">
        <v>1247</v>
      </c>
      <c r="E135" s="3" t="s">
        <v>1243</v>
      </c>
      <c r="F135" s="3"/>
      <c r="G135" s="3"/>
      <c r="H135" s="3" t="str">
        <f>IF(AK135&lt;'2_3 - Outliers'!$F$11,"Exclude, Low outlier",IF(AK135&gt;'2_3 - Outliers'!$F$12,"Exclude, High outlier",""))</f>
        <v/>
      </c>
      <c r="I135" s="3">
        <f>IF(AM135="",VLOOKUP(BI135,'4 -Impute_SE'!$B$10:$C$21,2,FALSE),Database!AM135)</f>
        <v>0.102672</v>
      </c>
      <c r="J135" s="3">
        <f t="shared" si="26"/>
        <v>9.7397537790244666</v>
      </c>
      <c r="K135" s="3" t="s">
        <v>1549</v>
      </c>
      <c r="L135" s="3">
        <f>1/VLOOKUP($K135,'5-7 Weighting'!J:K,2,FALSE)</f>
        <v>1</v>
      </c>
      <c r="M135" s="3">
        <f t="shared" si="27"/>
        <v>9.7397537790244666</v>
      </c>
      <c r="N135" s="3">
        <f>M135/(VLOOKUP($BI135,'5-7 Weighting'!$M$9:$N$20,2,FALSE)/VLOOKUP($BI135,'5-7 Weighting'!$M$9:$O$20,3,FALSE))</f>
        <v>0.19730912810024159</v>
      </c>
      <c r="O135" s="3">
        <f t="shared" si="28"/>
        <v>6.5348783226800008E-4</v>
      </c>
      <c r="P135" s="3" t="e">
        <f>1/VLOOKUP($K135,'5-7 Weighting'!Y:Z,2,FALSE)</f>
        <v>#N/A</v>
      </c>
      <c r="Q135" s="3" t="e">
        <f t="shared" si="32"/>
        <v>#N/A</v>
      </c>
      <c r="R135" s="3" t="e">
        <f>Q135/(VLOOKUP($BI135,'5-7 Weighting'!$AC$12:$AD$20,2,FALSE)/(VLOOKUP($BI135,'5-7 Weighting'!$AC$12:$AE$20,3,FALSE)))</f>
        <v>#N/A</v>
      </c>
      <c r="S135" s="3" t="e">
        <f t="shared" si="29"/>
        <v>#N/A</v>
      </c>
      <c r="T135" s="3" t="e">
        <f>1/VLOOKUP($K135,'5-7 Weighting'!$AO$9:$AP$311,2,FALSE)</f>
        <v>#N/A</v>
      </c>
      <c r="U135" s="3" t="e">
        <f t="shared" si="33"/>
        <v>#N/A</v>
      </c>
      <c r="V135" s="3" t="e">
        <f>U135/(VLOOKUP($BI135,'5-7 Weighting'!$AS$12:$AT$22,2,FALSE)/VLOOKUP($BI135,'5-7 Weighting'!$AS$12:$AU$22,3,FALSE))</f>
        <v>#N/A</v>
      </c>
      <c r="W135" s="3" t="e">
        <f t="shared" si="34"/>
        <v>#N/A</v>
      </c>
      <c r="X135" s="3">
        <f>1/VLOOKUP($K135,'5-7 Weighting'!$BE$9:$BF$487,2,FALSE)</f>
        <v>1</v>
      </c>
      <c r="Y135" s="3">
        <f t="shared" si="35"/>
        <v>9.7397537790244666</v>
      </c>
      <c r="Z135" s="3">
        <f>Y135/(VLOOKUP($BI135,'5-7 Weighting'!$BI$12:$BJ$23,2,FALSE)/VLOOKUP($BI135,'5-7 Weighting'!$BI$12:$BK$23,3,FALSE))</f>
        <v>0.15381158539715672</v>
      </c>
      <c r="AA135" s="3">
        <f t="shared" si="36"/>
        <v>5.0942397083538306E-4</v>
      </c>
      <c r="AB135" s="3" t="e">
        <f>1/VLOOKUP($K135,'5-7 Weighting'!$BU$9:$BV$415,2,FALSE)</f>
        <v>#N/A</v>
      </c>
      <c r="AC135" s="3" t="e">
        <f t="shared" si="37"/>
        <v>#N/A</v>
      </c>
      <c r="AD135" s="3" t="e">
        <f>AC135/(VLOOKUP($BI135,'5-7 Weighting'!$BY$12:$BZ$23,2,FALSE)/(VLOOKUP($BI135,'5-7 Weighting'!$BY$12:$CA$23,3,FALSE)))</f>
        <v>#N/A</v>
      </c>
      <c r="AE135" s="3" t="e">
        <f t="shared" si="30"/>
        <v>#N/A</v>
      </c>
      <c r="AF135" s="3" t="e">
        <f>1/VLOOKUP($K135,'5-7 Weighting'!$CK$9:CL$445,2,FALSE)</f>
        <v>#N/A</v>
      </c>
      <c r="AG135" s="3" t="e">
        <f t="shared" si="38"/>
        <v>#N/A</v>
      </c>
      <c r="AH135" s="3" t="e">
        <f>AG135/(VLOOKUP($BI135,'5-7 Weighting'!$CO$12:$CP$23,2,FALSE)/(VLOOKUP($BI135,'5-7 Weighting'!$CO$12:$CQ$23,3,FALSE)))</f>
        <v>#N/A</v>
      </c>
      <c r="AI135" s="3" t="e">
        <f t="shared" si="31"/>
        <v>#N/A</v>
      </c>
      <c r="AJ135" s="3" t="s">
        <v>1308</v>
      </c>
      <c r="AK135" s="6">
        <v>3.3119999999999998E-3</v>
      </c>
      <c r="AL135" s="3" t="s">
        <v>358</v>
      </c>
      <c r="AM135" s="3">
        <v>0.102672</v>
      </c>
      <c r="AN135" s="3" t="s">
        <v>1310</v>
      </c>
      <c r="AO135" s="3" t="s">
        <v>53</v>
      </c>
      <c r="AP135" s="3" t="s">
        <v>1312</v>
      </c>
      <c r="AQ135" s="3" t="s">
        <v>1311</v>
      </c>
      <c r="AR135" s="3" t="s">
        <v>7</v>
      </c>
      <c r="AS135" s="3" t="s">
        <v>1324</v>
      </c>
      <c r="AT135" s="3" t="s">
        <v>38</v>
      </c>
      <c r="AU135" s="3" t="s">
        <v>10</v>
      </c>
      <c r="AV135" s="3" t="s">
        <v>11</v>
      </c>
      <c r="AW135" s="4" t="s">
        <v>1341</v>
      </c>
      <c r="AX135" s="4" t="s">
        <v>109</v>
      </c>
      <c r="AY135" s="4">
        <v>2015</v>
      </c>
      <c r="AZ135" s="3" t="s">
        <v>14</v>
      </c>
      <c r="BA135" s="3" t="s">
        <v>14</v>
      </c>
      <c r="BB135" s="3">
        <v>2300</v>
      </c>
      <c r="BC135" s="3">
        <v>0</v>
      </c>
      <c r="BD135" s="3">
        <v>0</v>
      </c>
      <c r="BE135" s="3">
        <v>0</v>
      </c>
      <c r="BF135" s="3">
        <v>0</v>
      </c>
      <c r="BG135" s="4" t="s">
        <v>15</v>
      </c>
      <c r="BH135" s="4" t="s">
        <v>1383</v>
      </c>
      <c r="BI135" s="3" t="s">
        <v>42</v>
      </c>
      <c r="BJ135" s="4" t="s">
        <v>1406</v>
      </c>
      <c r="BK135" s="4"/>
      <c r="BL135" s="3">
        <v>2E-3</v>
      </c>
      <c r="BM135" s="3"/>
      <c r="BN135" s="3"/>
      <c r="BO135" s="3"/>
      <c r="BP135" s="3">
        <v>3.2258064516129031E-2</v>
      </c>
      <c r="BQ135" s="3" t="s">
        <v>125</v>
      </c>
    </row>
    <row r="136" spans="1:69" x14ac:dyDescent="0.25">
      <c r="A136" s="2">
        <v>129</v>
      </c>
      <c r="B136" s="3" t="s">
        <v>335</v>
      </c>
      <c r="C136" s="3">
        <v>129.1</v>
      </c>
      <c r="D136" s="3" t="s">
        <v>336</v>
      </c>
      <c r="E136" s="3" t="s">
        <v>337</v>
      </c>
      <c r="F136" s="3"/>
      <c r="G136" s="3"/>
      <c r="H136" s="3" t="str">
        <f>IF(AK136&lt;'2_3 - Outliers'!$F$11,"Exclude, Low outlier",IF(AK136&gt;'2_3 - Outliers'!$F$12,"Exclude, High outlier",""))</f>
        <v/>
      </c>
      <c r="I136" s="3">
        <f>IF(AM136="",VLOOKUP(BI136,'4 -Impute_SE'!$B$10:$C$21,2,FALSE),Database!AM136)</f>
        <v>8.2204627648393579E-4</v>
      </c>
      <c r="J136" s="3">
        <f t="shared" si="26"/>
        <v>1216.4765276685025</v>
      </c>
      <c r="K136" s="3" t="s">
        <v>1550</v>
      </c>
      <c r="L136" s="3">
        <f>1/VLOOKUP($K136,'5-7 Weighting'!J:K,2,FALSE)</f>
        <v>1</v>
      </c>
      <c r="M136" s="3">
        <f t="shared" si="27"/>
        <v>1216.4765276685025</v>
      </c>
      <c r="N136" s="3">
        <f>M136/(VLOOKUP($BI136,'5-7 Weighting'!$M$9:$N$20,2,FALSE)/VLOOKUP($BI136,'5-7 Weighting'!$M$9:$O$20,3,FALSE))</f>
        <v>7.3889064712923949</v>
      </c>
      <c r="O136" s="3">
        <f t="shared" si="28"/>
        <v>2.4539053130136438E-2</v>
      </c>
      <c r="P136" s="3" t="e">
        <f>1/VLOOKUP($K136,'5-7 Weighting'!Y:Z,2,FALSE)</f>
        <v>#N/A</v>
      </c>
      <c r="Q136" s="3" t="e">
        <f t="shared" si="32"/>
        <v>#N/A</v>
      </c>
      <c r="R136" s="3" t="e">
        <f>Q136/(VLOOKUP($BI136,'5-7 Weighting'!$AC$12:$AD$20,2,FALSE)/(VLOOKUP($BI136,'5-7 Weighting'!$AC$12:$AE$20,3,FALSE)))</f>
        <v>#N/A</v>
      </c>
      <c r="S136" s="3" t="e">
        <f t="shared" si="29"/>
        <v>#N/A</v>
      </c>
      <c r="T136" s="3" t="e">
        <f>1/VLOOKUP($K136,'5-7 Weighting'!$AO$9:$AP$311,2,FALSE)</f>
        <v>#N/A</v>
      </c>
      <c r="U136" s="3" t="e">
        <f t="shared" si="33"/>
        <v>#N/A</v>
      </c>
      <c r="V136" s="3" t="e">
        <f>U136/(VLOOKUP($BI136,'5-7 Weighting'!$AS$12:$AT$22,2,FALSE)/VLOOKUP($BI136,'5-7 Weighting'!$AS$12:$AU$22,3,FALSE))</f>
        <v>#N/A</v>
      </c>
      <c r="W136" s="3" t="e">
        <f t="shared" si="34"/>
        <v>#N/A</v>
      </c>
      <c r="X136" s="3">
        <f>1/VLOOKUP($K136,'5-7 Weighting'!$BE$9:$BF$487,2,FALSE)</f>
        <v>1</v>
      </c>
      <c r="Y136" s="3">
        <f t="shared" si="35"/>
        <v>1216.4765276685025</v>
      </c>
      <c r="Z136" s="3">
        <f>Y136/(VLOOKUP($BI136,'5-7 Weighting'!$BI$12:$BJ$23,2,FALSE)/VLOOKUP($BI136,'5-7 Weighting'!$BI$12:$BK$23,3,FALSE))</f>
        <v>3.898342136052777</v>
      </c>
      <c r="AA136" s="3">
        <f t="shared" si="36"/>
        <v>1.2946655255106576E-2</v>
      </c>
      <c r="AB136" s="3" t="e">
        <f>1/VLOOKUP($K136,'5-7 Weighting'!$BU$9:$BV$415,2,FALSE)</f>
        <v>#N/A</v>
      </c>
      <c r="AC136" s="3" t="e">
        <f t="shared" si="37"/>
        <v>#N/A</v>
      </c>
      <c r="AD136" s="3" t="e">
        <f>AC136/(VLOOKUP($BI136,'5-7 Weighting'!$BY$12:$BZ$23,2,FALSE)/(VLOOKUP($BI136,'5-7 Weighting'!$BY$12:$CA$23,3,FALSE)))</f>
        <v>#N/A</v>
      </c>
      <c r="AE136" s="3" t="e">
        <f t="shared" si="30"/>
        <v>#N/A</v>
      </c>
      <c r="AF136" s="3">
        <f>1/VLOOKUP($K136,'5-7 Weighting'!$CK$9:CL$445,2,FALSE)</f>
        <v>1</v>
      </c>
      <c r="AG136" s="3">
        <f t="shared" si="38"/>
        <v>1216.4765276685025</v>
      </c>
      <c r="AH136" s="3">
        <f>AG136/(VLOOKUP($BI136,'5-7 Weighting'!$CO$12:$CP$23,2,FALSE)/(VLOOKUP($BI136,'5-7 Weighting'!$CO$12:$CQ$23,3,FALSE)))</f>
        <v>4.8702154093389911</v>
      </c>
      <c r="AI136" s="3">
        <f t="shared" si="31"/>
        <v>1.6174311469404092E-2</v>
      </c>
      <c r="AJ136" s="3" t="s">
        <v>24</v>
      </c>
      <c r="AK136" s="6">
        <v>3.3210669569951005E-3</v>
      </c>
      <c r="AL136" s="3" t="s">
        <v>47</v>
      </c>
      <c r="AM136" s="3">
        <v>8.2204627648393579E-4</v>
      </c>
      <c r="AN136" s="3" t="s">
        <v>26</v>
      </c>
      <c r="AO136" s="3" t="s">
        <v>5</v>
      </c>
      <c r="AP136" s="3" t="s">
        <v>6</v>
      </c>
      <c r="AQ136" s="3" t="s">
        <v>5</v>
      </c>
      <c r="AR136" s="3" t="s">
        <v>7</v>
      </c>
      <c r="AS136" s="3"/>
      <c r="AT136" s="3" t="s">
        <v>28</v>
      </c>
      <c r="AU136" s="3" t="s">
        <v>338</v>
      </c>
      <c r="AV136" s="3" t="s">
        <v>339</v>
      </c>
      <c r="AW136" s="4" t="s">
        <v>340</v>
      </c>
      <c r="AX136" s="4" t="s">
        <v>341</v>
      </c>
      <c r="AY136" s="4">
        <v>2010</v>
      </c>
      <c r="AZ136" s="3" t="s">
        <v>14</v>
      </c>
      <c r="BA136" s="3" t="s">
        <v>14</v>
      </c>
      <c r="BB136" s="3">
        <v>55</v>
      </c>
      <c r="BC136" s="3">
        <v>1</v>
      </c>
      <c r="BD136" s="3">
        <v>0</v>
      </c>
      <c r="BE136" s="3">
        <v>0</v>
      </c>
      <c r="BF136" s="3">
        <v>0</v>
      </c>
      <c r="BG136" s="4" t="s">
        <v>332</v>
      </c>
      <c r="BH136" s="4" t="s">
        <v>342</v>
      </c>
      <c r="BI136" s="3" t="s">
        <v>334</v>
      </c>
      <c r="BJ136" s="4" t="s">
        <v>33</v>
      </c>
      <c r="BK136" s="4"/>
      <c r="BL136" s="3">
        <v>0.14879999999999999</v>
      </c>
      <c r="BM136" s="3"/>
      <c r="BN136" s="3"/>
      <c r="BO136" s="3"/>
      <c r="BP136" s="3">
        <v>4.04</v>
      </c>
      <c r="BQ136" s="3"/>
    </row>
    <row r="137" spans="1:69" x14ac:dyDescent="0.25">
      <c r="A137" s="2">
        <v>65</v>
      </c>
      <c r="B137" s="3" t="s">
        <v>354</v>
      </c>
      <c r="C137" s="3">
        <v>65.099999999999994</v>
      </c>
      <c r="D137" s="3" t="s">
        <v>458</v>
      </c>
      <c r="E137" s="3" t="s">
        <v>381</v>
      </c>
      <c r="F137" s="3"/>
      <c r="G137" s="3"/>
      <c r="H137" s="3" t="str">
        <f>IF(AK137&lt;'2_3 - Outliers'!$F$11,"Exclude, Low outlier",IF(AK137&gt;'2_3 - Outliers'!$F$12,"Exclude, High outlier",""))</f>
        <v/>
      </c>
      <c r="I137" s="3">
        <f>IF(AM137="",VLOOKUP(BI137,'4 -Impute_SE'!$B$10:$C$21,2,FALSE),Database!AM137)</f>
        <v>1.0851428571428571E-2</v>
      </c>
      <c r="J137" s="3">
        <f t="shared" si="26"/>
        <v>92.153765139547133</v>
      </c>
      <c r="K137" s="3" t="s">
        <v>1551</v>
      </c>
      <c r="L137" s="3">
        <f>1/VLOOKUP($K137,'5-7 Weighting'!J:K,2,FALSE)</f>
        <v>0.5</v>
      </c>
      <c r="M137" s="3">
        <f t="shared" si="27"/>
        <v>46.076882569773566</v>
      </c>
      <c r="N137" s="3">
        <f>M137/(VLOOKUP($BI137,'5-7 Weighting'!$M$9:$N$20,2,FALSE)/VLOOKUP($BI137,'5-7 Weighting'!$M$9:$O$20,3,FALSE))</f>
        <v>0.66089212937987551</v>
      </c>
      <c r="O137" s="3">
        <f t="shared" si="28"/>
        <v>2.5100683073847672E-3</v>
      </c>
      <c r="P137" s="3" t="e">
        <f>1/VLOOKUP($K137,'5-7 Weighting'!Y:Z,2,FALSE)</f>
        <v>#N/A</v>
      </c>
      <c r="Q137" s="3" t="e">
        <f t="shared" si="32"/>
        <v>#N/A</v>
      </c>
      <c r="R137" s="3" t="e">
        <f>Q137/(VLOOKUP($BI137,'5-7 Weighting'!$AC$12:$AD$20,2,FALSE)/(VLOOKUP($BI137,'5-7 Weighting'!$AC$12:$AE$20,3,FALSE)))</f>
        <v>#N/A</v>
      </c>
      <c r="S137" s="3" t="e">
        <f t="shared" si="29"/>
        <v>#N/A</v>
      </c>
      <c r="T137" s="3" t="e">
        <f>1/VLOOKUP($K137,'5-7 Weighting'!$AO$9:$AP$311,2,FALSE)</f>
        <v>#N/A</v>
      </c>
      <c r="U137" s="3" t="e">
        <f t="shared" si="33"/>
        <v>#N/A</v>
      </c>
      <c r="V137" s="3" t="e">
        <f>U137/(VLOOKUP($BI137,'5-7 Weighting'!$AS$12:$AT$22,2,FALSE)/VLOOKUP($BI137,'5-7 Weighting'!$AS$12:$AU$22,3,FALSE))</f>
        <v>#N/A</v>
      </c>
      <c r="W137" s="3" t="e">
        <f t="shared" si="34"/>
        <v>#N/A</v>
      </c>
      <c r="X137" s="3">
        <f>1/VLOOKUP($K137,'5-7 Weighting'!$BE$9:$BF$487,2,FALSE)</f>
        <v>0.5</v>
      </c>
      <c r="Y137" s="3">
        <f t="shared" si="35"/>
        <v>46.076882569773566</v>
      </c>
      <c r="Z137" s="3">
        <f>Y137/(VLOOKUP($BI137,'5-7 Weighting'!$BI$12:$BJ$23,2,FALSE)/VLOOKUP($BI137,'5-7 Weighting'!$BI$12:$BK$23,3,FALSE))</f>
        <v>0.69294326156150776</v>
      </c>
      <c r="AA137" s="3">
        <f t="shared" si="36"/>
        <v>2.6317985074106065E-3</v>
      </c>
      <c r="AB137" s="3" t="e">
        <f>1/VLOOKUP($K137,'5-7 Weighting'!$BU$9:$BV$415,2,FALSE)</f>
        <v>#N/A</v>
      </c>
      <c r="AC137" s="3" t="e">
        <f t="shared" si="37"/>
        <v>#N/A</v>
      </c>
      <c r="AD137" s="3" t="e">
        <f>AC137/(VLOOKUP($BI137,'5-7 Weighting'!$BY$12:$BZ$23,2,FALSE)/(VLOOKUP($BI137,'5-7 Weighting'!$BY$12:$CA$23,3,FALSE)))</f>
        <v>#N/A</v>
      </c>
      <c r="AE137" s="3" t="e">
        <f t="shared" si="30"/>
        <v>#N/A</v>
      </c>
      <c r="AF137" s="3">
        <f>1/VLOOKUP($K137,'5-7 Weighting'!$CK$9:CL$445,2,FALSE)</f>
        <v>0.5</v>
      </c>
      <c r="AG137" s="3">
        <f t="shared" si="38"/>
        <v>46.076882569773566</v>
      </c>
      <c r="AH137" s="3">
        <f>AG137/(VLOOKUP($BI137,'5-7 Weighting'!$CO$12:$CP$23,2,FALSE)/(VLOOKUP($BI137,'5-7 Weighting'!$CO$12:$CQ$23,3,FALSE)))</f>
        <v>0.72505574582487275</v>
      </c>
      <c r="AI137" s="3">
        <f t="shared" si="31"/>
        <v>2.7537617226428665E-3</v>
      </c>
      <c r="AJ137" s="3" t="s">
        <v>370</v>
      </c>
      <c r="AK137" s="6">
        <v>3.7979999999999997E-3</v>
      </c>
      <c r="AL137" s="3" t="s">
        <v>358</v>
      </c>
      <c r="AM137" s="3">
        <v>1.0851428571428571E-2</v>
      </c>
      <c r="AN137" s="3" t="s">
        <v>26</v>
      </c>
      <c r="AO137" s="3" t="s">
        <v>53</v>
      </c>
      <c r="AP137" s="3" t="s">
        <v>6</v>
      </c>
      <c r="AQ137" s="3" t="s">
        <v>54</v>
      </c>
      <c r="AR137" s="3" t="s">
        <v>7</v>
      </c>
      <c r="AS137" s="3" t="s">
        <v>359</v>
      </c>
      <c r="AT137" s="3" t="s">
        <v>28</v>
      </c>
      <c r="AU137" s="3" t="s">
        <v>10</v>
      </c>
      <c r="AV137" s="3" t="s">
        <v>11</v>
      </c>
      <c r="AW137" s="4" t="s">
        <v>108</v>
      </c>
      <c r="AX137" s="4" t="s">
        <v>366</v>
      </c>
      <c r="AY137" s="4">
        <v>2010</v>
      </c>
      <c r="AZ137" s="3" t="s">
        <v>14</v>
      </c>
      <c r="BA137" s="3" t="s">
        <v>14</v>
      </c>
      <c r="BB137" s="3">
        <v>473</v>
      </c>
      <c r="BC137" s="3">
        <v>1</v>
      </c>
      <c r="BD137" s="3">
        <v>0</v>
      </c>
      <c r="BE137" s="3">
        <v>0</v>
      </c>
      <c r="BF137" s="3">
        <v>0</v>
      </c>
      <c r="BG137" s="4" t="s">
        <v>15</v>
      </c>
      <c r="BH137" s="4" t="s">
        <v>87</v>
      </c>
      <c r="BI137" s="4" t="s">
        <v>88</v>
      </c>
      <c r="BJ137" s="4" t="s">
        <v>33</v>
      </c>
      <c r="BK137" s="4"/>
      <c r="BL137" s="3">
        <v>0.42199999999999999</v>
      </c>
      <c r="BM137" s="3"/>
      <c r="BN137" s="3"/>
      <c r="BO137" s="3" t="s">
        <v>20</v>
      </c>
      <c r="BP137" s="3">
        <v>0.35</v>
      </c>
      <c r="BQ137" s="3"/>
    </row>
    <row r="138" spans="1:69" x14ac:dyDescent="0.25">
      <c r="A138" s="2">
        <v>65</v>
      </c>
      <c r="B138" s="3" t="s">
        <v>354</v>
      </c>
      <c r="C138" s="3">
        <v>65.3</v>
      </c>
      <c r="D138" s="3" t="s">
        <v>457</v>
      </c>
      <c r="E138" s="3" t="s">
        <v>384</v>
      </c>
      <c r="F138" s="3"/>
      <c r="G138" s="3"/>
      <c r="H138" s="3" t="str">
        <f>IF(AK138&lt;'2_3 - Outliers'!$F$11,"Exclude, Low outlier",IF(AK138&gt;'2_3 - Outliers'!$F$12,"Exclude, High outlier",""))</f>
        <v/>
      </c>
      <c r="I138" s="3">
        <f>IF(AM138="",VLOOKUP(BI138,'4 -Impute_SE'!$B$10:$C$21,2,FALSE),Database!AM138)</f>
        <v>9.4975609756097583E-3</v>
      </c>
      <c r="J138" s="3">
        <f t="shared" si="26"/>
        <v>105.29019003595272</v>
      </c>
      <c r="K138" s="3" t="s">
        <v>1552</v>
      </c>
      <c r="L138" s="3">
        <f>1/VLOOKUP($K138,'5-7 Weighting'!J:K,2,FALSE)</f>
        <v>1</v>
      </c>
      <c r="M138" s="3">
        <f t="shared" si="27"/>
        <v>105.29019003595272</v>
      </c>
      <c r="N138" s="3">
        <f>M138/(VLOOKUP($BI138,'5-7 Weighting'!$M$9:$N$20,2,FALSE)/VLOOKUP($BI138,'5-7 Weighting'!$M$9:$O$20,3,FALSE))</f>
        <v>1.5102032519300816</v>
      </c>
      <c r="O138" s="3">
        <f t="shared" si="28"/>
        <v>5.8807314630157387E-3</v>
      </c>
      <c r="P138" s="3" t="e">
        <f>1/VLOOKUP($K138,'5-7 Weighting'!Y:Z,2,FALSE)</f>
        <v>#N/A</v>
      </c>
      <c r="Q138" s="3" t="e">
        <f t="shared" si="32"/>
        <v>#N/A</v>
      </c>
      <c r="R138" s="3" t="e">
        <f>Q138/(VLOOKUP($BI138,'5-7 Weighting'!$AC$12:$AD$20,2,FALSE)/(VLOOKUP($BI138,'5-7 Weighting'!$AC$12:$AE$20,3,FALSE)))</f>
        <v>#N/A</v>
      </c>
      <c r="S138" s="3" t="e">
        <f t="shared" si="29"/>
        <v>#N/A</v>
      </c>
      <c r="T138" s="3" t="e">
        <f>1/VLOOKUP($K138,'5-7 Weighting'!$AO$9:$AP$311,2,FALSE)</f>
        <v>#N/A</v>
      </c>
      <c r="U138" s="3" t="e">
        <f t="shared" si="33"/>
        <v>#N/A</v>
      </c>
      <c r="V138" s="3" t="e">
        <f>U138/(VLOOKUP($BI138,'5-7 Weighting'!$AS$12:$AT$22,2,FALSE)/VLOOKUP($BI138,'5-7 Weighting'!$AS$12:$AU$22,3,FALSE))</f>
        <v>#N/A</v>
      </c>
      <c r="W138" s="3" t="e">
        <f t="shared" si="34"/>
        <v>#N/A</v>
      </c>
      <c r="X138" s="3">
        <f>1/VLOOKUP($K138,'5-7 Weighting'!$BE$9:$BF$487,2,FALSE)</f>
        <v>1</v>
      </c>
      <c r="Y138" s="3">
        <f t="shared" si="35"/>
        <v>105.29019003595272</v>
      </c>
      <c r="Z138" s="3">
        <f>Y138/(VLOOKUP($BI138,'5-7 Weighting'!$BI$12:$BJ$23,2,FALSE)/VLOOKUP($BI138,'5-7 Weighting'!$BI$12:$BK$23,3,FALSE))</f>
        <v>1.5834432284662827</v>
      </c>
      <c r="AA138" s="3">
        <f t="shared" si="36"/>
        <v>6.165927931647705E-3</v>
      </c>
      <c r="AB138" s="3" t="e">
        <f>1/VLOOKUP($K138,'5-7 Weighting'!$BU$9:$BV$415,2,FALSE)</f>
        <v>#N/A</v>
      </c>
      <c r="AC138" s="3" t="e">
        <f t="shared" si="37"/>
        <v>#N/A</v>
      </c>
      <c r="AD138" s="3" t="e">
        <f>AC138/(VLOOKUP($BI138,'5-7 Weighting'!$BY$12:$BZ$23,2,FALSE)/(VLOOKUP($BI138,'5-7 Weighting'!$BY$12:$CA$23,3,FALSE)))</f>
        <v>#N/A</v>
      </c>
      <c r="AE138" s="3" t="e">
        <f t="shared" si="30"/>
        <v>#N/A</v>
      </c>
      <c r="AF138" s="3">
        <f>1/VLOOKUP($K138,'5-7 Weighting'!$CK$9:CL$445,2,FALSE)</f>
        <v>1</v>
      </c>
      <c r="AG138" s="3">
        <f t="shared" si="38"/>
        <v>105.29019003595272</v>
      </c>
      <c r="AH138" s="3">
        <f>AG138/(VLOOKUP($BI138,'5-7 Weighting'!$CO$12:$CP$23,2,FALSE)/(VLOOKUP($BI138,'5-7 Weighting'!$CO$12:$CQ$23,3,FALSE)))</f>
        <v>1.6568234005188569</v>
      </c>
      <c r="AI138" s="3">
        <f t="shared" si="31"/>
        <v>6.4516703216204296E-3</v>
      </c>
      <c r="AJ138" s="3" t="s">
        <v>370</v>
      </c>
      <c r="AK138" s="6">
        <v>3.8940000000000003E-3</v>
      </c>
      <c r="AL138" s="3" t="s">
        <v>358</v>
      </c>
      <c r="AM138" s="3">
        <v>9.4975609756097583E-3</v>
      </c>
      <c r="AN138" s="3" t="s">
        <v>26</v>
      </c>
      <c r="AO138" s="3" t="s">
        <v>53</v>
      </c>
      <c r="AP138" s="3" t="s">
        <v>6</v>
      </c>
      <c r="AQ138" s="3" t="s">
        <v>54</v>
      </c>
      <c r="AR138" s="3" t="s">
        <v>7</v>
      </c>
      <c r="AS138" s="3" t="s">
        <v>359</v>
      </c>
      <c r="AT138" s="3" t="s">
        <v>28</v>
      </c>
      <c r="AU138" s="3" t="s">
        <v>10</v>
      </c>
      <c r="AV138" s="3" t="s">
        <v>11</v>
      </c>
      <c r="AW138" s="4" t="s">
        <v>108</v>
      </c>
      <c r="AX138" s="4" t="s">
        <v>366</v>
      </c>
      <c r="AY138" s="4">
        <v>2010</v>
      </c>
      <c r="AZ138" s="3" t="s">
        <v>14</v>
      </c>
      <c r="BA138" s="3" t="s">
        <v>14</v>
      </c>
      <c r="BB138" s="3">
        <v>473</v>
      </c>
      <c r="BC138" s="3">
        <v>1</v>
      </c>
      <c r="BD138" s="3">
        <v>0</v>
      </c>
      <c r="BE138" s="3">
        <v>0</v>
      </c>
      <c r="BF138" s="3">
        <v>0</v>
      </c>
      <c r="BG138" s="4" t="s">
        <v>15</v>
      </c>
      <c r="BH138" s="4" t="s">
        <v>87</v>
      </c>
      <c r="BI138" s="4" t="s">
        <v>88</v>
      </c>
      <c r="BJ138" s="4" t="s">
        <v>33</v>
      </c>
      <c r="BK138" s="4"/>
      <c r="BL138" s="3">
        <v>0.64900000000000002</v>
      </c>
      <c r="BM138" s="3"/>
      <c r="BN138" s="3"/>
      <c r="BO138" s="3" t="s">
        <v>20</v>
      </c>
      <c r="BP138" s="3">
        <v>0.41</v>
      </c>
      <c r="BQ138" s="3"/>
    </row>
    <row r="139" spans="1:69" x14ac:dyDescent="0.25">
      <c r="A139" s="2">
        <v>164</v>
      </c>
      <c r="B139" s="3" t="s">
        <v>1223</v>
      </c>
      <c r="C139" s="3">
        <v>164.1</v>
      </c>
      <c r="D139" s="3" t="s">
        <v>1228</v>
      </c>
      <c r="E139" s="3" t="s">
        <v>1225</v>
      </c>
      <c r="F139" s="3"/>
      <c r="G139" s="3"/>
      <c r="H139" s="3" t="str">
        <f>IF(AK139&lt;'2_3 - Outliers'!$F$11,"Exclude, Low outlier",IF(AK139&gt;'2_3 - Outliers'!$F$12,"Exclude, High outlier",""))</f>
        <v/>
      </c>
      <c r="I139" s="3">
        <f>IF(AM139="",VLOOKUP(BI139,'4 -Impute_SE'!$B$10:$C$21,2,FALSE),Database!AM139)</f>
        <v>0.12883537881963511</v>
      </c>
      <c r="J139" s="3">
        <f t="shared" si="26"/>
        <v>7.7618431300610675</v>
      </c>
      <c r="K139" s="3" t="s">
        <v>1553</v>
      </c>
      <c r="L139" s="3">
        <f>1/VLOOKUP($K139,'5-7 Weighting'!J:K,2,FALSE)</f>
        <v>0.5</v>
      </c>
      <c r="M139" s="3">
        <f t="shared" si="27"/>
        <v>3.8809215650305338</v>
      </c>
      <c r="N139" s="3">
        <f>M139/(VLOOKUP($BI139,'5-7 Weighting'!$M$9:$N$20,2,FALSE)/VLOOKUP($BI139,'5-7 Weighting'!$M$9:$O$20,3,FALSE))</f>
        <v>0.3666693981870715</v>
      </c>
      <c r="O139" s="3">
        <f t="shared" si="28"/>
        <v>1.4536416131306058E-3</v>
      </c>
      <c r="P139" s="3" t="e">
        <f>1/VLOOKUP($K139,'5-7 Weighting'!Y:Z,2,FALSE)</f>
        <v>#N/A</v>
      </c>
      <c r="Q139" s="3" t="e">
        <f t="shared" si="32"/>
        <v>#N/A</v>
      </c>
      <c r="R139" s="3" t="e">
        <f>Q139/(VLOOKUP($BI139,'5-7 Weighting'!$AC$12:$AD$20,2,FALSE)/(VLOOKUP($BI139,'5-7 Weighting'!$AC$12:$AE$20,3,FALSE)))</f>
        <v>#N/A</v>
      </c>
      <c r="S139" s="3" t="e">
        <f t="shared" si="29"/>
        <v>#N/A</v>
      </c>
      <c r="T139" s="3" t="e">
        <f>1/VLOOKUP($K139,'5-7 Weighting'!$AO$9:$AP$311,2,FALSE)</f>
        <v>#N/A</v>
      </c>
      <c r="U139" s="3" t="e">
        <f t="shared" si="33"/>
        <v>#N/A</v>
      </c>
      <c r="V139" s="3" t="e">
        <f>U139/(VLOOKUP($BI139,'5-7 Weighting'!$AS$12:$AT$22,2,FALSE)/VLOOKUP($BI139,'5-7 Weighting'!$AS$12:$AU$22,3,FALSE))</f>
        <v>#N/A</v>
      </c>
      <c r="W139" s="3" t="e">
        <f t="shared" si="34"/>
        <v>#N/A</v>
      </c>
      <c r="X139" s="3">
        <f>1/VLOOKUP($K139,'5-7 Weighting'!$BE$9:$BF$487,2,FALSE)</f>
        <v>0.5</v>
      </c>
      <c r="Y139" s="3">
        <f t="shared" si="35"/>
        <v>3.8809215650305338</v>
      </c>
      <c r="Z139" s="3">
        <f>Y139/(VLOOKUP($BI139,'5-7 Weighting'!$BI$12:$BJ$23,2,FALSE)/VLOOKUP($BI139,'5-7 Weighting'!$BI$12:$BK$23,3,FALSE))</f>
        <v>0.28758330605594262</v>
      </c>
      <c r="AA139" s="3">
        <f t="shared" si="36"/>
        <v>1.1401089455283946E-3</v>
      </c>
      <c r="AB139" s="3">
        <f>1/VLOOKUP($K139,'5-7 Weighting'!$BU$9:$BV$415,2,FALSE)</f>
        <v>0.5</v>
      </c>
      <c r="AC139" s="3">
        <f t="shared" si="37"/>
        <v>3.8809215650305338</v>
      </c>
      <c r="AD139" s="3">
        <f>AC139/(VLOOKUP($BI139,'5-7 Weighting'!$BY$12:$BZ$23,2,FALSE)/(VLOOKUP($BI139,'5-7 Weighting'!$BY$12:$CA$23,3,FALSE)))</f>
        <v>0.28974646958709077</v>
      </c>
      <c r="AE139" s="3">
        <f t="shared" si="30"/>
        <v>1.1486846939830809E-3</v>
      </c>
      <c r="AF139" s="3">
        <f>1/VLOOKUP($K139,'5-7 Weighting'!$CK$9:CL$445,2,FALSE)</f>
        <v>0.5</v>
      </c>
      <c r="AG139" s="3">
        <f t="shared" si="38"/>
        <v>3.8809215650305338</v>
      </c>
      <c r="AH139" s="3">
        <f>AG139/(VLOOKUP($BI139,'5-7 Weighting'!$CO$12:$CP$23,2,FALSE)/(VLOOKUP($BI139,'5-7 Weighting'!$CO$12:$CQ$23,3,FALSE)))</f>
        <v>0.29623210952860157</v>
      </c>
      <c r="AI139" s="3">
        <f t="shared" si="31"/>
        <v>1.174396673639349E-3</v>
      </c>
      <c r="AJ139" s="3" t="s">
        <v>1307</v>
      </c>
      <c r="AK139" s="6">
        <v>3.9644475931666671E-3</v>
      </c>
      <c r="AL139" s="3" t="s">
        <v>462</v>
      </c>
      <c r="AM139" s="3"/>
      <c r="AN139" s="3"/>
      <c r="AO139" s="3" t="s">
        <v>53</v>
      </c>
      <c r="AP139" s="3" t="s">
        <v>1312</v>
      </c>
      <c r="AQ139" s="3" t="s">
        <v>5</v>
      </c>
      <c r="AR139" s="3" t="s">
        <v>102</v>
      </c>
      <c r="AS139" s="3" t="s">
        <v>1321</v>
      </c>
      <c r="AT139" s="3" t="s">
        <v>1317</v>
      </c>
      <c r="AU139" s="3" t="s">
        <v>10</v>
      </c>
      <c r="AV139" s="3" t="s">
        <v>191</v>
      </c>
      <c r="AW139" s="4" t="s">
        <v>12</v>
      </c>
      <c r="AX139" s="4" t="s">
        <v>13</v>
      </c>
      <c r="AY139" s="4">
        <v>2013</v>
      </c>
      <c r="AZ139" s="3" t="s">
        <v>14</v>
      </c>
      <c r="BA139" s="3" t="s">
        <v>2425</v>
      </c>
      <c r="BB139" s="3">
        <v>120</v>
      </c>
      <c r="BC139" s="3">
        <v>1</v>
      </c>
      <c r="BD139" s="3">
        <v>0</v>
      </c>
      <c r="BE139" s="3">
        <v>1</v>
      </c>
      <c r="BF139" s="3">
        <v>1</v>
      </c>
      <c r="BG139" s="4" t="s">
        <v>1352</v>
      </c>
      <c r="BH139" s="4" t="s">
        <v>1375</v>
      </c>
      <c r="BI139" s="4" t="s">
        <v>468</v>
      </c>
      <c r="BJ139" s="4" t="s">
        <v>1404</v>
      </c>
      <c r="BK139" s="4" t="s">
        <v>1405</v>
      </c>
      <c r="BL139" s="3">
        <v>1.66E-3</v>
      </c>
      <c r="BM139" s="3"/>
      <c r="BN139" s="3"/>
      <c r="BO139" s="3"/>
      <c r="BP139" s="3"/>
      <c r="BQ139" s="3"/>
    </row>
    <row r="140" spans="1:69" x14ac:dyDescent="0.25">
      <c r="A140" s="2">
        <v>65</v>
      </c>
      <c r="B140" s="3" t="s">
        <v>354</v>
      </c>
      <c r="C140" s="3">
        <v>65.2</v>
      </c>
      <c r="D140" s="3" t="s">
        <v>439</v>
      </c>
      <c r="E140" s="3" t="s">
        <v>391</v>
      </c>
      <c r="F140" s="3"/>
      <c r="G140" s="3"/>
      <c r="H140" s="3" t="str">
        <f>IF(AK140&lt;'2_3 - Outliers'!$F$11,"Exclude, Low outlier",IF(AK140&gt;'2_3 - Outliers'!$F$12,"Exclude, High outlier",""))</f>
        <v/>
      </c>
      <c r="I140" s="3">
        <f>IF(AM140="",VLOOKUP(BI140,'4 -Impute_SE'!$B$10:$C$21,2,FALSE),Database!AM140)</f>
        <v>3.4474999999999999E-2</v>
      </c>
      <c r="J140" s="3">
        <f t="shared" si="26"/>
        <v>29.006526468455405</v>
      </c>
      <c r="K140" s="3" t="s">
        <v>1504</v>
      </c>
      <c r="L140" s="3">
        <f>1/VLOOKUP($K140,'5-7 Weighting'!J:K,2,FALSE)</f>
        <v>0.33333333333333331</v>
      </c>
      <c r="M140" s="3">
        <f t="shared" si="27"/>
        <v>9.6688421561518005</v>
      </c>
      <c r="N140" s="3">
        <f>M140/(VLOOKUP($BI140,'5-7 Weighting'!$M$9:$N$20,2,FALSE)/VLOOKUP($BI140,'5-7 Weighting'!$M$9:$O$20,3,FALSE))</f>
        <v>1.0791047459035861</v>
      </c>
      <c r="O140" s="3">
        <f t="shared" si="28"/>
        <v>4.464256333803136E-3</v>
      </c>
      <c r="P140" s="3" t="e">
        <f>1/VLOOKUP($K140,'5-7 Weighting'!Y:Z,2,FALSE)</f>
        <v>#N/A</v>
      </c>
      <c r="Q140" s="3" t="e">
        <f t="shared" si="32"/>
        <v>#N/A</v>
      </c>
      <c r="R140" s="3" t="e">
        <f>Q140/(VLOOKUP($BI140,'5-7 Weighting'!$AC$12:$AD$20,2,FALSE)/(VLOOKUP($BI140,'5-7 Weighting'!$AC$12:$AE$20,3,FALSE)))</f>
        <v>#N/A</v>
      </c>
      <c r="S140" s="3" t="e">
        <f t="shared" si="29"/>
        <v>#N/A</v>
      </c>
      <c r="T140" s="3" t="e">
        <f>1/VLOOKUP($K140,'5-7 Weighting'!$AO$9:$AP$311,2,FALSE)</f>
        <v>#N/A</v>
      </c>
      <c r="U140" s="3" t="e">
        <f t="shared" si="33"/>
        <v>#N/A</v>
      </c>
      <c r="V140" s="3" t="e">
        <f>U140/(VLOOKUP($BI140,'5-7 Weighting'!$AS$12:$AT$22,2,FALSE)/VLOOKUP($BI140,'5-7 Weighting'!$AS$12:$AU$22,3,FALSE))</f>
        <v>#N/A</v>
      </c>
      <c r="W140" s="3" t="e">
        <f t="shared" si="34"/>
        <v>#N/A</v>
      </c>
      <c r="X140" s="3">
        <f>1/VLOOKUP($K140,'5-7 Weighting'!$BE$9:$BF$487,2,FALSE)</f>
        <v>0.33333333333333331</v>
      </c>
      <c r="Y140" s="3">
        <f t="shared" si="35"/>
        <v>9.6688421561518005</v>
      </c>
      <c r="Z140" s="3">
        <f>Y140/(VLOOKUP($BI140,'5-7 Weighting'!$BI$12:$BJ$23,2,FALSE)/VLOOKUP($BI140,'5-7 Weighting'!$BI$12:$BK$23,3,FALSE))</f>
        <v>0.98449793701685206</v>
      </c>
      <c r="AA140" s="3">
        <f t="shared" si="36"/>
        <v>4.0728679654387168E-3</v>
      </c>
      <c r="AB140" s="3" t="e">
        <f>1/VLOOKUP($K140,'5-7 Weighting'!$BU$9:$BV$415,2,FALSE)</f>
        <v>#N/A</v>
      </c>
      <c r="AC140" s="3" t="e">
        <f t="shared" si="37"/>
        <v>#N/A</v>
      </c>
      <c r="AD140" s="3" t="e">
        <f>AC140/(VLOOKUP($BI140,'5-7 Weighting'!$BY$12:$BZ$23,2,FALSE)/(VLOOKUP($BI140,'5-7 Weighting'!$BY$12:$CA$23,3,FALSE)))</f>
        <v>#N/A</v>
      </c>
      <c r="AE140" s="3" t="e">
        <f t="shared" si="30"/>
        <v>#N/A</v>
      </c>
      <c r="AF140" s="3">
        <f>1/VLOOKUP($K140,'5-7 Weighting'!$CK$9:CL$445,2,FALSE)</f>
        <v>0.33333333333333331</v>
      </c>
      <c r="AG140" s="3">
        <f t="shared" si="38"/>
        <v>9.6688421561518005</v>
      </c>
      <c r="AH140" s="3">
        <f>AG140/(VLOOKUP($BI140,'5-7 Weighting'!$CO$12:$CP$23,2,FALSE)/(VLOOKUP($BI140,'5-7 Weighting'!$CO$12:$CQ$23,3,FALSE)))</f>
        <v>1.015535707611867</v>
      </c>
      <c r="AI140" s="3">
        <f t="shared" si="31"/>
        <v>4.201271222390294E-3</v>
      </c>
      <c r="AJ140" s="3" t="s">
        <v>370</v>
      </c>
      <c r="AK140" s="6">
        <v>4.1370000000000001E-3</v>
      </c>
      <c r="AL140" s="3" t="s">
        <v>358</v>
      </c>
      <c r="AM140" s="3">
        <v>3.4474999999999999E-2</v>
      </c>
      <c r="AN140" s="3" t="s">
        <v>26</v>
      </c>
      <c r="AO140" s="3" t="s">
        <v>53</v>
      </c>
      <c r="AP140" s="3" t="s">
        <v>6</v>
      </c>
      <c r="AQ140" s="3" t="s">
        <v>54</v>
      </c>
      <c r="AR140" s="3" t="s">
        <v>7</v>
      </c>
      <c r="AS140" s="3" t="s">
        <v>359</v>
      </c>
      <c r="AT140" s="3" t="s">
        <v>28</v>
      </c>
      <c r="AU140" s="3" t="s">
        <v>10</v>
      </c>
      <c r="AV140" s="3" t="s">
        <v>11</v>
      </c>
      <c r="AW140" s="4" t="s">
        <v>108</v>
      </c>
      <c r="AX140" s="4" t="s">
        <v>366</v>
      </c>
      <c r="AY140" s="4">
        <v>2010</v>
      </c>
      <c r="AZ140" s="3" t="s">
        <v>14</v>
      </c>
      <c r="BA140" s="3" t="s">
        <v>14</v>
      </c>
      <c r="BB140" s="3">
        <v>473</v>
      </c>
      <c r="BC140" s="3">
        <v>1</v>
      </c>
      <c r="BD140" s="3">
        <v>0</v>
      </c>
      <c r="BE140" s="3">
        <v>0</v>
      </c>
      <c r="BF140" s="3">
        <v>0</v>
      </c>
      <c r="BG140" s="4" t="s">
        <v>348</v>
      </c>
      <c r="BH140" s="4" t="s">
        <v>379</v>
      </c>
      <c r="BI140" s="4" t="s">
        <v>350</v>
      </c>
      <c r="BJ140" s="4" t="s">
        <v>33</v>
      </c>
      <c r="BK140" s="4"/>
      <c r="BL140" s="3">
        <v>2.1000000000000001E-2</v>
      </c>
      <c r="BM140" s="3"/>
      <c r="BN140" s="3"/>
      <c r="BO140" s="3" t="s">
        <v>20</v>
      </c>
      <c r="BP140" s="3">
        <v>0.12</v>
      </c>
      <c r="BQ140" s="3"/>
    </row>
    <row r="141" spans="1:69" ht="60" x14ac:dyDescent="0.25">
      <c r="A141" s="2">
        <v>131</v>
      </c>
      <c r="B141" s="3" t="s">
        <v>68</v>
      </c>
      <c r="C141" s="3">
        <v>131.1</v>
      </c>
      <c r="D141" s="3" t="s">
        <v>783</v>
      </c>
      <c r="E141" s="3" t="s">
        <v>307</v>
      </c>
      <c r="F141" s="3">
        <v>1</v>
      </c>
      <c r="G141" s="3"/>
      <c r="H141" s="3" t="str">
        <f>IF(AK141&lt;'2_3 - Outliers'!$F$11,"Exclude, Low outlier",IF(AK141&gt;'2_3 - Outliers'!$F$12,"Exclude, High outlier",""))</f>
        <v/>
      </c>
      <c r="I141" s="3">
        <f>IF(AM141="",VLOOKUP(BI141,'4 -Impute_SE'!$B$10:$C$21,2,FALSE),Database!AM141)</f>
        <v>0.11115</v>
      </c>
      <c r="J141" s="3">
        <f t="shared" si="26"/>
        <v>8.9968511021142596</v>
      </c>
      <c r="K141" s="3" t="s">
        <v>1491</v>
      </c>
      <c r="L141" s="3">
        <f>1/VLOOKUP($K141,'5-7 Weighting'!J:K,2,FALSE)</f>
        <v>0.5</v>
      </c>
      <c r="M141" s="3">
        <f t="shared" si="27"/>
        <v>4.4984255510571298</v>
      </c>
      <c r="N141" s="3">
        <f>M141/(VLOOKUP($BI141,'5-7 Weighting'!$M$9:$N$20,2,FALSE)/VLOOKUP($BI141,'5-7 Weighting'!$M$9:$O$20,3,FALSE))</f>
        <v>0.50205311896121629</v>
      </c>
      <c r="O141" s="3">
        <f t="shared" si="28"/>
        <v>2.232128166901568E-3</v>
      </c>
      <c r="P141" s="3">
        <f>1/VLOOKUP($K141,'5-7 Weighting'!Y:Z,2,FALSE)</f>
        <v>0.5</v>
      </c>
      <c r="Q141" s="3">
        <f t="shared" si="32"/>
        <v>4.4984255510571298</v>
      </c>
      <c r="R141" s="3">
        <f>Q141/(VLOOKUP($BI141,'5-7 Weighting'!$AC$12:$AD$20,2,FALSE)/(VLOOKUP($BI141,'5-7 Weighting'!$AC$12:$AE$20,3,FALSE)))</f>
        <v>1.2805211477971927</v>
      </c>
      <c r="S141" s="3">
        <f t="shared" si="29"/>
        <v>5.6931970231063195E-3</v>
      </c>
      <c r="T141" s="3">
        <f>1/VLOOKUP($K141,'5-7 Weighting'!$AO$9:$AP$311,2,FALSE)</f>
        <v>0.5</v>
      </c>
      <c r="U141" s="3">
        <f t="shared" si="33"/>
        <v>4.4984255510571298</v>
      </c>
      <c r="V141" s="3">
        <f>U141/(VLOOKUP($BI141,'5-7 Weighting'!$AS$12:$AT$22,2,FALSE)/VLOOKUP($BI141,'5-7 Weighting'!$AS$12:$AU$22,3,FALSE))</f>
        <v>0.8155323441496678</v>
      </c>
      <c r="W141" s="3">
        <f t="shared" si="34"/>
        <v>3.6258568020894233E-3</v>
      </c>
      <c r="X141" s="3" t="e">
        <f>1/VLOOKUP($K141,'5-7 Weighting'!$BE$9:$BF$487,2,FALSE)</f>
        <v>#N/A</v>
      </c>
      <c r="Y141" s="3" t="e">
        <f t="shared" si="35"/>
        <v>#N/A</v>
      </c>
      <c r="Z141" s="3" t="e">
        <f>Y141/(VLOOKUP($BI141,'5-7 Weighting'!$BI$12:$BJ$23,2,FALSE)/VLOOKUP($BI141,'5-7 Weighting'!$BI$12:$BK$23,3,FALSE))</f>
        <v>#N/A</v>
      </c>
      <c r="AA141" s="3" t="e">
        <f t="shared" si="36"/>
        <v>#N/A</v>
      </c>
      <c r="AB141" s="3">
        <f>1/VLOOKUP($K141,'5-7 Weighting'!$BU$9:$BV$415,2,FALSE)</f>
        <v>0.5</v>
      </c>
      <c r="AC141" s="3">
        <f t="shared" si="37"/>
        <v>4.4984255510571298</v>
      </c>
      <c r="AD141" s="3">
        <f>AC141/(VLOOKUP($BI141,'5-7 Weighting'!$BY$12:$BZ$23,2,FALSE)/(VLOOKUP($BI141,'5-7 Weighting'!$BY$12:$CA$23,3,FALSE)))</f>
        <v>0.32412421525640644</v>
      </c>
      <c r="AE141" s="3">
        <f t="shared" si="30"/>
        <v>1.4410562610299832E-3</v>
      </c>
      <c r="AF141" s="3" t="e">
        <f>1/VLOOKUP($K141,'5-7 Weighting'!$CK$9:CL$445,2,FALSE)</f>
        <v>#N/A</v>
      </c>
      <c r="AG141" s="3" t="e">
        <f t="shared" si="38"/>
        <v>#N/A</v>
      </c>
      <c r="AH141" s="3" t="e">
        <f>AG141/(VLOOKUP($BI141,'5-7 Weighting'!$CO$12:$CP$23,2,FALSE)/(VLOOKUP($BI141,'5-7 Weighting'!$CO$12:$CQ$23,3,FALSE)))</f>
        <v>#N/A</v>
      </c>
      <c r="AI141" s="3" t="e">
        <f t="shared" si="31"/>
        <v>#N/A</v>
      </c>
      <c r="AJ141" s="3" t="s">
        <v>643</v>
      </c>
      <c r="AK141" s="6">
        <v>4.4460000000000003E-3</v>
      </c>
      <c r="AL141" s="3" t="s">
        <v>72</v>
      </c>
      <c r="AM141" s="3">
        <v>0.11115</v>
      </c>
      <c r="AN141" s="3" t="s">
        <v>26</v>
      </c>
      <c r="AO141" s="3" t="s">
        <v>53</v>
      </c>
      <c r="AP141" s="3" t="s">
        <v>6</v>
      </c>
      <c r="AQ141" s="3" t="s">
        <v>54</v>
      </c>
      <c r="AR141" s="3" t="s">
        <v>55</v>
      </c>
      <c r="AS141" s="3" t="s">
        <v>37</v>
      </c>
      <c r="AT141" s="3" t="s">
        <v>73</v>
      </c>
      <c r="AU141" s="3" t="s">
        <v>57</v>
      </c>
      <c r="AV141" s="3" t="s">
        <v>191</v>
      </c>
      <c r="AW141" s="4" t="s">
        <v>12</v>
      </c>
      <c r="AX141" s="4" t="s">
        <v>232</v>
      </c>
      <c r="AY141" s="4">
        <v>1991</v>
      </c>
      <c r="AZ141" s="3" t="s">
        <v>30</v>
      </c>
      <c r="BA141" s="3" t="s">
        <v>30</v>
      </c>
      <c r="BB141" s="3">
        <v>1619</v>
      </c>
      <c r="BC141" s="3">
        <v>0</v>
      </c>
      <c r="BD141" s="3">
        <v>0</v>
      </c>
      <c r="BE141" s="3">
        <v>1</v>
      </c>
      <c r="BF141" s="3">
        <v>1</v>
      </c>
      <c r="BG141" s="4" t="s">
        <v>348</v>
      </c>
      <c r="BH141" s="10" t="s">
        <v>682</v>
      </c>
      <c r="BI141" s="3" t="s">
        <v>350</v>
      </c>
      <c r="BJ141" s="4" t="s">
        <v>234</v>
      </c>
      <c r="BK141" s="4" t="s">
        <v>78</v>
      </c>
      <c r="BL141" s="3">
        <v>1.14E-2</v>
      </c>
      <c r="BM141" s="3">
        <v>1.011465227629341</v>
      </c>
      <c r="BN141" s="3"/>
      <c r="BO141" s="3" t="s">
        <v>60</v>
      </c>
      <c r="BP141" s="3">
        <v>0.04</v>
      </c>
      <c r="BQ141" s="3"/>
    </row>
    <row r="142" spans="1:69" x14ac:dyDescent="0.25">
      <c r="A142" s="2">
        <v>65</v>
      </c>
      <c r="B142" s="3" t="s">
        <v>354</v>
      </c>
      <c r="C142" s="3">
        <v>65.599999999999994</v>
      </c>
      <c r="D142" s="3" t="s">
        <v>387</v>
      </c>
      <c r="E142" s="3" t="s">
        <v>388</v>
      </c>
      <c r="F142" s="3"/>
      <c r="G142" s="3"/>
      <c r="H142" s="3" t="str">
        <f>IF(AK142&lt;'2_3 - Outliers'!$F$11,"Exclude, Low outlier",IF(AK142&gt;'2_3 - Outliers'!$F$12,"Exclude, High outlier",""))</f>
        <v/>
      </c>
      <c r="I142" s="3">
        <f>IF(AM142="",VLOOKUP(BI142,'4 -Impute_SE'!$B$10:$C$21,2,FALSE),Database!AM142)</f>
        <v>3.3814285714285706E-2</v>
      </c>
      <c r="J142" s="3">
        <f t="shared" si="26"/>
        <v>29.573299535276728</v>
      </c>
      <c r="K142" s="3" t="s">
        <v>1472</v>
      </c>
      <c r="L142" s="3">
        <f>1/VLOOKUP($K142,'5-7 Weighting'!J:K,2,FALSE)</f>
        <v>0.33333333333333331</v>
      </c>
      <c r="M142" s="3">
        <f t="shared" si="27"/>
        <v>9.8577665117589088</v>
      </c>
      <c r="N142" s="3">
        <f>M142/(VLOOKUP($BI142,'5-7 Weighting'!$M$9:$N$20,2,FALSE)/VLOOKUP($BI142,'5-7 Weighting'!$M$9:$O$20,3,FALSE))</f>
        <v>1.1001899146818037</v>
      </c>
      <c r="O142" s="3">
        <f t="shared" si="28"/>
        <v>5.2082990561036586E-3</v>
      </c>
      <c r="P142" s="3" t="e">
        <f>1/VLOOKUP($K142,'5-7 Weighting'!Y:Z,2,FALSE)</f>
        <v>#N/A</v>
      </c>
      <c r="Q142" s="3" t="e">
        <f t="shared" si="32"/>
        <v>#N/A</v>
      </c>
      <c r="R142" s="3" t="e">
        <f>Q142/(VLOOKUP($BI142,'5-7 Weighting'!$AC$12:$AD$20,2,FALSE)/(VLOOKUP($BI142,'5-7 Weighting'!$AC$12:$AE$20,3,FALSE)))</f>
        <v>#N/A</v>
      </c>
      <c r="S142" s="3" t="e">
        <f t="shared" si="29"/>
        <v>#N/A</v>
      </c>
      <c r="T142" s="3" t="e">
        <f>1/VLOOKUP($K142,'5-7 Weighting'!$AO$9:$AP$311,2,FALSE)</f>
        <v>#N/A</v>
      </c>
      <c r="U142" s="3" t="e">
        <f t="shared" si="33"/>
        <v>#N/A</v>
      </c>
      <c r="V142" s="3" t="e">
        <f>U142/(VLOOKUP($BI142,'5-7 Weighting'!$AS$12:$AT$22,2,FALSE)/VLOOKUP($BI142,'5-7 Weighting'!$AS$12:$AU$22,3,FALSE))</f>
        <v>#N/A</v>
      </c>
      <c r="W142" s="3" t="e">
        <f t="shared" si="34"/>
        <v>#N/A</v>
      </c>
      <c r="X142" s="3">
        <f>1/VLOOKUP($K142,'5-7 Weighting'!$BE$9:$BF$487,2,FALSE)</f>
        <v>0.33333333333333331</v>
      </c>
      <c r="Y142" s="3">
        <f t="shared" si="35"/>
        <v>9.8577665117589088</v>
      </c>
      <c r="Z142" s="3">
        <f>Y142/(VLOOKUP($BI142,'5-7 Weighting'!$BI$12:$BJ$23,2,FALSE)/VLOOKUP($BI142,'5-7 Weighting'!$BI$12:$BK$23,3,FALSE))</f>
        <v>1.0037345359129357</v>
      </c>
      <c r="AA142" s="3">
        <f t="shared" si="36"/>
        <v>4.751679293011837E-3</v>
      </c>
      <c r="AB142" s="3" t="e">
        <f>1/VLOOKUP($K142,'5-7 Weighting'!$BU$9:$BV$415,2,FALSE)</f>
        <v>#N/A</v>
      </c>
      <c r="AC142" s="3" t="e">
        <f t="shared" si="37"/>
        <v>#N/A</v>
      </c>
      <c r="AD142" s="3" t="e">
        <f>AC142/(VLOOKUP($BI142,'5-7 Weighting'!$BY$12:$BZ$23,2,FALSE)/(VLOOKUP($BI142,'5-7 Weighting'!$BY$12:$CA$23,3,FALSE)))</f>
        <v>#N/A</v>
      </c>
      <c r="AE142" s="3" t="e">
        <f t="shared" si="30"/>
        <v>#N/A</v>
      </c>
      <c r="AF142" s="3">
        <f>1/VLOOKUP($K142,'5-7 Weighting'!$CK$9:CL$445,2,FALSE)</f>
        <v>0.33333333333333331</v>
      </c>
      <c r="AG142" s="3">
        <f t="shared" si="38"/>
        <v>9.8577665117589088</v>
      </c>
      <c r="AH142" s="3">
        <f>AG142/(VLOOKUP($BI142,'5-7 Weighting'!$CO$12:$CP$23,2,FALSE)/(VLOOKUP($BI142,'5-7 Weighting'!$CO$12:$CQ$23,3,FALSE)))</f>
        <v>1.0353787690723864</v>
      </c>
      <c r="AI142" s="3">
        <f t="shared" si="31"/>
        <v>4.9014830927886768E-3</v>
      </c>
      <c r="AJ142" s="3" t="s">
        <v>370</v>
      </c>
      <c r="AK142" s="6">
        <v>4.7339999999999995E-3</v>
      </c>
      <c r="AL142" s="3" t="s">
        <v>358</v>
      </c>
      <c r="AM142" s="3">
        <v>3.3814285714285706E-2</v>
      </c>
      <c r="AN142" s="3" t="s">
        <v>26</v>
      </c>
      <c r="AO142" s="3" t="s">
        <v>53</v>
      </c>
      <c r="AP142" s="3" t="s">
        <v>6</v>
      </c>
      <c r="AQ142" s="3" t="s">
        <v>54</v>
      </c>
      <c r="AR142" s="3" t="s">
        <v>7</v>
      </c>
      <c r="AS142" s="3" t="s">
        <v>359</v>
      </c>
      <c r="AT142" s="3" t="s">
        <v>28</v>
      </c>
      <c r="AU142" s="3" t="s">
        <v>10</v>
      </c>
      <c r="AV142" s="3" t="s">
        <v>11</v>
      </c>
      <c r="AW142" s="3" t="s">
        <v>108</v>
      </c>
      <c r="AX142" s="3" t="s">
        <v>360</v>
      </c>
      <c r="AY142" s="3">
        <v>2010</v>
      </c>
      <c r="AZ142" s="3" t="s">
        <v>14</v>
      </c>
      <c r="BA142" s="3" t="s">
        <v>14</v>
      </c>
      <c r="BB142" s="3">
        <v>473</v>
      </c>
      <c r="BC142" s="3">
        <v>1</v>
      </c>
      <c r="BD142" s="3">
        <v>0</v>
      </c>
      <c r="BE142" s="3">
        <v>0</v>
      </c>
      <c r="BF142" s="3">
        <v>0</v>
      </c>
      <c r="BG142" s="3" t="s">
        <v>348</v>
      </c>
      <c r="BH142" s="3" t="s">
        <v>379</v>
      </c>
      <c r="BI142" s="3" t="s">
        <v>350</v>
      </c>
      <c r="BJ142" s="3" t="s">
        <v>33</v>
      </c>
      <c r="BK142" s="4"/>
      <c r="BL142" s="3">
        <v>1.7999999999999999E-2</v>
      </c>
      <c r="BM142" s="3"/>
      <c r="BN142" s="3"/>
      <c r="BO142" s="3" t="s">
        <v>20</v>
      </c>
      <c r="BP142" s="3">
        <v>0.14000000000000001</v>
      </c>
      <c r="BQ142" s="3"/>
    </row>
    <row r="143" spans="1:69" x14ac:dyDescent="0.25">
      <c r="A143" s="2">
        <v>65</v>
      </c>
      <c r="B143" s="3" t="s">
        <v>354</v>
      </c>
      <c r="C143" s="3">
        <v>65.8</v>
      </c>
      <c r="D143" s="3" t="s">
        <v>456</v>
      </c>
      <c r="E143" s="3" t="s">
        <v>397</v>
      </c>
      <c r="F143" s="3"/>
      <c r="G143" s="3"/>
      <c r="H143" s="3" t="str">
        <f>IF(AK143&lt;'2_3 - Outliers'!$F$11,"Exclude, Low outlier",IF(AK143&gt;'2_3 - Outliers'!$F$12,"Exclude, High outlier",""))</f>
        <v/>
      </c>
      <c r="I143" s="3">
        <f>IF(AM143="",VLOOKUP(BI143,'4 -Impute_SE'!$B$10:$C$21,2,FALSE),Database!AM143)</f>
        <v>9.7159999999999989E-3</v>
      </c>
      <c r="J143" s="3">
        <f t="shared" si="26"/>
        <v>102.92301358583781</v>
      </c>
      <c r="K143" s="3" t="s">
        <v>1554</v>
      </c>
      <c r="L143" s="3">
        <f>1/VLOOKUP($K143,'5-7 Weighting'!J:K,2,FALSE)</f>
        <v>1</v>
      </c>
      <c r="M143" s="3">
        <f t="shared" si="27"/>
        <v>102.92301358583781</v>
      </c>
      <c r="N143" s="3">
        <f>M143/(VLOOKUP($BI143,'5-7 Weighting'!$M$9:$N$20,2,FALSE)/VLOOKUP($BI143,'5-7 Weighting'!$M$9:$O$20,3,FALSE))</f>
        <v>1.4762502542991045</v>
      </c>
      <c r="O143" s="3">
        <f t="shared" si="28"/>
        <v>7.1716237353850491E-3</v>
      </c>
      <c r="P143" s="3" t="e">
        <f>1/VLOOKUP($K143,'5-7 Weighting'!Y:Z,2,FALSE)</f>
        <v>#N/A</v>
      </c>
      <c r="Q143" s="3" t="e">
        <f t="shared" si="32"/>
        <v>#N/A</v>
      </c>
      <c r="R143" s="3" t="e">
        <f>Q143/(VLOOKUP($BI143,'5-7 Weighting'!$AC$12:$AD$20,2,FALSE)/(VLOOKUP($BI143,'5-7 Weighting'!$AC$12:$AE$20,3,FALSE)))</f>
        <v>#N/A</v>
      </c>
      <c r="S143" s="3" t="e">
        <f t="shared" si="29"/>
        <v>#N/A</v>
      </c>
      <c r="T143" s="3" t="e">
        <f>1/VLOOKUP($K143,'5-7 Weighting'!$AO$9:$AP$311,2,FALSE)</f>
        <v>#N/A</v>
      </c>
      <c r="U143" s="3" t="e">
        <f t="shared" si="33"/>
        <v>#N/A</v>
      </c>
      <c r="V143" s="3" t="e">
        <f>U143/(VLOOKUP($BI143,'5-7 Weighting'!$AS$12:$AT$22,2,FALSE)/VLOOKUP($BI143,'5-7 Weighting'!$AS$12:$AU$22,3,FALSE))</f>
        <v>#N/A</v>
      </c>
      <c r="W143" s="3" t="e">
        <f t="shared" si="34"/>
        <v>#N/A</v>
      </c>
      <c r="X143" s="3">
        <f>1/VLOOKUP($K143,'5-7 Weighting'!$BE$9:$BF$487,2,FALSE)</f>
        <v>1</v>
      </c>
      <c r="Y143" s="3">
        <f t="shared" si="35"/>
        <v>102.92301358583781</v>
      </c>
      <c r="Z143" s="3">
        <f>Y143/(VLOOKUP($BI143,'5-7 Weighting'!$BI$12:$BJ$23,2,FALSE)/VLOOKUP($BI143,'5-7 Weighting'!$BI$12:$BK$23,3,FALSE))</f>
        <v>1.5478436201909114</v>
      </c>
      <c r="AA143" s="3">
        <f t="shared" si="36"/>
        <v>7.5194243068874463E-3</v>
      </c>
      <c r="AB143" s="3" t="e">
        <f>1/VLOOKUP($K143,'5-7 Weighting'!$BU$9:$BV$415,2,FALSE)</f>
        <v>#N/A</v>
      </c>
      <c r="AC143" s="3" t="e">
        <f t="shared" si="37"/>
        <v>#N/A</v>
      </c>
      <c r="AD143" s="3" t="e">
        <f>AC143/(VLOOKUP($BI143,'5-7 Weighting'!$BY$12:$BZ$23,2,FALSE)/(VLOOKUP($BI143,'5-7 Weighting'!$BY$12:$CA$23,3,FALSE)))</f>
        <v>#N/A</v>
      </c>
      <c r="AE143" s="3" t="e">
        <f t="shared" si="30"/>
        <v>#N/A</v>
      </c>
      <c r="AF143" s="3">
        <f>1/VLOOKUP($K143,'5-7 Weighting'!$CK$9:CL$445,2,FALSE)</f>
        <v>1</v>
      </c>
      <c r="AG143" s="3">
        <f t="shared" si="38"/>
        <v>102.92301358583781</v>
      </c>
      <c r="AH143" s="3">
        <f>AG143/(VLOOKUP($BI143,'5-7 Weighting'!$CO$12:$CP$23,2,FALSE)/(VLOOKUP($BI143,'5-7 Weighting'!$CO$12:$CQ$23,3,FALSE)))</f>
        <v>1.6195740296670393</v>
      </c>
      <c r="AI143" s="3">
        <f t="shared" si="31"/>
        <v>7.8678906361224765E-3</v>
      </c>
      <c r="AJ143" s="3" t="s">
        <v>370</v>
      </c>
      <c r="AK143" s="6">
        <v>4.8579999999999995E-3</v>
      </c>
      <c r="AL143" s="3" t="s">
        <v>358</v>
      </c>
      <c r="AM143" s="3">
        <v>9.7159999999999989E-3</v>
      </c>
      <c r="AN143" s="3" t="s">
        <v>26</v>
      </c>
      <c r="AO143" s="3" t="s">
        <v>53</v>
      </c>
      <c r="AP143" s="3" t="s">
        <v>6</v>
      </c>
      <c r="AQ143" s="3" t="s">
        <v>54</v>
      </c>
      <c r="AR143" s="3" t="s">
        <v>7</v>
      </c>
      <c r="AS143" s="3" t="s">
        <v>359</v>
      </c>
      <c r="AT143" s="3" t="s">
        <v>28</v>
      </c>
      <c r="AU143" s="3" t="s">
        <v>10</v>
      </c>
      <c r="AV143" s="3" t="s">
        <v>11</v>
      </c>
      <c r="AW143" s="4" t="s">
        <v>108</v>
      </c>
      <c r="AX143" s="4" t="s">
        <v>360</v>
      </c>
      <c r="AY143" s="4">
        <v>2010</v>
      </c>
      <c r="AZ143" s="3" t="s">
        <v>14</v>
      </c>
      <c r="BA143" s="3" t="s">
        <v>14</v>
      </c>
      <c r="BB143" s="3">
        <v>473</v>
      </c>
      <c r="BC143" s="3">
        <v>1</v>
      </c>
      <c r="BD143" s="3">
        <v>0</v>
      </c>
      <c r="BE143" s="3">
        <v>0</v>
      </c>
      <c r="BF143" s="3">
        <v>0</v>
      </c>
      <c r="BG143" s="4" t="s">
        <v>15</v>
      </c>
      <c r="BH143" s="4" t="s">
        <v>87</v>
      </c>
      <c r="BI143" s="4" t="s">
        <v>88</v>
      </c>
      <c r="BJ143" s="4" t="s">
        <v>33</v>
      </c>
      <c r="BK143" s="4"/>
      <c r="BL143" s="3">
        <v>0.69399999999999995</v>
      </c>
      <c r="BM143" s="3"/>
      <c r="BN143" s="3"/>
      <c r="BO143" s="3" t="s">
        <v>20</v>
      </c>
      <c r="BP143" s="3">
        <v>0.5</v>
      </c>
      <c r="BQ143" s="3"/>
    </row>
    <row r="144" spans="1:69" x14ac:dyDescent="0.25">
      <c r="A144" s="2">
        <v>65</v>
      </c>
      <c r="B144" s="3" t="s">
        <v>354</v>
      </c>
      <c r="C144" s="3">
        <v>65.900000000000006</v>
      </c>
      <c r="D144" s="3" t="s">
        <v>455</v>
      </c>
      <c r="E144" s="3" t="s">
        <v>369</v>
      </c>
      <c r="F144" s="3"/>
      <c r="G144" s="3"/>
      <c r="H144" s="3" t="str">
        <f>IF(AK144&lt;'2_3 - Outliers'!$F$11,"Exclude, Low outlier",IF(AK144&gt;'2_3 - Outliers'!$F$12,"Exclude, High outlier",""))</f>
        <v/>
      </c>
      <c r="I144" s="3">
        <f>IF(AM144="",VLOOKUP(BI144,'4 -Impute_SE'!$B$10:$C$21,2,FALSE),Database!AM144)</f>
        <v>1.0218181818181817E-2</v>
      </c>
      <c r="J144" s="3">
        <f t="shared" si="26"/>
        <v>97.864768683274036</v>
      </c>
      <c r="K144" s="3" t="s">
        <v>1555</v>
      </c>
      <c r="L144" s="3">
        <f>1/VLOOKUP($K144,'5-7 Weighting'!J:K,2,FALSE)</f>
        <v>1</v>
      </c>
      <c r="M144" s="3">
        <f t="shared" si="27"/>
        <v>97.864768683274036</v>
      </c>
      <c r="N144" s="3">
        <f>M144/(VLOOKUP($BI144,'5-7 Weighting'!$M$9:$N$20,2,FALSE)/VLOOKUP($BI144,'5-7 Weighting'!$M$9:$O$20,3,FALSE))</f>
        <v>1.4036985958938708</v>
      </c>
      <c r="O144" s="3">
        <f t="shared" si="28"/>
        <v>7.8887861089235543E-3</v>
      </c>
      <c r="P144" s="3" t="e">
        <f>1/VLOOKUP($K144,'5-7 Weighting'!Y:Z,2,FALSE)</f>
        <v>#N/A</v>
      </c>
      <c r="Q144" s="3" t="e">
        <f t="shared" si="32"/>
        <v>#N/A</v>
      </c>
      <c r="R144" s="3" t="e">
        <f>Q144/(VLOOKUP($BI144,'5-7 Weighting'!$AC$12:$AD$20,2,FALSE)/(VLOOKUP($BI144,'5-7 Weighting'!$AC$12:$AE$20,3,FALSE)))</f>
        <v>#N/A</v>
      </c>
      <c r="S144" s="3" t="e">
        <f t="shared" si="29"/>
        <v>#N/A</v>
      </c>
      <c r="T144" s="3" t="e">
        <f>1/VLOOKUP($K144,'5-7 Weighting'!$AO$9:$AP$311,2,FALSE)</f>
        <v>#N/A</v>
      </c>
      <c r="U144" s="3" t="e">
        <f t="shared" si="33"/>
        <v>#N/A</v>
      </c>
      <c r="V144" s="3" t="e">
        <f>U144/(VLOOKUP($BI144,'5-7 Weighting'!$AS$12:$AT$22,2,FALSE)/VLOOKUP($BI144,'5-7 Weighting'!$AS$12:$AU$22,3,FALSE))</f>
        <v>#N/A</v>
      </c>
      <c r="W144" s="3" t="e">
        <f t="shared" si="34"/>
        <v>#N/A</v>
      </c>
      <c r="X144" s="3">
        <f>1/VLOOKUP($K144,'5-7 Weighting'!$BE$9:$BF$487,2,FALSE)</f>
        <v>1</v>
      </c>
      <c r="Y144" s="3">
        <f t="shared" si="35"/>
        <v>97.864768683274036</v>
      </c>
      <c r="Z144" s="3">
        <f>Y144/(VLOOKUP($BI144,'5-7 Weighting'!$BI$12:$BJ$23,2,FALSE)/VLOOKUP($BI144,'5-7 Weighting'!$BI$12:$BK$23,3,FALSE))</f>
        <v>1.4717734408498564</v>
      </c>
      <c r="AA144" s="3">
        <f t="shared" si="36"/>
        <v>8.2713667375761933E-3</v>
      </c>
      <c r="AB144" s="3" t="e">
        <f>1/VLOOKUP($K144,'5-7 Weighting'!$BU$9:$BV$415,2,FALSE)</f>
        <v>#N/A</v>
      </c>
      <c r="AC144" s="3" t="e">
        <f t="shared" si="37"/>
        <v>#N/A</v>
      </c>
      <c r="AD144" s="3" t="e">
        <f>AC144/(VLOOKUP($BI144,'5-7 Weighting'!$BY$12:$BZ$23,2,FALSE)/(VLOOKUP($BI144,'5-7 Weighting'!$BY$12:$CA$23,3,FALSE)))</f>
        <v>#N/A</v>
      </c>
      <c r="AE144" s="3" t="e">
        <f t="shared" si="30"/>
        <v>#N/A</v>
      </c>
      <c r="AF144" s="3">
        <f>1/VLOOKUP($K144,'5-7 Weighting'!$CK$9:CL$445,2,FALSE)</f>
        <v>1</v>
      </c>
      <c r="AG144" s="3">
        <f t="shared" si="38"/>
        <v>97.864768683274036</v>
      </c>
      <c r="AH144" s="3">
        <f>AG144/(VLOOKUP($BI144,'5-7 Weighting'!$CO$12:$CP$23,2,FALSE)/(VLOOKUP($BI144,'5-7 Weighting'!$CO$12:$CQ$23,3,FALSE)))</f>
        <v>1.539978594258848</v>
      </c>
      <c r="AI144" s="3">
        <f t="shared" si="31"/>
        <v>8.6546796997347252E-3</v>
      </c>
      <c r="AJ144" s="3" t="s">
        <v>370</v>
      </c>
      <c r="AK144" s="6">
        <v>5.62E-3</v>
      </c>
      <c r="AL144" s="3" t="s">
        <v>358</v>
      </c>
      <c r="AM144" s="3">
        <v>1.0218181818181817E-2</v>
      </c>
      <c r="AN144" s="3" t="s">
        <v>26</v>
      </c>
      <c r="AO144" s="3" t="s">
        <v>53</v>
      </c>
      <c r="AP144" s="3" t="s">
        <v>6</v>
      </c>
      <c r="AQ144" s="3" t="s">
        <v>54</v>
      </c>
      <c r="AR144" s="3" t="s">
        <v>7</v>
      </c>
      <c r="AS144" s="3" t="s">
        <v>359</v>
      </c>
      <c r="AT144" s="3" t="s">
        <v>28</v>
      </c>
      <c r="AU144" s="3" t="s">
        <v>10</v>
      </c>
      <c r="AV144" s="3" t="s">
        <v>11</v>
      </c>
      <c r="AW144" s="4" t="s">
        <v>108</v>
      </c>
      <c r="AX144" s="4" t="s">
        <v>360</v>
      </c>
      <c r="AY144" s="4">
        <v>2010</v>
      </c>
      <c r="AZ144" s="3" t="s">
        <v>14</v>
      </c>
      <c r="BA144" s="3" t="s">
        <v>14</v>
      </c>
      <c r="BB144" s="3">
        <v>473</v>
      </c>
      <c r="BC144" s="3">
        <v>1</v>
      </c>
      <c r="BD144" s="3">
        <v>0</v>
      </c>
      <c r="BE144" s="3">
        <v>0</v>
      </c>
      <c r="BF144" s="3">
        <v>0</v>
      </c>
      <c r="BG144" s="4" t="s">
        <v>15</v>
      </c>
      <c r="BH144" s="4" t="s">
        <v>87</v>
      </c>
      <c r="BI144" s="4" t="s">
        <v>88</v>
      </c>
      <c r="BJ144" s="4" t="s">
        <v>33</v>
      </c>
      <c r="BK144" s="4"/>
      <c r="BL144" s="3">
        <v>1.405</v>
      </c>
      <c r="BM144" s="3"/>
      <c r="BN144" s="3"/>
      <c r="BO144" s="3" t="s">
        <v>20</v>
      </c>
      <c r="BP144" s="3">
        <v>0.55000000000000004</v>
      </c>
      <c r="BQ144" s="3"/>
    </row>
    <row r="145" spans="1:69" x14ac:dyDescent="0.25">
      <c r="A145" s="2">
        <v>54</v>
      </c>
      <c r="B145" s="3" t="s">
        <v>539</v>
      </c>
      <c r="C145" s="3">
        <v>54.3</v>
      </c>
      <c r="D145" s="3" t="s">
        <v>911</v>
      </c>
      <c r="E145" s="3" t="s">
        <v>541</v>
      </c>
      <c r="F145" s="3"/>
      <c r="G145" s="3"/>
      <c r="H145" s="3" t="str">
        <f>IF(AK145&lt;'2_3 - Outliers'!$F$11,"Exclude, Low outlier",IF(AK145&gt;'2_3 - Outliers'!$F$12,"Exclude, High outlier",""))</f>
        <v/>
      </c>
      <c r="I145" s="3">
        <f>IF(AM145="",VLOOKUP(BI145,'4 -Impute_SE'!$B$10:$C$21,2,FALSE),Database!AM145)</f>
        <v>9.1214876538965012E-2</v>
      </c>
      <c r="J145" s="3">
        <f t="shared" si="26"/>
        <v>10.963123976523958</v>
      </c>
      <c r="K145" s="3" t="s">
        <v>1525</v>
      </c>
      <c r="L145" s="3">
        <f>1/VLOOKUP($K145,'5-7 Weighting'!J:K,2,FALSE)</f>
        <v>0.5</v>
      </c>
      <c r="M145" s="3">
        <f t="shared" si="27"/>
        <v>5.481561988261979</v>
      </c>
      <c r="N145" s="3">
        <f>M145/(VLOOKUP($BI145,'5-7 Weighting'!$M$9:$N$20,2,FALSE)/VLOOKUP($BI145,'5-7 Weighting'!$M$9:$O$20,3,FALSE))</f>
        <v>0.64556328641117</v>
      </c>
      <c r="O145" s="3">
        <f t="shared" si="28"/>
        <v>3.7184445297283389E-3</v>
      </c>
      <c r="P145" s="3" t="e">
        <f>1/VLOOKUP($K145,'5-7 Weighting'!Y:Z,2,FALSE)</f>
        <v>#N/A</v>
      </c>
      <c r="Q145" s="3" t="e">
        <f t="shared" si="32"/>
        <v>#N/A</v>
      </c>
      <c r="R145" s="3" t="e">
        <f>Q145/(VLOOKUP($BI145,'5-7 Weighting'!$AC$12:$AD$20,2,FALSE)/(VLOOKUP($BI145,'5-7 Weighting'!$AC$12:$AE$20,3,FALSE)))</f>
        <v>#N/A</v>
      </c>
      <c r="S145" s="3" t="e">
        <f t="shared" si="29"/>
        <v>#N/A</v>
      </c>
      <c r="T145" s="3" t="e">
        <f>1/VLOOKUP($K145,'5-7 Weighting'!$AO$9:$AP$311,2,FALSE)</f>
        <v>#N/A</v>
      </c>
      <c r="U145" s="3" t="e">
        <f t="shared" si="33"/>
        <v>#N/A</v>
      </c>
      <c r="V145" s="3" t="e">
        <f>U145/(VLOOKUP($BI145,'5-7 Weighting'!$AS$12:$AT$22,2,FALSE)/VLOOKUP($BI145,'5-7 Weighting'!$AS$12:$AU$22,3,FALSE))</f>
        <v>#N/A</v>
      </c>
      <c r="W145" s="3" t="e">
        <f t="shared" si="34"/>
        <v>#N/A</v>
      </c>
      <c r="X145" s="3">
        <f>1/VLOOKUP($K145,'5-7 Weighting'!$BE$9:$BF$487,2,FALSE)</f>
        <v>0.5</v>
      </c>
      <c r="Y145" s="3">
        <f t="shared" si="35"/>
        <v>5.481561988261979</v>
      </c>
      <c r="Z145" s="3">
        <f>Y145/(VLOOKUP($BI145,'5-7 Weighting'!$BI$12:$BJ$23,2,FALSE)/VLOOKUP($BI145,'5-7 Weighting'!$BI$12:$BK$23,3,FALSE))</f>
        <v>0.64556328641117011</v>
      </c>
      <c r="AA145" s="3">
        <f t="shared" si="36"/>
        <v>3.7184445297283393E-3</v>
      </c>
      <c r="AB145" s="3">
        <f>1/VLOOKUP($K145,'5-7 Weighting'!$BU$9:$BV$415,2,FALSE)</f>
        <v>0.5</v>
      </c>
      <c r="AC145" s="3">
        <f t="shared" si="37"/>
        <v>5.481561988261979</v>
      </c>
      <c r="AD145" s="3">
        <f>AC145/(VLOOKUP($BI145,'5-7 Weighting'!$BY$12:$BZ$23,2,FALSE)/(VLOOKUP($BI145,'5-7 Weighting'!$BY$12:$CA$23,3,FALSE)))</f>
        <v>0.875</v>
      </c>
      <c r="AE145" s="3">
        <f t="shared" si="30"/>
        <v>5.0399999999999993E-3</v>
      </c>
      <c r="AF145" s="3">
        <f>1/VLOOKUP($K145,'5-7 Weighting'!$CK$9:CL$445,2,FALSE)</f>
        <v>0.5</v>
      </c>
      <c r="AG145" s="3">
        <f t="shared" si="38"/>
        <v>5.481561988261979</v>
      </c>
      <c r="AH145" s="3">
        <f>AG145/(VLOOKUP($BI145,'5-7 Weighting'!$CO$12:$CP$23,2,FALSE)/(VLOOKUP($BI145,'5-7 Weighting'!$CO$12:$CQ$23,3,FALSE)))</f>
        <v>0.65834065022786803</v>
      </c>
      <c r="AI145" s="3">
        <f t="shared" si="31"/>
        <v>3.7920421453125196E-3</v>
      </c>
      <c r="AJ145" s="3" t="s">
        <v>246</v>
      </c>
      <c r="AK145" s="6">
        <v>5.7599999999999995E-3</v>
      </c>
      <c r="AL145" s="3" t="s">
        <v>72</v>
      </c>
      <c r="AM145" s="3"/>
      <c r="AN145" s="3"/>
      <c r="AO145" s="3" t="s">
        <v>53</v>
      </c>
      <c r="AP145" s="3" t="s">
        <v>6</v>
      </c>
      <c r="AQ145" s="3" t="s">
        <v>54</v>
      </c>
      <c r="AR145" s="3" t="s">
        <v>83</v>
      </c>
      <c r="AS145" s="3" t="s">
        <v>84</v>
      </c>
      <c r="AT145" s="3" t="s">
        <v>95</v>
      </c>
      <c r="AU145" s="3" t="s">
        <v>57</v>
      </c>
      <c r="AV145" s="3" t="s">
        <v>74</v>
      </c>
      <c r="AW145" s="4" t="s">
        <v>12</v>
      </c>
      <c r="AX145" s="4" t="s">
        <v>29</v>
      </c>
      <c r="AY145" s="4">
        <v>2009</v>
      </c>
      <c r="AZ145" s="3" t="s">
        <v>30</v>
      </c>
      <c r="BA145" s="3" t="s">
        <v>14</v>
      </c>
      <c r="BB145" s="3">
        <v>8181</v>
      </c>
      <c r="BC145" s="3">
        <v>1</v>
      </c>
      <c r="BD145" s="3">
        <v>0</v>
      </c>
      <c r="BE145" s="3">
        <v>1</v>
      </c>
      <c r="BF145" s="3">
        <v>1</v>
      </c>
      <c r="BG145" s="4" t="s">
        <v>348</v>
      </c>
      <c r="BH145" s="4" t="s">
        <v>749</v>
      </c>
      <c r="BI145" s="4" t="s">
        <v>711</v>
      </c>
      <c r="BJ145" s="4" t="s">
        <v>89</v>
      </c>
      <c r="BK145" s="4" t="s">
        <v>90</v>
      </c>
      <c r="BL145" s="3">
        <v>0.04</v>
      </c>
      <c r="BM145" s="3">
        <v>1.0408107741923882</v>
      </c>
      <c r="BN145" s="3"/>
      <c r="BO145" s="3" t="s">
        <v>60</v>
      </c>
      <c r="BP145" s="3" t="s">
        <v>20</v>
      </c>
      <c r="BQ145" s="3"/>
    </row>
    <row r="146" spans="1:69" x14ac:dyDescent="0.25">
      <c r="A146" s="2">
        <v>150</v>
      </c>
      <c r="B146" s="3" t="s">
        <v>1182</v>
      </c>
      <c r="C146" s="3">
        <v>150.1</v>
      </c>
      <c r="D146" s="3" t="s">
        <v>1185</v>
      </c>
      <c r="E146" s="3" t="s">
        <v>1184</v>
      </c>
      <c r="F146" s="3"/>
      <c r="G146" s="3"/>
      <c r="H146" s="3" t="str">
        <f>IF(AK146&lt;'2_3 - Outliers'!$F$11,"Exclude, Low outlier",IF(AK146&gt;'2_3 - Outliers'!$F$12,"Exclude, High outlier",""))</f>
        <v/>
      </c>
      <c r="I146" s="3">
        <f>IF(AM146="",VLOOKUP(BI146,'4 -Impute_SE'!$B$10:$C$21,2,FALSE),Database!AM146)</f>
        <v>3.4794708177195047E-3</v>
      </c>
      <c r="J146" s="3">
        <f t="shared" si="26"/>
        <v>287.40002500018505</v>
      </c>
      <c r="K146" s="3" t="s">
        <v>1556</v>
      </c>
      <c r="L146" s="3">
        <f>1/VLOOKUP($K146,'5-7 Weighting'!J:K,2,FALSE)</f>
        <v>1</v>
      </c>
      <c r="M146" s="3">
        <f t="shared" si="27"/>
        <v>287.40002500018505</v>
      </c>
      <c r="N146" s="3">
        <f>M146/(VLOOKUP($BI146,'5-7 Weighting'!$M$9:$N$20,2,FALSE)/VLOOKUP($BI146,'5-7 Weighting'!$M$9:$O$20,3,FALSE))</f>
        <v>5.8221849992653389</v>
      </c>
      <c r="O146" s="3">
        <f t="shared" si="28"/>
        <v>3.6282297935351628E-2</v>
      </c>
      <c r="P146" s="3" t="e">
        <f>1/VLOOKUP($K146,'5-7 Weighting'!Y:Z,2,FALSE)</f>
        <v>#N/A</v>
      </c>
      <c r="Q146" s="3" t="e">
        <f t="shared" si="32"/>
        <v>#N/A</v>
      </c>
      <c r="R146" s="3" t="e">
        <f>Q146/(VLOOKUP($BI146,'5-7 Weighting'!$AC$12:$AD$20,2,FALSE)/(VLOOKUP($BI146,'5-7 Weighting'!$AC$12:$AE$20,3,FALSE)))</f>
        <v>#N/A</v>
      </c>
      <c r="S146" s="3" t="e">
        <f t="shared" si="29"/>
        <v>#N/A</v>
      </c>
      <c r="T146" s="3" t="e">
        <f>1/VLOOKUP($K146,'5-7 Weighting'!$AO$9:$AP$311,2,FALSE)</f>
        <v>#N/A</v>
      </c>
      <c r="U146" s="3" t="e">
        <f t="shared" si="33"/>
        <v>#N/A</v>
      </c>
      <c r="V146" s="3" t="e">
        <f>U146/(VLOOKUP($BI146,'5-7 Weighting'!$AS$12:$AT$22,2,FALSE)/VLOOKUP($BI146,'5-7 Weighting'!$AS$12:$AU$22,3,FALSE))</f>
        <v>#N/A</v>
      </c>
      <c r="W146" s="3" t="e">
        <f t="shared" si="34"/>
        <v>#N/A</v>
      </c>
      <c r="X146" s="3">
        <f>1/VLOOKUP($K146,'5-7 Weighting'!$BE$9:$BF$487,2,FALSE)</f>
        <v>1</v>
      </c>
      <c r="Y146" s="3">
        <f t="shared" si="35"/>
        <v>287.40002500018505</v>
      </c>
      <c r="Z146" s="3">
        <f>Y146/(VLOOKUP($BI146,'5-7 Weighting'!$BI$12:$BJ$23,2,FALSE)/VLOOKUP($BI146,'5-7 Weighting'!$BI$12:$BK$23,3,FALSE))</f>
        <v>4.5386623205672612</v>
      </c>
      <c r="AA146" s="3">
        <f t="shared" si="36"/>
        <v>2.8283728284751296E-2</v>
      </c>
      <c r="AB146" s="3" t="e">
        <f>1/VLOOKUP($K146,'5-7 Weighting'!$BU$9:$BV$415,2,FALSE)</f>
        <v>#N/A</v>
      </c>
      <c r="AC146" s="3" t="e">
        <f t="shared" si="37"/>
        <v>#N/A</v>
      </c>
      <c r="AD146" s="3" t="e">
        <f>AC146/(VLOOKUP($BI146,'5-7 Weighting'!$BY$12:$BZ$23,2,FALSE)/(VLOOKUP($BI146,'5-7 Weighting'!$BY$12:$CA$23,3,FALSE)))</f>
        <v>#N/A</v>
      </c>
      <c r="AE146" s="3" t="e">
        <f t="shared" si="30"/>
        <v>#N/A</v>
      </c>
      <c r="AF146" s="3">
        <f>1/VLOOKUP($K146,'5-7 Weighting'!$CK$9:CL$445,2,FALSE)</f>
        <v>1</v>
      </c>
      <c r="AG146" s="3">
        <f t="shared" si="38"/>
        <v>287.40002500018505</v>
      </c>
      <c r="AH146" s="3">
        <f>AG146/(VLOOKUP($BI146,'5-7 Weighting'!$CO$12:$CP$23,2,FALSE)/(VLOOKUP($BI146,'5-7 Weighting'!$CO$12:$CQ$23,3,FALSE)))</f>
        <v>4.4046570781754841</v>
      </c>
      <c r="AI146" s="3">
        <f t="shared" si="31"/>
        <v>2.7448643496141699E-2</v>
      </c>
      <c r="AJ146" s="3" t="s">
        <v>24</v>
      </c>
      <c r="AK146" s="6">
        <v>6.2317322345356325E-3</v>
      </c>
      <c r="AL146" s="3" t="s">
        <v>1303</v>
      </c>
      <c r="AM146" s="3">
        <v>3.4794708177195047E-3</v>
      </c>
      <c r="AN146" s="3" t="s">
        <v>26</v>
      </c>
      <c r="AO146" s="3" t="s">
        <v>53</v>
      </c>
      <c r="AP146" s="3" t="s">
        <v>6</v>
      </c>
      <c r="AQ146" s="3" t="s">
        <v>1311</v>
      </c>
      <c r="AR146" s="3" t="s">
        <v>7</v>
      </c>
      <c r="AS146" s="3" t="s">
        <v>1315</v>
      </c>
      <c r="AT146" s="3" t="s">
        <v>698</v>
      </c>
      <c r="AU146" s="3" t="s">
        <v>10</v>
      </c>
      <c r="AV146" s="3" t="s">
        <v>182</v>
      </c>
      <c r="AW146" s="4" t="s">
        <v>1335</v>
      </c>
      <c r="AX146" s="4" t="s">
        <v>1336</v>
      </c>
      <c r="AY146" s="4">
        <v>2015</v>
      </c>
      <c r="AZ146" s="3" t="s">
        <v>14</v>
      </c>
      <c r="BA146" s="3" t="s">
        <v>2425</v>
      </c>
      <c r="BB146" s="3">
        <v>108</v>
      </c>
      <c r="BC146" s="3">
        <v>1</v>
      </c>
      <c r="BD146" s="3">
        <v>0</v>
      </c>
      <c r="BE146" s="3">
        <v>0</v>
      </c>
      <c r="BF146" s="3">
        <v>0</v>
      </c>
      <c r="BG146" s="4" t="s">
        <v>15</v>
      </c>
      <c r="BH146" s="4" t="s">
        <v>1350</v>
      </c>
      <c r="BI146" s="3" t="s">
        <v>42</v>
      </c>
      <c r="BJ146" s="4" t="s">
        <v>33</v>
      </c>
      <c r="BK146" s="4"/>
      <c r="BL146" s="3">
        <v>32.14</v>
      </c>
      <c r="BM146" s="3"/>
      <c r="BN146" s="3"/>
      <c r="BO146" s="3"/>
      <c r="BP146" s="3">
        <v>1.7909999999999999</v>
      </c>
      <c r="BQ146" s="3" t="s">
        <v>1305</v>
      </c>
    </row>
    <row r="147" spans="1:69" x14ac:dyDescent="0.25">
      <c r="A147" s="2">
        <v>65</v>
      </c>
      <c r="B147" s="3" t="s">
        <v>354</v>
      </c>
      <c r="C147" s="3">
        <v>65.099999999999994</v>
      </c>
      <c r="D147" s="3" t="s">
        <v>454</v>
      </c>
      <c r="E147" s="3" t="s">
        <v>378</v>
      </c>
      <c r="F147" s="3"/>
      <c r="G147" s="3"/>
      <c r="H147" s="3" t="str">
        <f>IF(AK147&lt;'2_3 - Outliers'!$F$11,"Exclude, Low outlier",IF(AK147&gt;'2_3 - Outliers'!$F$12,"Exclude, High outlier",""))</f>
        <v/>
      </c>
      <c r="I147" s="3">
        <f>IF(AM147="",VLOOKUP(BI147,'4 -Impute_SE'!$B$10:$C$21,2,FALSE),Database!AM147)</f>
        <v>7.0643478260869579E-3</v>
      </c>
      <c r="J147" s="3">
        <f t="shared" si="26"/>
        <v>141.55588380108318</v>
      </c>
      <c r="K147" s="3" t="s">
        <v>1551</v>
      </c>
      <c r="L147" s="3">
        <f>1/VLOOKUP($K147,'5-7 Weighting'!J:K,2,FALSE)</f>
        <v>0.5</v>
      </c>
      <c r="M147" s="3">
        <f t="shared" si="27"/>
        <v>70.777941900541592</v>
      </c>
      <c r="N147" s="3">
        <f>M147/(VLOOKUP($BI147,'5-7 Weighting'!$M$9:$N$20,2,FALSE)/VLOOKUP($BI147,'5-7 Weighting'!$M$9:$O$20,3,FALSE))</f>
        <v>1.0151855361512561</v>
      </c>
      <c r="O147" s="3">
        <f t="shared" si="28"/>
        <v>8.2473672956928055E-3</v>
      </c>
      <c r="P147" s="3" t="e">
        <f>1/VLOOKUP($K147,'5-7 Weighting'!Y:Z,2,FALSE)</f>
        <v>#N/A</v>
      </c>
      <c r="Q147" s="3" t="e">
        <f t="shared" si="32"/>
        <v>#N/A</v>
      </c>
      <c r="R147" s="3" t="e">
        <f>Q147/(VLOOKUP($BI147,'5-7 Weighting'!$AC$12:$AD$20,2,FALSE)/(VLOOKUP($BI147,'5-7 Weighting'!$AC$12:$AE$20,3,FALSE)))</f>
        <v>#N/A</v>
      </c>
      <c r="S147" s="3" t="e">
        <f t="shared" si="29"/>
        <v>#N/A</v>
      </c>
      <c r="T147" s="3" t="e">
        <f>1/VLOOKUP($K147,'5-7 Weighting'!$AO$9:$AP$311,2,FALSE)</f>
        <v>#N/A</v>
      </c>
      <c r="U147" s="3" t="e">
        <f t="shared" si="33"/>
        <v>#N/A</v>
      </c>
      <c r="V147" s="3" t="e">
        <f>U147/(VLOOKUP($BI147,'5-7 Weighting'!$AS$12:$AT$22,2,FALSE)/VLOOKUP($BI147,'5-7 Weighting'!$AS$12:$AU$22,3,FALSE))</f>
        <v>#N/A</v>
      </c>
      <c r="W147" s="3" t="e">
        <f t="shared" si="34"/>
        <v>#N/A</v>
      </c>
      <c r="X147" s="3">
        <f>1/VLOOKUP($K147,'5-7 Weighting'!$BE$9:$BF$487,2,FALSE)</f>
        <v>0.5</v>
      </c>
      <c r="Y147" s="3">
        <f t="shared" si="35"/>
        <v>70.777941900541592</v>
      </c>
      <c r="Z147" s="3">
        <f>Y147/(VLOOKUP($BI147,'5-7 Weighting'!$BI$12:$BJ$23,2,FALSE)/VLOOKUP($BI147,'5-7 Weighting'!$BI$12:$BK$23,3,FALSE))</f>
        <v>1.0644187534367999</v>
      </c>
      <c r="AA147" s="3">
        <f t="shared" si="36"/>
        <v>8.6473379529205634E-3</v>
      </c>
      <c r="AB147" s="3" t="e">
        <f>1/VLOOKUP($K147,'5-7 Weighting'!$BU$9:$BV$415,2,FALSE)</f>
        <v>#N/A</v>
      </c>
      <c r="AC147" s="3" t="e">
        <f t="shared" si="37"/>
        <v>#N/A</v>
      </c>
      <c r="AD147" s="3" t="e">
        <f>AC147/(VLOOKUP($BI147,'5-7 Weighting'!$BY$12:$BZ$23,2,FALSE)/(VLOOKUP($BI147,'5-7 Weighting'!$BY$12:$CA$23,3,FALSE)))</f>
        <v>#N/A</v>
      </c>
      <c r="AE147" s="3" t="e">
        <f t="shared" si="30"/>
        <v>#N/A</v>
      </c>
      <c r="AF147" s="3">
        <f>1/VLOOKUP($K147,'5-7 Weighting'!$CK$9:CL$445,2,FALSE)</f>
        <v>0.5</v>
      </c>
      <c r="AG147" s="3">
        <f t="shared" si="38"/>
        <v>70.777941900541592</v>
      </c>
      <c r="AH147" s="3">
        <f>AG147/(VLOOKUP($BI147,'5-7 Weighting'!$CO$12:$CP$23,2,FALSE)/(VLOOKUP($BI147,'5-7 Weighting'!$CO$12:$CQ$23,3,FALSE)))</f>
        <v>1.1137462126465836</v>
      </c>
      <c r="AI147" s="3">
        <f t="shared" si="31"/>
        <v>9.048074231540847E-3</v>
      </c>
      <c r="AJ147" s="3" t="s">
        <v>370</v>
      </c>
      <c r="AK147" s="6">
        <v>8.124000000000001E-3</v>
      </c>
      <c r="AL147" s="3" t="s">
        <v>358</v>
      </c>
      <c r="AM147" s="3">
        <v>7.0643478260869579E-3</v>
      </c>
      <c r="AN147" s="3" t="s">
        <v>26</v>
      </c>
      <c r="AO147" s="3" t="s">
        <v>53</v>
      </c>
      <c r="AP147" s="3" t="s">
        <v>6</v>
      </c>
      <c r="AQ147" s="3" t="s">
        <v>54</v>
      </c>
      <c r="AR147" s="3" t="s">
        <v>7</v>
      </c>
      <c r="AS147" s="3" t="s">
        <v>359</v>
      </c>
      <c r="AT147" s="3" t="s">
        <v>28</v>
      </c>
      <c r="AU147" s="3" t="s">
        <v>10</v>
      </c>
      <c r="AV147" s="3" t="s">
        <v>11</v>
      </c>
      <c r="AW147" s="3" t="s">
        <v>108</v>
      </c>
      <c r="AX147" s="3" t="s">
        <v>360</v>
      </c>
      <c r="AY147" s="3">
        <v>2010</v>
      </c>
      <c r="AZ147" s="3" t="s">
        <v>14</v>
      </c>
      <c r="BA147" s="3" t="s">
        <v>14</v>
      </c>
      <c r="BB147" s="3">
        <v>473</v>
      </c>
      <c r="BC147" s="3">
        <v>1</v>
      </c>
      <c r="BD147" s="3">
        <v>0</v>
      </c>
      <c r="BE147" s="3">
        <v>0</v>
      </c>
      <c r="BF147" s="3">
        <v>0</v>
      </c>
      <c r="BG147" s="3" t="s">
        <v>15</v>
      </c>
      <c r="BH147" s="3" t="s">
        <v>87</v>
      </c>
      <c r="BI147" s="3" t="s">
        <v>88</v>
      </c>
      <c r="BJ147" s="3" t="s">
        <v>33</v>
      </c>
      <c r="BK147" s="4"/>
      <c r="BL147" s="3">
        <v>2.0310000000000001</v>
      </c>
      <c r="BM147" s="3"/>
      <c r="BN147" s="3"/>
      <c r="BO147" s="3" t="s">
        <v>20</v>
      </c>
      <c r="BP147" s="3">
        <v>1.1499999999999999</v>
      </c>
      <c r="BQ147" s="3"/>
    </row>
    <row r="148" spans="1:69" x14ac:dyDescent="0.25">
      <c r="A148" s="2">
        <v>154</v>
      </c>
      <c r="B148" s="3" t="s">
        <v>1194</v>
      </c>
      <c r="C148" s="3">
        <v>154.1</v>
      </c>
      <c r="D148" s="3" t="s">
        <v>1200</v>
      </c>
      <c r="E148" s="3" t="s">
        <v>1196</v>
      </c>
      <c r="F148" s="3"/>
      <c r="G148" s="3"/>
      <c r="H148" s="3" t="str">
        <f>IF(AK148&lt;'2_3 - Outliers'!$F$11,"Exclude, Low outlier",IF(AK148&gt;'2_3 - Outliers'!$F$12,"Exclude, High outlier",""))</f>
        <v/>
      </c>
      <c r="I148" s="3">
        <f>IF(AM148="",VLOOKUP(BI148,'4 -Impute_SE'!$B$10:$C$21,2,FALSE),Database!AM148)</f>
        <v>0.01</v>
      </c>
      <c r="J148" s="3">
        <f t="shared" si="26"/>
        <v>100</v>
      </c>
      <c r="K148" s="3" t="s">
        <v>1557</v>
      </c>
      <c r="L148" s="3">
        <f>1/VLOOKUP($K148,'5-7 Weighting'!J:K,2,FALSE)</f>
        <v>1</v>
      </c>
      <c r="M148" s="3">
        <f t="shared" si="27"/>
        <v>100</v>
      </c>
      <c r="N148" s="3">
        <f>M148/(VLOOKUP($BI148,'5-7 Weighting'!$M$9:$N$20,2,FALSE)/VLOOKUP($BI148,'5-7 Weighting'!$M$9:$O$20,3,FALSE))</f>
        <v>1.8496395944861597</v>
      </c>
      <c r="O148" s="3">
        <f t="shared" si="28"/>
        <v>1.8496395944861597E-2</v>
      </c>
      <c r="P148" s="3" t="e">
        <f>1/VLOOKUP($K148,'5-7 Weighting'!Y:Z,2,FALSE)</f>
        <v>#N/A</v>
      </c>
      <c r="Q148" s="3" t="e">
        <f t="shared" si="32"/>
        <v>#N/A</v>
      </c>
      <c r="R148" s="3" t="e">
        <f>Q148/(VLOOKUP($BI148,'5-7 Weighting'!$AC$12:$AD$20,2,FALSE)/(VLOOKUP($BI148,'5-7 Weighting'!$AC$12:$AE$20,3,FALSE)))</f>
        <v>#N/A</v>
      </c>
      <c r="S148" s="3" t="e">
        <f t="shared" si="29"/>
        <v>#N/A</v>
      </c>
      <c r="T148" s="3" t="e">
        <f>1/VLOOKUP($K148,'5-7 Weighting'!$AO$9:$AP$311,2,FALSE)</f>
        <v>#N/A</v>
      </c>
      <c r="U148" s="3" t="e">
        <f t="shared" si="33"/>
        <v>#N/A</v>
      </c>
      <c r="V148" s="3" t="e">
        <f>U148/(VLOOKUP($BI148,'5-7 Weighting'!$AS$12:$AT$22,2,FALSE)/VLOOKUP($BI148,'5-7 Weighting'!$AS$12:$AU$22,3,FALSE))</f>
        <v>#N/A</v>
      </c>
      <c r="W148" s="3" t="e">
        <f t="shared" si="34"/>
        <v>#N/A</v>
      </c>
      <c r="X148" s="3">
        <f>1/VLOOKUP($K148,'5-7 Weighting'!$BE$9:$BF$487,2,FALSE)</f>
        <v>1</v>
      </c>
      <c r="Y148" s="3">
        <f t="shared" si="35"/>
        <v>100</v>
      </c>
      <c r="Z148" s="3">
        <f>Y148/(VLOOKUP($BI148,'5-7 Weighting'!$BI$12:$BJ$23,2,FALSE)/VLOOKUP($BI148,'5-7 Weighting'!$BI$12:$BK$23,3,FALSE))</f>
        <v>1.545452491979951</v>
      </c>
      <c r="AA148" s="3">
        <f t="shared" si="36"/>
        <v>1.5454524919799512E-2</v>
      </c>
      <c r="AB148" s="3">
        <f>1/VLOOKUP($K148,'5-7 Weighting'!$BU$9:$BV$415,2,FALSE)</f>
        <v>1</v>
      </c>
      <c r="AC148" s="3">
        <f t="shared" si="37"/>
        <v>100</v>
      </c>
      <c r="AD148" s="3">
        <f>AC148/(VLOOKUP($BI148,'5-7 Weighting'!$BY$12:$BZ$23,2,FALSE)/(VLOOKUP($BI148,'5-7 Weighting'!$BY$12:$CA$23,3,FALSE)))</f>
        <v>4.4244697746059085</v>
      </c>
      <c r="AE148" s="3">
        <f t="shared" si="30"/>
        <v>4.4244697746059089E-2</v>
      </c>
      <c r="AF148" s="3">
        <f>1/VLOOKUP($K148,'5-7 Weighting'!$CK$9:CL$445,2,FALSE)</f>
        <v>1</v>
      </c>
      <c r="AG148" s="3">
        <f t="shared" si="38"/>
        <v>100</v>
      </c>
      <c r="AH148" s="3">
        <f>AG148/(VLOOKUP($BI148,'5-7 Weighting'!$CO$12:$CP$23,2,FALSE)/(VLOOKUP($BI148,'5-7 Weighting'!$CO$12:$CQ$23,3,FALSE)))</f>
        <v>1.5331054131173432</v>
      </c>
      <c r="AI148" s="3">
        <f t="shared" si="31"/>
        <v>1.5331054131173432E-2</v>
      </c>
      <c r="AJ148" s="3" t="s">
        <v>1304</v>
      </c>
      <c r="AK148" s="6">
        <v>0.01</v>
      </c>
      <c r="AL148" s="3" t="s">
        <v>1305</v>
      </c>
      <c r="AM148" s="3">
        <v>0.01</v>
      </c>
      <c r="AN148" s="3" t="s">
        <v>1310</v>
      </c>
      <c r="AO148" s="3" t="s">
        <v>5</v>
      </c>
      <c r="AP148" s="3" t="s">
        <v>6</v>
      </c>
      <c r="AQ148" s="3" t="s">
        <v>5</v>
      </c>
      <c r="AR148" s="3" t="s">
        <v>102</v>
      </c>
      <c r="AS148" s="3" t="s">
        <v>37</v>
      </c>
      <c r="AT148" s="3" t="s">
        <v>1317</v>
      </c>
      <c r="AU148" s="3" t="s">
        <v>10</v>
      </c>
      <c r="AV148" s="3" t="s">
        <v>39</v>
      </c>
      <c r="AW148" s="3" t="s">
        <v>75</v>
      </c>
      <c r="AX148" s="3" t="s">
        <v>75</v>
      </c>
      <c r="AY148" s="3">
        <v>2011</v>
      </c>
      <c r="AZ148" s="3" t="s">
        <v>14</v>
      </c>
      <c r="BA148" s="3" t="s">
        <v>2425</v>
      </c>
      <c r="BB148" s="3">
        <v>4768</v>
      </c>
      <c r="BC148" s="3">
        <v>1</v>
      </c>
      <c r="BD148" s="3">
        <v>0</v>
      </c>
      <c r="BE148" s="3">
        <v>1</v>
      </c>
      <c r="BF148" s="3">
        <v>1</v>
      </c>
      <c r="BG148" s="3" t="s">
        <v>15</v>
      </c>
      <c r="BH148" s="3" t="s">
        <v>1360</v>
      </c>
      <c r="BI148" s="3" t="s">
        <v>17</v>
      </c>
      <c r="BJ148" s="3" t="s">
        <v>1402</v>
      </c>
      <c r="BK148" s="4"/>
      <c r="BL148" s="3">
        <v>0.01</v>
      </c>
      <c r="BM148" s="3"/>
      <c r="BN148" s="3"/>
      <c r="BO148" s="3"/>
      <c r="BP148" s="3">
        <v>1</v>
      </c>
      <c r="BQ148" s="3" t="s">
        <v>125</v>
      </c>
    </row>
    <row r="149" spans="1:69" x14ac:dyDescent="0.25">
      <c r="A149" s="2">
        <v>65</v>
      </c>
      <c r="B149" s="3" t="s">
        <v>354</v>
      </c>
      <c r="C149" s="3">
        <v>65.900000000000006</v>
      </c>
      <c r="D149" s="3" t="s">
        <v>386</v>
      </c>
      <c r="E149" s="3" t="s">
        <v>369</v>
      </c>
      <c r="F149" s="3"/>
      <c r="G149" s="3"/>
      <c r="H149" s="3" t="str">
        <f>IF(AK149&lt;'2_3 - Outliers'!$F$11,"Exclude, Low outlier",IF(AK149&gt;'2_3 - Outliers'!$F$12,"Exclude, High outlier",""))</f>
        <v/>
      </c>
      <c r="I149" s="3">
        <f>IF(AM149="",VLOOKUP(BI149,'4 -Impute_SE'!$B$10:$C$21,2,FALSE),Database!AM149)</f>
        <v>5.0820000000000004E-2</v>
      </c>
      <c r="J149" s="3">
        <f t="shared" si="26"/>
        <v>19.677292404565129</v>
      </c>
      <c r="K149" s="3" t="s">
        <v>1475</v>
      </c>
      <c r="L149" s="3">
        <f>1/VLOOKUP($K149,'5-7 Weighting'!J:K,2,FALSE)</f>
        <v>0.33333333333333331</v>
      </c>
      <c r="M149" s="3">
        <f t="shared" si="27"/>
        <v>6.5590974681883765</v>
      </c>
      <c r="N149" s="3">
        <f>M149/(VLOOKUP($BI149,'5-7 Weighting'!$M$9:$N$20,2,FALSE)/VLOOKUP($BI149,'5-7 Weighting'!$M$9:$O$20,3,FALSE))</f>
        <v>0.7320373104098018</v>
      </c>
      <c r="O149" s="3">
        <f t="shared" si="28"/>
        <v>7.4404272230052266E-3</v>
      </c>
      <c r="P149" s="3" t="e">
        <f>1/VLOOKUP($K149,'5-7 Weighting'!Y:Z,2,FALSE)</f>
        <v>#N/A</v>
      </c>
      <c r="Q149" s="3" t="e">
        <f t="shared" si="32"/>
        <v>#N/A</v>
      </c>
      <c r="R149" s="3" t="e">
        <f>Q149/(VLOOKUP($BI149,'5-7 Weighting'!$AC$12:$AD$20,2,FALSE)/(VLOOKUP($BI149,'5-7 Weighting'!$AC$12:$AE$20,3,FALSE)))</f>
        <v>#N/A</v>
      </c>
      <c r="S149" s="3" t="e">
        <f t="shared" si="29"/>
        <v>#N/A</v>
      </c>
      <c r="T149" s="3" t="e">
        <f>1/VLOOKUP($K149,'5-7 Weighting'!$AO$9:$AP$311,2,FALSE)</f>
        <v>#N/A</v>
      </c>
      <c r="U149" s="3" t="e">
        <f t="shared" si="33"/>
        <v>#N/A</v>
      </c>
      <c r="V149" s="3" t="e">
        <f>U149/(VLOOKUP($BI149,'5-7 Weighting'!$AS$12:$AT$22,2,FALSE)/VLOOKUP($BI149,'5-7 Weighting'!$AS$12:$AU$22,3,FALSE))</f>
        <v>#N/A</v>
      </c>
      <c r="W149" s="3" t="e">
        <f t="shared" si="34"/>
        <v>#N/A</v>
      </c>
      <c r="X149" s="3">
        <f>1/VLOOKUP($K149,'5-7 Weighting'!$BE$9:$BF$487,2,FALSE)</f>
        <v>0.33333333333333331</v>
      </c>
      <c r="Y149" s="3">
        <f t="shared" si="35"/>
        <v>6.5590974681883765</v>
      </c>
      <c r="Z149" s="3">
        <f>Y149/(VLOOKUP($BI149,'5-7 Weighting'!$BI$12:$BJ$23,2,FALSE)/VLOOKUP($BI149,'5-7 Weighting'!$BI$12:$BK$23,3,FALSE))</f>
        <v>0.66785844900936575</v>
      </c>
      <c r="AA149" s="3">
        <f t="shared" si="36"/>
        <v>6.7881132757311941E-3</v>
      </c>
      <c r="AB149" s="3" t="e">
        <f>1/VLOOKUP($K149,'5-7 Weighting'!$BU$9:$BV$415,2,FALSE)</f>
        <v>#N/A</v>
      </c>
      <c r="AC149" s="3" t="e">
        <f t="shared" si="37"/>
        <v>#N/A</v>
      </c>
      <c r="AD149" s="3" t="e">
        <f>AC149/(VLOOKUP($BI149,'5-7 Weighting'!$BY$12:$BZ$23,2,FALSE)/(VLOOKUP($BI149,'5-7 Weighting'!$BY$12:$CA$23,3,FALSE)))</f>
        <v>#N/A</v>
      </c>
      <c r="AE149" s="3" t="e">
        <f t="shared" si="30"/>
        <v>#N/A</v>
      </c>
      <c r="AF149" s="3">
        <f>1/VLOOKUP($K149,'5-7 Weighting'!$CK$9:CL$445,2,FALSE)</f>
        <v>0.33333333333333331</v>
      </c>
      <c r="AG149" s="3">
        <f t="shared" si="38"/>
        <v>6.5590974681883765</v>
      </c>
      <c r="AH149" s="3">
        <f>AG149/(VLOOKUP($BI149,'5-7 Weighting'!$CO$12:$CP$23,2,FALSE)/(VLOOKUP($BI149,'5-7 Weighting'!$CO$12:$CQ$23,3,FALSE)))</f>
        <v>0.68891368594882152</v>
      </c>
      <c r="AI149" s="3">
        <f t="shared" si="31"/>
        <v>7.0021187039838225E-3</v>
      </c>
      <c r="AJ149" s="3" t="s">
        <v>370</v>
      </c>
      <c r="AK149" s="6">
        <v>1.0164000000000001E-2</v>
      </c>
      <c r="AL149" s="3" t="s">
        <v>358</v>
      </c>
      <c r="AM149" s="3">
        <v>5.0820000000000004E-2</v>
      </c>
      <c r="AN149" s="3" t="s">
        <v>26</v>
      </c>
      <c r="AO149" s="3" t="s">
        <v>53</v>
      </c>
      <c r="AP149" s="3" t="s">
        <v>6</v>
      </c>
      <c r="AQ149" s="3" t="s">
        <v>54</v>
      </c>
      <c r="AR149" s="3" t="s">
        <v>7</v>
      </c>
      <c r="AS149" s="3" t="s">
        <v>359</v>
      </c>
      <c r="AT149" s="3" t="s">
        <v>28</v>
      </c>
      <c r="AU149" s="3" t="s">
        <v>10</v>
      </c>
      <c r="AV149" s="3" t="s">
        <v>11</v>
      </c>
      <c r="AW149" s="4" t="s">
        <v>108</v>
      </c>
      <c r="AX149" s="4" t="s">
        <v>360</v>
      </c>
      <c r="AY149" s="4">
        <v>2010</v>
      </c>
      <c r="AZ149" s="3" t="s">
        <v>14</v>
      </c>
      <c r="BA149" s="3" t="s">
        <v>14</v>
      </c>
      <c r="BB149" s="3">
        <v>473</v>
      </c>
      <c r="BC149" s="3">
        <v>1</v>
      </c>
      <c r="BD149" s="3">
        <v>0</v>
      </c>
      <c r="BE149" s="3">
        <v>0</v>
      </c>
      <c r="BF149" s="3">
        <v>0</v>
      </c>
      <c r="BG149" s="4" t="s">
        <v>348</v>
      </c>
      <c r="BH149" s="4" t="s">
        <v>361</v>
      </c>
      <c r="BI149" s="4" t="s">
        <v>350</v>
      </c>
      <c r="BJ149" s="4" t="s">
        <v>33</v>
      </c>
      <c r="BK149" s="4"/>
      <c r="BL149" s="3">
        <v>4.2000000000000003E-2</v>
      </c>
      <c r="BM149" s="3"/>
      <c r="BN149" s="3"/>
      <c r="BO149" s="3" t="s">
        <v>20</v>
      </c>
      <c r="BP149" s="3">
        <v>0.2</v>
      </c>
      <c r="BQ149" s="3"/>
    </row>
    <row r="150" spans="1:69" x14ac:dyDescent="0.25">
      <c r="A150" s="2">
        <v>65</v>
      </c>
      <c r="B150" s="3" t="s">
        <v>354</v>
      </c>
      <c r="C150" s="3">
        <v>65.7</v>
      </c>
      <c r="D150" s="3" t="s">
        <v>385</v>
      </c>
      <c r="E150" s="3" t="s">
        <v>356</v>
      </c>
      <c r="F150" s="3"/>
      <c r="G150" s="3"/>
      <c r="H150" s="3" t="str">
        <f>IF(AK150&lt;'2_3 - Outliers'!$F$11,"Exclude, Low outlier",IF(AK150&gt;'2_3 - Outliers'!$F$12,"Exclude, High outlier",""))</f>
        <v/>
      </c>
      <c r="I150" s="3">
        <f>IF(AM150="",VLOOKUP(BI150,'4 -Impute_SE'!$B$10:$C$21,2,FALSE),Database!AM150)</f>
        <v>2.9177777777777778E-2</v>
      </c>
      <c r="J150" s="3">
        <f t="shared" si="26"/>
        <v>34.272658035034269</v>
      </c>
      <c r="K150" s="3" t="s">
        <v>1558</v>
      </c>
      <c r="L150" s="3">
        <f>1/VLOOKUP($K150,'5-7 Weighting'!J:K,2,FALSE)</f>
        <v>0.33333333333333331</v>
      </c>
      <c r="M150" s="3">
        <f t="shared" si="27"/>
        <v>11.424219345011423</v>
      </c>
      <c r="N150" s="3">
        <f>M150/(VLOOKUP($BI150,'5-7 Weighting'!$M$9:$N$20,2,FALSE)/VLOOKUP($BI150,'5-7 Weighting'!$M$9:$O$20,3,FALSE))</f>
        <v>1.2750160892430888</v>
      </c>
      <c r="O150" s="3">
        <f t="shared" si="28"/>
        <v>1.3392769001409404E-2</v>
      </c>
      <c r="P150" s="3" t="e">
        <f>1/VLOOKUP($K150,'5-7 Weighting'!Y:Z,2,FALSE)</f>
        <v>#N/A</v>
      </c>
      <c r="Q150" s="3" t="e">
        <f t="shared" si="32"/>
        <v>#N/A</v>
      </c>
      <c r="R150" s="3" t="e">
        <f>Q150/(VLOOKUP($BI150,'5-7 Weighting'!$AC$12:$AD$20,2,FALSE)/(VLOOKUP($BI150,'5-7 Weighting'!$AC$12:$AE$20,3,FALSE)))</f>
        <v>#N/A</v>
      </c>
      <c r="S150" s="3" t="e">
        <f t="shared" si="29"/>
        <v>#N/A</v>
      </c>
      <c r="T150" s="3" t="e">
        <f>1/VLOOKUP($K150,'5-7 Weighting'!$AO$9:$AP$311,2,FALSE)</f>
        <v>#N/A</v>
      </c>
      <c r="U150" s="3" t="e">
        <f t="shared" si="33"/>
        <v>#N/A</v>
      </c>
      <c r="V150" s="3" t="e">
        <f>U150/(VLOOKUP($BI150,'5-7 Weighting'!$AS$12:$AT$22,2,FALSE)/VLOOKUP($BI150,'5-7 Weighting'!$AS$12:$AU$22,3,FALSE))</f>
        <v>#N/A</v>
      </c>
      <c r="W150" s="3" t="e">
        <f t="shared" si="34"/>
        <v>#N/A</v>
      </c>
      <c r="X150" s="3">
        <f>1/VLOOKUP($K150,'5-7 Weighting'!$BE$9:$BF$487,2,FALSE)</f>
        <v>0.33333333333333331</v>
      </c>
      <c r="Y150" s="3">
        <f t="shared" si="35"/>
        <v>11.424219345011423</v>
      </c>
      <c r="Z150" s="3">
        <f>Y150/(VLOOKUP($BI150,'5-7 Weighting'!$BI$12:$BJ$23,2,FALSE)/VLOOKUP($BI150,'5-7 Weighting'!$BI$12:$BK$23,3,FALSE))</f>
        <v>1.1632334250110576</v>
      </c>
      <c r="AA150" s="3">
        <f t="shared" si="36"/>
        <v>1.221860389631615E-2</v>
      </c>
      <c r="AB150" s="3" t="e">
        <f>1/VLOOKUP($K150,'5-7 Weighting'!$BU$9:$BV$415,2,FALSE)</f>
        <v>#N/A</v>
      </c>
      <c r="AC150" s="3" t="e">
        <f t="shared" si="37"/>
        <v>#N/A</v>
      </c>
      <c r="AD150" s="3" t="e">
        <f>AC150/(VLOOKUP($BI150,'5-7 Weighting'!$BY$12:$BZ$23,2,FALSE)/(VLOOKUP($BI150,'5-7 Weighting'!$BY$12:$CA$23,3,FALSE)))</f>
        <v>#N/A</v>
      </c>
      <c r="AE150" s="3" t="e">
        <f t="shared" si="30"/>
        <v>#N/A</v>
      </c>
      <c r="AF150" s="3">
        <f>1/VLOOKUP($K150,'5-7 Weighting'!$CK$9:CL$445,2,FALSE)</f>
        <v>0.33333333333333331</v>
      </c>
      <c r="AG150" s="3">
        <f t="shared" si="38"/>
        <v>11.424219345011423</v>
      </c>
      <c r="AH150" s="3">
        <f>AG150/(VLOOKUP($BI150,'5-7 Weighting'!$CO$12:$CP$23,2,FALSE)/(VLOOKUP($BI150,'5-7 Weighting'!$CO$12:$CQ$23,3,FALSE)))</f>
        <v>1.1999060993117745</v>
      </c>
      <c r="AI150" s="3">
        <f t="shared" si="31"/>
        <v>1.2603813667170879E-2</v>
      </c>
      <c r="AJ150" s="3" t="s">
        <v>370</v>
      </c>
      <c r="AK150" s="6">
        <v>1.0503999999999999E-2</v>
      </c>
      <c r="AL150" s="3" t="s">
        <v>358</v>
      </c>
      <c r="AM150" s="3">
        <v>2.9177777777777778E-2</v>
      </c>
      <c r="AN150" s="3" t="s">
        <v>26</v>
      </c>
      <c r="AO150" s="3" t="s">
        <v>53</v>
      </c>
      <c r="AP150" s="3" t="s">
        <v>6</v>
      </c>
      <c r="AQ150" s="3" t="s">
        <v>54</v>
      </c>
      <c r="AR150" s="3" t="s">
        <v>7</v>
      </c>
      <c r="AS150" s="3" t="s">
        <v>359</v>
      </c>
      <c r="AT150" s="3" t="s">
        <v>28</v>
      </c>
      <c r="AU150" s="3" t="s">
        <v>10</v>
      </c>
      <c r="AV150" s="3" t="s">
        <v>11</v>
      </c>
      <c r="AW150" s="4" t="s">
        <v>108</v>
      </c>
      <c r="AX150" s="4" t="s">
        <v>360</v>
      </c>
      <c r="AY150" s="4">
        <v>2010</v>
      </c>
      <c r="AZ150" s="3" t="s">
        <v>14</v>
      </c>
      <c r="BA150" s="3" t="s">
        <v>14</v>
      </c>
      <c r="BB150" s="3">
        <v>473</v>
      </c>
      <c r="BC150" s="3">
        <v>1</v>
      </c>
      <c r="BD150" s="3">
        <v>0</v>
      </c>
      <c r="BE150" s="3">
        <v>0</v>
      </c>
      <c r="BF150" s="3">
        <v>0</v>
      </c>
      <c r="BG150" s="4" t="s">
        <v>348</v>
      </c>
      <c r="BH150" s="4" t="s">
        <v>379</v>
      </c>
      <c r="BI150" s="4" t="s">
        <v>350</v>
      </c>
      <c r="BJ150" s="4" t="s">
        <v>33</v>
      </c>
      <c r="BK150" s="4"/>
      <c r="BL150" s="3">
        <v>5.1999999999999998E-2</v>
      </c>
      <c r="BM150" s="3"/>
      <c r="BN150" s="3"/>
      <c r="BO150" s="3" t="s">
        <v>20</v>
      </c>
      <c r="BP150" s="3">
        <v>0.36</v>
      </c>
      <c r="BQ150" s="3"/>
    </row>
    <row r="151" spans="1:69" x14ac:dyDescent="0.25">
      <c r="A151" s="2">
        <v>139</v>
      </c>
      <c r="B151" s="3" t="s">
        <v>996</v>
      </c>
      <c r="C151" s="3">
        <v>139.4</v>
      </c>
      <c r="D151" s="3" t="s">
        <v>997</v>
      </c>
      <c r="E151" s="3" t="s">
        <v>998</v>
      </c>
      <c r="F151" s="3"/>
      <c r="G151" s="3"/>
      <c r="H151" s="3" t="str">
        <f>IF(AK151&lt;'2_3 - Outliers'!$F$11,"Exclude, Low outlier",IF(AK151&gt;'2_3 - Outliers'!$F$12,"Exclude, High outlier",""))</f>
        <v/>
      </c>
      <c r="I151" s="3">
        <f>IF(AM151="",VLOOKUP(BI151,'4 -Impute_SE'!$B$10:$C$21,2,FALSE),Database!AM151)</f>
        <v>0.13469999999999999</v>
      </c>
      <c r="J151" s="3">
        <f t="shared" si="26"/>
        <v>7.4239049740163336</v>
      </c>
      <c r="K151" s="3" t="s">
        <v>1559</v>
      </c>
      <c r="L151" s="3">
        <f>1/VLOOKUP($K151,'5-7 Weighting'!J:K,2,FALSE)</f>
        <v>1</v>
      </c>
      <c r="M151" s="3">
        <f t="shared" si="27"/>
        <v>7.4239049740163336</v>
      </c>
      <c r="N151" s="3">
        <f>M151/(VLOOKUP($BI151,'5-7 Weighting'!$M$9:$N$20,2,FALSE)/VLOOKUP($BI151,'5-7 Weighting'!$M$9:$O$20,3,FALSE))</f>
        <v>0.15039437862144028</v>
      </c>
      <c r="O151" s="3">
        <f t="shared" si="28"/>
        <v>2.0002452356651557E-3</v>
      </c>
      <c r="P151" s="3" t="e">
        <f>1/VLOOKUP($K151,'5-7 Weighting'!Y:Z,2,FALSE)</f>
        <v>#N/A</v>
      </c>
      <c r="Q151" s="3" t="e">
        <f t="shared" si="32"/>
        <v>#N/A</v>
      </c>
      <c r="R151" s="3" t="e">
        <f>Q151/(VLOOKUP($BI151,'5-7 Weighting'!$AC$12:$AD$20,2,FALSE)/(VLOOKUP($BI151,'5-7 Weighting'!$AC$12:$AE$20,3,FALSE)))</f>
        <v>#N/A</v>
      </c>
      <c r="S151" s="3" t="e">
        <f t="shared" si="29"/>
        <v>#N/A</v>
      </c>
      <c r="T151" s="3" t="e">
        <f>1/VLOOKUP($K151,'5-7 Weighting'!$AO$9:$AP$311,2,FALSE)</f>
        <v>#N/A</v>
      </c>
      <c r="U151" s="3" t="e">
        <f t="shared" si="33"/>
        <v>#N/A</v>
      </c>
      <c r="V151" s="3" t="e">
        <f>U151/(VLOOKUP($BI151,'5-7 Weighting'!$AS$12:$AT$22,2,FALSE)/VLOOKUP($BI151,'5-7 Weighting'!$AS$12:$AU$22,3,FALSE))</f>
        <v>#N/A</v>
      </c>
      <c r="W151" s="3" t="e">
        <f t="shared" si="34"/>
        <v>#N/A</v>
      </c>
      <c r="X151" s="3">
        <f>1/VLOOKUP($K151,'5-7 Weighting'!$BE$9:$BF$487,2,FALSE)</f>
        <v>1</v>
      </c>
      <c r="Y151" s="3">
        <f t="shared" si="35"/>
        <v>7.4239049740163336</v>
      </c>
      <c r="Z151" s="3">
        <f>Y151/(VLOOKUP($BI151,'5-7 Weighting'!$BI$12:$BJ$23,2,FALSE)/VLOOKUP($BI151,'5-7 Weighting'!$BI$12:$BK$23,3,FALSE))</f>
        <v>0.11723936968000651</v>
      </c>
      <c r="AA151" s="3">
        <f t="shared" si="36"/>
        <v>1.5592836167440864E-3</v>
      </c>
      <c r="AB151" s="3">
        <f>1/VLOOKUP($K151,'5-7 Weighting'!$BU$9:$BV$415,2,FALSE)</f>
        <v>1</v>
      </c>
      <c r="AC151" s="3">
        <f t="shared" si="37"/>
        <v>7.4239049740163336</v>
      </c>
      <c r="AD151" s="3">
        <f>AC151/(VLOOKUP($BI151,'5-7 Weighting'!$BY$12:$BZ$23,2,FALSE)/(VLOOKUP($BI151,'5-7 Weighting'!$BY$12:$CA$23,3,FALSE)))</f>
        <v>0.3989022259933413</v>
      </c>
      <c r="AE151" s="3">
        <f t="shared" si="30"/>
        <v>5.305399605711439E-3</v>
      </c>
      <c r="AF151" s="3">
        <f>1/VLOOKUP($K151,'5-7 Weighting'!$CK$9:CL$445,2,FALSE)</f>
        <v>1</v>
      </c>
      <c r="AG151" s="3">
        <f t="shared" si="38"/>
        <v>7.4239049740163336</v>
      </c>
      <c r="AH151" s="3">
        <f>AG151/(VLOOKUP($BI151,'5-7 Weighting'!$CO$12:$CP$23,2,FALSE)/(VLOOKUP($BI151,'5-7 Weighting'!$CO$12:$CQ$23,3,FALSE)))</f>
        <v>0.11377784532719568</v>
      </c>
      <c r="AI151" s="3">
        <f t="shared" si="31"/>
        <v>1.5132453428517024E-3</v>
      </c>
      <c r="AJ151" s="3" t="s">
        <v>965</v>
      </c>
      <c r="AK151" s="6">
        <v>1.3299999999999999E-2</v>
      </c>
      <c r="AL151" s="3" t="s">
        <v>157</v>
      </c>
      <c r="AM151" s="3">
        <v>0.13469999999999999</v>
      </c>
      <c r="AN151" s="3" t="s">
        <v>26</v>
      </c>
      <c r="AO151" s="3" t="s">
        <v>53</v>
      </c>
      <c r="AP151" s="3" t="s">
        <v>6</v>
      </c>
      <c r="AQ151" s="3" t="s">
        <v>54</v>
      </c>
      <c r="AR151" s="3" t="s">
        <v>7</v>
      </c>
      <c r="AS151" s="3"/>
      <c r="AT151" s="3" t="s">
        <v>28</v>
      </c>
      <c r="AU151" s="3" t="s">
        <v>338</v>
      </c>
      <c r="AV151" s="3" t="s">
        <v>339</v>
      </c>
      <c r="AW151" s="4" t="s">
        <v>999</v>
      </c>
      <c r="AX151" s="4" t="s">
        <v>13</v>
      </c>
      <c r="AY151" s="4" t="s">
        <v>1000</v>
      </c>
      <c r="AZ151" s="3" t="s">
        <v>2425</v>
      </c>
      <c r="BA151" s="3" t="s">
        <v>14</v>
      </c>
      <c r="BB151" s="3">
        <v>120</v>
      </c>
      <c r="BC151" s="3">
        <v>1</v>
      </c>
      <c r="BD151" s="3">
        <v>1</v>
      </c>
      <c r="BE151" s="3">
        <v>0</v>
      </c>
      <c r="BF151" s="3">
        <v>1</v>
      </c>
      <c r="BG151" s="4" t="s">
        <v>15</v>
      </c>
      <c r="BH151" s="4" t="s">
        <v>566</v>
      </c>
      <c r="BI151" s="4" t="s">
        <v>977</v>
      </c>
      <c r="BJ151" s="4" t="s">
        <v>33</v>
      </c>
      <c r="BK151" s="4"/>
      <c r="BL151" s="3">
        <v>1.3299999999999999E-2</v>
      </c>
      <c r="BM151" s="3"/>
      <c r="BN151" s="3"/>
      <c r="BO151" s="3"/>
      <c r="BP151" s="3">
        <v>9.8737936154417227E-2</v>
      </c>
      <c r="BQ151" s="3" t="s">
        <v>125</v>
      </c>
    </row>
    <row r="152" spans="1:69" x14ac:dyDescent="0.25">
      <c r="A152" s="2">
        <v>106</v>
      </c>
      <c r="B152" s="3" t="s">
        <v>471</v>
      </c>
      <c r="C152" s="3">
        <v>106.1</v>
      </c>
      <c r="D152" s="3" t="s">
        <v>472</v>
      </c>
      <c r="E152" s="3" t="s">
        <v>473</v>
      </c>
      <c r="F152" s="3"/>
      <c r="G152" s="3"/>
      <c r="H152" s="3" t="str">
        <f>IF(AK152&lt;'2_3 - Outliers'!$F$11,"Exclude, Low outlier",IF(AK152&gt;'2_3 - Outliers'!$F$12,"Exclude, High outlier",""))</f>
        <v/>
      </c>
      <c r="I152" s="3">
        <f>IF(AM152="",VLOOKUP(BI152,'4 -Impute_SE'!$B$10:$C$21,2,FALSE),Database!AM152)</f>
        <v>7.9336709847607212E-2</v>
      </c>
      <c r="J152" s="3">
        <f t="shared" si="26"/>
        <v>12.604505555131235</v>
      </c>
      <c r="K152" s="3" t="s">
        <v>1560</v>
      </c>
      <c r="L152" s="3">
        <f>1/VLOOKUP($K152,'5-7 Weighting'!J:K,2,FALSE)</f>
        <v>1</v>
      </c>
      <c r="M152" s="3">
        <f t="shared" si="27"/>
        <v>12.604505555131235</v>
      </c>
      <c r="N152" s="3">
        <f>M152/(VLOOKUP($BI152,'5-7 Weighting'!$M$9:$N$20,2,FALSE)/VLOOKUP($BI152,'5-7 Weighting'!$M$9:$O$20,3,FALSE))</f>
        <v>0.25534362137301297</v>
      </c>
      <c r="O152" s="3">
        <f t="shared" si="28"/>
        <v>3.3997592647398334E-3</v>
      </c>
      <c r="P152" s="3" t="e">
        <f>1/VLOOKUP($K152,'5-7 Weighting'!Y:Z,2,FALSE)</f>
        <v>#N/A</v>
      </c>
      <c r="Q152" s="3" t="e">
        <f t="shared" si="32"/>
        <v>#N/A</v>
      </c>
      <c r="R152" s="3" t="e">
        <f>Q152/(VLOOKUP($BI152,'5-7 Weighting'!$AC$12:$AD$20,2,FALSE)/(VLOOKUP($BI152,'5-7 Weighting'!$AC$12:$AE$20,3,FALSE)))</f>
        <v>#N/A</v>
      </c>
      <c r="S152" s="3" t="e">
        <f t="shared" si="29"/>
        <v>#N/A</v>
      </c>
      <c r="T152" s="3" t="e">
        <f>1/VLOOKUP($K152,'5-7 Weighting'!$AO$9:$AP$311,2,FALSE)</f>
        <v>#N/A</v>
      </c>
      <c r="U152" s="3" t="e">
        <f t="shared" si="33"/>
        <v>#N/A</v>
      </c>
      <c r="V152" s="3" t="e">
        <f>U152/(VLOOKUP($BI152,'5-7 Weighting'!$AS$12:$AT$22,2,FALSE)/VLOOKUP($BI152,'5-7 Weighting'!$AS$12:$AU$22,3,FALSE))</f>
        <v>#N/A</v>
      </c>
      <c r="W152" s="3" t="e">
        <f t="shared" si="34"/>
        <v>#N/A</v>
      </c>
      <c r="X152" s="3">
        <f>1/VLOOKUP($K152,'5-7 Weighting'!$BE$9:$BF$487,2,FALSE)</f>
        <v>1</v>
      </c>
      <c r="Y152" s="3">
        <f t="shared" si="35"/>
        <v>12.604505555131235</v>
      </c>
      <c r="Z152" s="3">
        <f>Y152/(VLOOKUP($BI152,'5-7 Weighting'!$BI$12:$BJ$23,2,FALSE)/VLOOKUP($BI152,'5-7 Weighting'!$BI$12:$BK$23,3,FALSE))</f>
        <v>0.19905215537965953</v>
      </c>
      <c r="AA152" s="3">
        <f t="shared" si="36"/>
        <v>2.6502694908906513E-3</v>
      </c>
      <c r="AB152" s="3">
        <f>1/VLOOKUP($K152,'5-7 Weighting'!$BU$9:$BV$415,2,FALSE)</f>
        <v>1</v>
      </c>
      <c r="AC152" s="3">
        <f t="shared" si="37"/>
        <v>12.604505555131235</v>
      </c>
      <c r="AD152" s="3">
        <f>AC152/(VLOOKUP($BI152,'5-7 Weighting'!$BY$12:$BZ$23,2,FALSE)/(VLOOKUP($BI152,'5-7 Weighting'!$BY$12:$CA$23,3,FALSE)))</f>
        <v>0.6772669290737372</v>
      </c>
      <c r="AE152" s="3">
        <f t="shared" si="30"/>
        <v>9.017435032993102E-3</v>
      </c>
      <c r="AF152" s="3" t="e">
        <f>1/VLOOKUP($K152,'5-7 Weighting'!$CK$9:CL$445,2,FALSE)</f>
        <v>#N/A</v>
      </c>
      <c r="AG152" s="3" t="e">
        <f t="shared" si="38"/>
        <v>#N/A</v>
      </c>
      <c r="AH152" s="3" t="e">
        <f>AG152/(VLOOKUP($BI152,'5-7 Weighting'!$CO$12:$CP$23,2,FALSE)/(VLOOKUP($BI152,'5-7 Weighting'!$CO$12:$CQ$23,3,FALSE)))</f>
        <v>#N/A</v>
      </c>
      <c r="AI152" s="3" t="e">
        <f t="shared" si="31"/>
        <v>#N/A</v>
      </c>
      <c r="AJ152" s="3" t="s">
        <v>474</v>
      </c>
      <c r="AK152" s="6">
        <v>1.331444759206799E-2</v>
      </c>
      <c r="AL152" s="3" t="s">
        <v>475</v>
      </c>
      <c r="AM152" s="3"/>
      <c r="AN152" s="3"/>
      <c r="AO152" s="3" t="s">
        <v>53</v>
      </c>
      <c r="AP152" s="3" t="s">
        <v>6</v>
      </c>
      <c r="AQ152" s="3" t="s">
        <v>54</v>
      </c>
      <c r="AR152" s="3" t="s">
        <v>7</v>
      </c>
      <c r="AS152" s="3" t="s">
        <v>476</v>
      </c>
      <c r="AT152" s="3" t="s">
        <v>28</v>
      </c>
      <c r="AU152" s="3" t="s">
        <v>57</v>
      </c>
      <c r="AV152" s="3" t="s">
        <v>11</v>
      </c>
      <c r="AW152" s="4" t="s">
        <v>477</v>
      </c>
      <c r="AX152" s="4" t="s">
        <v>13</v>
      </c>
      <c r="AY152" s="4">
        <v>2012</v>
      </c>
      <c r="AZ152" s="3" t="s">
        <v>14</v>
      </c>
      <c r="BA152" s="3" t="s">
        <v>14</v>
      </c>
      <c r="BB152" s="3">
        <v>779</v>
      </c>
      <c r="BC152" s="3">
        <v>0</v>
      </c>
      <c r="BD152" s="3">
        <v>1</v>
      </c>
      <c r="BE152" s="3">
        <v>1</v>
      </c>
      <c r="BF152" s="3">
        <v>1</v>
      </c>
      <c r="BG152" s="4" t="s">
        <v>15</v>
      </c>
      <c r="BH152" s="4" t="s">
        <v>41</v>
      </c>
      <c r="BI152" s="4" t="s">
        <v>42</v>
      </c>
      <c r="BJ152" s="4" t="s">
        <v>478</v>
      </c>
      <c r="BK152" s="4"/>
      <c r="BL152" s="3">
        <v>4.7E-2</v>
      </c>
      <c r="BM152" s="3"/>
      <c r="BN152" s="3"/>
      <c r="BO152" s="3" t="s">
        <v>20</v>
      </c>
      <c r="BP152" s="3" t="s">
        <v>20</v>
      </c>
      <c r="BQ152" s="3"/>
    </row>
    <row r="153" spans="1:69" x14ac:dyDescent="0.25">
      <c r="A153" s="2">
        <v>111</v>
      </c>
      <c r="B153" s="3" t="s">
        <v>146</v>
      </c>
      <c r="C153" s="3">
        <v>111.1</v>
      </c>
      <c r="D153" s="3" t="s">
        <v>526</v>
      </c>
      <c r="E153" s="3" t="s">
        <v>312</v>
      </c>
      <c r="F153" s="3">
        <v>1</v>
      </c>
      <c r="G153" s="3"/>
      <c r="H153" s="3" t="str">
        <f>IF(AK153&lt;'2_3 - Outliers'!$F$11,"Exclude, Low outlier",IF(AK153&gt;'2_3 - Outliers'!$F$12,"Exclude, High outlier",""))</f>
        <v/>
      </c>
      <c r="I153" s="3">
        <f>IF(AM153="",VLOOKUP(BI153,'4 -Impute_SE'!$B$10:$C$21,2,FALSE),Database!AM153)</f>
        <v>6.021384603925508E-2</v>
      </c>
      <c r="J153" s="3">
        <f t="shared" si="26"/>
        <v>16.607475950765082</v>
      </c>
      <c r="K153" s="3" t="s">
        <v>1449</v>
      </c>
      <c r="L153" s="3">
        <f>1/VLOOKUP($K153,'5-7 Weighting'!J:K,2,FALSE)</f>
        <v>0.33333333333333331</v>
      </c>
      <c r="M153" s="3">
        <f t="shared" si="27"/>
        <v>5.5358253169216933</v>
      </c>
      <c r="N153" s="3">
        <f>M153/(VLOOKUP($BI153,'5-7 Weighting'!$M$9:$N$20,2,FALSE)/VLOOKUP($BI153,'5-7 Weighting'!$M$9:$O$20,3,FALSE))</f>
        <v>7.9401712475562145E-2</v>
      </c>
      <c r="O153" s="3">
        <f t="shared" si="28"/>
        <v>1.0779576485682317E-3</v>
      </c>
      <c r="P153" s="3">
        <f>1/VLOOKUP($K153,'5-7 Weighting'!Y:Z,2,FALSE)</f>
        <v>0.33333333333333331</v>
      </c>
      <c r="Q153" s="3">
        <f t="shared" si="32"/>
        <v>5.5358253169216933</v>
      </c>
      <c r="R153" s="3">
        <f>Q153/(VLOOKUP($BI153,'5-7 Weighting'!$AC$12:$AD$20,2,FALSE)/(VLOOKUP($BI153,'5-7 Weighting'!$AC$12:$AE$20,3,FALSE)))</f>
        <v>6.8680307356675796E-2</v>
      </c>
      <c r="S153" s="3">
        <f t="shared" si="29"/>
        <v>9.3240385267423064E-4</v>
      </c>
      <c r="T153" s="3">
        <f>1/VLOOKUP($K153,'5-7 Weighting'!$AO$9:$AP$311,2,FALSE)</f>
        <v>0.33333333333333331</v>
      </c>
      <c r="U153" s="3">
        <f t="shared" si="33"/>
        <v>5.5358253169216933</v>
      </c>
      <c r="V153" s="3">
        <f>U153/(VLOOKUP($BI153,'5-7 Weighting'!$AS$12:$AT$22,2,FALSE)/VLOOKUP($BI153,'5-7 Weighting'!$AS$12:$AU$22,3,FALSE))</f>
        <v>6.8680307356675796E-2</v>
      </c>
      <c r="W153" s="3">
        <f t="shared" si="34"/>
        <v>9.3240385267423064E-4</v>
      </c>
      <c r="X153" s="3" t="e">
        <f>1/VLOOKUP($K153,'5-7 Weighting'!$BE$9:$BF$487,2,FALSE)</f>
        <v>#N/A</v>
      </c>
      <c r="Y153" s="3" t="e">
        <f t="shared" si="35"/>
        <v>#N/A</v>
      </c>
      <c r="Z153" s="3" t="e">
        <f>Y153/(VLOOKUP($BI153,'5-7 Weighting'!$BI$12:$BJ$23,2,FALSE)/VLOOKUP($BI153,'5-7 Weighting'!$BI$12:$BK$23,3,FALSE))</f>
        <v>#N/A</v>
      </c>
      <c r="AA153" s="3" t="e">
        <f t="shared" si="36"/>
        <v>#N/A</v>
      </c>
      <c r="AB153" s="3">
        <f>1/VLOOKUP($K153,'5-7 Weighting'!$BU$9:$BV$415,2,FALSE)</f>
        <v>0.33333333333333331</v>
      </c>
      <c r="AC153" s="3">
        <f t="shared" si="37"/>
        <v>5.5358253169216933</v>
      </c>
      <c r="AD153" s="3">
        <f>AC153/(VLOOKUP($BI153,'5-7 Weighting'!$BY$12:$BZ$23,2,FALSE)/(VLOOKUP($BI153,'5-7 Weighting'!$BY$12:$CA$23,3,FALSE)))</f>
        <v>0.48929171748298628</v>
      </c>
      <c r="AE153" s="3">
        <f t="shared" si="30"/>
        <v>6.6426243565490227E-3</v>
      </c>
      <c r="AF153" s="3">
        <f>1/VLOOKUP($K153,'5-7 Weighting'!$CK$9:CL$445,2,FALSE)</f>
        <v>0.33333333333333331</v>
      </c>
      <c r="AG153" s="3">
        <f t="shared" si="38"/>
        <v>5.5358253169216933</v>
      </c>
      <c r="AH153" s="3">
        <f>AG153/(VLOOKUP($BI153,'5-7 Weighting'!$CO$12:$CP$23,2,FALSE)/(VLOOKUP($BI153,'5-7 Weighting'!$CO$12:$CQ$23,3,FALSE)))</f>
        <v>8.7110536348435866E-2</v>
      </c>
      <c r="AI153" s="3">
        <f t="shared" si="31"/>
        <v>1.1826126414663655E-3</v>
      </c>
      <c r="AJ153" s="3" t="s">
        <v>149</v>
      </c>
      <c r="AK153" s="6">
        <v>1.3576000000000001E-2</v>
      </c>
      <c r="AL153" s="3" t="s">
        <v>134</v>
      </c>
      <c r="AM153" s="3"/>
      <c r="AN153" s="3"/>
      <c r="AO153" s="3" t="s">
        <v>53</v>
      </c>
      <c r="AP153" s="3" t="s">
        <v>6</v>
      </c>
      <c r="AQ153" s="3" t="s">
        <v>54</v>
      </c>
      <c r="AR153" s="3" t="s">
        <v>7</v>
      </c>
      <c r="AS153" s="3" t="s">
        <v>37</v>
      </c>
      <c r="AT153" s="3" t="s">
        <v>38</v>
      </c>
      <c r="AU153" s="3" t="s">
        <v>57</v>
      </c>
      <c r="AV153" s="3" t="s">
        <v>74</v>
      </c>
      <c r="AW153" s="4" t="s">
        <v>12</v>
      </c>
      <c r="AX153" s="4" t="s">
        <v>140</v>
      </c>
      <c r="AY153" s="4" t="s">
        <v>150</v>
      </c>
      <c r="AZ153" s="3" t="s">
        <v>2425</v>
      </c>
      <c r="BA153" s="3" t="s">
        <v>30</v>
      </c>
      <c r="BB153" s="3">
        <v>1000</v>
      </c>
      <c r="BC153" s="3">
        <v>1</v>
      </c>
      <c r="BD153" s="3">
        <v>0</v>
      </c>
      <c r="BE153" s="3">
        <v>1</v>
      </c>
      <c r="BF153" s="3">
        <v>1</v>
      </c>
      <c r="BG153" s="4" t="s">
        <v>15</v>
      </c>
      <c r="BH153" s="4" t="s">
        <v>313</v>
      </c>
      <c r="BI153" s="4" t="s">
        <v>88</v>
      </c>
      <c r="BJ153" s="4" t="s">
        <v>18</v>
      </c>
      <c r="BK153" s="4"/>
      <c r="BL153" s="3">
        <v>8.0000000000000002E-3</v>
      </c>
      <c r="BM153" s="3"/>
      <c r="BN153" s="3">
        <v>1.0080320855042735</v>
      </c>
      <c r="BO153" s="3" t="s">
        <v>19</v>
      </c>
      <c r="BP153" s="3" t="s">
        <v>20</v>
      </c>
      <c r="BQ153" s="3"/>
    </row>
    <row r="154" spans="1:69" x14ac:dyDescent="0.25">
      <c r="A154" s="2">
        <v>131</v>
      </c>
      <c r="B154" s="3" t="s">
        <v>68</v>
      </c>
      <c r="C154" s="3">
        <v>131.1</v>
      </c>
      <c r="D154" s="3" t="s">
        <v>470</v>
      </c>
      <c r="E154" s="3" t="s">
        <v>307</v>
      </c>
      <c r="F154" s="3">
        <v>1</v>
      </c>
      <c r="G154" s="3"/>
      <c r="H154" s="3" t="str">
        <f>IF(AK154&lt;'2_3 - Outliers'!$F$11,"Exclude, Low outlier",IF(AK154&gt;'2_3 - Outliers'!$F$12,"Exclude, High outlier",""))</f>
        <v/>
      </c>
      <c r="I154" s="3">
        <f>IF(AM154="",VLOOKUP(BI154,'4 -Impute_SE'!$B$10:$C$21,2,FALSE),Database!AM154)</f>
        <v>0.02</v>
      </c>
      <c r="J154" s="3">
        <f t="shared" si="26"/>
        <v>50</v>
      </c>
      <c r="K154" s="3" t="s">
        <v>1561</v>
      </c>
      <c r="L154" s="3">
        <f>1/VLOOKUP($K154,'5-7 Weighting'!J:K,2,FALSE)</f>
        <v>0.5</v>
      </c>
      <c r="M154" s="3">
        <f t="shared" si="27"/>
        <v>25</v>
      </c>
      <c r="N154" s="3">
        <f>M154/(VLOOKUP($BI154,'5-7 Weighting'!$M$9:$N$20,2,FALSE)/VLOOKUP($BI154,'5-7 Weighting'!$M$9:$O$20,3,FALSE))</f>
        <v>0.46240989862153992</v>
      </c>
      <c r="O154" s="3">
        <f t="shared" si="28"/>
        <v>6.2887746212529436E-3</v>
      </c>
      <c r="P154" s="3">
        <f>1/VLOOKUP($K154,'5-7 Weighting'!Y:Z,2,FALSE)</f>
        <v>0.5</v>
      </c>
      <c r="Q154" s="3">
        <f t="shared" si="32"/>
        <v>25</v>
      </c>
      <c r="R154" s="3">
        <f>Q154/(VLOOKUP($BI154,'5-7 Weighting'!$AC$12:$AD$20,2,FALSE)/(VLOOKUP($BI154,'5-7 Weighting'!$AC$12:$AE$20,3,FALSE)))</f>
        <v>9.2659157911418308E-2</v>
      </c>
      <c r="S154" s="3">
        <f t="shared" si="29"/>
        <v>1.260164547595289E-3</v>
      </c>
      <c r="T154" s="3">
        <f>1/VLOOKUP($K154,'5-7 Weighting'!$AO$9:$AP$311,2,FALSE)</f>
        <v>0.5</v>
      </c>
      <c r="U154" s="3">
        <f t="shared" si="33"/>
        <v>25</v>
      </c>
      <c r="V154" s="3">
        <f>U154/(VLOOKUP($BI154,'5-7 Weighting'!$AS$12:$AT$22,2,FALSE)/VLOOKUP($BI154,'5-7 Weighting'!$AS$12:$AU$22,3,FALSE))</f>
        <v>1.5404937968588919</v>
      </c>
      <c r="W154" s="3">
        <f t="shared" si="34"/>
        <v>2.0950715637280931E-2</v>
      </c>
      <c r="X154" s="3" t="e">
        <f>1/VLOOKUP($K154,'5-7 Weighting'!$BE$9:$BF$487,2,FALSE)</f>
        <v>#N/A</v>
      </c>
      <c r="Y154" s="3" t="e">
        <f t="shared" si="35"/>
        <v>#N/A</v>
      </c>
      <c r="Z154" s="3" t="e">
        <f>Y154/(VLOOKUP($BI154,'5-7 Weighting'!$BI$12:$BJ$23,2,FALSE)/VLOOKUP($BI154,'5-7 Weighting'!$BI$12:$BK$23,3,FALSE))</f>
        <v>#N/A</v>
      </c>
      <c r="AA154" s="3" t="e">
        <f t="shared" si="36"/>
        <v>#N/A</v>
      </c>
      <c r="AB154" s="3">
        <f>1/VLOOKUP($K154,'5-7 Weighting'!$BU$9:$BV$415,2,FALSE)</f>
        <v>0.5</v>
      </c>
      <c r="AC154" s="3">
        <f t="shared" si="37"/>
        <v>25</v>
      </c>
      <c r="AD154" s="3">
        <f>AC154/(VLOOKUP($BI154,'5-7 Weighting'!$BY$12:$BZ$23,2,FALSE)/(VLOOKUP($BI154,'5-7 Weighting'!$BY$12:$CA$23,3,FALSE)))</f>
        <v>1.1061174436514771</v>
      </c>
      <c r="AE154" s="3">
        <f t="shared" si="30"/>
        <v>1.5043197233660091E-2</v>
      </c>
      <c r="AF154" s="3" t="e">
        <f>1/VLOOKUP($K154,'5-7 Weighting'!$CK$9:CL$445,2,FALSE)</f>
        <v>#N/A</v>
      </c>
      <c r="AG154" s="3" t="e">
        <f t="shared" si="38"/>
        <v>#N/A</v>
      </c>
      <c r="AH154" s="3" t="e">
        <f>AG154/(VLOOKUP($BI154,'5-7 Weighting'!$CO$12:$CP$23,2,FALSE)/(VLOOKUP($BI154,'5-7 Weighting'!$CO$12:$CQ$23,3,FALSE)))</f>
        <v>#N/A</v>
      </c>
      <c r="AI154" s="3" t="e">
        <f t="shared" si="31"/>
        <v>#N/A</v>
      </c>
      <c r="AJ154" s="3" t="s">
        <v>643</v>
      </c>
      <c r="AK154" s="6">
        <v>1.3600000000000001E-2</v>
      </c>
      <c r="AL154" s="3" t="s">
        <v>72</v>
      </c>
      <c r="AM154" s="3">
        <v>0.02</v>
      </c>
      <c r="AN154" s="3" t="s">
        <v>26</v>
      </c>
      <c r="AO154" s="3" t="s">
        <v>53</v>
      </c>
      <c r="AP154" s="3" t="s">
        <v>6</v>
      </c>
      <c r="AQ154" s="3" t="s">
        <v>54</v>
      </c>
      <c r="AR154" s="3" t="s">
        <v>55</v>
      </c>
      <c r="AS154" s="3" t="s">
        <v>37</v>
      </c>
      <c r="AT154" s="3" t="s">
        <v>73</v>
      </c>
      <c r="AU154" s="3" t="s">
        <v>57</v>
      </c>
      <c r="AV154" s="3" t="s">
        <v>191</v>
      </c>
      <c r="AW154" s="4" t="s">
        <v>12</v>
      </c>
      <c r="AX154" s="4" t="s">
        <v>232</v>
      </c>
      <c r="AY154" s="4">
        <v>1991</v>
      </c>
      <c r="AZ154" s="3" t="s">
        <v>30</v>
      </c>
      <c r="BA154" s="3" t="s">
        <v>30</v>
      </c>
      <c r="BB154" s="3">
        <v>1619</v>
      </c>
      <c r="BC154" s="3">
        <v>0</v>
      </c>
      <c r="BD154" s="3">
        <v>0</v>
      </c>
      <c r="BE154" s="3">
        <v>1</v>
      </c>
      <c r="BF154" s="3">
        <v>1</v>
      </c>
      <c r="BG154" s="4" t="s">
        <v>15</v>
      </c>
      <c r="BH154" s="4" t="s">
        <v>192</v>
      </c>
      <c r="BI154" s="3" t="s">
        <v>17</v>
      </c>
      <c r="BJ154" s="4" t="s">
        <v>234</v>
      </c>
      <c r="BK154" s="4" t="s">
        <v>78</v>
      </c>
      <c r="BL154" s="3">
        <v>8.0000000000000004E-4</v>
      </c>
      <c r="BM154" s="3">
        <v>1.0008003200853504</v>
      </c>
      <c r="BN154" s="3"/>
      <c r="BO154" s="3" t="s">
        <v>60</v>
      </c>
      <c r="BP154" s="3">
        <v>0.68</v>
      </c>
      <c r="BQ154" s="3"/>
    </row>
    <row r="155" spans="1:69" x14ac:dyDescent="0.25">
      <c r="A155" s="2">
        <v>176</v>
      </c>
      <c r="B155" s="3" t="s">
        <v>807</v>
      </c>
      <c r="C155" s="3">
        <v>176.1</v>
      </c>
      <c r="D155" s="3" t="s">
        <v>1252</v>
      </c>
      <c r="E155" s="3" t="s">
        <v>1253</v>
      </c>
      <c r="F155" s="3"/>
      <c r="G155" s="3"/>
      <c r="H155" s="3" t="str">
        <f>IF(AK155&lt;'2_3 - Outliers'!$F$11,"Exclude, Low outlier",IF(AK155&gt;'2_3 - Outliers'!$F$12,"Exclude, High outlier",""))</f>
        <v/>
      </c>
      <c r="I155" s="3">
        <f>IF(AM155="",VLOOKUP(BI155,'4 -Impute_SE'!$B$10:$C$21,2,FALSE),Database!AM155)</f>
        <v>7.9336709847607212E-2</v>
      </c>
      <c r="J155" s="3">
        <f t="shared" si="26"/>
        <v>12.604505555131235</v>
      </c>
      <c r="K155" s="3" t="s">
        <v>1562</v>
      </c>
      <c r="L155" s="3">
        <f>1/VLOOKUP($K155,'5-7 Weighting'!J:K,2,FALSE)</f>
        <v>0.5</v>
      </c>
      <c r="M155" s="3">
        <f t="shared" si="27"/>
        <v>6.3022527775656174</v>
      </c>
      <c r="N155" s="3">
        <f>M155/(VLOOKUP($BI155,'5-7 Weighting'!$M$9:$N$20,2,FALSE)/VLOOKUP($BI155,'5-7 Weighting'!$M$9:$O$20,3,FALSE))</f>
        <v>0.12767181068650649</v>
      </c>
      <c r="O155" s="3">
        <f t="shared" si="28"/>
        <v>1.8101585497243293E-3</v>
      </c>
      <c r="P155" s="3" t="e">
        <f>1/VLOOKUP($K155,'5-7 Weighting'!Y:Z,2,FALSE)</f>
        <v>#N/A</v>
      </c>
      <c r="Q155" s="3" t="e">
        <f t="shared" si="32"/>
        <v>#N/A</v>
      </c>
      <c r="R155" s="3" t="e">
        <f>Q155/(VLOOKUP($BI155,'5-7 Weighting'!$AC$12:$AD$20,2,FALSE)/(VLOOKUP($BI155,'5-7 Weighting'!$AC$12:$AE$20,3,FALSE)))</f>
        <v>#N/A</v>
      </c>
      <c r="S155" s="3" t="e">
        <f t="shared" si="29"/>
        <v>#N/A</v>
      </c>
      <c r="T155" s="3" t="e">
        <f>1/VLOOKUP($K155,'5-7 Weighting'!$AO$9:$AP$311,2,FALSE)</f>
        <v>#N/A</v>
      </c>
      <c r="U155" s="3" t="e">
        <f t="shared" si="33"/>
        <v>#N/A</v>
      </c>
      <c r="V155" s="3" t="e">
        <f>U155/(VLOOKUP($BI155,'5-7 Weighting'!$AS$12:$AT$22,2,FALSE)/VLOOKUP($BI155,'5-7 Weighting'!$AS$12:$AU$22,3,FALSE))</f>
        <v>#N/A</v>
      </c>
      <c r="W155" s="3" t="e">
        <f t="shared" si="34"/>
        <v>#N/A</v>
      </c>
      <c r="X155" s="3">
        <f>1/VLOOKUP($K155,'5-7 Weighting'!$BE$9:$BF$487,2,FALSE)</f>
        <v>1</v>
      </c>
      <c r="Y155" s="3">
        <f t="shared" si="35"/>
        <v>12.604505555131235</v>
      </c>
      <c r="Z155" s="3">
        <f>Y155/(VLOOKUP($BI155,'5-7 Weighting'!$BI$12:$BJ$23,2,FALSE)/VLOOKUP($BI155,'5-7 Weighting'!$BI$12:$BK$23,3,FALSE))</f>
        <v>0.19905215537965953</v>
      </c>
      <c r="AA155" s="3">
        <f t="shared" si="36"/>
        <v>2.8222045176933314E-3</v>
      </c>
      <c r="AB155" s="3">
        <f>1/VLOOKUP($K155,'5-7 Weighting'!$BU$9:$BV$415,2,FALSE)</f>
        <v>0.5</v>
      </c>
      <c r="AC155" s="3">
        <f t="shared" si="37"/>
        <v>6.3022527775656174</v>
      </c>
      <c r="AD155" s="3">
        <f>AC155/(VLOOKUP($BI155,'5-7 Weighting'!$BY$12:$BZ$23,2,FALSE)/(VLOOKUP($BI155,'5-7 Weighting'!$BY$12:$CA$23,3,FALSE)))</f>
        <v>0.3386334645368686</v>
      </c>
      <c r="AE155" s="3">
        <f t="shared" si="30"/>
        <v>4.8012185129835275E-3</v>
      </c>
      <c r="AF155" s="3">
        <f>1/VLOOKUP($K155,'5-7 Weighting'!$CK$9:CL$445,2,FALSE)</f>
        <v>0.5</v>
      </c>
      <c r="AG155" s="3">
        <f t="shared" si="38"/>
        <v>6.3022527775656174</v>
      </c>
      <c r="AH155" s="3">
        <f>AG155/(VLOOKUP($BI155,'5-7 Weighting'!$CO$12:$CP$23,2,FALSE)/(VLOOKUP($BI155,'5-7 Weighting'!$CO$12:$CQ$23,3,FALSE)))</f>
        <v>9.6587543112209628E-2</v>
      </c>
      <c r="AI155" s="3">
        <f t="shared" si="31"/>
        <v>1.3694390799449362E-3</v>
      </c>
      <c r="AJ155" s="3" t="s">
        <v>329</v>
      </c>
      <c r="AK155" s="27">
        <v>1.4178216318785578E-2</v>
      </c>
      <c r="AL155" s="3" t="s">
        <v>25</v>
      </c>
      <c r="AM155" s="3"/>
      <c r="AN155" s="3"/>
      <c r="AO155" s="27" t="s">
        <v>53</v>
      </c>
      <c r="AP155" s="27" t="s">
        <v>1312</v>
      </c>
      <c r="AQ155" s="27" t="s">
        <v>54</v>
      </c>
      <c r="AR155" s="3" t="s">
        <v>102</v>
      </c>
      <c r="AS155" s="3" t="s">
        <v>1327</v>
      </c>
      <c r="AT155" s="3" t="s">
        <v>1317</v>
      </c>
      <c r="AU155" s="3" t="s">
        <v>10</v>
      </c>
      <c r="AV155" s="3" t="s">
        <v>107</v>
      </c>
      <c r="AW155" s="3" t="s">
        <v>1342</v>
      </c>
      <c r="AX155" s="3" t="s">
        <v>109</v>
      </c>
      <c r="AY155" s="3">
        <v>2010</v>
      </c>
      <c r="AZ155" s="3" t="s">
        <v>14</v>
      </c>
      <c r="BA155" s="3" t="s">
        <v>14</v>
      </c>
      <c r="BB155" s="3">
        <v>78</v>
      </c>
      <c r="BC155" s="3">
        <v>1</v>
      </c>
      <c r="BD155" s="3">
        <v>0</v>
      </c>
      <c r="BE155" s="3">
        <v>1</v>
      </c>
      <c r="BF155" s="3">
        <v>1</v>
      </c>
      <c r="BG155" s="3" t="s">
        <v>15</v>
      </c>
      <c r="BH155" s="3" t="s">
        <v>1387</v>
      </c>
      <c r="BI155" s="3" t="s">
        <v>42</v>
      </c>
      <c r="BJ155" s="3" t="s">
        <v>33</v>
      </c>
      <c r="BK155" s="4"/>
      <c r="BL155" s="27">
        <v>2.4E-2</v>
      </c>
      <c r="BM155" s="3"/>
      <c r="BN155" s="3"/>
      <c r="BO155" s="3"/>
      <c r="BP155" s="3"/>
      <c r="BQ155" s="3"/>
    </row>
    <row r="156" spans="1:69" x14ac:dyDescent="0.25">
      <c r="A156" s="2">
        <v>129</v>
      </c>
      <c r="B156" s="3" t="s">
        <v>335</v>
      </c>
      <c r="C156" s="3">
        <v>129.1</v>
      </c>
      <c r="D156" s="3" t="s">
        <v>703</v>
      </c>
      <c r="E156" s="3" t="s">
        <v>337</v>
      </c>
      <c r="F156" s="3"/>
      <c r="G156" s="3"/>
      <c r="H156" s="3" t="str">
        <f>IF(AK156&lt;'2_3 - Outliers'!$F$11,"Exclude, Low outlier",IF(AK156&gt;'2_3 - Outliers'!$F$12,"Exclude, High outlier",""))</f>
        <v/>
      </c>
      <c r="I156" s="3">
        <f>IF(AM156="",VLOOKUP(BI156,'4 -Impute_SE'!$B$10:$C$21,2,FALSE),Database!AM156)</f>
        <v>4.5169113181222163E-3</v>
      </c>
      <c r="J156" s="3">
        <f t="shared" si="26"/>
        <v>221.3902221165863</v>
      </c>
      <c r="K156" s="3" t="s">
        <v>1524</v>
      </c>
      <c r="L156" s="3">
        <f>1/VLOOKUP($K156,'5-7 Weighting'!J:K,2,FALSE)</f>
        <v>0.5</v>
      </c>
      <c r="M156" s="3">
        <f t="shared" si="27"/>
        <v>110.69511105829315</v>
      </c>
      <c r="N156" s="3">
        <f>M156/(VLOOKUP($BI156,'5-7 Weighting'!$M$9:$N$20,2,FALSE)/VLOOKUP($BI156,'5-7 Weighting'!$M$9:$O$20,3,FALSE))</f>
        <v>2.0474606032946174</v>
      </c>
      <c r="O156" s="3">
        <f t="shared" si="28"/>
        <v>3.079649924819456E-2</v>
      </c>
      <c r="P156" s="3" t="e">
        <f>1/VLOOKUP($K156,'5-7 Weighting'!Y:Z,2,FALSE)</f>
        <v>#N/A</v>
      </c>
      <c r="Q156" s="3" t="e">
        <f t="shared" si="32"/>
        <v>#N/A</v>
      </c>
      <c r="R156" s="3" t="e">
        <f>Q156/(VLOOKUP($BI156,'5-7 Weighting'!$AC$12:$AD$20,2,FALSE)/(VLOOKUP($BI156,'5-7 Weighting'!$AC$12:$AE$20,3,FALSE)))</f>
        <v>#N/A</v>
      </c>
      <c r="S156" s="3" t="e">
        <f t="shared" si="29"/>
        <v>#N/A</v>
      </c>
      <c r="T156" s="3" t="e">
        <f>1/VLOOKUP($K156,'5-7 Weighting'!$AO$9:$AP$311,2,FALSE)</f>
        <v>#N/A</v>
      </c>
      <c r="U156" s="3" t="e">
        <f t="shared" si="33"/>
        <v>#N/A</v>
      </c>
      <c r="V156" s="3" t="e">
        <f>U156/(VLOOKUP($BI156,'5-7 Weighting'!$AS$12:$AT$22,2,FALSE)/VLOOKUP($BI156,'5-7 Weighting'!$AS$12:$AU$22,3,FALSE))</f>
        <v>#N/A</v>
      </c>
      <c r="W156" s="3" t="e">
        <f t="shared" si="34"/>
        <v>#N/A</v>
      </c>
      <c r="X156" s="3">
        <f>1/VLOOKUP($K156,'5-7 Weighting'!$BE$9:$BF$487,2,FALSE)</f>
        <v>0.5</v>
      </c>
      <c r="Y156" s="3">
        <f t="shared" si="35"/>
        <v>110.69511105829315</v>
      </c>
      <c r="Z156" s="3">
        <f>Y156/(VLOOKUP($BI156,'5-7 Weighting'!$BI$12:$BJ$23,2,FALSE)/VLOOKUP($BI156,'5-7 Weighting'!$BI$12:$BK$23,3,FALSE))</f>
        <v>1.7107403523503657</v>
      </c>
      <c r="AA156" s="3">
        <f t="shared" si="36"/>
        <v>2.5731783991466185E-2</v>
      </c>
      <c r="AB156" s="3" t="e">
        <f>1/VLOOKUP($K156,'5-7 Weighting'!$BU$9:$BV$415,2,FALSE)</f>
        <v>#N/A</v>
      </c>
      <c r="AC156" s="3" t="e">
        <f t="shared" si="37"/>
        <v>#N/A</v>
      </c>
      <c r="AD156" s="3" t="e">
        <f>AC156/(VLOOKUP($BI156,'5-7 Weighting'!$BY$12:$BZ$23,2,FALSE)/(VLOOKUP($BI156,'5-7 Weighting'!$BY$12:$CA$23,3,FALSE)))</f>
        <v>#N/A</v>
      </c>
      <c r="AE156" s="3" t="e">
        <f t="shared" si="30"/>
        <v>#N/A</v>
      </c>
      <c r="AF156" s="3">
        <f>1/VLOOKUP($K156,'5-7 Weighting'!$CK$9:CL$445,2,FALSE)</f>
        <v>0.5</v>
      </c>
      <c r="AG156" s="3">
        <f t="shared" si="38"/>
        <v>110.69511105829315</v>
      </c>
      <c r="AH156" s="3">
        <f>AG156/(VLOOKUP($BI156,'5-7 Weighting'!$CO$12:$CP$23,2,FALSE)/(VLOOKUP($BI156,'5-7 Weighting'!$CO$12:$CQ$23,3,FALSE)))</f>
        <v>1.6970727396909469</v>
      </c>
      <c r="AI156" s="3">
        <f t="shared" si="31"/>
        <v>2.5526205128403763E-2</v>
      </c>
      <c r="AJ156" s="3" t="s">
        <v>24</v>
      </c>
      <c r="AK156" s="6">
        <v>1.5041314689346981E-2</v>
      </c>
      <c r="AL156" s="3" t="s">
        <v>47</v>
      </c>
      <c r="AM156" s="3">
        <v>4.5169113181222163E-3</v>
      </c>
      <c r="AN156" s="3" t="s">
        <v>26</v>
      </c>
      <c r="AO156" s="3" t="s">
        <v>5</v>
      </c>
      <c r="AP156" s="3" t="s">
        <v>6</v>
      </c>
      <c r="AQ156" s="3" t="s">
        <v>5</v>
      </c>
      <c r="AR156" s="3" t="s">
        <v>7</v>
      </c>
      <c r="AS156" s="3"/>
      <c r="AT156" s="3" t="s">
        <v>28</v>
      </c>
      <c r="AU156" s="3" t="s">
        <v>338</v>
      </c>
      <c r="AV156" s="3" t="s">
        <v>339</v>
      </c>
      <c r="AW156" s="4" t="s">
        <v>340</v>
      </c>
      <c r="AX156" s="4" t="s">
        <v>341</v>
      </c>
      <c r="AY156" s="4">
        <v>2010</v>
      </c>
      <c r="AZ156" s="3" t="s">
        <v>14</v>
      </c>
      <c r="BA156" s="3" t="s">
        <v>14</v>
      </c>
      <c r="BB156" s="3">
        <v>55</v>
      </c>
      <c r="BC156" s="3">
        <v>1</v>
      </c>
      <c r="BD156" s="3">
        <v>0</v>
      </c>
      <c r="BE156" s="3">
        <v>0</v>
      </c>
      <c r="BF156" s="3">
        <v>0</v>
      </c>
      <c r="BG156" s="4" t="s">
        <v>15</v>
      </c>
      <c r="BH156" s="4" t="s">
        <v>699</v>
      </c>
      <c r="BI156" s="3" t="s">
        <v>17</v>
      </c>
      <c r="BJ156" s="4" t="s">
        <v>33</v>
      </c>
      <c r="BK156" s="4"/>
      <c r="BL156" s="3">
        <v>1.4200000000000001E-2</v>
      </c>
      <c r="BM156" s="3"/>
      <c r="BN156" s="3"/>
      <c r="BO156" s="3"/>
      <c r="BP156" s="3">
        <v>3.33</v>
      </c>
      <c r="BQ156" s="3"/>
    </row>
    <row r="157" spans="1:69" x14ac:dyDescent="0.25">
      <c r="A157" s="2">
        <v>55</v>
      </c>
      <c r="B157" s="3" t="s">
        <v>574</v>
      </c>
      <c r="C157" s="3">
        <v>55.1</v>
      </c>
      <c r="D157" s="3" t="s">
        <v>580</v>
      </c>
      <c r="E157" s="3" t="s">
        <v>575</v>
      </c>
      <c r="F157" s="3"/>
      <c r="G157" s="3"/>
      <c r="H157" s="3" t="str">
        <f>IF(AK157&lt;'2_3 - Outliers'!$F$11,"Exclude, Low outlier",IF(AK157&gt;'2_3 - Outliers'!$F$12,"Exclude, High outlier",""))</f>
        <v/>
      </c>
      <c r="I157" s="3">
        <f>IF(AM157="",VLOOKUP(BI157,'4 -Impute_SE'!$B$10:$C$21,2,FALSE),Database!AM157)</f>
        <v>5.771587875417131E-3</v>
      </c>
      <c r="J157" s="3">
        <f t="shared" si="26"/>
        <v>173.26254430939022</v>
      </c>
      <c r="K157" s="3" t="s">
        <v>1563</v>
      </c>
      <c r="L157" s="3">
        <f>1/VLOOKUP($K157,'5-7 Weighting'!J:K,2,FALSE)</f>
        <v>0.33333333333333331</v>
      </c>
      <c r="M157" s="3">
        <f t="shared" si="27"/>
        <v>57.754181436463405</v>
      </c>
      <c r="N157" s="3">
        <f>M157/(VLOOKUP($BI157,'5-7 Weighting'!$M$9:$N$20,2,FALSE)/VLOOKUP($BI157,'5-7 Weighting'!$M$9:$O$20,3,FALSE))</f>
        <v>5.4566140014036497</v>
      </c>
      <c r="O157" s="3">
        <f t="shared" si="28"/>
        <v>9.0600003721561781E-2</v>
      </c>
      <c r="P157" s="3" t="e">
        <f>1/VLOOKUP($K157,'5-7 Weighting'!Y:Z,2,FALSE)</f>
        <v>#N/A</v>
      </c>
      <c r="Q157" s="3" t="e">
        <f t="shared" si="32"/>
        <v>#N/A</v>
      </c>
      <c r="R157" s="3" t="e">
        <f>Q157/(VLOOKUP($BI157,'5-7 Weighting'!$AC$12:$AD$20,2,FALSE)/(VLOOKUP($BI157,'5-7 Weighting'!$AC$12:$AE$20,3,FALSE)))</f>
        <v>#N/A</v>
      </c>
      <c r="S157" s="3" t="e">
        <f t="shared" si="29"/>
        <v>#N/A</v>
      </c>
      <c r="T157" s="3" t="e">
        <f>1/VLOOKUP($K157,'5-7 Weighting'!$AO$9:$AP$311,2,FALSE)</f>
        <v>#N/A</v>
      </c>
      <c r="U157" s="3" t="e">
        <f t="shared" si="33"/>
        <v>#N/A</v>
      </c>
      <c r="V157" s="3" t="e">
        <f>U157/(VLOOKUP($BI157,'5-7 Weighting'!$AS$12:$AT$22,2,FALSE)/VLOOKUP($BI157,'5-7 Weighting'!$AS$12:$AU$22,3,FALSE))</f>
        <v>#N/A</v>
      </c>
      <c r="W157" s="3" t="e">
        <f t="shared" si="34"/>
        <v>#N/A</v>
      </c>
      <c r="X157" s="3">
        <f>1/VLOOKUP($K157,'5-7 Weighting'!$BE$9:$BF$487,2,FALSE)</f>
        <v>0.33333333333333331</v>
      </c>
      <c r="Y157" s="3">
        <f t="shared" si="35"/>
        <v>57.754181436463405</v>
      </c>
      <c r="Z157" s="3">
        <f>Y157/(VLOOKUP($BI157,'5-7 Weighting'!$BI$12:$BJ$23,2,FALSE)/VLOOKUP($BI157,'5-7 Weighting'!$BI$12:$BK$23,3,FALSE))</f>
        <v>4.2796892845532737</v>
      </c>
      <c r="AA157" s="3">
        <f t="shared" si="36"/>
        <v>7.105869409269433E-2</v>
      </c>
      <c r="AB157" s="3">
        <f>1/VLOOKUP($K157,'5-7 Weighting'!$BU$9:$BV$415,2,FALSE)</f>
        <v>0.33333333333333331</v>
      </c>
      <c r="AC157" s="3">
        <f t="shared" si="37"/>
        <v>57.754181436463405</v>
      </c>
      <c r="AD157" s="3">
        <f>AC157/(VLOOKUP($BI157,'5-7 Weighting'!$BY$12:$BZ$23,2,FALSE)/(VLOOKUP($BI157,'5-7 Weighting'!$BY$12:$CA$23,3,FALSE)))</f>
        <v>4.3118805404086826</v>
      </c>
      <c r="AE157" s="3">
        <f t="shared" si="30"/>
        <v>7.1593188176305805E-2</v>
      </c>
      <c r="AF157" s="3">
        <f>1/VLOOKUP($K157,'5-7 Weighting'!$CK$9:CL$445,2,FALSE)</f>
        <v>0.33333333333333331</v>
      </c>
      <c r="AG157" s="3">
        <f t="shared" si="38"/>
        <v>57.754181436463405</v>
      </c>
      <c r="AH157" s="3">
        <f>AG157/(VLOOKUP($BI157,'5-7 Weighting'!$CO$12:$CP$23,2,FALSE)/(VLOOKUP($BI157,'5-7 Weighting'!$CO$12:$CQ$23,3,FALSE)))</f>
        <v>4.4083970042529188</v>
      </c>
      <c r="AI157" s="3">
        <f t="shared" si="31"/>
        <v>7.3195718973102203E-2</v>
      </c>
      <c r="AJ157" s="3" t="s">
        <v>576</v>
      </c>
      <c r="AK157" s="6">
        <v>1.6603704E-2</v>
      </c>
      <c r="AL157" s="3" t="s">
        <v>72</v>
      </c>
      <c r="AM157" s="3">
        <v>5.771587875417131E-3</v>
      </c>
      <c r="AN157" s="3" t="s">
        <v>26</v>
      </c>
      <c r="AO157" s="3" t="s">
        <v>5</v>
      </c>
      <c r="AP157" s="3" t="s">
        <v>6</v>
      </c>
      <c r="AQ157" s="3" t="s">
        <v>5</v>
      </c>
      <c r="AR157" s="3" t="s">
        <v>551</v>
      </c>
      <c r="AS157" s="3" t="s">
        <v>37</v>
      </c>
      <c r="AT157" s="3" t="s">
        <v>56</v>
      </c>
      <c r="AU157" s="3" t="s">
        <v>10</v>
      </c>
      <c r="AV157" s="3" t="s">
        <v>11</v>
      </c>
      <c r="AW157" s="4" t="s">
        <v>12</v>
      </c>
      <c r="AX157" s="4" t="s">
        <v>13</v>
      </c>
      <c r="AY157" s="4" t="s">
        <v>151</v>
      </c>
      <c r="AZ157" s="3" t="s">
        <v>2425</v>
      </c>
      <c r="BA157" s="3" t="s">
        <v>14</v>
      </c>
      <c r="BB157" s="3">
        <v>1000</v>
      </c>
      <c r="BC157" s="3">
        <v>1</v>
      </c>
      <c r="BD157" s="3">
        <v>0</v>
      </c>
      <c r="BE157" s="3">
        <v>1</v>
      </c>
      <c r="BF157" s="3">
        <v>1</v>
      </c>
      <c r="BG157" s="4" t="s">
        <v>332</v>
      </c>
      <c r="BH157" s="4" t="s">
        <v>581</v>
      </c>
      <c r="BI157" s="3" t="s">
        <v>468</v>
      </c>
      <c r="BJ157" s="4" t="s">
        <v>58</v>
      </c>
      <c r="BK157" s="4" t="s">
        <v>59</v>
      </c>
      <c r="BL157" s="3">
        <v>5.8400000000000001E-2</v>
      </c>
      <c r="BM157" s="3">
        <v>1.0601389664970762</v>
      </c>
      <c r="BN157" s="3"/>
      <c r="BO157" s="3" t="s">
        <v>60</v>
      </c>
      <c r="BP157" s="3">
        <v>2.8767999999999998</v>
      </c>
      <c r="BQ157" s="3"/>
    </row>
    <row r="158" spans="1:69" x14ac:dyDescent="0.25">
      <c r="A158" s="2">
        <v>65</v>
      </c>
      <c r="B158" s="3" t="s">
        <v>354</v>
      </c>
      <c r="C158" s="3">
        <v>65.3</v>
      </c>
      <c r="D158" s="3" t="s">
        <v>383</v>
      </c>
      <c r="E158" s="3" t="s">
        <v>384</v>
      </c>
      <c r="F158" s="3"/>
      <c r="G158" s="3"/>
      <c r="H158" s="3" t="str">
        <f>IF(AK158&lt;'2_3 - Outliers'!$F$11,"Exclude, Low outlier",IF(AK158&gt;'2_3 - Outliers'!$F$12,"Exclude, High outlier",""))</f>
        <v/>
      </c>
      <c r="I158" s="3">
        <f>IF(AM158="",VLOOKUP(BI158,'4 -Impute_SE'!$B$10:$C$21,2,FALSE),Database!AM158)</f>
        <v>5.1176470588235289E-2</v>
      </c>
      <c r="J158" s="3">
        <f t="shared" si="26"/>
        <v>19.540229885057474</v>
      </c>
      <c r="K158" s="3" t="s">
        <v>1462</v>
      </c>
      <c r="L158" s="3">
        <f>1/VLOOKUP($K158,'5-7 Weighting'!J:K,2,FALSE)</f>
        <v>0.33333333333333331</v>
      </c>
      <c r="M158" s="3">
        <f t="shared" si="27"/>
        <v>6.5134099616858245</v>
      </c>
      <c r="N158" s="3">
        <f>M158/(VLOOKUP($BI158,'5-7 Weighting'!$M$9:$N$20,2,FALSE)/VLOOKUP($BI158,'5-7 Weighting'!$M$9:$O$20,3,FALSE))</f>
        <v>0.72693829190280956</v>
      </c>
      <c r="O158" s="3">
        <f t="shared" si="28"/>
        <v>1.2648726279108886E-2</v>
      </c>
      <c r="P158" s="3" t="e">
        <f>1/VLOOKUP($K158,'5-7 Weighting'!Y:Z,2,FALSE)</f>
        <v>#N/A</v>
      </c>
      <c r="Q158" s="3" t="e">
        <f t="shared" si="32"/>
        <v>#N/A</v>
      </c>
      <c r="R158" s="3" t="e">
        <f>Q158/(VLOOKUP($BI158,'5-7 Weighting'!$AC$12:$AD$20,2,FALSE)/(VLOOKUP($BI158,'5-7 Weighting'!$AC$12:$AE$20,3,FALSE)))</f>
        <v>#N/A</v>
      </c>
      <c r="S158" s="3" t="e">
        <f t="shared" si="29"/>
        <v>#N/A</v>
      </c>
      <c r="T158" s="3" t="e">
        <f>1/VLOOKUP($K158,'5-7 Weighting'!$AO$9:$AP$311,2,FALSE)</f>
        <v>#N/A</v>
      </c>
      <c r="U158" s="3" t="e">
        <f t="shared" si="33"/>
        <v>#N/A</v>
      </c>
      <c r="V158" s="3" t="e">
        <f>U158/(VLOOKUP($BI158,'5-7 Weighting'!$AS$12:$AT$22,2,FALSE)/VLOOKUP($BI158,'5-7 Weighting'!$AS$12:$AU$22,3,FALSE))</f>
        <v>#N/A</v>
      </c>
      <c r="W158" s="3" t="e">
        <f t="shared" si="34"/>
        <v>#N/A</v>
      </c>
      <c r="X158" s="3">
        <f>1/VLOOKUP($K158,'5-7 Weighting'!$BE$9:$BF$487,2,FALSE)</f>
        <v>0.33333333333333331</v>
      </c>
      <c r="Y158" s="3">
        <f t="shared" si="35"/>
        <v>6.5134099616858245</v>
      </c>
      <c r="Z158" s="3">
        <f>Y158/(VLOOKUP($BI158,'5-7 Weighting'!$BI$12:$BJ$23,2,FALSE)/VLOOKUP($BI158,'5-7 Weighting'!$BI$12:$BK$23,3,FALSE))</f>
        <v>0.66320646946799033</v>
      </c>
      <c r="AA158" s="3">
        <f t="shared" si="36"/>
        <v>1.153979256874303E-2</v>
      </c>
      <c r="AB158" s="3" t="e">
        <f>1/VLOOKUP($K158,'5-7 Weighting'!$BU$9:$BV$415,2,FALSE)</f>
        <v>#N/A</v>
      </c>
      <c r="AC158" s="3" t="e">
        <f t="shared" si="37"/>
        <v>#N/A</v>
      </c>
      <c r="AD158" s="3" t="e">
        <f>AC158/(VLOOKUP($BI158,'5-7 Weighting'!$BY$12:$BZ$23,2,FALSE)/(VLOOKUP($BI158,'5-7 Weighting'!$BY$12:$CA$23,3,FALSE)))</f>
        <v>#N/A</v>
      </c>
      <c r="AE158" s="3" t="e">
        <f t="shared" si="30"/>
        <v>#N/A</v>
      </c>
      <c r="AF158" s="3">
        <f>1/VLOOKUP($K158,'5-7 Weighting'!$CK$9:CL$445,2,FALSE)</f>
        <v>0.33333333333333331</v>
      </c>
      <c r="AG158" s="3">
        <f t="shared" si="38"/>
        <v>6.5134099616858245</v>
      </c>
      <c r="AH158" s="3">
        <f>AG158/(VLOOKUP($BI158,'5-7 Weighting'!$CO$12:$CP$23,2,FALSE)/(VLOOKUP($BI158,'5-7 Weighting'!$CO$12:$CQ$23,3,FALSE)))</f>
        <v>0.68411504579152305</v>
      </c>
      <c r="AI158" s="3">
        <f t="shared" si="31"/>
        <v>1.19036017967725E-2</v>
      </c>
      <c r="AJ158" s="3" t="s">
        <v>370</v>
      </c>
      <c r="AK158" s="6">
        <v>1.7399999999999999E-2</v>
      </c>
      <c r="AL158" s="3" t="s">
        <v>358</v>
      </c>
      <c r="AM158" s="3">
        <v>5.1176470588235289E-2</v>
      </c>
      <c r="AN158" s="3" t="s">
        <v>26</v>
      </c>
      <c r="AO158" s="3" t="s">
        <v>53</v>
      </c>
      <c r="AP158" s="3" t="s">
        <v>6</v>
      </c>
      <c r="AQ158" s="3" t="s">
        <v>54</v>
      </c>
      <c r="AR158" s="3" t="s">
        <v>7</v>
      </c>
      <c r="AS158" s="3" t="s">
        <v>359</v>
      </c>
      <c r="AT158" s="3" t="s">
        <v>28</v>
      </c>
      <c r="AU158" s="3" t="s">
        <v>10</v>
      </c>
      <c r="AV158" s="3" t="s">
        <v>11</v>
      </c>
      <c r="AW158" s="4" t="s">
        <v>108</v>
      </c>
      <c r="AX158" s="4" t="s">
        <v>366</v>
      </c>
      <c r="AY158" s="4">
        <v>2010</v>
      </c>
      <c r="AZ158" s="3" t="s">
        <v>14</v>
      </c>
      <c r="BA158" s="3" t="s">
        <v>14</v>
      </c>
      <c r="BB158" s="3">
        <v>473</v>
      </c>
      <c r="BC158" s="3">
        <v>1</v>
      </c>
      <c r="BD158" s="3">
        <v>0</v>
      </c>
      <c r="BE158" s="3">
        <v>0</v>
      </c>
      <c r="BF158" s="3">
        <v>0</v>
      </c>
      <c r="BG158" s="4" t="s">
        <v>348</v>
      </c>
      <c r="BH158" s="4" t="s">
        <v>379</v>
      </c>
      <c r="BI158" s="3" t="s">
        <v>350</v>
      </c>
      <c r="BJ158" s="4" t="s">
        <v>33</v>
      </c>
      <c r="BK158" s="4"/>
      <c r="BL158" s="3">
        <v>8.6999999999999994E-2</v>
      </c>
      <c r="BM158" s="3"/>
      <c r="BN158" s="3"/>
      <c r="BO158" s="3" t="s">
        <v>20</v>
      </c>
      <c r="BP158" s="3">
        <v>0.34</v>
      </c>
      <c r="BQ158" s="3"/>
    </row>
    <row r="159" spans="1:69" x14ac:dyDescent="0.25">
      <c r="A159" s="2">
        <v>47</v>
      </c>
      <c r="B159" s="3" t="s">
        <v>875</v>
      </c>
      <c r="C159" s="3">
        <v>47.1</v>
      </c>
      <c r="D159" s="3" t="s">
        <v>904</v>
      </c>
      <c r="E159" s="3" t="s">
        <v>905</v>
      </c>
      <c r="F159" s="3"/>
      <c r="G159" s="3"/>
      <c r="H159" s="3" t="str">
        <f>IF(AK159&lt;'2_3 - Outliers'!$F$11,"Exclude, Low outlier",IF(AK159&gt;'2_3 - Outliers'!$F$12,"Exclude, High outlier",""))</f>
        <v/>
      </c>
      <c r="I159" s="3">
        <f>IF(AM159="",VLOOKUP(BI159,'4 -Impute_SE'!$B$10:$C$21,2,FALSE),Database!AM159)</f>
        <v>9.2670157068062836E-3</v>
      </c>
      <c r="J159" s="3">
        <f t="shared" si="26"/>
        <v>107.90960451977401</v>
      </c>
      <c r="K159" s="3" t="s">
        <v>1564</v>
      </c>
      <c r="L159" s="3">
        <f>1/VLOOKUP($K159,'5-7 Weighting'!J:K,2,FALSE)</f>
        <v>0.5</v>
      </c>
      <c r="M159" s="3">
        <f t="shared" si="27"/>
        <v>53.954802259887003</v>
      </c>
      <c r="N159" s="3">
        <f>M159/(VLOOKUP($BI159,'5-7 Weighting'!$M$9:$N$20,2,FALSE)/VLOOKUP($BI159,'5-7 Weighting'!$M$9:$O$20,3,FALSE))</f>
        <v>3.7639169045017154E-6</v>
      </c>
      <c r="O159" s="3">
        <f t="shared" si="28"/>
        <v>6.662132920968036E-8</v>
      </c>
      <c r="P159" s="3" t="e">
        <f>1/VLOOKUP($K159,'5-7 Weighting'!Y:Z,2,FALSE)</f>
        <v>#N/A</v>
      </c>
      <c r="Q159" s="3" t="e">
        <f t="shared" si="32"/>
        <v>#N/A</v>
      </c>
      <c r="R159" s="3" t="e">
        <f>Q159/(VLOOKUP($BI159,'5-7 Weighting'!$AC$12:$AD$20,2,FALSE)/(VLOOKUP($BI159,'5-7 Weighting'!$AC$12:$AE$20,3,FALSE)))</f>
        <v>#N/A</v>
      </c>
      <c r="S159" s="3" t="e">
        <f t="shared" si="29"/>
        <v>#N/A</v>
      </c>
      <c r="T159" s="3" t="e">
        <f>1/VLOOKUP($K159,'5-7 Weighting'!$AO$9:$AP$311,2,FALSE)</f>
        <v>#N/A</v>
      </c>
      <c r="U159" s="3" t="e">
        <f t="shared" si="33"/>
        <v>#N/A</v>
      </c>
      <c r="V159" s="3" t="e">
        <f>U159/(VLOOKUP($BI159,'5-7 Weighting'!$AS$12:$AT$22,2,FALSE)/VLOOKUP($BI159,'5-7 Weighting'!$AS$12:$AU$22,3,FALSE))</f>
        <v>#N/A</v>
      </c>
      <c r="W159" s="3" t="e">
        <f t="shared" si="34"/>
        <v>#N/A</v>
      </c>
      <c r="X159" s="3">
        <f>1/VLOOKUP($K159,'5-7 Weighting'!$BE$9:$BF$487,2,FALSE)</f>
        <v>0.5</v>
      </c>
      <c r="Y159" s="3">
        <f t="shared" si="35"/>
        <v>53.954802259887003</v>
      </c>
      <c r="Z159" s="3">
        <f>Y159/(VLOOKUP($BI159,'5-7 Weighting'!$BI$12:$BJ$23,2,FALSE)/VLOOKUP($BI159,'5-7 Weighting'!$BI$12:$BK$23,3,FALSE))</f>
        <v>0.19275877491792648</v>
      </c>
      <c r="AA159" s="3">
        <f t="shared" si="36"/>
        <v>3.4118303160472988E-3</v>
      </c>
      <c r="AB159" s="3">
        <f>1/VLOOKUP($K159,'5-7 Weighting'!$BU$9:$BV$415,2,FALSE)</f>
        <v>0.5</v>
      </c>
      <c r="AC159" s="3">
        <f t="shared" si="37"/>
        <v>53.954802259887003</v>
      </c>
      <c r="AD159" s="3">
        <f>AC159/(VLOOKUP($BI159,'5-7 Weighting'!$BY$12:$BZ$23,2,FALSE)/(VLOOKUP($BI159,'5-7 Weighting'!$BY$12:$CA$23,3,FALSE)))</f>
        <v>0.17903064390239046</v>
      </c>
      <c r="AE159" s="3">
        <f t="shared" si="30"/>
        <v>3.1688423970723111E-3</v>
      </c>
      <c r="AF159" s="3" t="e">
        <f>1/VLOOKUP($K159,'5-7 Weighting'!$CK$9:CL$445,2,FALSE)</f>
        <v>#N/A</v>
      </c>
      <c r="AG159" s="3" t="e">
        <f t="shared" si="38"/>
        <v>#N/A</v>
      </c>
      <c r="AH159" s="3" t="e">
        <f>AG159/(VLOOKUP($BI159,'5-7 Weighting'!$CO$12:$CP$23,2,FALSE)/(VLOOKUP($BI159,'5-7 Weighting'!$CO$12:$CQ$23,3,FALSE)))</f>
        <v>#N/A</v>
      </c>
      <c r="AI159" s="3" t="e">
        <f t="shared" si="31"/>
        <v>#N/A</v>
      </c>
      <c r="AJ159" s="3" t="s">
        <v>156</v>
      </c>
      <c r="AK159" s="6">
        <v>1.77E-2</v>
      </c>
      <c r="AL159" s="3" t="s">
        <v>157</v>
      </c>
      <c r="AM159" s="3">
        <v>9.2670157068062836E-3</v>
      </c>
      <c r="AN159" s="3" t="s">
        <v>26</v>
      </c>
      <c r="AO159" s="3" t="s">
        <v>5</v>
      </c>
      <c r="AP159" s="3" t="s">
        <v>6</v>
      </c>
      <c r="AQ159" s="3" t="s">
        <v>5</v>
      </c>
      <c r="AR159" s="3" t="s">
        <v>7</v>
      </c>
      <c r="AS159" s="3" t="s">
        <v>878</v>
      </c>
      <c r="AT159" s="3" t="s">
        <v>28</v>
      </c>
      <c r="AU159" s="3" t="s">
        <v>57</v>
      </c>
      <c r="AV159" s="3" t="s">
        <v>11</v>
      </c>
      <c r="AW159" s="4" t="s">
        <v>12</v>
      </c>
      <c r="AX159" s="4" t="s">
        <v>13</v>
      </c>
      <c r="AY159" s="4" t="s">
        <v>879</v>
      </c>
      <c r="AZ159" s="3" t="s">
        <v>2425</v>
      </c>
      <c r="BA159" s="3" t="s">
        <v>14</v>
      </c>
      <c r="BB159" s="3">
        <v>6369</v>
      </c>
      <c r="BC159" s="3">
        <v>0</v>
      </c>
      <c r="BD159" s="3">
        <v>0</v>
      </c>
      <c r="BE159" s="3">
        <v>1</v>
      </c>
      <c r="BF159" s="3">
        <v>1</v>
      </c>
      <c r="BG159" s="4" t="s">
        <v>97</v>
      </c>
      <c r="BH159" s="4" t="s">
        <v>854</v>
      </c>
      <c r="BI159" s="4" t="s">
        <v>1401</v>
      </c>
      <c r="BJ159" s="4" t="s">
        <v>142</v>
      </c>
      <c r="BK159" s="4"/>
      <c r="BL159" s="3">
        <v>1.77E-2</v>
      </c>
      <c r="BM159" s="3"/>
      <c r="BN159" s="3"/>
      <c r="BO159" s="3" t="s">
        <v>20</v>
      </c>
      <c r="BP159" s="3">
        <v>1.91</v>
      </c>
      <c r="BQ159" s="3"/>
    </row>
    <row r="160" spans="1:69" x14ac:dyDescent="0.25">
      <c r="A160" s="2">
        <v>65</v>
      </c>
      <c r="B160" s="3" t="s">
        <v>354</v>
      </c>
      <c r="C160" s="3">
        <v>65.599999999999994</v>
      </c>
      <c r="D160" s="3" t="s">
        <v>451</v>
      </c>
      <c r="E160" s="3" t="s">
        <v>388</v>
      </c>
      <c r="F160" s="3"/>
      <c r="G160" s="3"/>
      <c r="H160" s="3" t="str">
        <f>IF(AK160&lt;'2_3 - Outliers'!$F$11,"Exclude, Low outlier",IF(AK160&gt;'2_3 - Outliers'!$F$12,"Exclude, High outlier",""))</f>
        <v/>
      </c>
      <c r="I160" s="3">
        <f>IF(AM160="",VLOOKUP(BI160,'4 -Impute_SE'!$B$10:$C$21,2,FALSE),Database!AM160)</f>
        <v>9.1772020725388592E-3</v>
      </c>
      <c r="J160" s="3">
        <f t="shared" si="26"/>
        <v>108.96567299006324</v>
      </c>
      <c r="K160" s="3" t="s">
        <v>1565</v>
      </c>
      <c r="L160" s="3">
        <f>1/VLOOKUP($K160,'5-7 Weighting'!J:K,2,FALSE)</f>
        <v>1</v>
      </c>
      <c r="M160" s="3">
        <f t="shared" si="27"/>
        <v>108.96567299006324</v>
      </c>
      <c r="N160" s="3">
        <f>M160/(VLOOKUP($BI160,'5-7 Weighting'!$M$9:$N$20,2,FALSE)/VLOOKUP($BI160,'5-7 Weighting'!$M$9:$O$20,3,FALSE))</f>
        <v>1.562921613515486</v>
      </c>
      <c r="O160" s="3">
        <f t="shared" si="28"/>
        <v>2.7682467618586285E-2</v>
      </c>
      <c r="P160" s="3" t="e">
        <f>1/VLOOKUP($K160,'5-7 Weighting'!Y:Z,2,FALSE)</f>
        <v>#N/A</v>
      </c>
      <c r="Q160" s="3" t="e">
        <f t="shared" si="32"/>
        <v>#N/A</v>
      </c>
      <c r="R160" s="3" t="e">
        <f>Q160/(VLOOKUP($BI160,'5-7 Weighting'!$AC$12:$AD$20,2,FALSE)/(VLOOKUP($BI160,'5-7 Weighting'!$AC$12:$AE$20,3,FALSE)))</f>
        <v>#N/A</v>
      </c>
      <c r="S160" s="3" t="e">
        <f t="shared" si="29"/>
        <v>#N/A</v>
      </c>
      <c r="T160" s="3" t="e">
        <f>1/VLOOKUP($K160,'5-7 Weighting'!$AO$9:$AP$311,2,FALSE)</f>
        <v>#N/A</v>
      </c>
      <c r="U160" s="3" t="e">
        <f t="shared" si="33"/>
        <v>#N/A</v>
      </c>
      <c r="V160" s="3" t="e">
        <f>U160/(VLOOKUP($BI160,'5-7 Weighting'!$AS$12:$AT$22,2,FALSE)/VLOOKUP($BI160,'5-7 Weighting'!$AS$12:$AU$22,3,FALSE))</f>
        <v>#N/A</v>
      </c>
      <c r="W160" s="3" t="e">
        <f t="shared" si="34"/>
        <v>#N/A</v>
      </c>
      <c r="X160" s="3">
        <f>1/VLOOKUP($K160,'5-7 Weighting'!$BE$9:$BF$487,2,FALSE)</f>
        <v>1</v>
      </c>
      <c r="Y160" s="3">
        <f t="shared" si="35"/>
        <v>108.96567299006324</v>
      </c>
      <c r="Z160" s="3">
        <f>Y160/(VLOOKUP($BI160,'5-7 Weighting'!$BI$12:$BJ$23,2,FALSE)/VLOOKUP($BI160,'5-7 Weighting'!$BI$12:$BK$23,3,FALSE))</f>
        <v>1.6387182601956609</v>
      </c>
      <c r="AA160" s="3">
        <f t="shared" si="36"/>
        <v>2.9024977824585543E-2</v>
      </c>
      <c r="AB160" s="3" t="e">
        <f>1/VLOOKUP($K160,'5-7 Weighting'!$BU$9:$BV$415,2,FALSE)</f>
        <v>#N/A</v>
      </c>
      <c r="AC160" s="3" t="e">
        <f t="shared" si="37"/>
        <v>#N/A</v>
      </c>
      <c r="AD160" s="3" t="e">
        <f>AC160/(VLOOKUP($BI160,'5-7 Weighting'!$BY$12:$BZ$23,2,FALSE)/(VLOOKUP($BI160,'5-7 Weighting'!$BY$12:$CA$23,3,FALSE)))</f>
        <v>#N/A</v>
      </c>
      <c r="AE160" s="3" t="e">
        <f t="shared" si="30"/>
        <v>#N/A</v>
      </c>
      <c r="AF160" s="3">
        <f>1/VLOOKUP($K160,'5-7 Weighting'!$CK$9:CL$445,2,FALSE)</f>
        <v>1</v>
      </c>
      <c r="AG160" s="3">
        <f t="shared" si="38"/>
        <v>108.96567299006324</v>
      </c>
      <c r="AH160" s="3">
        <f>AG160/(VLOOKUP($BI160,'5-7 Weighting'!$CO$12:$CP$23,2,FALSE)/(VLOOKUP($BI160,'5-7 Weighting'!$CO$12:$CQ$23,3,FALSE)))</f>
        <v>1.7146599963546048</v>
      </c>
      <c r="AI160" s="3">
        <f t="shared" si="31"/>
        <v>3.0370057855432758E-2</v>
      </c>
      <c r="AJ160" s="3" t="s">
        <v>357</v>
      </c>
      <c r="AK160" s="6">
        <v>1.7711999999999999E-2</v>
      </c>
      <c r="AL160" s="3" t="s">
        <v>358</v>
      </c>
      <c r="AM160" s="3">
        <v>9.1772020725388592E-3</v>
      </c>
      <c r="AN160" s="3" t="s">
        <v>26</v>
      </c>
      <c r="AO160" s="3" t="s">
        <v>5</v>
      </c>
      <c r="AP160" s="3" t="s">
        <v>6</v>
      </c>
      <c r="AQ160" s="3" t="s">
        <v>5</v>
      </c>
      <c r="AR160" s="3" t="s">
        <v>7</v>
      </c>
      <c r="AS160" s="3" t="s">
        <v>359</v>
      </c>
      <c r="AT160" s="3" t="s">
        <v>28</v>
      </c>
      <c r="AU160" s="3" t="s">
        <v>10</v>
      </c>
      <c r="AV160" s="3" t="s">
        <v>11</v>
      </c>
      <c r="AW160" s="4" t="s">
        <v>108</v>
      </c>
      <c r="AX160" s="4" t="s">
        <v>360</v>
      </c>
      <c r="AY160" s="4">
        <v>2010</v>
      </c>
      <c r="AZ160" s="3" t="s">
        <v>14</v>
      </c>
      <c r="BA160" s="3" t="s">
        <v>14</v>
      </c>
      <c r="BB160" s="3">
        <v>473</v>
      </c>
      <c r="BC160" s="3">
        <v>1</v>
      </c>
      <c r="BD160" s="3">
        <v>0</v>
      </c>
      <c r="BE160" s="3">
        <v>0</v>
      </c>
      <c r="BF160" s="3">
        <v>0</v>
      </c>
      <c r="BG160" s="4" t="s">
        <v>15</v>
      </c>
      <c r="BH160" s="4" t="s">
        <v>87</v>
      </c>
      <c r="BI160" s="4" t="s">
        <v>88</v>
      </c>
      <c r="BJ160" s="4" t="s">
        <v>33</v>
      </c>
      <c r="BK160" s="4"/>
      <c r="BL160" s="3">
        <v>2.214</v>
      </c>
      <c r="BM160" s="3"/>
      <c r="BN160" s="3"/>
      <c r="BO160" s="3" t="s">
        <v>20</v>
      </c>
      <c r="BP160" s="3">
        <v>1.93</v>
      </c>
      <c r="BQ160" s="3"/>
    </row>
    <row r="161" spans="1:69" x14ac:dyDescent="0.25">
      <c r="A161" s="2">
        <v>65</v>
      </c>
      <c r="B161" s="3" t="s">
        <v>354</v>
      </c>
      <c r="C161" s="3">
        <v>65.099999999999994</v>
      </c>
      <c r="D161" s="3" t="s">
        <v>380</v>
      </c>
      <c r="E161" s="3" t="s">
        <v>381</v>
      </c>
      <c r="F161" s="3"/>
      <c r="G161" s="3"/>
      <c r="H161" s="3" t="str">
        <f>IF(AK161&lt;'2_3 - Outliers'!$F$11,"Exclude, Low outlier",IF(AK161&gt;'2_3 - Outliers'!$F$12,"Exclude, High outlier",""))</f>
        <v/>
      </c>
      <c r="I161" s="3">
        <f>IF(AM161="",VLOOKUP(BI161,'4 -Impute_SE'!$B$10:$C$21,2,FALSE),Database!AM161)</f>
        <v>4.126363636363637E-2</v>
      </c>
      <c r="J161" s="3">
        <f t="shared" si="26"/>
        <v>24.234412866270098</v>
      </c>
      <c r="K161" s="3" t="s">
        <v>1455</v>
      </c>
      <c r="L161" s="3">
        <f>1/VLOOKUP($K161,'5-7 Weighting'!J:K,2,FALSE)</f>
        <v>0.16666666666666666</v>
      </c>
      <c r="M161" s="3">
        <f t="shared" si="27"/>
        <v>4.0390688110450164</v>
      </c>
      <c r="N161" s="3">
        <f>M161/(VLOOKUP($BI161,'5-7 Weighting'!$M$9:$N$20,2,FALSE)/VLOOKUP($BI161,'5-7 Weighting'!$M$9:$O$20,3,FALSE))</f>
        <v>0.45078596305936036</v>
      </c>
      <c r="O161" s="3">
        <f t="shared" si="28"/>
        <v>8.1844699453057484E-3</v>
      </c>
      <c r="P161" s="3" t="e">
        <f>1/VLOOKUP($K161,'5-7 Weighting'!Y:Z,2,FALSE)</f>
        <v>#N/A</v>
      </c>
      <c r="Q161" s="3" t="e">
        <f t="shared" si="32"/>
        <v>#N/A</v>
      </c>
      <c r="R161" s="3" t="e">
        <f>Q161/(VLOOKUP($BI161,'5-7 Weighting'!$AC$12:$AD$20,2,FALSE)/(VLOOKUP($BI161,'5-7 Weighting'!$AC$12:$AE$20,3,FALSE)))</f>
        <v>#N/A</v>
      </c>
      <c r="S161" s="3" t="e">
        <f t="shared" si="29"/>
        <v>#N/A</v>
      </c>
      <c r="T161" s="3" t="e">
        <f>1/VLOOKUP($K161,'5-7 Weighting'!$AO$9:$AP$311,2,FALSE)</f>
        <v>#N/A</v>
      </c>
      <c r="U161" s="3" t="e">
        <f t="shared" si="33"/>
        <v>#N/A</v>
      </c>
      <c r="V161" s="3" t="e">
        <f>U161/(VLOOKUP($BI161,'5-7 Weighting'!$AS$12:$AT$22,2,FALSE)/VLOOKUP($BI161,'5-7 Weighting'!$AS$12:$AU$22,3,FALSE))</f>
        <v>#N/A</v>
      </c>
      <c r="W161" s="3" t="e">
        <f t="shared" si="34"/>
        <v>#N/A</v>
      </c>
      <c r="X161" s="3">
        <f>1/VLOOKUP($K161,'5-7 Weighting'!$BE$9:$BF$487,2,FALSE)</f>
        <v>0.16666666666666666</v>
      </c>
      <c r="Y161" s="3">
        <f t="shared" si="35"/>
        <v>4.0390688110450164</v>
      </c>
      <c r="Z161" s="3">
        <f>Y161/(VLOOKUP($BI161,'5-7 Weighting'!$BI$12:$BJ$23,2,FALSE)/VLOOKUP($BI161,'5-7 Weighting'!$BI$12:$BK$23,3,FALSE))</f>
        <v>0.41126484926769735</v>
      </c>
      <c r="AA161" s="3">
        <f t="shared" si="36"/>
        <v>7.4669246033043143E-3</v>
      </c>
      <c r="AB161" s="3" t="e">
        <f>1/VLOOKUP($K161,'5-7 Weighting'!$BU$9:$BV$415,2,FALSE)</f>
        <v>#N/A</v>
      </c>
      <c r="AC161" s="3" t="e">
        <f t="shared" si="37"/>
        <v>#N/A</v>
      </c>
      <c r="AD161" s="3" t="e">
        <f>AC161/(VLOOKUP($BI161,'5-7 Weighting'!$BY$12:$BZ$23,2,FALSE)/(VLOOKUP($BI161,'5-7 Weighting'!$BY$12:$CA$23,3,FALSE)))</f>
        <v>#N/A</v>
      </c>
      <c r="AE161" s="3" t="e">
        <f t="shared" si="30"/>
        <v>#N/A</v>
      </c>
      <c r="AF161" s="3">
        <f>1/VLOOKUP($K161,'5-7 Weighting'!$CK$9:CL$445,2,FALSE)</f>
        <v>0.16666666666666666</v>
      </c>
      <c r="AG161" s="3">
        <f t="shared" si="38"/>
        <v>4.0390688110450164</v>
      </c>
      <c r="AH161" s="3">
        <f>AG161/(VLOOKUP($BI161,'5-7 Weighting'!$CO$12:$CP$23,2,FALSE)/(VLOOKUP($BI161,'5-7 Weighting'!$CO$12:$CQ$23,3,FALSE)))</f>
        <v>0.42423058902744015</v>
      </c>
      <c r="AI161" s="3">
        <f t="shared" si="31"/>
        <v>7.7023305743822044E-3</v>
      </c>
      <c r="AJ161" s="3" t="s">
        <v>370</v>
      </c>
      <c r="AK161" s="6">
        <v>1.8156000000000002E-2</v>
      </c>
      <c r="AL161" s="3" t="s">
        <v>358</v>
      </c>
      <c r="AM161" s="3">
        <v>4.126363636363637E-2</v>
      </c>
      <c r="AN161" s="3" t="s">
        <v>26</v>
      </c>
      <c r="AO161" s="3" t="s">
        <v>53</v>
      </c>
      <c r="AP161" s="3" t="s">
        <v>6</v>
      </c>
      <c r="AQ161" s="3" t="s">
        <v>54</v>
      </c>
      <c r="AR161" s="3" t="s">
        <v>7</v>
      </c>
      <c r="AS161" s="3" t="s">
        <v>359</v>
      </c>
      <c r="AT161" s="3" t="s">
        <v>28</v>
      </c>
      <c r="AU161" s="3" t="s">
        <v>10</v>
      </c>
      <c r="AV161" s="3" t="s">
        <v>11</v>
      </c>
      <c r="AW161" s="4" t="s">
        <v>108</v>
      </c>
      <c r="AX161" s="4" t="s">
        <v>366</v>
      </c>
      <c r="AY161" s="4">
        <v>2010</v>
      </c>
      <c r="AZ161" s="3" t="s">
        <v>14</v>
      </c>
      <c r="BA161" s="3" t="s">
        <v>14</v>
      </c>
      <c r="BB161" s="3">
        <v>473</v>
      </c>
      <c r="BC161" s="3">
        <v>1</v>
      </c>
      <c r="BD161" s="3">
        <v>0</v>
      </c>
      <c r="BE161" s="3">
        <v>0</v>
      </c>
      <c r="BF161" s="3">
        <v>0</v>
      </c>
      <c r="BG161" s="4" t="s">
        <v>348</v>
      </c>
      <c r="BH161" s="4" t="s">
        <v>379</v>
      </c>
      <c r="BI161" s="4" t="s">
        <v>350</v>
      </c>
      <c r="BJ161" s="4" t="s">
        <v>33</v>
      </c>
      <c r="BK161" s="4"/>
      <c r="BL161" s="3">
        <v>6.8000000000000005E-2</v>
      </c>
      <c r="BM161" s="3"/>
      <c r="BN161" s="3"/>
      <c r="BO161" s="3" t="s">
        <v>20</v>
      </c>
      <c r="BP161" s="3">
        <v>0.44</v>
      </c>
      <c r="BQ161" s="3"/>
    </row>
    <row r="162" spans="1:69" x14ac:dyDescent="0.25">
      <c r="A162" s="2">
        <v>65</v>
      </c>
      <c r="B162" s="3" t="s">
        <v>354</v>
      </c>
      <c r="C162" s="3">
        <v>65.099999999999994</v>
      </c>
      <c r="D162" s="3" t="s">
        <v>973</v>
      </c>
      <c r="E162" s="3" t="s">
        <v>378</v>
      </c>
      <c r="F162" s="3"/>
      <c r="G162" s="3"/>
      <c r="H162" s="3" t="str">
        <f>IF(AK162&lt;'2_3 - Outliers'!$F$11,"Exclude, Low outlier",IF(AK162&gt;'2_3 - Outliers'!$F$12,"Exclude, High outlier",""))</f>
        <v/>
      </c>
      <c r="I162" s="3">
        <f>IF(AM162="",VLOOKUP(BI162,'4 -Impute_SE'!$B$10:$C$21,2,FALSE),Database!AM162)</f>
        <v>2.7941176470588233E-2</v>
      </c>
      <c r="J162" s="3">
        <f t="shared" si="26"/>
        <v>35.789473684210527</v>
      </c>
      <c r="K162" s="3" t="s">
        <v>1566</v>
      </c>
      <c r="L162" s="3">
        <f>1/VLOOKUP($K162,'5-7 Weighting'!J:K,2,FALSE)</f>
        <v>0.25</v>
      </c>
      <c r="M162" s="3">
        <f t="shared" si="27"/>
        <v>8.9473684210526319</v>
      </c>
      <c r="N162" s="3">
        <f>M162/(VLOOKUP($BI162,'5-7 Weighting'!$M$9:$N$20,2,FALSE)/VLOOKUP($BI162,'5-7 Weighting'!$M$9:$O$20,3,FALSE))</f>
        <v>0.18125688821328215</v>
      </c>
      <c r="O162" s="3">
        <f t="shared" si="28"/>
        <v>3.4438808760523607E-3</v>
      </c>
      <c r="P162" s="3" t="e">
        <f>1/VLOOKUP($K162,'5-7 Weighting'!Y:Z,2,FALSE)</f>
        <v>#N/A</v>
      </c>
      <c r="Q162" s="3" t="e">
        <f t="shared" si="32"/>
        <v>#N/A</v>
      </c>
      <c r="R162" s="3" t="e">
        <f>Q162/(VLOOKUP($BI162,'5-7 Weighting'!$AC$12:$AD$20,2,FALSE)/(VLOOKUP($BI162,'5-7 Weighting'!$AC$12:$AE$20,3,FALSE)))</f>
        <v>#N/A</v>
      </c>
      <c r="S162" s="3" t="e">
        <f t="shared" si="29"/>
        <v>#N/A</v>
      </c>
      <c r="T162" s="3" t="e">
        <f>1/VLOOKUP($K162,'5-7 Weighting'!$AO$9:$AP$311,2,FALSE)</f>
        <v>#N/A</v>
      </c>
      <c r="U162" s="3" t="e">
        <f t="shared" si="33"/>
        <v>#N/A</v>
      </c>
      <c r="V162" s="3" t="e">
        <f>U162/(VLOOKUP($BI162,'5-7 Weighting'!$AS$12:$AT$22,2,FALSE)/VLOOKUP($BI162,'5-7 Weighting'!$AS$12:$AU$22,3,FALSE))</f>
        <v>#N/A</v>
      </c>
      <c r="W162" s="3" t="e">
        <f t="shared" si="34"/>
        <v>#N/A</v>
      </c>
      <c r="X162" s="3">
        <f>1/VLOOKUP($K162,'5-7 Weighting'!$BE$9:$BF$487,2,FALSE)</f>
        <v>0.25</v>
      </c>
      <c r="Y162" s="3">
        <f t="shared" si="35"/>
        <v>8.9473684210526319</v>
      </c>
      <c r="Z162" s="3">
        <f>Y162/(VLOOKUP($BI162,'5-7 Weighting'!$BI$12:$BJ$23,2,FALSE)/VLOOKUP($BI162,'5-7 Weighting'!$BI$12:$BK$23,3,FALSE))</f>
        <v>0.14129812243697204</v>
      </c>
      <c r="AA162" s="3">
        <f t="shared" si="36"/>
        <v>2.6846643263024688E-3</v>
      </c>
      <c r="AB162" s="3" t="e">
        <f>1/VLOOKUP($K162,'5-7 Weighting'!$BU$9:$BV$415,2,FALSE)</f>
        <v>#N/A</v>
      </c>
      <c r="AC162" s="3" t="e">
        <f t="shared" si="37"/>
        <v>#N/A</v>
      </c>
      <c r="AD162" s="3" t="e">
        <f>AC162/(VLOOKUP($BI162,'5-7 Weighting'!$BY$12:$BZ$23,2,FALSE)/(VLOOKUP($BI162,'5-7 Weighting'!$BY$12:$CA$23,3,FALSE)))</f>
        <v>#N/A</v>
      </c>
      <c r="AE162" s="3" t="e">
        <f t="shared" si="30"/>
        <v>#N/A</v>
      </c>
      <c r="AF162" s="3">
        <f>1/VLOOKUP($K162,'5-7 Weighting'!$CK$9:CL$445,2,FALSE)</f>
        <v>0.25</v>
      </c>
      <c r="AG162" s="3">
        <f t="shared" si="38"/>
        <v>8.9473684210526319</v>
      </c>
      <c r="AH162" s="3">
        <f>AG162/(VLOOKUP($BI162,'5-7 Weighting'!$CO$12:$CP$23,2,FALSE)/(VLOOKUP($BI162,'5-7 Weighting'!$CO$12:$CQ$23,3,FALSE)))</f>
        <v>0.13712625684986599</v>
      </c>
      <c r="AI162" s="3">
        <f t="shared" si="31"/>
        <v>2.6053988801474537E-3</v>
      </c>
      <c r="AJ162" s="3" t="s">
        <v>370</v>
      </c>
      <c r="AK162" s="6">
        <v>1.9E-2</v>
      </c>
      <c r="AL162" s="3" t="s">
        <v>358</v>
      </c>
      <c r="AM162" s="3">
        <v>2.7941176470588233E-2</v>
      </c>
      <c r="AN162" s="3" t="s">
        <v>26</v>
      </c>
      <c r="AO162" s="3" t="s">
        <v>53</v>
      </c>
      <c r="AP162" s="3" t="s">
        <v>6</v>
      </c>
      <c r="AQ162" s="3" t="s">
        <v>54</v>
      </c>
      <c r="AR162" s="3" t="s">
        <v>7</v>
      </c>
      <c r="AS162" s="3" t="s">
        <v>359</v>
      </c>
      <c r="AT162" s="3" t="s">
        <v>28</v>
      </c>
      <c r="AU162" s="3" t="s">
        <v>10</v>
      </c>
      <c r="AV162" s="3" t="s">
        <v>11</v>
      </c>
      <c r="AW162" s="4" t="s">
        <v>108</v>
      </c>
      <c r="AX162" s="4" t="s">
        <v>360</v>
      </c>
      <c r="AY162" s="4">
        <v>2010</v>
      </c>
      <c r="AZ162" s="3" t="s">
        <v>14</v>
      </c>
      <c r="BA162" s="3" t="s">
        <v>14</v>
      </c>
      <c r="BB162" s="3">
        <v>473</v>
      </c>
      <c r="BC162" s="3">
        <v>1</v>
      </c>
      <c r="BD162" s="3">
        <v>0</v>
      </c>
      <c r="BE162" s="3">
        <v>0</v>
      </c>
      <c r="BF162" s="3">
        <v>0</v>
      </c>
      <c r="BG162" s="4" t="s">
        <v>15</v>
      </c>
      <c r="BH162" s="4" t="s">
        <v>775</v>
      </c>
      <c r="BI162" s="4" t="s">
        <v>42</v>
      </c>
      <c r="BJ162" s="4" t="s">
        <v>33</v>
      </c>
      <c r="BK162" s="4"/>
      <c r="BL162" s="3">
        <v>0.5</v>
      </c>
      <c r="BM162" s="3"/>
      <c r="BN162" s="3"/>
      <c r="BO162" s="3" t="s">
        <v>20</v>
      </c>
      <c r="BP162" s="3">
        <v>0.68</v>
      </c>
      <c r="BQ162" s="3"/>
    </row>
    <row r="163" spans="1:69" x14ac:dyDescent="0.25">
      <c r="A163" s="2">
        <v>37</v>
      </c>
      <c r="B163" s="3" t="s">
        <v>243</v>
      </c>
      <c r="C163" s="3">
        <v>37.1</v>
      </c>
      <c r="D163" s="3" t="s">
        <v>531</v>
      </c>
      <c r="E163" s="3" t="s">
        <v>245</v>
      </c>
      <c r="F163" s="3"/>
      <c r="G163" s="3"/>
      <c r="H163" s="3" t="str">
        <f>IF(AK163&lt;'2_3 - Outliers'!$F$11,"Exclude, Low outlier",IF(AK163&gt;'2_3 - Outliers'!$F$12,"Exclude, High outlier",""))</f>
        <v/>
      </c>
      <c r="I163" s="3">
        <f>IF(AM163="",VLOOKUP(BI163,'4 -Impute_SE'!$B$10:$C$21,2,FALSE),Database!AM163)</f>
        <v>0.12883537881963511</v>
      </c>
      <c r="J163" s="3">
        <f t="shared" si="26"/>
        <v>7.7618431300610675</v>
      </c>
      <c r="K163" s="3" t="s">
        <v>1531</v>
      </c>
      <c r="L163" s="3">
        <f>1/VLOOKUP($K163,'5-7 Weighting'!J:K,2,FALSE)</f>
        <v>0.5</v>
      </c>
      <c r="M163" s="3">
        <f t="shared" si="27"/>
        <v>3.8809215650305338</v>
      </c>
      <c r="N163" s="3">
        <f>M163/(VLOOKUP($BI163,'5-7 Weighting'!$M$9:$N$20,2,FALSE)/VLOOKUP($BI163,'5-7 Weighting'!$M$9:$O$20,3,FALSE))</f>
        <v>0.3666693981870715</v>
      </c>
      <c r="O163" s="3">
        <f t="shared" si="28"/>
        <v>6.9781739042247609E-3</v>
      </c>
      <c r="P163" s="3" t="e">
        <f>1/VLOOKUP($K163,'5-7 Weighting'!Y:Z,2,FALSE)</f>
        <v>#N/A</v>
      </c>
      <c r="Q163" s="3" t="e">
        <f t="shared" si="32"/>
        <v>#N/A</v>
      </c>
      <c r="R163" s="3" t="e">
        <f>Q163/(VLOOKUP($BI163,'5-7 Weighting'!$AC$12:$AD$20,2,FALSE)/(VLOOKUP($BI163,'5-7 Weighting'!$AC$12:$AE$20,3,FALSE)))</f>
        <v>#N/A</v>
      </c>
      <c r="S163" s="3" t="e">
        <f t="shared" si="29"/>
        <v>#N/A</v>
      </c>
      <c r="T163" s="3" t="e">
        <f>1/VLOOKUP($K163,'5-7 Weighting'!$AO$9:$AP$311,2,FALSE)</f>
        <v>#N/A</v>
      </c>
      <c r="U163" s="3" t="e">
        <f t="shared" si="33"/>
        <v>#N/A</v>
      </c>
      <c r="V163" s="3" t="e">
        <f>U163/(VLOOKUP($BI163,'5-7 Weighting'!$AS$12:$AT$22,2,FALSE)/VLOOKUP($BI163,'5-7 Weighting'!$AS$12:$AU$22,3,FALSE))</f>
        <v>#N/A</v>
      </c>
      <c r="W163" s="3" t="e">
        <f t="shared" si="34"/>
        <v>#N/A</v>
      </c>
      <c r="X163" s="3">
        <f>1/VLOOKUP($K163,'5-7 Weighting'!$BE$9:$BF$487,2,FALSE)</f>
        <v>0.5</v>
      </c>
      <c r="Y163" s="3">
        <f t="shared" si="35"/>
        <v>3.8809215650305338</v>
      </c>
      <c r="Z163" s="3">
        <f>Y163/(VLOOKUP($BI163,'5-7 Weighting'!$BI$12:$BJ$23,2,FALSE)/VLOOKUP($BI163,'5-7 Weighting'!$BI$12:$BK$23,3,FALSE))</f>
        <v>0.28758330605594262</v>
      </c>
      <c r="AA163" s="3">
        <f t="shared" si="36"/>
        <v>5.4730673776773875E-3</v>
      </c>
      <c r="AB163" s="3">
        <f>1/VLOOKUP($K163,'5-7 Weighting'!$BU$9:$BV$415,2,FALSE)</f>
        <v>0.5</v>
      </c>
      <c r="AC163" s="3">
        <f t="shared" si="37"/>
        <v>3.8809215650305338</v>
      </c>
      <c r="AD163" s="3">
        <f>AC163/(VLOOKUP($BI163,'5-7 Weighting'!$BY$12:$BZ$23,2,FALSE)/(VLOOKUP($BI163,'5-7 Weighting'!$BY$12:$CA$23,3,FALSE)))</f>
        <v>0.28974646958709077</v>
      </c>
      <c r="AE163" s="3">
        <f t="shared" si="30"/>
        <v>5.5142350654589769E-3</v>
      </c>
      <c r="AF163" s="3">
        <f>1/VLOOKUP($K163,'5-7 Weighting'!$CK$9:CL$445,2,FALSE)</f>
        <v>0.5</v>
      </c>
      <c r="AG163" s="3">
        <f t="shared" si="38"/>
        <v>3.8809215650305338</v>
      </c>
      <c r="AH163" s="3">
        <f>AG163/(VLOOKUP($BI163,'5-7 Weighting'!$CO$12:$CP$23,2,FALSE)/(VLOOKUP($BI163,'5-7 Weighting'!$CO$12:$CQ$23,3,FALSE)))</f>
        <v>0.29623210952860157</v>
      </c>
      <c r="AI163" s="3">
        <f t="shared" si="31"/>
        <v>5.6376648461164795E-3</v>
      </c>
      <c r="AJ163" s="3" t="s">
        <v>246</v>
      </c>
      <c r="AK163" s="6">
        <v>1.9031241600000002E-2</v>
      </c>
      <c r="AL163" s="3" t="s">
        <v>72</v>
      </c>
      <c r="AM163" s="3"/>
      <c r="AN163" s="3"/>
      <c r="AO163" s="3" t="s">
        <v>5</v>
      </c>
      <c r="AP163" s="3" t="s">
        <v>6</v>
      </c>
      <c r="AQ163" s="3" t="s">
        <v>5</v>
      </c>
      <c r="AR163" s="3" t="s">
        <v>83</v>
      </c>
      <c r="AS163" s="3" t="s">
        <v>84</v>
      </c>
      <c r="AT163" s="3" t="s">
        <v>95</v>
      </c>
      <c r="AU163" s="3" t="s">
        <v>10</v>
      </c>
      <c r="AV163" s="3" t="s">
        <v>39</v>
      </c>
      <c r="AW163" s="4" t="s">
        <v>96</v>
      </c>
      <c r="AX163" s="4" t="s">
        <v>247</v>
      </c>
      <c r="AY163" s="4">
        <v>2006</v>
      </c>
      <c r="AZ163" s="3" t="s">
        <v>30</v>
      </c>
      <c r="BA163" s="3" t="s">
        <v>14</v>
      </c>
      <c r="BB163" s="3">
        <v>761</v>
      </c>
      <c r="BC163" s="3">
        <v>1</v>
      </c>
      <c r="BD163" s="3">
        <v>0</v>
      </c>
      <c r="BE163" s="3">
        <v>1</v>
      </c>
      <c r="BF163" s="3">
        <v>1</v>
      </c>
      <c r="BG163" s="4" t="s">
        <v>332</v>
      </c>
      <c r="BH163" s="4" t="s">
        <v>532</v>
      </c>
      <c r="BI163" s="4" t="s">
        <v>468</v>
      </c>
      <c r="BJ163" s="4" t="s">
        <v>89</v>
      </c>
      <c r="BK163" s="4" t="s">
        <v>99</v>
      </c>
      <c r="BL163" s="3">
        <v>3.4000000000000002E-4</v>
      </c>
      <c r="BM163" s="3">
        <v>1.0003400578065513</v>
      </c>
      <c r="BN163" s="3"/>
      <c r="BO163" s="3" t="s">
        <v>60</v>
      </c>
      <c r="BP163" s="3" t="s">
        <v>20</v>
      </c>
      <c r="BQ163" s="3"/>
    </row>
    <row r="164" spans="1:69" x14ac:dyDescent="0.25">
      <c r="A164" s="2">
        <v>183</v>
      </c>
      <c r="B164" s="3" t="s">
        <v>1284</v>
      </c>
      <c r="C164" s="3">
        <v>183.1</v>
      </c>
      <c r="D164" s="3" t="s">
        <v>1285</v>
      </c>
      <c r="E164" s="3" t="s">
        <v>1286</v>
      </c>
      <c r="F164" s="3"/>
      <c r="G164" s="3"/>
      <c r="H164" s="3" t="str">
        <f>IF(AK164&lt;'2_3 - Outliers'!$F$11,"Exclude, Low outlier",IF(AK164&gt;'2_3 - Outliers'!$F$12,"Exclude, High outlier",""))</f>
        <v/>
      </c>
      <c r="I164" s="3">
        <f>IF(AM164="",VLOOKUP(BI164,'4 -Impute_SE'!$B$10:$C$21,2,FALSE),Database!AM164)</f>
        <v>2.0085063408785821E-3</v>
      </c>
      <c r="J164" s="3">
        <f t="shared" si="26"/>
        <v>497.88242120389293</v>
      </c>
      <c r="K164" s="3" t="s">
        <v>1567</v>
      </c>
      <c r="L164" s="3">
        <f>1/VLOOKUP($K164,'5-7 Weighting'!J:K,2,FALSE)</f>
        <v>1</v>
      </c>
      <c r="M164" s="3">
        <f t="shared" si="27"/>
        <v>497.88242120389293</v>
      </c>
      <c r="N164" s="3">
        <f>M164/(VLOOKUP($BI164,'5-7 Weighting'!$M$9:$N$20,2,FALSE)/VLOOKUP($BI164,'5-7 Weighting'!$M$9:$O$20,3,FALSE))</f>
        <v>3.4732553602866279E-5</v>
      </c>
      <c r="O164" s="3">
        <f t="shared" si="28"/>
        <v>6.8853666942360751E-7</v>
      </c>
      <c r="P164" s="3" t="e">
        <f>1/VLOOKUP($K164,'5-7 Weighting'!Y:Z,2,FALSE)</f>
        <v>#N/A</v>
      </c>
      <c r="Q164" s="3" t="e">
        <f t="shared" si="32"/>
        <v>#N/A</v>
      </c>
      <c r="R164" s="3" t="e">
        <f>Q164/(VLOOKUP($BI164,'5-7 Weighting'!$AC$12:$AD$20,2,FALSE)/(VLOOKUP($BI164,'5-7 Weighting'!$AC$12:$AE$20,3,FALSE)))</f>
        <v>#N/A</v>
      </c>
      <c r="S164" s="3" t="e">
        <f t="shared" si="29"/>
        <v>#N/A</v>
      </c>
      <c r="T164" s="3" t="e">
        <f>1/VLOOKUP($K164,'5-7 Weighting'!$AO$9:$AP$311,2,FALSE)</f>
        <v>#N/A</v>
      </c>
      <c r="U164" s="3" t="e">
        <f t="shared" si="33"/>
        <v>#N/A</v>
      </c>
      <c r="V164" s="3" t="e">
        <f>U164/(VLOOKUP($BI164,'5-7 Weighting'!$AS$12:$AT$22,2,FALSE)/VLOOKUP($BI164,'5-7 Weighting'!$AS$12:$AU$22,3,FALSE))</f>
        <v>#N/A</v>
      </c>
      <c r="W164" s="3" t="e">
        <f t="shared" si="34"/>
        <v>#N/A</v>
      </c>
      <c r="X164" s="3">
        <f>1/VLOOKUP($K164,'5-7 Weighting'!$BE$9:$BF$487,2,FALSE)</f>
        <v>1</v>
      </c>
      <c r="Y164" s="3">
        <f t="shared" si="35"/>
        <v>497.88242120389293</v>
      </c>
      <c r="Z164" s="3">
        <f>Y164/(VLOOKUP($BI164,'5-7 Weighting'!$BI$12:$BJ$23,2,FALSE)/VLOOKUP($BI164,'5-7 Weighting'!$BI$12:$BK$23,3,FALSE))</f>
        <v>1.7787333387334789</v>
      </c>
      <c r="AA164" s="3">
        <f t="shared" si="36"/>
        <v>3.5261534261138046E-2</v>
      </c>
      <c r="AB164" s="3" t="e">
        <f>1/VLOOKUP($K164,'5-7 Weighting'!$BU$9:$BV$415,2,FALSE)</f>
        <v>#N/A</v>
      </c>
      <c r="AC164" s="3" t="e">
        <f t="shared" si="37"/>
        <v>#N/A</v>
      </c>
      <c r="AD164" s="3" t="e">
        <f>AC164/(VLOOKUP($BI164,'5-7 Weighting'!$BY$12:$BZ$23,2,FALSE)/(VLOOKUP($BI164,'5-7 Weighting'!$BY$12:$CA$23,3,FALSE)))</f>
        <v>#N/A</v>
      </c>
      <c r="AE164" s="3" t="e">
        <f t="shared" si="30"/>
        <v>#N/A</v>
      </c>
      <c r="AF164" s="3">
        <f>1/VLOOKUP($K164,'5-7 Weighting'!$CK$9:CL$445,2,FALSE)</f>
        <v>1</v>
      </c>
      <c r="AG164" s="3">
        <f t="shared" si="38"/>
        <v>497.88242120389293</v>
      </c>
      <c r="AH164" s="3">
        <f>AG164/(VLOOKUP($BI164,'5-7 Weighting'!$CO$12:$CP$23,2,FALSE)/(VLOOKUP($BI164,'5-7 Weighting'!$CO$12:$CQ$23,3,FALSE)))</f>
        <v>1.736653380600955E-5</v>
      </c>
      <c r="AI164" s="3">
        <f t="shared" si="31"/>
        <v>3.4427342955962551E-7</v>
      </c>
      <c r="AJ164" s="3" t="s">
        <v>24</v>
      </c>
      <c r="AK164" s="6">
        <v>1.9823957584471603E-2</v>
      </c>
      <c r="AL164" s="3" t="s">
        <v>25</v>
      </c>
      <c r="AM164" s="3">
        <v>2.0085063408785821E-3</v>
      </c>
      <c r="AN164" s="3" t="s">
        <v>26</v>
      </c>
      <c r="AO164" s="3" t="s">
        <v>5</v>
      </c>
      <c r="AP164" s="3" t="s">
        <v>1312</v>
      </c>
      <c r="AQ164" s="3" t="s">
        <v>5</v>
      </c>
      <c r="AR164" s="3" t="s">
        <v>7</v>
      </c>
      <c r="AS164" s="3" t="s">
        <v>1333</v>
      </c>
      <c r="AT164" s="3" t="s">
        <v>698</v>
      </c>
      <c r="AU164" s="3" t="s">
        <v>10</v>
      </c>
      <c r="AV164" s="3" t="s">
        <v>1344</v>
      </c>
      <c r="AW164" s="4" t="s">
        <v>340</v>
      </c>
      <c r="AX164" s="4" t="s">
        <v>841</v>
      </c>
      <c r="AY164" s="4">
        <v>2015</v>
      </c>
      <c r="AZ164" s="3" t="s">
        <v>14</v>
      </c>
      <c r="BA164" s="3" t="s">
        <v>2425</v>
      </c>
      <c r="BB164" s="3">
        <v>286</v>
      </c>
      <c r="BC164" s="3">
        <v>1</v>
      </c>
      <c r="BD164" s="3">
        <v>0</v>
      </c>
      <c r="BE164" s="3">
        <v>0</v>
      </c>
      <c r="BF164" s="3">
        <v>0</v>
      </c>
      <c r="BG164" s="4" t="s">
        <v>97</v>
      </c>
      <c r="BH164" s="4" t="s">
        <v>1398</v>
      </c>
      <c r="BI164" s="4" t="s">
        <v>1401</v>
      </c>
      <c r="BJ164" s="4" t="s">
        <v>33</v>
      </c>
      <c r="BK164" s="4"/>
      <c r="BL164" s="3">
        <v>13236.06</v>
      </c>
      <c r="BM164" s="3"/>
      <c r="BN164" s="3"/>
      <c r="BO164" s="3"/>
      <c r="BP164" s="3">
        <v>9.8699999999999992</v>
      </c>
      <c r="BQ164" s="3" t="s">
        <v>1305</v>
      </c>
    </row>
    <row r="165" spans="1:69" x14ac:dyDescent="0.25">
      <c r="A165" s="2">
        <v>2</v>
      </c>
      <c r="B165" s="3" t="s">
        <v>235</v>
      </c>
      <c r="C165" s="3">
        <v>2.2999999999999998</v>
      </c>
      <c r="D165" s="3" t="s">
        <v>464</v>
      </c>
      <c r="E165" s="3" t="s">
        <v>237</v>
      </c>
      <c r="F165" s="3">
        <v>1</v>
      </c>
      <c r="G165" s="3"/>
      <c r="H165" s="3" t="str">
        <f>IF(AK165&lt;'2_3 - Outliers'!$F$11,"Exclude, Low outlier",IF(AK165&gt;'2_3 - Outliers'!$F$12,"Exclude, High outlier",""))</f>
        <v/>
      </c>
      <c r="I165" s="3">
        <f>IF(AM165="",VLOOKUP(BI165,'4 -Impute_SE'!$B$10:$C$21,2,FALSE),Database!AM165)</f>
        <v>7.9336709847607212E-2</v>
      </c>
      <c r="J165" s="3">
        <f t="shared" si="26"/>
        <v>12.604505555131235</v>
      </c>
      <c r="K165" s="3" t="s">
        <v>1568</v>
      </c>
      <c r="L165" s="3">
        <f>1/VLOOKUP($K165,'5-7 Weighting'!J:K,2,FALSE)</f>
        <v>1</v>
      </c>
      <c r="M165" s="3">
        <f t="shared" si="27"/>
        <v>12.604505555131235</v>
      </c>
      <c r="N165" s="3">
        <f>M165/(VLOOKUP($BI165,'5-7 Weighting'!$M$9:$N$20,2,FALSE)/VLOOKUP($BI165,'5-7 Weighting'!$M$9:$O$20,3,FALSE))</f>
        <v>0.25534362137301297</v>
      </c>
      <c r="O165" s="3">
        <f t="shared" si="28"/>
        <v>5.3622160488332729E-3</v>
      </c>
      <c r="P165" s="3">
        <f>1/VLOOKUP($K165,'5-7 Weighting'!Y:Z,2,FALSE)</f>
        <v>1</v>
      </c>
      <c r="Q165" s="3">
        <f t="shared" si="32"/>
        <v>12.604505555131235</v>
      </c>
      <c r="R165" s="3">
        <f>Q165/(VLOOKUP($BI165,'5-7 Weighting'!$AC$12:$AD$20,2,FALSE)/(VLOOKUP($BI165,'5-7 Weighting'!$AC$12:$AE$20,3,FALSE)))</f>
        <v>5.6277914737140847E-2</v>
      </c>
      <c r="S165" s="3">
        <f t="shared" si="29"/>
        <v>1.1818362094799578E-3</v>
      </c>
      <c r="T165" s="3">
        <f>1/VLOOKUP($K165,'5-7 Weighting'!$AO$9:$AP$311,2,FALSE)</f>
        <v>1</v>
      </c>
      <c r="U165" s="3">
        <f t="shared" si="33"/>
        <v>12.604505555131235</v>
      </c>
      <c r="V165" s="3">
        <f>U165/(VLOOKUP($BI165,'5-7 Weighting'!$AS$12:$AT$22,2,FALSE)/VLOOKUP($BI165,'5-7 Weighting'!$AS$12:$AU$22,3,FALSE))</f>
        <v>0.71038280977910429</v>
      </c>
      <c r="W165" s="3">
        <f t="shared" si="34"/>
        <v>1.4918039005361192E-2</v>
      </c>
      <c r="X165" s="3" t="e">
        <f>1/VLOOKUP($K165,'5-7 Weighting'!$BE$9:$BF$487,2,FALSE)</f>
        <v>#N/A</v>
      </c>
      <c r="Y165" s="3" t="e">
        <f t="shared" si="35"/>
        <v>#N/A</v>
      </c>
      <c r="Z165" s="3" t="e">
        <f>Y165/(VLOOKUP($BI165,'5-7 Weighting'!$BI$12:$BJ$23,2,FALSE)/VLOOKUP($BI165,'5-7 Weighting'!$BI$12:$BK$23,3,FALSE))</f>
        <v>#N/A</v>
      </c>
      <c r="AA165" s="3" t="e">
        <f t="shared" si="36"/>
        <v>#N/A</v>
      </c>
      <c r="AB165" s="3" t="e">
        <f>1/VLOOKUP($K165,'5-7 Weighting'!$BU$9:$BV$415,2,FALSE)</f>
        <v>#N/A</v>
      </c>
      <c r="AC165" s="3" t="e">
        <f t="shared" si="37"/>
        <v>#N/A</v>
      </c>
      <c r="AD165" s="3" t="e">
        <f>AC165/(VLOOKUP($BI165,'5-7 Weighting'!$BY$12:$BZ$23,2,FALSE)/(VLOOKUP($BI165,'5-7 Weighting'!$BY$12:$CA$23,3,FALSE)))</f>
        <v>#N/A</v>
      </c>
      <c r="AE165" s="3" t="e">
        <f t="shared" si="30"/>
        <v>#N/A</v>
      </c>
      <c r="AF165" s="3" t="e">
        <f>1/VLOOKUP($K165,'5-7 Weighting'!$CK$9:CL$445,2,FALSE)</f>
        <v>#N/A</v>
      </c>
      <c r="AG165" s="3" t="e">
        <f t="shared" si="38"/>
        <v>#N/A</v>
      </c>
      <c r="AH165" s="3" t="e">
        <f>AG165/(VLOOKUP($BI165,'5-7 Weighting'!$CO$12:$CP$23,2,FALSE)/(VLOOKUP($BI165,'5-7 Weighting'!$CO$12:$CQ$23,3,FALSE)))</f>
        <v>#N/A</v>
      </c>
      <c r="AI165" s="3" t="e">
        <f t="shared" si="31"/>
        <v>#N/A</v>
      </c>
      <c r="AJ165" s="3" t="s">
        <v>238</v>
      </c>
      <c r="AK165" s="6">
        <v>2.1000000000000001E-2</v>
      </c>
      <c r="AL165" s="3" t="s">
        <v>157</v>
      </c>
      <c r="AM165" s="3"/>
      <c r="AN165" s="3"/>
      <c r="AO165" s="3" t="s">
        <v>53</v>
      </c>
      <c r="AP165" s="3" t="s">
        <v>6</v>
      </c>
      <c r="AQ165" s="3" t="s">
        <v>54</v>
      </c>
      <c r="AR165" s="3" t="s">
        <v>7</v>
      </c>
      <c r="AS165" s="3" t="s">
        <v>8</v>
      </c>
      <c r="AT165" s="3" t="s">
        <v>28</v>
      </c>
      <c r="AU165" s="3" t="s">
        <v>10</v>
      </c>
      <c r="AV165" s="3" t="s">
        <v>107</v>
      </c>
      <c r="AW165" s="4" t="s">
        <v>12</v>
      </c>
      <c r="AX165" s="4" t="s">
        <v>140</v>
      </c>
      <c r="AY165" s="4">
        <v>2003</v>
      </c>
      <c r="AZ165" s="3" t="s">
        <v>30</v>
      </c>
      <c r="BA165" s="3" t="s">
        <v>30</v>
      </c>
      <c r="BB165" s="3">
        <v>68</v>
      </c>
      <c r="BC165" s="3">
        <v>0</v>
      </c>
      <c r="BD165" s="3">
        <v>0</v>
      </c>
      <c r="BE165" s="3">
        <v>0</v>
      </c>
      <c r="BF165" s="3">
        <v>0</v>
      </c>
      <c r="BG165" s="4" t="s">
        <v>15</v>
      </c>
      <c r="BH165" s="4" t="s">
        <v>465</v>
      </c>
      <c r="BI165" s="3" t="s">
        <v>42</v>
      </c>
      <c r="BJ165" s="4" t="s">
        <v>33</v>
      </c>
      <c r="BK165" s="4"/>
      <c r="BL165" s="3" t="s">
        <v>20</v>
      </c>
      <c r="BM165" s="3"/>
      <c r="BN165" s="3"/>
      <c r="BO165" s="3" t="s">
        <v>20</v>
      </c>
      <c r="BP165" s="3" t="s">
        <v>20</v>
      </c>
      <c r="BQ165" s="3"/>
    </row>
    <row r="166" spans="1:69" x14ac:dyDescent="0.25">
      <c r="A166" s="2">
        <v>65</v>
      </c>
      <c r="B166" s="3" t="s">
        <v>354</v>
      </c>
      <c r="C166" s="3">
        <v>65.5</v>
      </c>
      <c r="D166" s="3" t="s">
        <v>940</v>
      </c>
      <c r="E166" s="3" t="s">
        <v>372</v>
      </c>
      <c r="F166" s="3"/>
      <c r="G166" s="3"/>
      <c r="H166" s="3" t="str">
        <f>IF(AK166&lt;'2_3 - Outliers'!$F$11,"Exclude, Low outlier",IF(AK166&gt;'2_3 - Outliers'!$F$12,"Exclude, High outlier",""))</f>
        <v/>
      </c>
      <c r="I166" s="3">
        <f>IF(AM166="",VLOOKUP(BI166,'4 -Impute_SE'!$B$10:$C$21,2,FALSE),Database!AM166)</f>
        <v>2.5392857142857141E-2</v>
      </c>
      <c r="J166" s="3">
        <f t="shared" si="26"/>
        <v>39.381153305203945</v>
      </c>
      <c r="K166" s="3" t="s">
        <v>1569</v>
      </c>
      <c r="L166" s="3">
        <f>1/VLOOKUP($K166,'5-7 Weighting'!J:K,2,FALSE)</f>
        <v>0.5</v>
      </c>
      <c r="M166" s="3">
        <f t="shared" si="27"/>
        <v>19.690576652601973</v>
      </c>
      <c r="N166" s="3">
        <f>M166/(VLOOKUP($BI166,'5-7 Weighting'!$M$9:$N$20,2,FALSE)/VLOOKUP($BI166,'5-7 Weighting'!$M$9:$O$20,3,FALSE))</f>
        <v>0.39889411983728845</v>
      </c>
      <c r="O166" s="3">
        <f t="shared" si="28"/>
        <v>8.5084115761293617E-3</v>
      </c>
      <c r="P166" s="3" t="e">
        <f>1/VLOOKUP($K166,'5-7 Weighting'!Y:Z,2,FALSE)</f>
        <v>#N/A</v>
      </c>
      <c r="Q166" s="3" t="e">
        <f t="shared" si="32"/>
        <v>#N/A</v>
      </c>
      <c r="R166" s="3" t="e">
        <f>Q166/(VLOOKUP($BI166,'5-7 Weighting'!$AC$12:$AD$20,2,FALSE)/(VLOOKUP($BI166,'5-7 Weighting'!$AC$12:$AE$20,3,FALSE)))</f>
        <v>#N/A</v>
      </c>
      <c r="S166" s="3" t="e">
        <f t="shared" si="29"/>
        <v>#N/A</v>
      </c>
      <c r="T166" s="3" t="e">
        <f>1/VLOOKUP($K166,'5-7 Weighting'!$AO$9:$AP$311,2,FALSE)</f>
        <v>#N/A</v>
      </c>
      <c r="U166" s="3" t="e">
        <f t="shared" si="33"/>
        <v>#N/A</v>
      </c>
      <c r="V166" s="3" t="e">
        <f>U166/(VLOOKUP($BI166,'5-7 Weighting'!$AS$12:$AT$22,2,FALSE)/VLOOKUP($BI166,'5-7 Weighting'!$AS$12:$AU$22,3,FALSE))</f>
        <v>#N/A</v>
      </c>
      <c r="W166" s="3" t="e">
        <f t="shared" si="34"/>
        <v>#N/A</v>
      </c>
      <c r="X166" s="3">
        <f>1/VLOOKUP($K166,'5-7 Weighting'!$BE$9:$BF$487,2,FALSE)</f>
        <v>0.5</v>
      </c>
      <c r="Y166" s="3">
        <f t="shared" si="35"/>
        <v>19.690576652601973</v>
      </c>
      <c r="Z166" s="3">
        <f>Y166/(VLOOKUP($BI166,'5-7 Weighting'!$BI$12:$BJ$23,2,FALSE)/VLOOKUP($BI166,'5-7 Weighting'!$BI$12:$BK$23,3,FALSE))</f>
        <v>0.31095640413861642</v>
      </c>
      <c r="AA166" s="3">
        <f t="shared" si="36"/>
        <v>6.6327001002766872E-3</v>
      </c>
      <c r="AB166" s="3" t="e">
        <f>1/VLOOKUP($K166,'5-7 Weighting'!$BU$9:$BV$415,2,FALSE)</f>
        <v>#N/A</v>
      </c>
      <c r="AC166" s="3" t="e">
        <f t="shared" si="37"/>
        <v>#N/A</v>
      </c>
      <c r="AD166" s="3" t="e">
        <f>AC166/(VLOOKUP($BI166,'5-7 Weighting'!$BY$12:$BZ$23,2,FALSE)/(VLOOKUP($BI166,'5-7 Weighting'!$BY$12:$CA$23,3,FALSE)))</f>
        <v>#N/A</v>
      </c>
      <c r="AE166" s="3" t="e">
        <f t="shared" si="30"/>
        <v>#N/A</v>
      </c>
      <c r="AF166" s="3">
        <f>1/VLOOKUP($K166,'5-7 Weighting'!$CK$9:CL$445,2,FALSE)</f>
        <v>0.5</v>
      </c>
      <c r="AG166" s="3">
        <f t="shared" si="38"/>
        <v>19.690576652601973</v>
      </c>
      <c r="AH166" s="3">
        <f>AG166/(VLOOKUP($BI166,'5-7 Weighting'!$CO$12:$CP$23,2,FALSE)/(VLOOKUP($BI166,'5-7 Weighting'!$CO$12:$CQ$23,3,FALSE)))</f>
        <v>0.30177533153027514</v>
      </c>
      <c r="AI166" s="3">
        <f t="shared" si="31"/>
        <v>6.4368678215407683E-3</v>
      </c>
      <c r="AJ166" s="3" t="s">
        <v>370</v>
      </c>
      <c r="AK166" s="6">
        <v>2.1329999999999998E-2</v>
      </c>
      <c r="AL166" s="3" t="s">
        <v>358</v>
      </c>
      <c r="AM166" s="3">
        <v>2.5392857142857141E-2</v>
      </c>
      <c r="AN166" s="3" t="s">
        <v>26</v>
      </c>
      <c r="AO166" s="3" t="s">
        <v>53</v>
      </c>
      <c r="AP166" s="3" t="s">
        <v>6</v>
      </c>
      <c r="AQ166" s="3" t="s">
        <v>54</v>
      </c>
      <c r="AR166" s="3" t="s">
        <v>7</v>
      </c>
      <c r="AS166" s="3" t="s">
        <v>359</v>
      </c>
      <c r="AT166" s="3" t="s">
        <v>28</v>
      </c>
      <c r="AU166" s="3" t="s">
        <v>10</v>
      </c>
      <c r="AV166" s="3" t="s">
        <v>11</v>
      </c>
      <c r="AW166" s="4" t="s">
        <v>108</v>
      </c>
      <c r="AX166" s="4" t="s">
        <v>366</v>
      </c>
      <c r="AY166" s="4">
        <v>2010</v>
      </c>
      <c r="AZ166" s="3" t="s">
        <v>14</v>
      </c>
      <c r="BA166" s="3" t="s">
        <v>14</v>
      </c>
      <c r="BB166" s="3">
        <v>473</v>
      </c>
      <c r="BC166" s="3">
        <v>1</v>
      </c>
      <c r="BD166" s="3">
        <v>0</v>
      </c>
      <c r="BE166" s="3">
        <v>0</v>
      </c>
      <c r="BF166" s="3">
        <v>0</v>
      </c>
      <c r="BG166" s="4" t="s">
        <v>15</v>
      </c>
      <c r="BH166" s="4" t="s">
        <v>775</v>
      </c>
      <c r="BI166" s="4" t="s">
        <v>42</v>
      </c>
      <c r="BJ166" s="4" t="s">
        <v>33</v>
      </c>
      <c r="BK166" s="4"/>
      <c r="BL166" s="3">
        <v>1.1850000000000001</v>
      </c>
      <c r="BM166" s="3"/>
      <c r="BN166" s="3"/>
      <c r="BO166" s="3" t="s">
        <v>20</v>
      </c>
      <c r="BP166" s="3">
        <v>0.84</v>
      </c>
      <c r="BQ166" s="3"/>
    </row>
    <row r="167" spans="1:69" x14ac:dyDescent="0.25">
      <c r="A167" s="2">
        <v>65</v>
      </c>
      <c r="B167" s="3" t="s">
        <v>354</v>
      </c>
      <c r="C167" s="3">
        <v>65.2</v>
      </c>
      <c r="D167" s="3" t="s">
        <v>720</v>
      </c>
      <c r="E167" s="3" t="s">
        <v>391</v>
      </c>
      <c r="F167" s="3"/>
      <c r="G167" s="3"/>
      <c r="H167" s="3" t="str">
        <f>IF(AK167&lt;'2_3 - Outliers'!$F$11,"Exclude, Low outlier",IF(AK167&gt;'2_3 - Outliers'!$F$12,"Exclude, High outlier",""))</f>
        <v/>
      </c>
      <c r="I167" s="3">
        <f>IF(AM167="",VLOOKUP(BI167,'4 -Impute_SE'!$B$10:$C$21,2,FALSE),Database!AM167)</f>
        <v>9.6678260869565213E-2</v>
      </c>
      <c r="J167" s="3">
        <f t="shared" si="26"/>
        <v>10.343586976074834</v>
      </c>
      <c r="K167" s="3" t="s">
        <v>1570</v>
      </c>
      <c r="L167" s="3">
        <f>1/VLOOKUP($K167,'5-7 Weighting'!J:K,2,FALSE)</f>
        <v>1</v>
      </c>
      <c r="M167" s="3">
        <f t="shared" si="27"/>
        <v>10.343586976074834</v>
      </c>
      <c r="N167" s="3">
        <f>M167/(VLOOKUP($BI167,'5-7 Weighting'!$M$9:$N$20,2,FALSE)/VLOOKUP($BI167,'5-7 Weighting'!$M$9:$O$20,3,FALSE))</f>
        <v>1.2181637306763067</v>
      </c>
      <c r="O167" s="3">
        <f t="shared" si="28"/>
        <v>2.7087088715318355E-2</v>
      </c>
      <c r="P167" s="3" t="e">
        <f>1/VLOOKUP($K167,'5-7 Weighting'!Y:Z,2,FALSE)</f>
        <v>#N/A</v>
      </c>
      <c r="Q167" s="3" t="e">
        <f t="shared" si="32"/>
        <v>#N/A</v>
      </c>
      <c r="R167" s="3" t="e">
        <f>Q167/(VLOOKUP($BI167,'5-7 Weighting'!$AC$12:$AD$20,2,FALSE)/(VLOOKUP($BI167,'5-7 Weighting'!$AC$12:$AE$20,3,FALSE)))</f>
        <v>#N/A</v>
      </c>
      <c r="S167" s="3" t="e">
        <f t="shared" si="29"/>
        <v>#N/A</v>
      </c>
      <c r="T167" s="3" t="e">
        <f>1/VLOOKUP($K167,'5-7 Weighting'!$AO$9:$AP$311,2,FALSE)</f>
        <v>#N/A</v>
      </c>
      <c r="U167" s="3" t="e">
        <f t="shared" si="33"/>
        <v>#N/A</v>
      </c>
      <c r="V167" s="3" t="e">
        <f>U167/(VLOOKUP($BI167,'5-7 Weighting'!$AS$12:$AT$22,2,FALSE)/VLOOKUP($BI167,'5-7 Weighting'!$AS$12:$AU$22,3,FALSE))</f>
        <v>#N/A</v>
      </c>
      <c r="W167" s="3" t="e">
        <f t="shared" si="34"/>
        <v>#N/A</v>
      </c>
      <c r="X167" s="3">
        <f>1/VLOOKUP($K167,'5-7 Weighting'!$BE$9:$BF$487,2,FALSE)</f>
        <v>1</v>
      </c>
      <c r="Y167" s="3">
        <f t="shared" si="35"/>
        <v>10.343586976074834</v>
      </c>
      <c r="Z167" s="3">
        <f>Y167/(VLOOKUP($BI167,'5-7 Weighting'!$BI$12:$BJ$23,2,FALSE)/VLOOKUP($BI167,'5-7 Weighting'!$BI$12:$BK$23,3,FALSE))</f>
        <v>1.2181637306763069</v>
      </c>
      <c r="AA167" s="3">
        <f t="shared" si="36"/>
        <v>2.7087088715318359E-2</v>
      </c>
      <c r="AB167" s="3" t="e">
        <f>1/VLOOKUP($K167,'5-7 Weighting'!$BU$9:$BV$415,2,FALSE)</f>
        <v>#N/A</v>
      </c>
      <c r="AC167" s="3" t="e">
        <f t="shared" si="37"/>
        <v>#N/A</v>
      </c>
      <c r="AD167" s="3" t="e">
        <f>AC167/(VLOOKUP($BI167,'5-7 Weighting'!$BY$12:$BZ$23,2,FALSE)/(VLOOKUP($BI167,'5-7 Weighting'!$BY$12:$CA$23,3,FALSE)))</f>
        <v>#N/A</v>
      </c>
      <c r="AE167" s="3" t="e">
        <f t="shared" si="30"/>
        <v>#N/A</v>
      </c>
      <c r="AF167" s="3">
        <f>1/VLOOKUP($K167,'5-7 Weighting'!$CK$9:CL$445,2,FALSE)</f>
        <v>1</v>
      </c>
      <c r="AG167" s="3">
        <f t="shared" si="38"/>
        <v>10.343586976074834</v>
      </c>
      <c r="AH167" s="3">
        <f>AG167/(VLOOKUP($BI167,'5-7 Weighting'!$CO$12:$CP$23,2,FALSE)/(VLOOKUP($BI167,'5-7 Weighting'!$CO$12:$CQ$23,3,FALSE)))</f>
        <v>1.2422743353262182</v>
      </c>
      <c r="AI167" s="3">
        <f t="shared" si="31"/>
        <v>2.7623212120313788E-2</v>
      </c>
      <c r="AJ167" s="3" t="s">
        <v>370</v>
      </c>
      <c r="AK167" s="6">
        <v>2.2235999999999999E-2</v>
      </c>
      <c r="AL167" s="3" t="s">
        <v>358</v>
      </c>
      <c r="AM167" s="3">
        <v>9.6678260869565213E-2</v>
      </c>
      <c r="AN167" s="3" t="s">
        <v>26</v>
      </c>
      <c r="AO167" s="3" t="s">
        <v>53</v>
      </c>
      <c r="AP167" s="3" t="s">
        <v>6</v>
      </c>
      <c r="AQ167" s="3" t="s">
        <v>54</v>
      </c>
      <c r="AR167" s="3" t="s">
        <v>7</v>
      </c>
      <c r="AS167" s="3" t="s">
        <v>359</v>
      </c>
      <c r="AT167" s="3" t="s">
        <v>28</v>
      </c>
      <c r="AU167" s="3" t="s">
        <v>10</v>
      </c>
      <c r="AV167" s="3" t="s">
        <v>11</v>
      </c>
      <c r="AW167" s="4" t="s">
        <v>108</v>
      </c>
      <c r="AX167" s="4" t="s">
        <v>366</v>
      </c>
      <c r="AY167" s="4">
        <v>2010</v>
      </c>
      <c r="AZ167" s="3" t="s">
        <v>14</v>
      </c>
      <c r="BA167" s="3" t="s">
        <v>14</v>
      </c>
      <c r="BB167" s="3">
        <v>473</v>
      </c>
      <c r="BC167" s="3">
        <v>1</v>
      </c>
      <c r="BD167" s="3">
        <v>0</v>
      </c>
      <c r="BE167" s="3">
        <v>0</v>
      </c>
      <c r="BF167" s="3">
        <v>0</v>
      </c>
      <c r="BG167" s="4" t="s">
        <v>348</v>
      </c>
      <c r="BH167" s="4" t="s">
        <v>435</v>
      </c>
      <c r="BI167" s="4" t="s">
        <v>711</v>
      </c>
      <c r="BJ167" s="4" t="s">
        <v>33</v>
      </c>
      <c r="BK167" s="4"/>
      <c r="BL167" s="3">
        <v>5.0999999999999997E-2</v>
      </c>
      <c r="BM167" s="3"/>
      <c r="BN167" s="3"/>
      <c r="BO167" s="3" t="s">
        <v>20</v>
      </c>
      <c r="BP167" s="3">
        <v>0.23</v>
      </c>
      <c r="BQ167" s="3"/>
    </row>
    <row r="168" spans="1:69" x14ac:dyDescent="0.25">
      <c r="A168" s="2">
        <v>80</v>
      </c>
      <c r="B168" s="3" t="s">
        <v>582</v>
      </c>
      <c r="C168" s="3">
        <v>80.099999999999994</v>
      </c>
      <c r="D168" s="3" t="s">
        <v>935</v>
      </c>
      <c r="E168" s="3" t="s">
        <v>583</v>
      </c>
      <c r="F168" s="3"/>
      <c r="G168" s="3"/>
      <c r="H168" s="3" t="str">
        <f>IF(AK168&lt;'2_3 - Outliers'!$F$11,"Exclude, Low outlier",IF(AK168&gt;'2_3 - Outliers'!$F$12,"Exclude, High outlier",""))</f>
        <v/>
      </c>
      <c r="I168" s="3">
        <f>IF(AM168="",VLOOKUP(BI168,'4 -Impute_SE'!$B$10:$C$21,2,FALSE),Database!AM168)</f>
        <v>4.8777320926206448E-4</v>
      </c>
      <c r="J168" s="3">
        <f t="shared" si="26"/>
        <v>2050.1330967169479</v>
      </c>
      <c r="K168" s="3" t="s">
        <v>1571</v>
      </c>
      <c r="L168" s="3">
        <f>1/VLOOKUP($K168,'5-7 Weighting'!J:K,2,FALSE)</f>
        <v>1</v>
      </c>
      <c r="M168" s="3">
        <f t="shared" si="27"/>
        <v>2050.1330967169479</v>
      </c>
      <c r="N168" s="3">
        <f>M168/(VLOOKUP($BI168,'5-7 Weighting'!$M$9:$N$20,2,FALSE)/VLOOKUP($BI168,'5-7 Weighting'!$M$9:$O$20,3,FALSE))</f>
        <v>27.819855161298324</v>
      </c>
      <c r="O168" s="3">
        <f t="shared" si="28"/>
        <v>0.62705953533566428</v>
      </c>
      <c r="P168" s="3" t="e">
        <f>1/VLOOKUP($K168,'5-7 Weighting'!Y:Z,2,FALSE)</f>
        <v>#N/A</v>
      </c>
      <c r="Q168" s="3" t="e">
        <f t="shared" si="32"/>
        <v>#N/A</v>
      </c>
      <c r="R168" s="3" t="e">
        <f>Q168/(VLOOKUP($BI168,'5-7 Weighting'!$AC$12:$AD$20,2,FALSE)/(VLOOKUP($BI168,'5-7 Weighting'!$AC$12:$AE$20,3,FALSE)))</f>
        <v>#N/A</v>
      </c>
      <c r="S168" s="3" t="e">
        <f t="shared" si="29"/>
        <v>#N/A</v>
      </c>
      <c r="T168" s="3" t="e">
        <f>1/VLOOKUP($K168,'5-7 Weighting'!$AO$9:$AP$311,2,FALSE)</f>
        <v>#N/A</v>
      </c>
      <c r="U168" s="3" t="e">
        <f t="shared" si="33"/>
        <v>#N/A</v>
      </c>
      <c r="V168" s="3" t="e">
        <f>U168/(VLOOKUP($BI168,'5-7 Weighting'!$AS$12:$AT$22,2,FALSE)/VLOOKUP($BI168,'5-7 Weighting'!$AS$12:$AU$22,3,FALSE))</f>
        <v>#N/A</v>
      </c>
      <c r="W168" s="3" t="e">
        <f t="shared" si="34"/>
        <v>#N/A</v>
      </c>
      <c r="X168" s="3">
        <f>1/VLOOKUP($K168,'5-7 Weighting'!$BE$9:$BF$487,2,FALSE)</f>
        <v>1</v>
      </c>
      <c r="Y168" s="3">
        <f t="shared" si="35"/>
        <v>2050.1330967169479</v>
      </c>
      <c r="Z168" s="3">
        <f>Y168/(VLOOKUP($BI168,'5-7 Weighting'!$BI$12:$BJ$23,2,FALSE)/VLOOKUP($BI168,'5-7 Weighting'!$BI$12:$BK$23,3,FALSE))</f>
        <v>23.749269537622052</v>
      </c>
      <c r="AA168" s="3">
        <f t="shared" si="36"/>
        <v>0.53530853537800105</v>
      </c>
      <c r="AB168" s="3">
        <f>1/VLOOKUP($K168,'5-7 Weighting'!$BU$9:$BV$415,2,FALSE)</f>
        <v>1</v>
      </c>
      <c r="AC168" s="3">
        <f t="shared" si="37"/>
        <v>2050.1330967169479</v>
      </c>
      <c r="AD168" s="3">
        <f>AC168/(VLOOKUP($BI168,'5-7 Weighting'!$BY$12:$BZ$23,2,FALSE)/(VLOOKUP($BI168,'5-7 Weighting'!$BY$12:$CA$23,3,FALSE)))</f>
        <v>15.188280975926375</v>
      </c>
      <c r="AE168" s="3">
        <f t="shared" si="30"/>
        <v>0.34234385319738053</v>
      </c>
      <c r="AF168" s="3">
        <f>1/VLOOKUP($K168,'5-7 Weighting'!$CK$9:CL$445,2,FALSE)</f>
        <v>1</v>
      </c>
      <c r="AG168" s="3">
        <f t="shared" si="38"/>
        <v>2050.1330967169479</v>
      </c>
      <c r="AH168" s="3">
        <f>AG168/(VLOOKUP($BI168,'5-7 Weighting'!$CO$12:$CP$23,2,FALSE)/(VLOOKUP($BI168,'5-7 Weighting'!$CO$12:$CQ$23,3,FALSE)))</f>
        <v>19.449091814121143</v>
      </c>
      <c r="AI168" s="3">
        <f t="shared" si="31"/>
        <v>0.43838252949029061</v>
      </c>
      <c r="AJ168" s="3" t="s">
        <v>71</v>
      </c>
      <c r="AK168" s="6">
        <v>2.2540000000000001E-2</v>
      </c>
      <c r="AL168" s="3" t="s">
        <v>462</v>
      </c>
      <c r="AM168" s="3">
        <v>4.8777320926206448E-4</v>
      </c>
      <c r="AN168" s="3" t="s">
        <v>26</v>
      </c>
      <c r="AO168" s="3" t="s">
        <v>5</v>
      </c>
      <c r="AP168" s="3" t="s">
        <v>6</v>
      </c>
      <c r="AQ168" s="3" t="s">
        <v>5</v>
      </c>
      <c r="AR168" s="3" t="s">
        <v>55</v>
      </c>
      <c r="AS168" s="3" t="s">
        <v>37</v>
      </c>
      <c r="AT168" s="3" t="s">
        <v>56</v>
      </c>
      <c r="AU168" s="3" t="s">
        <v>57</v>
      </c>
      <c r="AV168" s="3" t="s">
        <v>11</v>
      </c>
      <c r="AW168" s="4" t="s">
        <v>66</v>
      </c>
      <c r="AX168" s="4" t="s">
        <v>584</v>
      </c>
      <c r="AY168" s="4">
        <v>2009</v>
      </c>
      <c r="AZ168" s="3" t="s">
        <v>30</v>
      </c>
      <c r="BA168" s="3" t="s">
        <v>14</v>
      </c>
      <c r="BB168" s="3">
        <v>22201</v>
      </c>
      <c r="BC168" s="3">
        <v>1</v>
      </c>
      <c r="BD168" s="3">
        <v>0</v>
      </c>
      <c r="BE168" s="3">
        <v>1</v>
      </c>
      <c r="BF168" s="3">
        <v>1</v>
      </c>
      <c r="BG168" s="4" t="s">
        <v>348</v>
      </c>
      <c r="BH168" s="4" t="s">
        <v>684</v>
      </c>
      <c r="BI168" s="4" t="s">
        <v>645</v>
      </c>
      <c r="BJ168" s="4" t="s">
        <v>58</v>
      </c>
      <c r="BK168" s="4" t="s">
        <v>59</v>
      </c>
      <c r="BL168" s="3">
        <v>7.0000000000000007E-2</v>
      </c>
      <c r="BM168" s="3">
        <v>1.08</v>
      </c>
      <c r="BN168" s="3"/>
      <c r="BO168" s="3" t="s">
        <v>4</v>
      </c>
      <c r="BP168" s="3">
        <v>46.21</v>
      </c>
      <c r="BQ168" s="3"/>
    </row>
    <row r="169" spans="1:69" x14ac:dyDescent="0.25">
      <c r="A169" s="2">
        <v>139</v>
      </c>
      <c r="B169" s="3" t="s">
        <v>996</v>
      </c>
      <c r="C169" s="3">
        <v>139.1</v>
      </c>
      <c r="D169" s="3" t="s">
        <v>1004</v>
      </c>
      <c r="E169" s="3" t="s">
        <v>1005</v>
      </c>
      <c r="F169" s="3"/>
      <c r="G169" s="3"/>
      <c r="H169" s="3" t="str">
        <f>IF(AK169&lt;'2_3 - Outliers'!$F$11,"Exclude, Low outlier",IF(AK169&gt;'2_3 - Outliers'!$F$12,"Exclude, High outlier",""))</f>
        <v/>
      </c>
      <c r="I169" s="3">
        <f>IF(AM169="",VLOOKUP(BI169,'4 -Impute_SE'!$B$10:$C$21,2,FALSE),Database!AM169)</f>
        <v>8.5199999999999998E-2</v>
      </c>
      <c r="J169" s="3">
        <f t="shared" si="26"/>
        <v>11.737089201877934</v>
      </c>
      <c r="K169" s="3" t="s">
        <v>1572</v>
      </c>
      <c r="L169" s="3">
        <f>1/VLOOKUP($K169,'5-7 Weighting'!J:K,2,FALSE)</f>
        <v>1</v>
      </c>
      <c r="M169" s="3">
        <f t="shared" si="27"/>
        <v>11.737089201877934</v>
      </c>
      <c r="N169" s="3">
        <f>M169/(VLOOKUP($BI169,'5-7 Weighting'!$M$9:$N$20,2,FALSE)/VLOOKUP($BI169,'5-7 Weighting'!$M$9:$O$20,3,FALSE))</f>
        <v>0.23777139436981223</v>
      </c>
      <c r="O169" s="3">
        <f t="shared" si="28"/>
        <v>5.4449649310687005E-3</v>
      </c>
      <c r="P169" s="3" t="e">
        <f>1/VLOOKUP($K169,'5-7 Weighting'!Y:Z,2,FALSE)</f>
        <v>#N/A</v>
      </c>
      <c r="Q169" s="3" t="e">
        <f t="shared" si="32"/>
        <v>#N/A</v>
      </c>
      <c r="R169" s="3" t="e">
        <f>Q169/(VLOOKUP($BI169,'5-7 Weighting'!$AC$12:$AD$20,2,FALSE)/(VLOOKUP($BI169,'5-7 Weighting'!$AC$12:$AE$20,3,FALSE)))</f>
        <v>#N/A</v>
      </c>
      <c r="S169" s="3" t="e">
        <f t="shared" si="29"/>
        <v>#N/A</v>
      </c>
      <c r="T169" s="3" t="e">
        <f>1/VLOOKUP($K169,'5-7 Weighting'!$AO$9:$AP$311,2,FALSE)</f>
        <v>#N/A</v>
      </c>
      <c r="U169" s="3" t="e">
        <f t="shared" si="33"/>
        <v>#N/A</v>
      </c>
      <c r="V169" s="3" t="e">
        <f>U169/(VLOOKUP($BI169,'5-7 Weighting'!$AS$12:$AT$22,2,FALSE)/VLOOKUP($BI169,'5-7 Weighting'!$AS$12:$AU$22,3,FALSE))</f>
        <v>#N/A</v>
      </c>
      <c r="W169" s="3" t="e">
        <f t="shared" si="34"/>
        <v>#N/A</v>
      </c>
      <c r="X169" s="3">
        <f>1/VLOOKUP($K169,'5-7 Weighting'!$BE$9:$BF$487,2,FALSE)</f>
        <v>1</v>
      </c>
      <c r="Y169" s="3">
        <f t="shared" si="35"/>
        <v>11.737089201877934</v>
      </c>
      <c r="Z169" s="3">
        <f>Y169/(VLOOKUP($BI169,'5-7 Weighting'!$BI$12:$BJ$23,2,FALSE)/VLOOKUP($BI169,'5-7 Weighting'!$BI$12:$BK$23,3,FALSE))</f>
        <v>0.18535379220536236</v>
      </c>
      <c r="AA169" s="3">
        <f t="shared" si="36"/>
        <v>4.2446018415027978E-3</v>
      </c>
      <c r="AB169" s="3">
        <f>1/VLOOKUP($K169,'5-7 Weighting'!$BU$9:$BV$415,2,FALSE)</f>
        <v>1</v>
      </c>
      <c r="AC169" s="3">
        <f t="shared" si="37"/>
        <v>11.737089201877934</v>
      </c>
      <c r="AD169" s="3">
        <f>AC169/(VLOOKUP($BI169,'5-7 Weighting'!$BY$12:$BZ$23,2,FALSE)/(VLOOKUP($BI169,'5-7 Weighting'!$BY$12:$CA$23,3,FALSE)))</f>
        <v>0.6306588009542613</v>
      </c>
      <c r="AE169" s="3">
        <f t="shared" si="30"/>
        <v>1.4442086541852583E-2</v>
      </c>
      <c r="AF169" s="3">
        <f>1/VLOOKUP($K169,'5-7 Weighting'!$CK$9:CL$445,2,FALSE)</f>
        <v>1</v>
      </c>
      <c r="AG169" s="3">
        <f t="shared" si="38"/>
        <v>11.737089201877934</v>
      </c>
      <c r="AH169" s="3">
        <f>AG169/(VLOOKUP($BI169,'5-7 Weighting'!$CO$12:$CP$23,2,FALSE)/(VLOOKUP($BI169,'5-7 Weighting'!$CO$12:$CQ$23,3,FALSE)))</f>
        <v>0.17988117095743258</v>
      </c>
      <c r="AI169" s="3">
        <f t="shared" si="31"/>
        <v>4.119278814925206E-3</v>
      </c>
      <c r="AJ169" s="3" t="s">
        <v>965</v>
      </c>
      <c r="AK169" s="6">
        <v>2.29E-2</v>
      </c>
      <c r="AL169" s="3" t="s">
        <v>157</v>
      </c>
      <c r="AM169" s="3">
        <v>8.5199999999999998E-2</v>
      </c>
      <c r="AN169" s="3" t="s">
        <v>26</v>
      </c>
      <c r="AO169" s="3" t="s">
        <v>53</v>
      </c>
      <c r="AP169" s="3" t="s">
        <v>6</v>
      </c>
      <c r="AQ169" s="3" t="s">
        <v>54</v>
      </c>
      <c r="AR169" s="3" t="s">
        <v>7</v>
      </c>
      <c r="AS169" s="3"/>
      <c r="AT169" s="3" t="s">
        <v>28</v>
      </c>
      <c r="AU169" s="3" t="s">
        <v>338</v>
      </c>
      <c r="AV169" s="3" t="s">
        <v>339</v>
      </c>
      <c r="AW169" s="4" t="s">
        <v>999</v>
      </c>
      <c r="AX169" s="4" t="s">
        <v>13</v>
      </c>
      <c r="AY169" s="4" t="s">
        <v>1000</v>
      </c>
      <c r="AZ169" s="3" t="s">
        <v>2425</v>
      </c>
      <c r="BA169" s="3" t="s">
        <v>14</v>
      </c>
      <c r="BB169" s="3">
        <v>120</v>
      </c>
      <c r="BC169" s="3">
        <v>1</v>
      </c>
      <c r="BD169" s="3">
        <v>1</v>
      </c>
      <c r="BE169" s="3">
        <v>0</v>
      </c>
      <c r="BF169" s="3">
        <v>1</v>
      </c>
      <c r="BG169" s="4" t="s">
        <v>15</v>
      </c>
      <c r="BH169" s="4" t="s">
        <v>566</v>
      </c>
      <c r="BI169" s="4" t="s">
        <v>977</v>
      </c>
      <c r="BJ169" s="4" t="s">
        <v>33</v>
      </c>
      <c r="BK169" s="4"/>
      <c r="BL169" s="3">
        <v>2.29E-2</v>
      </c>
      <c r="BM169" s="3"/>
      <c r="BN169" s="3"/>
      <c r="BO169" s="3"/>
      <c r="BP169" s="3">
        <v>0.26877934272300469</v>
      </c>
      <c r="BQ169" s="3" t="s">
        <v>125</v>
      </c>
    </row>
    <row r="170" spans="1:69" x14ac:dyDescent="0.25">
      <c r="A170" s="2">
        <v>65</v>
      </c>
      <c r="B170" s="3" t="s">
        <v>354</v>
      </c>
      <c r="C170" s="3">
        <v>65.900000000000006</v>
      </c>
      <c r="D170" s="3" t="s">
        <v>689</v>
      </c>
      <c r="E170" s="3" t="s">
        <v>369</v>
      </c>
      <c r="F170" s="3"/>
      <c r="G170" s="3"/>
      <c r="H170" s="3" t="str">
        <f>IF(AK170&lt;'2_3 - Outliers'!$F$11,"Exclude, Low outlier",IF(AK170&gt;'2_3 - Outliers'!$F$12,"Exclude, High outlier",""))</f>
        <v/>
      </c>
      <c r="I170" s="3">
        <f>IF(AM170="",VLOOKUP(BI170,'4 -Impute_SE'!$B$10:$C$21,2,FALSE),Database!AM170)</f>
        <v>1.6048E-2</v>
      </c>
      <c r="J170" s="3">
        <f t="shared" si="26"/>
        <v>62.31306081754736</v>
      </c>
      <c r="K170" s="3" t="s">
        <v>1573</v>
      </c>
      <c r="L170" s="3">
        <f>1/VLOOKUP($K170,'5-7 Weighting'!J:K,2,FALSE)</f>
        <v>1</v>
      </c>
      <c r="M170" s="3">
        <f t="shared" si="27"/>
        <v>62.31306081754736</v>
      </c>
      <c r="N170" s="3">
        <f>M170/(VLOOKUP($BI170,'5-7 Weighting'!$M$9:$N$20,2,FALSE)/VLOOKUP($BI170,'5-7 Weighting'!$M$9:$O$20,3,FALSE))</f>
        <v>1.1525670454175971</v>
      </c>
      <c r="O170" s="3">
        <f t="shared" si="28"/>
        <v>2.7744593917292396E-2</v>
      </c>
      <c r="P170" s="3" t="e">
        <f>1/VLOOKUP($K170,'5-7 Weighting'!Y:Z,2,FALSE)</f>
        <v>#N/A</v>
      </c>
      <c r="Q170" s="3" t="e">
        <f t="shared" si="32"/>
        <v>#N/A</v>
      </c>
      <c r="R170" s="3" t="e">
        <f>Q170/(VLOOKUP($BI170,'5-7 Weighting'!$AC$12:$AD$20,2,FALSE)/(VLOOKUP($BI170,'5-7 Weighting'!$AC$12:$AE$20,3,FALSE)))</f>
        <v>#N/A</v>
      </c>
      <c r="S170" s="3" t="e">
        <f t="shared" si="29"/>
        <v>#N/A</v>
      </c>
      <c r="T170" s="3" t="e">
        <f>1/VLOOKUP($K170,'5-7 Weighting'!$AO$9:$AP$311,2,FALSE)</f>
        <v>#N/A</v>
      </c>
      <c r="U170" s="3" t="e">
        <f t="shared" si="33"/>
        <v>#N/A</v>
      </c>
      <c r="V170" s="3" t="e">
        <f>U170/(VLOOKUP($BI170,'5-7 Weighting'!$AS$12:$AT$22,2,FALSE)/VLOOKUP($BI170,'5-7 Weighting'!$AS$12:$AU$22,3,FALSE))</f>
        <v>#N/A</v>
      </c>
      <c r="W170" s="3" t="e">
        <f t="shared" si="34"/>
        <v>#N/A</v>
      </c>
      <c r="X170" s="3">
        <f>1/VLOOKUP($K170,'5-7 Weighting'!$BE$9:$BF$487,2,FALSE)</f>
        <v>1</v>
      </c>
      <c r="Y170" s="3">
        <f t="shared" si="35"/>
        <v>62.31306081754736</v>
      </c>
      <c r="Z170" s="3">
        <f>Y170/(VLOOKUP($BI170,'5-7 Weighting'!$BI$12:$BJ$23,2,FALSE)/VLOOKUP($BI170,'5-7 Weighting'!$BI$12:$BK$23,3,FALSE))</f>
        <v>0.96301875123376812</v>
      </c>
      <c r="AA170" s="3">
        <f t="shared" si="36"/>
        <v>2.3181787379699267E-2</v>
      </c>
      <c r="AB170" s="3" t="e">
        <f>1/VLOOKUP($K170,'5-7 Weighting'!$BU$9:$BV$415,2,FALSE)</f>
        <v>#N/A</v>
      </c>
      <c r="AC170" s="3" t="e">
        <f t="shared" si="37"/>
        <v>#N/A</v>
      </c>
      <c r="AD170" s="3" t="e">
        <f>AC170/(VLOOKUP($BI170,'5-7 Weighting'!$BY$12:$BZ$23,2,FALSE)/(VLOOKUP($BI170,'5-7 Weighting'!$BY$12:$CA$23,3,FALSE)))</f>
        <v>#N/A</v>
      </c>
      <c r="AE170" s="3" t="e">
        <f t="shared" si="30"/>
        <v>#N/A</v>
      </c>
      <c r="AF170" s="3">
        <f>1/VLOOKUP($K170,'5-7 Weighting'!$CK$9:CL$445,2,FALSE)</f>
        <v>1</v>
      </c>
      <c r="AG170" s="3">
        <f t="shared" si="38"/>
        <v>62.31306081754736</v>
      </c>
      <c r="AH170" s="3">
        <f>AG170/(VLOOKUP($BI170,'5-7 Weighting'!$CO$12:$CP$23,2,FALSE)/(VLOOKUP($BI170,'5-7 Weighting'!$CO$12:$CQ$23,3,FALSE)))</f>
        <v>0.95532490847292073</v>
      </c>
      <c r="AI170" s="3">
        <f t="shared" si="31"/>
        <v>2.2996581196760148E-2</v>
      </c>
      <c r="AJ170" s="3" t="s">
        <v>370</v>
      </c>
      <c r="AK170" s="6">
        <v>2.4072E-2</v>
      </c>
      <c r="AL170" s="3" t="s">
        <v>358</v>
      </c>
      <c r="AM170" s="3">
        <v>1.6048E-2</v>
      </c>
      <c r="AN170" s="3" t="s">
        <v>26</v>
      </c>
      <c r="AO170" s="3" t="s">
        <v>53</v>
      </c>
      <c r="AP170" s="3" t="s">
        <v>6</v>
      </c>
      <c r="AQ170" s="3" t="s">
        <v>54</v>
      </c>
      <c r="AR170" s="3" t="s">
        <v>7</v>
      </c>
      <c r="AS170" s="3" t="s">
        <v>359</v>
      </c>
      <c r="AT170" s="3" t="s">
        <v>28</v>
      </c>
      <c r="AU170" s="3" t="s">
        <v>10</v>
      </c>
      <c r="AV170" s="3" t="s">
        <v>11</v>
      </c>
      <c r="AW170" s="4" t="s">
        <v>108</v>
      </c>
      <c r="AX170" s="4" t="s">
        <v>360</v>
      </c>
      <c r="AY170" s="4">
        <v>2010</v>
      </c>
      <c r="AZ170" s="3" t="s">
        <v>14</v>
      </c>
      <c r="BA170" s="3" t="s">
        <v>14</v>
      </c>
      <c r="BB170" s="3">
        <v>473</v>
      </c>
      <c r="BC170" s="3">
        <v>1</v>
      </c>
      <c r="BD170" s="3">
        <v>0</v>
      </c>
      <c r="BE170" s="3">
        <v>0</v>
      </c>
      <c r="BF170" s="3">
        <v>0</v>
      </c>
      <c r="BG170" s="4" t="s">
        <v>15</v>
      </c>
      <c r="BH170" s="4" t="s">
        <v>637</v>
      </c>
      <c r="BI170" s="4" t="s">
        <v>17</v>
      </c>
      <c r="BJ170" s="4" t="s">
        <v>33</v>
      </c>
      <c r="BK170" s="4"/>
      <c r="BL170" s="3">
        <v>1.4159999999999999</v>
      </c>
      <c r="BM170" s="3"/>
      <c r="BN170" s="3"/>
      <c r="BO170" s="3" t="s">
        <v>20</v>
      </c>
      <c r="BP170" s="3">
        <v>1.5</v>
      </c>
      <c r="BQ170" s="3"/>
    </row>
    <row r="171" spans="1:69" x14ac:dyDescent="0.25">
      <c r="A171" s="2">
        <v>50</v>
      </c>
      <c r="B171" s="3" t="s">
        <v>300</v>
      </c>
      <c r="C171" s="3">
        <v>50.1</v>
      </c>
      <c r="D171" s="3" t="s">
        <v>461</v>
      </c>
      <c r="E171" s="3" t="s">
        <v>302</v>
      </c>
      <c r="F171" s="3"/>
      <c r="G171" s="3"/>
      <c r="H171" s="3" t="str">
        <f>IF(AK171&lt;'2_3 - Outliers'!$F$11,"Exclude, Low outlier",IF(AK171&gt;'2_3 - Outliers'!$F$12,"Exclude, High outlier",""))</f>
        <v/>
      </c>
      <c r="I171" s="3">
        <f>IF(AM171="",VLOOKUP(BI171,'4 -Impute_SE'!$B$10:$C$21,2,FALSE),Database!AM171)</f>
        <v>4.9702463302186993E-2</v>
      </c>
      <c r="J171" s="3">
        <f t="shared" si="26"/>
        <v>20.119727143503535</v>
      </c>
      <c r="K171" s="3" t="s">
        <v>1574</v>
      </c>
      <c r="L171" s="3">
        <f>1/VLOOKUP($K171,'5-7 Weighting'!J:K,2,FALSE)</f>
        <v>1</v>
      </c>
      <c r="M171" s="3">
        <f t="shared" si="27"/>
        <v>20.119727143503535</v>
      </c>
      <c r="N171" s="3">
        <f>M171/(VLOOKUP($BI171,'5-7 Weighting'!$M$9:$N$20,2,FALSE)/VLOOKUP($BI171,'5-7 Weighting'!$M$9:$O$20,3,FALSE))</f>
        <v>0.37214243954882059</v>
      </c>
      <c r="O171" s="3">
        <f t="shared" si="28"/>
        <v>9.7919034536629417E-3</v>
      </c>
      <c r="P171" s="3" t="e">
        <f>1/VLOOKUP($K171,'5-7 Weighting'!Y:Z,2,FALSE)</f>
        <v>#N/A</v>
      </c>
      <c r="Q171" s="3" t="e">
        <f t="shared" si="32"/>
        <v>#N/A</v>
      </c>
      <c r="R171" s="3" t="e">
        <f>Q171/(VLOOKUP($BI171,'5-7 Weighting'!$AC$12:$AD$20,2,FALSE)/(VLOOKUP($BI171,'5-7 Weighting'!$AC$12:$AE$20,3,FALSE)))</f>
        <v>#N/A</v>
      </c>
      <c r="S171" s="3" t="e">
        <f t="shared" si="29"/>
        <v>#N/A</v>
      </c>
      <c r="T171" s="3" t="e">
        <f>1/VLOOKUP($K171,'5-7 Weighting'!$AO$9:$AP$311,2,FALSE)</f>
        <v>#N/A</v>
      </c>
      <c r="U171" s="3" t="e">
        <f t="shared" si="33"/>
        <v>#N/A</v>
      </c>
      <c r="V171" s="3" t="e">
        <f>U171/(VLOOKUP($BI171,'5-7 Weighting'!$AS$12:$AT$22,2,FALSE)/VLOOKUP($BI171,'5-7 Weighting'!$AS$12:$AU$22,3,FALSE))</f>
        <v>#N/A</v>
      </c>
      <c r="W171" s="3" t="e">
        <f t="shared" si="34"/>
        <v>#N/A</v>
      </c>
      <c r="X171" s="3">
        <f>1/VLOOKUP($K171,'5-7 Weighting'!$BE$9:$BF$487,2,FALSE)</f>
        <v>1</v>
      </c>
      <c r="Y171" s="3">
        <f t="shared" si="35"/>
        <v>20.119727143503535</v>
      </c>
      <c r="Z171" s="3">
        <f>Y171/(VLOOKUP($BI171,'5-7 Weighting'!$BI$12:$BJ$23,2,FALSE)/VLOOKUP($BI171,'5-7 Weighting'!$BI$12:$BK$23,3,FALSE))</f>
        <v>0.31094082451884197</v>
      </c>
      <c r="AA171" s="3">
        <f t="shared" si="36"/>
        <v>8.1815514972766856E-3</v>
      </c>
      <c r="AB171" s="3">
        <f>1/VLOOKUP($K171,'5-7 Weighting'!$BU$9:$BV$415,2,FALSE)</f>
        <v>1</v>
      </c>
      <c r="AC171" s="3">
        <f t="shared" si="37"/>
        <v>20.119727143503535</v>
      </c>
      <c r="AD171" s="3">
        <f>AC171/(VLOOKUP($BI171,'5-7 Weighting'!$BY$12:$BZ$23,2,FALSE)/(VLOOKUP($BI171,'5-7 Weighting'!$BY$12:$CA$23,3,FALSE)))</f>
        <v>0.89019124619749457</v>
      </c>
      <c r="AE171" s="3">
        <f t="shared" si="30"/>
        <v>2.3422931146014167E-2</v>
      </c>
      <c r="AF171" s="3" t="e">
        <f>1/VLOOKUP($K171,'5-7 Weighting'!$CK$9:CL$445,2,FALSE)</f>
        <v>#N/A</v>
      </c>
      <c r="AG171" s="3" t="e">
        <f t="shared" si="38"/>
        <v>#N/A</v>
      </c>
      <c r="AH171" s="3" t="e">
        <f>AG171/(VLOOKUP($BI171,'5-7 Weighting'!$CO$12:$CP$23,2,FALSE)/(VLOOKUP($BI171,'5-7 Weighting'!$CO$12:$CQ$23,3,FALSE)))</f>
        <v>#N/A</v>
      </c>
      <c r="AI171" s="3" t="e">
        <f t="shared" si="31"/>
        <v>#N/A</v>
      </c>
      <c r="AJ171" s="3" t="s">
        <v>303</v>
      </c>
      <c r="AK171" s="6">
        <v>2.6312246100000002E-2</v>
      </c>
      <c r="AL171" s="3" t="s">
        <v>462</v>
      </c>
      <c r="AM171" s="3"/>
      <c r="AN171" s="3"/>
      <c r="AO171" s="3" t="s">
        <v>5</v>
      </c>
      <c r="AP171" s="3" t="s">
        <v>6</v>
      </c>
      <c r="AQ171" s="3" t="s">
        <v>5</v>
      </c>
      <c r="AR171" s="3" t="s">
        <v>55</v>
      </c>
      <c r="AS171" s="3" t="s">
        <v>37</v>
      </c>
      <c r="AT171" s="3" t="s">
        <v>56</v>
      </c>
      <c r="AU171" s="3" t="s">
        <v>10</v>
      </c>
      <c r="AV171" s="3" t="s">
        <v>39</v>
      </c>
      <c r="AW171" s="4" t="s">
        <v>12</v>
      </c>
      <c r="AX171" s="4" t="s">
        <v>13</v>
      </c>
      <c r="AY171" s="4" t="s">
        <v>304</v>
      </c>
      <c r="AZ171" s="3" t="s">
        <v>2425</v>
      </c>
      <c r="BA171" s="3" t="s">
        <v>14</v>
      </c>
      <c r="BB171" s="3">
        <v>5000</v>
      </c>
      <c r="BC171" s="3">
        <v>0</v>
      </c>
      <c r="BD171" s="3">
        <v>0</v>
      </c>
      <c r="BE171" s="3">
        <v>1</v>
      </c>
      <c r="BF171" s="3">
        <v>1</v>
      </c>
      <c r="BG171" s="4" t="s">
        <v>15</v>
      </c>
      <c r="BH171" s="4" t="s">
        <v>16</v>
      </c>
      <c r="BI171" s="4" t="s">
        <v>17</v>
      </c>
      <c r="BJ171" s="4" t="s">
        <v>305</v>
      </c>
      <c r="BK171" s="4" t="s">
        <v>59</v>
      </c>
      <c r="BL171" s="3">
        <v>3.2200000000000002E-3</v>
      </c>
      <c r="BM171" s="3">
        <v>1.0032251897688569</v>
      </c>
      <c r="BN171" s="3"/>
      <c r="BO171" s="3" t="s">
        <v>60</v>
      </c>
      <c r="BP171" s="3" t="s">
        <v>20</v>
      </c>
      <c r="BQ171" s="3"/>
    </row>
    <row r="172" spans="1:69" x14ac:dyDescent="0.25">
      <c r="A172" s="2">
        <v>131</v>
      </c>
      <c r="B172" s="3" t="s">
        <v>68</v>
      </c>
      <c r="C172" s="3">
        <v>131.19999999999999</v>
      </c>
      <c r="D172" s="3" t="s">
        <v>460</v>
      </c>
      <c r="E172" s="3" t="s">
        <v>231</v>
      </c>
      <c r="F172" s="3">
        <v>1</v>
      </c>
      <c r="G172" s="3"/>
      <c r="H172" s="3" t="str">
        <f>IF(AK172&lt;'2_3 - Outliers'!$F$11,"Exclude, Low outlier",IF(AK172&gt;'2_3 - Outliers'!$F$12,"Exclude, High outlier",""))</f>
        <v/>
      </c>
      <c r="I172" s="3">
        <f>IF(AM172="",VLOOKUP(BI172,'4 -Impute_SE'!$B$10:$C$21,2,FALSE),Database!AM172)</f>
        <v>7.9411764705882348E-2</v>
      </c>
      <c r="J172" s="3">
        <f t="shared" si="26"/>
        <v>12.592592592592593</v>
      </c>
      <c r="K172" s="3" t="s">
        <v>1507</v>
      </c>
      <c r="L172" s="3">
        <f>1/VLOOKUP($K172,'5-7 Weighting'!J:K,2,FALSE)</f>
        <v>0.5</v>
      </c>
      <c r="M172" s="3">
        <f t="shared" si="27"/>
        <v>6.2962962962962967</v>
      </c>
      <c r="N172" s="3">
        <f>M172/(VLOOKUP($BI172,'5-7 Weighting'!$M$9:$N$20,2,FALSE)/VLOOKUP($BI172,'5-7 Weighting'!$M$9:$O$20,3,FALSE))</f>
        <v>0.11645878928246191</v>
      </c>
      <c r="O172" s="3">
        <f t="shared" si="28"/>
        <v>3.1443873106264714E-3</v>
      </c>
      <c r="P172" s="3">
        <f>1/VLOOKUP($K172,'5-7 Weighting'!Y:Z,2,FALSE)</f>
        <v>0.5</v>
      </c>
      <c r="Q172" s="3">
        <f t="shared" si="32"/>
        <v>6.2962962962962967</v>
      </c>
      <c r="R172" s="3">
        <f>Q172/(VLOOKUP($BI172,'5-7 Weighting'!$AC$12:$AD$20,2,FALSE)/(VLOOKUP($BI172,'5-7 Weighting'!$AC$12:$AE$20,3,FALSE)))</f>
        <v>2.3336380511023873E-2</v>
      </c>
      <c r="S172" s="3">
        <f t="shared" si="29"/>
        <v>6.3008227379764451E-4</v>
      </c>
      <c r="T172" s="3">
        <f>1/VLOOKUP($K172,'5-7 Weighting'!$AO$9:$AP$311,2,FALSE)</f>
        <v>0.5</v>
      </c>
      <c r="U172" s="3">
        <f t="shared" si="33"/>
        <v>6.2962962962962967</v>
      </c>
      <c r="V172" s="3">
        <f>U172/(VLOOKUP($BI172,'5-7 Weighting'!$AS$12:$AT$22,2,FALSE)/VLOOKUP($BI172,'5-7 Weighting'!$AS$12:$AU$22,3,FALSE))</f>
        <v>0.38797621550520245</v>
      </c>
      <c r="W172" s="3">
        <f t="shared" si="34"/>
        <v>1.0475357818640466E-2</v>
      </c>
      <c r="X172" s="3" t="e">
        <f>1/VLOOKUP($K172,'5-7 Weighting'!$BE$9:$BF$487,2,FALSE)</f>
        <v>#N/A</v>
      </c>
      <c r="Y172" s="3" t="e">
        <f t="shared" si="35"/>
        <v>#N/A</v>
      </c>
      <c r="Z172" s="3" t="e">
        <f>Y172/(VLOOKUP($BI172,'5-7 Weighting'!$BI$12:$BJ$23,2,FALSE)/VLOOKUP($BI172,'5-7 Weighting'!$BI$12:$BK$23,3,FALSE))</f>
        <v>#N/A</v>
      </c>
      <c r="AA172" s="3" t="e">
        <f t="shared" si="36"/>
        <v>#N/A</v>
      </c>
      <c r="AB172" s="3">
        <f>1/VLOOKUP($K172,'5-7 Weighting'!$BU$9:$BV$415,2,FALSE)</f>
        <v>0.5</v>
      </c>
      <c r="AC172" s="3">
        <f t="shared" si="37"/>
        <v>6.2962962962962967</v>
      </c>
      <c r="AD172" s="3">
        <f>AC172/(VLOOKUP($BI172,'5-7 Weighting'!$BY$12:$BZ$23,2,FALSE)/(VLOOKUP($BI172,'5-7 Weighting'!$BY$12:$CA$23,3,FALSE)))</f>
        <v>0.27857772654926088</v>
      </c>
      <c r="AE172" s="3">
        <f t="shared" si="30"/>
        <v>7.5215986168300436E-3</v>
      </c>
      <c r="AF172" s="3" t="e">
        <f>1/VLOOKUP($K172,'5-7 Weighting'!$CK$9:CL$445,2,FALSE)</f>
        <v>#N/A</v>
      </c>
      <c r="AG172" s="3" t="e">
        <f t="shared" si="38"/>
        <v>#N/A</v>
      </c>
      <c r="AH172" s="3" t="e">
        <f>AG172/(VLOOKUP($BI172,'5-7 Weighting'!$CO$12:$CP$23,2,FALSE)/(VLOOKUP($BI172,'5-7 Weighting'!$CO$12:$CQ$23,3,FALSE)))</f>
        <v>#N/A</v>
      </c>
      <c r="AI172" s="3" t="e">
        <f t="shared" si="31"/>
        <v>#N/A</v>
      </c>
      <c r="AJ172" s="3" t="s">
        <v>643</v>
      </c>
      <c r="AK172" s="6">
        <v>2.7E-2</v>
      </c>
      <c r="AL172" s="3" t="s">
        <v>72</v>
      </c>
      <c r="AM172" s="3">
        <v>7.9411764705882348E-2</v>
      </c>
      <c r="AN172" s="3" t="s">
        <v>26</v>
      </c>
      <c r="AO172" s="3" t="s">
        <v>53</v>
      </c>
      <c r="AP172" s="3" t="s">
        <v>6</v>
      </c>
      <c r="AQ172" s="3" t="s">
        <v>54</v>
      </c>
      <c r="AR172" s="3" t="s">
        <v>55</v>
      </c>
      <c r="AS172" s="3" t="s">
        <v>37</v>
      </c>
      <c r="AT172" s="3" t="s">
        <v>73</v>
      </c>
      <c r="AU172" s="3" t="s">
        <v>57</v>
      </c>
      <c r="AV172" s="3" t="s">
        <v>74</v>
      </c>
      <c r="AW172" s="4" t="s">
        <v>12</v>
      </c>
      <c r="AX172" s="4" t="s">
        <v>232</v>
      </c>
      <c r="AY172" s="4">
        <v>1991</v>
      </c>
      <c r="AZ172" s="3" t="s">
        <v>30</v>
      </c>
      <c r="BA172" s="3" t="s">
        <v>30</v>
      </c>
      <c r="BB172" s="3">
        <v>1036</v>
      </c>
      <c r="BC172" s="3">
        <v>0</v>
      </c>
      <c r="BD172" s="3">
        <v>0</v>
      </c>
      <c r="BE172" s="3">
        <v>1</v>
      </c>
      <c r="BF172" s="3">
        <v>1</v>
      </c>
      <c r="BG172" s="4" t="s">
        <v>15</v>
      </c>
      <c r="BH172" s="4" t="s">
        <v>353</v>
      </c>
      <c r="BI172" s="4" t="s">
        <v>17</v>
      </c>
      <c r="BJ172" s="4" t="s">
        <v>234</v>
      </c>
      <c r="BK172" s="4" t="s">
        <v>78</v>
      </c>
      <c r="BL172" s="3">
        <v>2.0000000000000001E-4</v>
      </c>
      <c r="BM172" s="3">
        <v>1.0002000200013335</v>
      </c>
      <c r="BN172" s="3"/>
      <c r="BO172" s="3" t="s">
        <v>60</v>
      </c>
      <c r="BP172" s="3">
        <v>0.34</v>
      </c>
      <c r="BQ172" s="3"/>
    </row>
    <row r="173" spans="1:69" x14ac:dyDescent="0.25">
      <c r="A173" s="2">
        <v>65</v>
      </c>
      <c r="B173" s="3" t="s">
        <v>354</v>
      </c>
      <c r="C173" s="3">
        <v>65.099999999999994</v>
      </c>
      <c r="D173" s="3" t="s">
        <v>377</v>
      </c>
      <c r="E173" s="3" t="s">
        <v>378</v>
      </c>
      <c r="F173" s="3"/>
      <c r="G173" s="3"/>
      <c r="H173" s="3" t="str">
        <f>IF(AK173&lt;'2_3 - Outliers'!$F$11,"Exclude, Low outlier",IF(AK173&gt;'2_3 - Outliers'!$F$12,"Exclude, High outlier",""))</f>
        <v/>
      </c>
      <c r="I173" s="3">
        <f>IF(AM173="",VLOOKUP(BI173,'4 -Impute_SE'!$B$10:$C$21,2,FALSE),Database!AM173)</f>
        <v>0.10797628458498024</v>
      </c>
      <c r="J173" s="3">
        <f t="shared" si="26"/>
        <v>9.2612929204187715</v>
      </c>
      <c r="K173" s="3" t="s">
        <v>1455</v>
      </c>
      <c r="L173" s="3">
        <f>1/VLOOKUP($K173,'5-7 Weighting'!J:K,2,FALSE)</f>
        <v>0.16666666666666666</v>
      </c>
      <c r="M173" s="3">
        <f t="shared" si="27"/>
        <v>1.5435488200697951</v>
      </c>
      <c r="N173" s="3">
        <f>M173/(VLOOKUP($BI173,'5-7 Weighting'!$M$9:$N$20,2,FALSE)/VLOOKUP($BI173,'5-7 Weighting'!$M$9:$O$20,3,FALSE))</f>
        <v>0.17226993991327347</v>
      </c>
      <c r="O173" s="3">
        <f t="shared" si="28"/>
        <v>4.7060702185508048E-3</v>
      </c>
      <c r="P173" s="3" t="e">
        <f>1/VLOOKUP($K173,'5-7 Weighting'!Y:Z,2,FALSE)</f>
        <v>#N/A</v>
      </c>
      <c r="Q173" s="3" t="e">
        <f t="shared" si="32"/>
        <v>#N/A</v>
      </c>
      <c r="R173" s="3" t="e">
        <f>Q173/(VLOOKUP($BI173,'5-7 Weighting'!$AC$12:$AD$20,2,FALSE)/(VLOOKUP($BI173,'5-7 Weighting'!$AC$12:$AE$20,3,FALSE)))</f>
        <v>#N/A</v>
      </c>
      <c r="S173" s="3" t="e">
        <f t="shared" si="29"/>
        <v>#N/A</v>
      </c>
      <c r="T173" s="3" t="e">
        <f>1/VLOOKUP($K173,'5-7 Weighting'!$AO$9:$AP$311,2,FALSE)</f>
        <v>#N/A</v>
      </c>
      <c r="U173" s="3" t="e">
        <f t="shared" si="33"/>
        <v>#N/A</v>
      </c>
      <c r="V173" s="3" t="e">
        <f>U173/(VLOOKUP($BI173,'5-7 Weighting'!$AS$12:$AT$22,2,FALSE)/VLOOKUP($BI173,'5-7 Weighting'!$AS$12:$AU$22,3,FALSE))</f>
        <v>#N/A</v>
      </c>
      <c r="W173" s="3" t="e">
        <f t="shared" si="34"/>
        <v>#N/A</v>
      </c>
      <c r="X173" s="3">
        <f>1/VLOOKUP($K173,'5-7 Weighting'!$BE$9:$BF$487,2,FALSE)</f>
        <v>0.16666666666666666</v>
      </c>
      <c r="Y173" s="3">
        <f t="shared" si="35"/>
        <v>1.5435488200697951</v>
      </c>
      <c r="Z173" s="3">
        <f>Y173/(VLOOKUP($BI173,'5-7 Weighting'!$BI$12:$BJ$23,2,FALSE)/VLOOKUP($BI173,'5-7 Weighting'!$BI$12:$BK$23,3,FALSE))</f>
        <v>0.15716676355882497</v>
      </c>
      <c r="AA173" s="3">
        <f t="shared" si="36"/>
        <v>4.2934816468999807E-3</v>
      </c>
      <c r="AB173" s="3" t="e">
        <f>1/VLOOKUP($K173,'5-7 Weighting'!$BU$9:$BV$415,2,FALSE)</f>
        <v>#N/A</v>
      </c>
      <c r="AC173" s="3" t="e">
        <f t="shared" si="37"/>
        <v>#N/A</v>
      </c>
      <c r="AD173" s="3" t="e">
        <f>AC173/(VLOOKUP($BI173,'5-7 Weighting'!$BY$12:$BZ$23,2,FALSE)/(VLOOKUP($BI173,'5-7 Weighting'!$BY$12:$CA$23,3,FALSE)))</f>
        <v>#N/A</v>
      </c>
      <c r="AE173" s="3" t="e">
        <f t="shared" si="30"/>
        <v>#N/A</v>
      </c>
      <c r="AF173" s="3">
        <f>1/VLOOKUP($K173,'5-7 Weighting'!$CK$9:CL$445,2,FALSE)</f>
        <v>0.16666666666666666</v>
      </c>
      <c r="AG173" s="3">
        <f t="shared" si="38"/>
        <v>1.5435488200697951</v>
      </c>
      <c r="AH173" s="3">
        <f>AG173/(VLOOKUP($BI173,'5-7 Weighting'!$CO$12:$CP$23,2,FALSE)/(VLOOKUP($BI173,'5-7 Weighting'!$CO$12:$CQ$23,3,FALSE)))</f>
        <v>0.1621216809528431</v>
      </c>
      <c r="AI173" s="3">
        <f t="shared" si="31"/>
        <v>4.4288400802697673E-3</v>
      </c>
      <c r="AJ173" s="3" t="s">
        <v>370</v>
      </c>
      <c r="AK173" s="6">
        <v>2.7317999999999999E-2</v>
      </c>
      <c r="AL173" s="3" t="s">
        <v>358</v>
      </c>
      <c r="AM173" s="3">
        <v>0.10797628458498024</v>
      </c>
      <c r="AN173" s="3" t="s">
        <v>26</v>
      </c>
      <c r="AO173" s="3" t="s">
        <v>53</v>
      </c>
      <c r="AP173" s="3" t="s">
        <v>6</v>
      </c>
      <c r="AQ173" s="3" t="s">
        <v>54</v>
      </c>
      <c r="AR173" s="3" t="s">
        <v>7</v>
      </c>
      <c r="AS173" s="3" t="s">
        <v>359</v>
      </c>
      <c r="AT173" s="3" t="s">
        <v>28</v>
      </c>
      <c r="AU173" s="3" t="s">
        <v>10</v>
      </c>
      <c r="AV173" s="3" t="s">
        <v>11</v>
      </c>
      <c r="AW173" s="4" t="s">
        <v>108</v>
      </c>
      <c r="AX173" s="4" t="s">
        <v>360</v>
      </c>
      <c r="AY173" s="4">
        <v>2010</v>
      </c>
      <c r="AZ173" s="3" t="s">
        <v>14</v>
      </c>
      <c r="BA173" s="3" t="s">
        <v>14</v>
      </c>
      <c r="BB173" s="3">
        <v>473</v>
      </c>
      <c r="BC173" s="3">
        <v>1</v>
      </c>
      <c r="BD173" s="3">
        <v>0</v>
      </c>
      <c r="BE173" s="3">
        <v>0</v>
      </c>
      <c r="BF173" s="3">
        <v>0</v>
      </c>
      <c r="BG173" s="4" t="s">
        <v>348</v>
      </c>
      <c r="BH173" s="4" t="s">
        <v>379</v>
      </c>
      <c r="BI173" s="3" t="s">
        <v>350</v>
      </c>
      <c r="BJ173" s="4" t="s">
        <v>33</v>
      </c>
      <c r="BK173" s="4"/>
      <c r="BL173" s="3">
        <v>5.8000000000000003E-2</v>
      </c>
      <c r="BM173" s="3"/>
      <c r="BN173" s="3"/>
      <c r="BO173" s="3" t="s">
        <v>20</v>
      </c>
      <c r="BP173" s="3">
        <v>0.253</v>
      </c>
      <c r="BQ173" s="3"/>
    </row>
    <row r="174" spans="1:69" x14ac:dyDescent="0.25">
      <c r="A174" s="2">
        <v>97</v>
      </c>
      <c r="B174" s="3" t="s">
        <v>159</v>
      </c>
      <c r="C174" s="3">
        <v>97.2</v>
      </c>
      <c r="D174" s="3" t="s">
        <v>524</v>
      </c>
      <c r="E174" s="3" t="s">
        <v>525</v>
      </c>
      <c r="F174" s="3"/>
      <c r="G174" s="3"/>
      <c r="H174" s="3" t="str">
        <f>IF(AK174&lt;'2_3 - Outliers'!$F$11,"Exclude, Low outlier",IF(AK174&gt;'2_3 - Outliers'!$F$12,"Exclude, High outlier",""))</f>
        <v/>
      </c>
      <c r="I174" s="3">
        <f>IF(AM174="",VLOOKUP(BI174,'4 -Impute_SE'!$B$10:$C$21,2,FALSE),Database!AM174)</f>
        <v>6.021384603925508E-2</v>
      </c>
      <c r="J174" s="3">
        <f t="shared" si="26"/>
        <v>16.607475950765082</v>
      </c>
      <c r="K174" s="3" t="s">
        <v>1575</v>
      </c>
      <c r="L174" s="3">
        <f>1/VLOOKUP($K174,'5-7 Weighting'!J:K,2,FALSE)</f>
        <v>1</v>
      </c>
      <c r="M174" s="3">
        <f t="shared" si="27"/>
        <v>16.607475950765082</v>
      </c>
      <c r="N174" s="3">
        <f>M174/(VLOOKUP($BI174,'5-7 Weighting'!$M$9:$N$20,2,FALSE)/VLOOKUP($BI174,'5-7 Weighting'!$M$9:$O$20,3,FALSE))</f>
        <v>0.23820513742668648</v>
      </c>
      <c r="O174" s="3">
        <f t="shared" si="28"/>
        <v>6.6697438479472217E-3</v>
      </c>
      <c r="P174" s="3" t="e">
        <f>1/VLOOKUP($K174,'5-7 Weighting'!Y:Z,2,FALSE)</f>
        <v>#N/A</v>
      </c>
      <c r="Q174" s="3" t="e">
        <f t="shared" si="32"/>
        <v>#N/A</v>
      </c>
      <c r="R174" s="3" t="e">
        <f>Q174/(VLOOKUP($BI174,'5-7 Weighting'!$AC$12:$AD$20,2,FALSE)/(VLOOKUP($BI174,'5-7 Weighting'!$AC$12:$AE$20,3,FALSE)))</f>
        <v>#N/A</v>
      </c>
      <c r="S174" s="3" t="e">
        <f t="shared" si="29"/>
        <v>#N/A</v>
      </c>
      <c r="T174" s="3" t="e">
        <f>1/VLOOKUP($K174,'5-7 Weighting'!$AO$9:$AP$311,2,FALSE)</f>
        <v>#N/A</v>
      </c>
      <c r="U174" s="3" t="e">
        <f t="shared" si="33"/>
        <v>#N/A</v>
      </c>
      <c r="V174" s="3" t="e">
        <f>U174/(VLOOKUP($BI174,'5-7 Weighting'!$AS$12:$AT$22,2,FALSE)/VLOOKUP($BI174,'5-7 Weighting'!$AS$12:$AU$22,3,FALSE))</f>
        <v>#N/A</v>
      </c>
      <c r="W174" s="3" t="e">
        <f t="shared" si="34"/>
        <v>#N/A</v>
      </c>
      <c r="X174" s="3">
        <f>1/VLOOKUP($K174,'5-7 Weighting'!$BE$9:$BF$487,2,FALSE)</f>
        <v>1</v>
      </c>
      <c r="Y174" s="3">
        <f t="shared" si="35"/>
        <v>16.607475950765082</v>
      </c>
      <c r="Z174" s="3">
        <f>Y174/(VLOOKUP($BI174,'5-7 Weighting'!$BI$12:$BJ$23,2,FALSE)/VLOOKUP($BI174,'5-7 Weighting'!$BI$12:$BK$23,3,FALSE))</f>
        <v>0.24975731668046333</v>
      </c>
      <c r="AA174" s="3">
        <f t="shared" si="36"/>
        <v>6.9932048670529731E-3</v>
      </c>
      <c r="AB174" s="3">
        <f>1/VLOOKUP($K174,'5-7 Weighting'!$BU$9:$BV$415,2,FALSE)</f>
        <v>1</v>
      </c>
      <c r="AC174" s="3">
        <f t="shared" si="37"/>
        <v>16.607475950765082</v>
      </c>
      <c r="AD174" s="3">
        <f>AC174/(VLOOKUP($BI174,'5-7 Weighting'!$BY$12:$BZ$23,2,FALSE)/(VLOOKUP($BI174,'5-7 Weighting'!$BY$12:$CA$23,3,FALSE)))</f>
        <v>1.4678751524489591</v>
      </c>
      <c r="AE174" s="3">
        <f t="shared" si="30"/>
        <v>4.1100504268570856E-2</v>
      </c>
      <c r="AF174" s="3">
        <f>1/VLOOKUP($K174,'5-7 Weighting'!$CK$9:CL$445,2,FALSE)</f>
        <v>1</v>
      </c>
      <c r="AG174" s="3">
        <f t="shared" si="38"/>
        <v>16.607475950765082</v>
      </c>
      <c r="AH174" s="3">
        <f>AG174/(VLOOKUP($BI174,'5-7 Weighting'!$CO$12:$CP$23,2,FALSE)/(VLOOKUP($BI174,'5-7 Weighting'!$CO$12:$CQ$23,3,FALSE)))</f>
        <v>0.26133160904530761</v>
      </c>
      <c r="AI174" s="3">
        <f t="shared" si="31"/>
        <v>7.3172850532686132E-3</v>
      </c>
      <c r="AJ174" s="3"/>
      <c r="AK174" s="6">
        <v>2.8000000000000001E-2</v>
      </c>
      <c r="AL174" s="3" t="s">
        <v>4</v>
      </c>
      <c r="AM174" s="3"/>
      <c r="AN174" s="3"/>
      <c r="AO174" s="3" t="s">
        <v>139</v>
      </c>
      <c r="AP174" s="3" t="s">
        <v>6</v>
      </c>
      <c r="AQ174" s="3" t="s">
        <v>5</v>
      </c>
      <c r="AR174" s="3" t="s">
        <v>7</v>
      </c>
      <c r="AS174" s="3" t="s">
        <v>37</v>
      </c>
      <c r="AT174" s="3" t="s">
        <v>28</v>
      </c>
      <c r="AU174" s="3" t="s">
        <v>57</v>
      </c>
      <c r="AV174" s="3" t="s">
        <v>11</v>
      </c>
      <c r="AW174" s="4" t="s">
        <v>12</v>
      </c>
      <c r="AX174" s="4" t="s">
        <v>140</v>
      </c>
      <c r="AY174" s="4">
        <v>2000</v>
      </c>
      <c r="AZ174" s="3" t="s">
        <v>30</v>
      </c>
      <c r="BA174" s="3" t="s">
        <v>14</v>
      </c>
      <c r="BB174" s="3">
        <v>8212</v>
      </c>
      <c r="BC174" s="3">
        <v>1</v>
      </c>
      <c r="BD174" s="3">
        <v>0</v>
      </c>
      <c r="BE174" s="3">
        <v>1</v>
      </c>
      <c r="BF174" s="3">
        <v>1</v>
      </c>
      <c r="BG174" s="4" t="s">
        <v>15</v>
      </c>
      <c r="BH174" s="4" t="s">
        <v>522</v>
      </c>
      <c r="BI174" s="4" t="s">
        <v>88</v>
      </c>
      <c r="BJ174" s="4" t="s">
        <v>161</v>
      </c>
      <c r="BK174" s="4"/>
      <c r="BL174" s="3" t="s">
        <v>20</v>
      </c>
      <c r="BM174" s="3"/>
      <c r="BN174" s="3"/>
      <c r="BO174" s="3" t="s">
        <v>20</v>
      </c>
      <c r="BP174" s="3" t="s">
        <v>20</v>
      </c>
      <c r="BQ174" s="3"/>
    </row>
    <row r="175" spans="1:69" x14ac:dyDescent="0.25">
      <c r="A175" s="2">
        <v>111</v>
      </c>
      <c r="B175" s="3" t="s">
        <v>146</v>
      </c>
      <c r="C175" s="3">
        <v>111.2</v>
      </c>
      <c r="D175" s="3" t="s">
        <v>272</v>
      </c>
      <c r="E175" s="3" t="s">
        <v>273</v>
      </c>
      <c r="F175" s="3">
        <v>1</v>
      </c>
      <c r="G175" s="3"/>
      <c r="H175" s="3" t="str">
        <f>IF(AK175&lt;'2_3 - Outliers'!$F$11,"Exclude, Low outlier",IF(AK175&gt;'2_3 - Outliers'!$F$12,"Exclude, High outlier",""))</f>
        <v/>
      </c>
      <c r="I175" s="3">
        <f>IF(AM175="",VLOOKUP(BI175,'4 -Impute_SE'!$B$10:$C$21,2,FALSE),Database!AM175)</f>
        <v>5.4009386828965854E-2</v>
      </c>
      <c r="J175" s="3">
        <f t="shared" si="26"/>
        <v>18.515300000845198</v>
      </c>
      <c r="K175" s="3" t="s">
        <v>1508</v>
      </c>
      <c r="L175" s="3">
        <f>1/VLOOKUP($K175,'5-7 Weighting'!J:K,2,FALSE)</f>
        <v>0.5</v>
      </c>
      <c r="M175" s="3">
        <f t="shared" si="27"/>
        <v>9.2576500004225988</v>
      </c>
      <c r="N175" s="3">
        <f>M175/(VLOOKUP($BI175,'5-7 Weighting'!$M$9:$N$20,2,FALSE)/VLOOKUP($BI175,'5-7 Weighting'!$M$9:$O$20,3,FALSE))</f>
        <v>0.51700505842498823</v>
      </c>
      <c r="O175" s="3">
        <f t="shared" si="28"/>
        <v>1.4628141123076617E-2</v>
      </c>
      <c r="P175" s="3">
        <f>1/VLOOKUP($K175,'5-7 Weighting'!Y:Z,2,FALSE)</f>
        <v>0.5</v>
      </c>
      <c r="Q175" s="3">
        <f t="shared" si="32"/>
        <v>9.2576500004225988</v>
      </c>
      <c r="R175" s="3">
        <f>Q175/(VLOOKUP($BI175,'5-7 Weighting'!$AC$12:$AD$20,2,FALSE)/(VLOOKUP($BI175,'5-7 Weighting'!$AC$12:$AE$20,3,FALSE)))</f>
        <v>0.54638326918832636</v>
      </c>
      <c r="S175" s="3">
        <f t="shared" si="29"/>
        <v>1.5459368218414506E-2</v>
      </c>
      <c r="T175" s="3">
        <f>1/VLOOKUP($K175,'5-7 Weighting'!$AO$9:$AP$311,2,FALSE)</f>
        <v>0.5</v>
      </c>
      <c r="U175" s="3">
        <f t="shared" si="33"/>
        <v>9.2576500004225988</v>
      </c>
      <c r="V175" s="3">
        <f>U175/(VLOOKUP($BI175,'5-7 Weighting'!$AS$12:$AT$22,2,FALSE)/VLOOKUP($BI175,'5-7 Weighting'!$AS$12:$AU$22,3,FALSE))</f>
        <v>0.52999467862367156</v>
      </c>
      <c r="W175" s="3">
        <f t="shared" si="34"/>
        <v>1.4995669436978163E-2</v>
      </c>
      <c r="X175" s="3" t="e">
        <f>1/VLOOKUP($K175,'5-7 Weighting'!$BE$9:$BF$487,2,FALSE)</f>
        <v>#N/A</v>
      </c>
      <c r="Y175" s="3" t="e">
        <f t="shared" si="35"/>
        <v>#N/A</v>
      </c>
      <c r="Z175" s="3" t="e">
        <f>Y175/(VLOOKUP($BI175,'5-7 Weighting'!$BI$12:$BJ$23,2,FALSE)/VLOOKUP($BI175,'5-7 Weighting'!$BI$12:$BK$23,3,FALSE))</f>
        <v>#N/A</v>
      </c>
      <c r="AA175" s="3" t="e">
        <f t="shared" si="36"/>
        <v>#N/A</v>
      </c>
      <c r="AB175" s="3">
        <f>1/VLOOKUP($K175,'5-7 Weighting'!$BU$9:$BV$415,2,FALSE)</f>
        <v>0.5</v>
      </c>
      <c r="AC175" s="3">
        <f t="shared" si="37"/>
        <v>9.2576500004225988</v>
      </c>
      <c r="AD175" s="3">
        <f>AC175/(VLOOKUP($BI175,'5-7 Weighting'!$BY$12:$BZ$23,2,FALSE)/(VLOOKUP($BI175,'5-7 Weighting'!$BY$12:$CA$23,3,FALSE)))</f>
        <v>0.45570062447466125</v>
      </c>
      <c r="AE175" s="3">
        <f t="shared" si="30"/>
        <v>1.2893593468886065E-2</v>
      </c>
      <c r="AF175" s="3">
        <f>1/VLOOKUP($K175,'5-7 Weighting'!$CK$9:CL$445,2,FALSE)</f>
        <v>0.5</v>
      </c>
      <c r="AG175" s="3">
        <f t="shared" si="38"/>
        <v>9.2576500004225988</v>
      </c>
      <c r="AH175" s="3">
        <f>AG175/(VLOOKUP($BI175,'5-7 Weighting'!$CO$12:$CP$23,2,FALSE)/(VLOOKUP($BI175,'5-7 Weighting'!$CO$12:$CQ$23,3,FALSE)))</f>
        <v>0.52731266401359256</v>
      </c>
      <c r="AI175" s="3">
        <f t="shared" si="31"/>
        <v>1.4919784515600588E-2</v>
      </c>
      <c r="AJ175" s="3" t="s">
        <v>149</v>
      </c>
      <c r="AK175" s="6">
        <v>2.8294E-2</v>
      </c>
      <c r="AL175" s="3" t="s">
        <v>134</v>
      </c>
      <c r="AM175" s="3"/>
      <c r="AN175" s="3"/>
      <c r="AO175" s="3" t="s">
        <v>53</v>
      </c>
      <c r="AP175" s="3" t="s">
        <v>6</v>
      </c>
      <c r="AQ175" s="3" t="s">
        <v>54</v>
      </c>
      <c r="AR175" s="3" t="s">
        <v>7</v>
      </c>
      <c r="AS175" s="3" t="s">
        <v>37</v>
      </c>
      <c r="AT175" s="3" t="s">
        <v>38</v>
      </c>
      <c r="AU175" s="3" t="s">
        <v>57</v>
      </c>
      <c r="AV175" s="3" t="s">
        <v>74</v>
      </c>
      <c r="AW175" s="4" t="s">
        <v>12</v>
      </c>
      <c r="AX175" s="4" t="s">
        <v>140</v>
      </c>
      <c r="AY175" s="4" t="s">
        <v>150</v>
      </c>
      <c r="AZ175" s="3" t="s">
        <v>2425</v>
      </c>
      <c r="BA175" s="3" t="s">
        <v>30</v>
      </c>
      <c r="BB175" s="3">
        <v>1000</v>
      </c>
      <c r="BC175" s="3">
        <v>1</v>
      </c>
      <c r="BD175" s="3">
        <v>0</v>
      </c>
      <c r="BE175" s="3">
        <v>1</v>
      </c>
      <c r="BF175" s="3">
        <v>1</v>
      </c>
      <c r="BG175" s="4" t="s">
        <v>15</v>
      </c>
      <c r="BH175" s="4" t="s">
        <v>152</v>
      </c>
      <c r="BI175" s="4" t="s">
        <v>32</v>
      </c>
      <c r="BJ175" s="4" t="s">
        <v>18</v>
      </c>
      <c r="BK175" s="4"/>
      <c r="BL175" s="3">
        <v>0.60199999999999998</v>
      </c>
      <c r="BM175" s="3"/>
      <c r="BN175" s="3">
        <v>1.8257666846595977</v>
      </c>
      <c r="BO175" s="3" t="s">
        <v>19</v>
      </c>
      <c r="BP175" s="3" t="s">
        <v>20</v>
      </c>
      <c r="BQ175" s="3"/>
    </row>
    <row r="176" spans="1:69" x14ac:dyDescent="0.25">
      <c r="A176" s="2">
        <v>55</v>
      </c>
      <c r="B176" s="3" t="s">
        <v>574</v>
      </c>
      <c r="C176" s="3">
        <v>55.1</v>
      </c>
      <c r="D176" s="3" t="s">
        <v>577</v>
      </c>
      <c r="E176" s="3" t="s">
        <v>575</v>
      </c>
      <c r="F176" s="3"/>
      <c r="G176" s="3"/>
      <c r="H176" s="3" t="str">
        <f>IF(AK176&lt;'2_3 - Outliers'!$F$11,"Exclude, Low outlier",IF(AK176&gt;'2_3 - Outliers'!$F$12,"Exclude, High outlier",""))</f>
        <v/>
      </c>
      <c r="I176" s="3">
        <f>IF(AM176="",VLOOKUP(BI176,'4 -Impute_SE'!$B$10:$C$21,2,FALSE),Database!AM176)</f>
        <v>7.8909351620947629E-3</v>
      </c>
      <c r="J176" s="3">
        <f t="shared" si="26"/>
        <v>126.72769189685441</v>
      </c>
      <c r="K176" s="3" t="s">
        <v>1563</v>
      </c>
      <c r="L176" s="3">
        <f>1/VLOOKUP($K176,'5-7 Weighting'!J:K,2,FALSE)</f>
        <v>0.33333333333333331</v>
      </c>
      <c r="M176" s="3">
        <f t="shared" si="27"/>
        <v>42.242563965618132</v>
      </c>
      <c r="N176" s="3">
        <f>M176/(VLOOKUP($BI176,'5-7 Weighting'!$M$9:$N$20,2,FALSE)/VLOOKUP($BI176,'5-7 Weighting'!$M$9:$O$20,3,FALSE))</f>
        <v>3.9910766676445859</v>
      </c>
      <c r="O176" s="3">
        <f t="shared" si="28"/>
        <v>0.11365941790569956</v>
      </c>
      <c r="P176" s="3" t="e">
        <f>1/VLOOKUP($K176,'5-7 Weighting'!Y:Z,2,FALSE)</f>
        <v>#N/A</v>
      </c>
      <c r="Q176" s="3" t="e">
        <f t="shared" si="32"/>
        <v>#N/A</v>
      </c>
      <c r="R176" s="3" t="e">
        <f>Q176/(VLOOKUP($BI176,'5-7 Weighting'!$AC$12:$AD$20,2,FALSE)/(VLOOKUP($BI176,'5-7 Weighting'!$AC$12:$AE$20,3,FALSE)))</f>
        <v>#N/A</v>
      </c>
      <c r="S176" s="3" t="e">
        <f t="shared" si="29"/>
        <v>#N/A</v>
      </c>
      <c r="T176" s="3" t="e">
        <f>1/VLOOKUP($K176,'5-7 Weighting'!$AO$9:$AP$311,2,FALSE)</f>
        <v>#N/A</v>
      </c>
      <c r="U176" s="3" t="e">
        <f t="shared" si="33"/>
        <v>#N/A</v>
      </c>
      <c r="V176" s="3" t="e">
        <f>U176/(VLOOKUP($BI176,'5-7 Weighting'!$AS$12:$AT$22,2,FALSE)/VLOOKUP($BI176,'5-7 Weighting'!$AS$12:$AU$22,3,FALSE))</f>
        <v>#N/A</v>
      </c>
      <c r="W176" s="3" t="e">
        <f t="shared" si="34"/>
        <v>#N/A</v>
      </c>
      <c r="X176" s="3">
        <f>1/VLOOKUP($K176,'5-7 Weighting'!$BE$9:$BF$487,2,FALSE)</f>
        <v>0.33333333333333331</v>
      </c>
      <c r="Y176" s="3">
        <f t="shared" si="35"/>
        <v>42.242563965618132</v>
      </c>
      <c r="Z176" s="3">
        <f>Y176/(VLOOKUP($BI176,'5-7 Weighting'!$BI$12:$BJ$23,2,FALSE)/VLOOKUP($BI176,'5-7 Weighting'!$BI$12:$BK$23,3,FALSE))</f>
        <v>3.130250379439584</v>
      </c>
      <c r="AA176" s="3">
        <f t="shared" si="36"/>
        <v>8.9144475452076558E-2</v>
      </c>
      <c r="AB176" s="3">
        <f>1/VLOOKUP($K176,'5-7 Weighting'!$BU$9:$BV$415,2,FALSE)</f>
        <v>0.33333333333333331</v>
      </c>
      <c r="AC176" s="3">
        <f t="shared" si="37"/>
        <v>42.242563965618132</v>
      </c>
      <c r="AD176" s="3">
        <f>AC176/(VLOOKUP($BI176,'5-7 Weighting'!$BY$12:$BZ$23,2,FALSE)/(VLOOKUP($BI176,'5-7 Weighting'!$BY$12:$CA$23,3,FALSE)))</f>
        <v>3.1537957081202732</v>
      </c>
      <c r="AE176" s="3">
        <f t="shared" si="30"/>
        <v>8.9815008387196762E-2</v>
      </c>
      <c r="AF176" s="3">
        <f>1/VLOOKUP($K176,'5-7 Weighting'!$CK$9:CL$445,2,FALSE)</f>
        <v>0.33333333333333331</v>
      </c>
      <c r="AG176" s="3">
        <f t="shared" si="38"/>
        <v>42.242563965618132</v>
      </c>
      <c r="AH176" s="3">
        <f>AG176/(VLOOKUP($BI176,'5-7 Weighting'!$CO$12:$CP$23,2,FALSE)/(VLOOKUP($BI176,'5-7 Weighting'!$CO$12:$CQ$23,3,FALSE)))</f>
        <v>3.2243897810734281</v>
      </c>
      <c r="AI176" s="3">
        <f t="shared" si="31"/>
        <v>9.1825413575474787E-2</v>
      </c>
      <c r="AJ176" s="3" t="s">
        <v>576</v>
      </c>
      <c r="AK176" s="6">
        <v>2.8478384999999998E-2</v>
      </c>
      <c r="AL176" s="3" t="s">
        <v>72</v>
      </c>
      <c r="AM176" s="3">
        <v>7.8909351620947629E-3</v>
      </c>
      <c r="AN176" s="3" t="s">
        <v>26</v>
      </c>
      <c r="AO176" s="3" t="s">
        <v>5</v>
      </c>
      <c r="AP176" s="3" t="s">
        <v>6</v>
      </c>
      <c r="AQ176" s="3" t="s">
        <v>5</v>
      </c>
      <c r="AR176" s="3" t="s">
        <v>551</v>
      </c>
      <c r="AS176" s="3" t="s">
        <v>37</v>
      </c>
      <c r="AT176" s="3" t="s">
        <v>56</v>
      </c>
      <c r="AU176" s="3" t="s">
        <v>10</v>
      </c>
      <c r="AV176" s="3" t="s">
        <v>11</v>
      </c>
      <c r="AW176" s="4" t="s">
        <v>12</v>
      </c>
      <c r="AX176" s="4" t="s">
        <v>13</v>
      </c>
      <c r="AY176" s="4" t="s">
        <v>151</v>
      </c>
      <c r="AZ176" s="3" t="s">
        <v>2425</v>
      </c>
      <c r="BA176" s="3" t="s">
        <v>14</v>
      </c>
      <c r="BB176" s="3">
        <v>1000</v>
      </c>
      <c r="BC176" s="3">
        <v>1</v>
      </c>
      <c r="BD176" s="3">
        <v>0</v>
      </c>
      <c r="BE176" s="3">
        <v>1</v>
      </c>
      <c r="BF176" s="3">
        <v>1</v>
      </c>
      <c r="BG176" s="4" t="s">
        <v>332</v>
      </c>
      <c r="BH176" s="4" t="s">
        <v>578</v>
      </c>
      <c r="BI176" s="4" t="s">
        <v>468</v>
      </c>
      <c r="BJ176" s="4" t="s">
        <v>58</v>
      </c>
      <c r="BK176" s="4" t="s">
        <v>59</v>
      </c>
      <c r="BL176" s="3">
        <v>5.0000000000000001E-4</v>
      </c>
      <c r="BM176" s="3">
        <v>1.0005001250208359</v>
      </c>
      <c r="BN176" s="3"/>
      <c r="BO176" s="3" t="s">
        <v>60</v>
      </c>
      <c r="BP176" s="3">
        <v>3.609</v>
      </c>
      <c r="BQ176" s="3"/>
    </row>
    <row r="177" spans="1:69" x14ac:dyDescent="0.25">
      <c r="A177" s="2">
        <v>128</v>
      </c>
      <c r="B177" s="3" t="s">
        <v>695</v>
      </c>
      <c r="C177" s="3">
        <v>128.1</v>
      </c>
      <c r="D177" s="3" t="s">
        <v>705</v>
      </c>
      <c r="E177" s="3" t="s">
        <v>697</v>
      </c>
      <c r="F177" s="3">
        <v>1</v>
      </c>
      <c r="G177" s="3"/>
      <c r="H177" s="3" t="str">
        <f>IF(AK177&lt;'2_3 - Outliers'!$F$11,"Exclude, Low outlier",IF(AK177&gt;'2_3 - Outliers'!$F$12,"Exclude, High outlier",""))</f>
        <v/>
      </c>
      <c r="I177" s="3">
        <f>IF(AM177="",VLOOKUP(BI177,'4 -Impute_SE'!$B$10:$C$21,2,FALSE),Database!AM177)</f>
        <v>1.2129181861111369E-2</v>
      </c>
      <c r="J177" s="3">
        <f t="shared" si="26"/>
        <v>82.445791600025714</v>
      </c>
      <c r="K177" s="3" t="s">
        <v>1576</v>
      </c>
      <c r="L177" s="3">
        <f>1/VLOOKUP($K177,'5-7 Weighting'!J:K,2,FALSE)</f>
        <v>1</v>
      </c>
      <c r="M177" s="3">
        <f t="shared" si="27"/>
        <v>82.445791600025714</v>
      </c>
      <c r="N177" s="3">
        <f>M177/(VLOOKUP($BI177,'5-7 Weighting'!$M$9:$N$20,2,FALSE)/VLOOKUP($BI177,'5-7 Weighting'!$M$9:$O$20,3,FALSE))</f>
        <v>4.0454458695069377E-3</v>
      </c>
      <c r="O177" s="3">
        <f t="shared" si="28"/>
        <v>1.1727239729867018E-4</v>
      </c>
      <c r="P177" s="3">
        <f>1/VLOOKUP($K177,'5-7 Weighting'!Y:Z,2,FALSE)</f>
        <v>1</v>
      </c>
      <c r="Q177" s="3">
        <f t="shared" si="32"/>
        <v>82.445791600025714</v>
      </c>
      <c r="R177" s="3">
        <f>Q177/(VLOOKUP($BI177,'5-7 Weighting'!$AC$12:$AD$20,2,FALSE)/(VLOOKUP($BI177,'5-7 Weighting'!$AC$12:$AE$20,3,FALSE)))</f>
        <v>2.6039983685852257</v>
      </c>
      <c r="S177" s="3">
        <f t="shared" si="29"/>
        <v>7.548664377087197E-2</v>
      </c>
      <c r="T177" s="3" t="e">
        <f>1/VLOOKUP($K177,'5-7 Weighting'!$AO$9:$AP$311,2,FALSE)</f>
        <v>#N/A</v>
      </c>
      <c r="U177" s="3" t="e">
        <f t="shared" si="33"/>
        <v>#N/A</v>
      </c>
      <c r="V177" s="3" t="e">
        <f>U177/(VLOOKUP($BI177,'5-7 Weighting'!$AS$12:$AT$22,2,FALSE)/VLOOKUP($BI177,'5-7 Weighting'!$AS$12:$AU$22,3,FALSE))</f>
        <v>#N/A</v>
      </c>
      <c r="W177" s="3" t="e">
        <f t="shared" si="34"/>
        <v>#N/A</v>
      </c>
      <c r="X177" s="3">
        <f>1/VLOOKUP($K177,'5-7 Weighting'!$BE$9:$BF$487,2,FALSE)</f>
        <v>1</v>
      </c>
      <c r="Y177" s="3">
        <f t="shared" si="35"/>
        <v>82.445791600025714</v>
      </c>
      <c r="Z177" s="3">
        <f>Y177/(VLOOKUP($BI177,'5-7 Weighting'!$BI$12:$BJ$23,2,FALSE)/VLOOKUP($BI177,'5-7 Weighting'!$BI$12:$BK$23,3,FALSE))</f>
        <v>2.2259262908604655E-3</v>
      </c>
      <c r="AA177" s="3">
        <f t="shared" si="36"/>
        <v>6.4526808851148845E-5</v>
      </c>
      <c r="AB177" s="3" t="e">
        <f>1/VLOOKUP($K177,'5-7 Weighting'!$BU$9:$BV$415,2,FALSE)</f>
        <v>#N/A</v>
      </c>
      <c r="AC177" s="3" t="e">
        <f t="shared" si="37"/>
        <v>#N/A</v>
      </c>
      <c r="AD177" s="3" t="e">
        <f>AC177/(VLOOKUP($BI177,'5-7 Weighting'!$BY$12:$BZ$23,2,FALSE)/(VLOOKUP($BI177,'5-7 Weighting'!$BY$12:$CA$23,3,FALSE)))</f>
        <v>#N/A</v>
      </c>
      <c r="AE177" s="3" t="e">
        <f t="shared" si="30"/>
        <v>#N/A</v>
      </c>
      <c r="AF177" s="3">
        <f>1/VLOOKUP($K177,'5-7 Weighting'!$CK$9:CL$445,2,FALSE)</f>
        <v>1</v>
      </c>
      <c r="AG177" s="3">
        <f t="shared" si="38"/>
        <v>82.445791600025714</v>
      </c>
      <c r="AH177" s="3">
        <f>AG177/(VLOOKUP($BI177,'5-7 Weighting'!$CO$12:$CP$23,2,FALSE)/(VLOOKUP($BI177,'5-7 Weighting'!$CO$12:$CQ$23,3,FALSE)))</f>
        <v>2.4530001744831171E-3</v>
      </c>
      <c r="AI177" s="3">
        <f t="shared" si="31"/>
        <v>7.1109395679728321E-5</v>
      </c>
      <c r="AJ177" s="3" t="s">
        <v>24</v>
      </c>
      <c r="AK177" s="6">
        <v>2.8988744648056172E-2</v>
      </c>
      <c r="AL177" s="3" t="s">
        <v>47</v>
      </c>
      <c r="AM177" s="3">
        <v>1.2129181861111369E-2</v>
      </c>
      <c r="AN177" s="3" t="s">
        <v>26</v>
      </c>
      <c r="AO177" s="3" t="s">
        <v>5</v>
      </c>
      <c r="AP177" s="3" t="s">
        <v>6</v>
      </c>
      <c r="AQ177" s="3" t="s">
        <v>5</v>
      </c>
      <c r="AR177" s="3" t="s">
        <v>7</v>
      </c>
      <c r="AS177" s="3"/>
      <c r="AT177" s="3" t="s">
        <v>698</v>
      </c>
      <c r="AU177" s="3" t="s">
        <v>338</v>
      </c>
      <c r="AV177" s="3" t="s">
        <v>339</v>
      </c>
      <c r="AW177" s="4" t="s">
        <v>340</v>
      </c>
      <c r="AX177" s="4" t="s">
        <v>341</v>
      </c>
      <c r="AY177" s="4">
        <v>2010</v>
      </c>
      <c r="AZ177" s="3" t="s">
        <v>14</v>
      </c>
      <c r="BA177" s="3" t="s">
        <v>14</v>
      </c>
      <c r="BB177" s="3">
        <v>55</v>
      </c>
      <c r="BC177" s="3">
        <v>1</v>
      </c>
      <c r="BD177" s="3">
        <v>0</v>
      </c>
      <c r="BE177" s="3">
        <v>0</v>
      </c>
      <c r="BF177" s="3">
        <v>0</v>
      </c>
      <c r="BG177" s="4" t="s">
        <v>97</v>
      </c>
      <c r="BH177" s="4" t="s">
        <v>706</v>
      </c>
      <c r="BI177" s="3" t="s">
        <v>707</v>
      </c>
      <c r="BJ177" s="4" t="s">
        <v>33</v>
      </c>
      <c r="BK177" s="4"/>
      <c r="BL177" s="3">
        <v>141.05439999999999</v>
      </c>
      <c r="BM177" s="3"/>
      <c r="BN177" s="3"/>
      <c r="BO177" s="3"/>
      <c r="BP177" s="3">
        <v>2.39</v>
      </c>
      <c r="BQ177" s="3"/>
    </row>
    <row r="178" spans="1:69" x14ac:dyDescent="0.25">
      <c r="A178" s="2">
        <v>65</v>
      </c>
      <c r="B178" s="3" t="s">
        <v>354</v>
      </c>
      <c r="C178" s="3">
        <v>65.7</v>
      </c>
      <c r="D178" s="3" t="s">
        <v>450</v>
      </c>
      <c r="E178" s="3" t="s">
        <v>356</v>
      </c>
      <c r="F178" s="3"/>
      <c r="G178" s="3"/>
      <c r="H178" s="3" t="str">
        <f>IF(AK178&lt;'2_3 - Outliers'!$F$11,"Exclude, Low outlier",IF(AK178&gt;'2_3 - Outliers'!$F$12,"Exclude, High outlier",""))</f>
        <v/>
      </c>
      <c r="I178" s="3">
        <f>IF(AM178="",VLOOKUP(BI178,'4 -Impute_SE'!$B$10:$C$21,2,FALSE),Database!AM178)</f>
        <v>9.2879256965944269E-3</v>
      </c>
      <c r="J178" s="3">
        <f t="shared" si="26"/>
        <v>107.66666666666667</v>
      </c>
      <c r="K178" s="3" t="s">
        <v>1577</v>
      </c>
      <c r="L178" s="3">
        <f>1/VLOOKUP($K178,'5-7 Weighting'!J:K,2,FALSE)</f>
        <v>1</v>
      </c>
      <c r="M178" s="3">
        <f t="shared" si="27"/>
        <v>107.66666666666667</v>
      </c>
      <c r="N178" s="3">
        <f>M178/(VLOOKUP($BI178,'5-7 Weighting'!$M$9:$N$20,2,FALSE)/VLOOKUP($BI178,'5-7 Weighting'!$M$9:$O$20,3,FALSE))</f>
        <v>1.5442896443529139</v>
      </c>
      <c r="O178" s="3">
        <f t="shared" si="28"/>
        <v>4.6328689330587418E-2</v>
      </c>
      <c r="P178" s="3" t="e">
        <f>1/VLOOKUP($K178,'5-7 Weighting'!Y:Z,2,FALSE)</f>
        <v>#N/A</v>
      </c>
      <c r="Q178" s="3" t="e">
        <f t="shared" si="32"/>
        <v>#N/A</v>
      </c>
      <c r="R178" s="3" t="e">
        <f>Q178/(VLOOKUP($BI178,'5-7 Weighting'!$AC$12:$AD$20,2,FALSE)/(VLOOKUP($BI178,'5-7 Weighting'!$AC$12:$AE$20,3,FALSE)))</f>
        <v>#N/A</v>
      </c>
      <c r="S178" s="3" t="e">
        <f t="shared" si="29"/>
        <v>#N/A</v>
      </c>
      <c r="T178" s="3" t="e">
        <f>1/VLOOKUP($K178,'5-7 Weighting'!$AO$9:$AP$311,2,FALSE)</f>
        <v>#N/A</v>
      </c>
      <c r="U178" s="3" t="e">
        <f t="shared" si="33"/>
        <v>#N/A</v>
      </c>
      <c r="V178" s="3" t="e">
        <f>U178/(VLOOKUP($BI178,'5-7 Weighting'!$AS$12:$AT$22,2,FALSE)/VLOOKUP($BI178,'5-7 Weighting'!$AS$12:$AU$22,3,FALSE))</f>
        <v>#N/A</v>
      </c>
      <c r="W178" s="3" t="e">
        <f t="shared" si="34"/>
        <v>#N/A</v>
      </c>
      <c r="X178" s="3">
        <f>1/VLOOKUP($K178,'5-7 Weighting'!$BE$9:$BF$487,2,FALSE)</f>
        <v>1</v>
      </c>
      <c r="Y178" s="3">
        <f t="shared" si="35"/>
        <v>107.66666666666667</v>
      </c>
      <c r="Z178" s="3">
        <f>Y178/(VLOOKUP($BI178,'5-7 Weighting'!$BI$12:$BJ$23,2,FALSE)/VLOOKUP($BI178,'5-7 Weighting'!$BI$12:$BK$23,3,FALSE))</f>
        <v>1.6191827007497637</v>
      </c>
      <c r="AA178" s="3">
        <f t="shared" si="36"/>
        <v>4.8575481022492907E-2</v>
      </c>
      <c r="AB178" s="3" t="e">
        <f>1/VLOOKUP($K178,'5-7 Weighting'!$BU$9:$BV$415,2,FALSE)</f>
        <v>#N/A</v>
      </c>
      <c r="AC178" s="3" t="e">
        <f t="shared" si="37"/>
        <v>#N/A</v>
      </c>
      <c r="AD178" s="3" t="e">
        <f>AC178/(VLOOKUP($BI178,'5-7 Weighting'!$BY$12:$BZ$23,2,FALSE)/(VLOOKUP($BI178,'5-7 Weighting'!$BY$12:$CA$23,3,FALSE)))</f>
        <v>#N/A</v>
      </c>
      <c r="AE178" s="3" t="e">
        <f t="shared" si="30"/>
        <v>#N/A</v>
      </c>
      <c r="AF178" s="3">
        <f>1/VLOOKUP($K178,'5-7 Weighting'!$CK$9:CL$445,2,FALSE)</f>
        <v>1</v>
      </c>
      <c r="AG178" s="3">
        <f t="shared" si="38"/>
        <v>107.66666666666667</v>
      </c>
      <c r="AH178" s="3">
        <f>AG178/(VLOOKUP($BI178,'5-7 Weighting'!$CO$12:$CP$23,2,FALSE)/(VLOOKUP($BI178,'5-7 Weighting'!$CO$12:$CQ$23,3,FALSE)))</f>
        <v>1.6942191169783734</v>
      </c>
      <c r="AI178" s="3">
        <f t="shared" si="31"/>
        <v>5.08265735093512E-2</v>
      </c>
      <c r="AJ178" s="3" t="s">
        <v>357</v>
      </c>
      <c r="AK178" s="6">
        <v>0.03</v>
      </c>
      <c r="AL178" s="3" t="s">
        <v>358</v>
      </c>
      <c r="AM178" s="3">
        <v>9.2879256965944269E-3</v>
      </c>
      <c r="AN178" s="3" t="s">
        <v>26</v>
      </c>
      <c r="AO178" s="3" t="s">
        <v>5</v>
      </c>
      <c r="AP178" s="3" t="s">
        <v>6</v>
      </c>
      <c r="AQ178" s="3" t="s">
        <v>5</v>
      </c>
      <c r="AR178" s="3" t="s">
        <v>7</v>
      </c>
      <c r="AS178" s="3" t="s">
        <v>359</v>
      </c>
      <c r="AT178" s="3" t="s">
        <v>28</v>
      </c>
      <c r="AU178" s="3" t="s">
        <v>10</v>
      </c>
      <c r="AV178" s="3" t="s">
        <v>11</v>
      </c>
      <c r="AW178" s="4" t="s">
        <v>108</v>
      </c>
      <c r="AX178" s="4" t="s">
        <v>360</v>
      </c>
      <c r="AY178" s="4">
        <v>2010</v>
      </c>
      <c r="AZ178" s="3" t="s">
        <v>14</v>
      </c>
      <c r="BA178" s="3" t="s">
        <v>14</v>
      </c>
      <c r="BB178" s="3">
        <v>473</v>
      </c>
      <c r="BC178" s="3">
        <v>1</v>
      </c>
      <c r="BD178" s="3">
        <v>0</v>
      </c>
      <c r="BE178" s="3">
        <v>0</v>
      </c>
      <c r="BF178" s="3">
        <v>0</v>
      </c>
      <c r="BG178" s="4" t="s">
        <v>15</v>
      </c>
      <c r="BH178" s="4" t="s">
        <v>87</v>
      </c>
      <c r="BI178" s="4" t="s">
        <v>88</v>
      </c>
      <c r="BJ178" s="4" t="s">
        <v>33</v>
      </c>
      <c r="BK178" s="4"/>
      <c r="BL178" s="3">
        <v>3</v>
      </c>
      <c r="BM178" s="3"/>
      <c r="BN178" s="3"/>
      <c r="BO178" s="3" t="s">
        <v>20</v>
      </c>
      <c r="BP178" s="3">
        <v>3.23</v>
      </c>
      <c r="BQ178" s="3"/>
    </row>
    <row r="179" spans="1:69" x14ac:dyDescent="0.25">
      <c r="A179" s="2">
        <v>72</v>
      </c>
      <c r="B179" s="3" t="s">
        <v>275</v>
      </c>
      <c r="C179" s="3">
        <v>72.099999999999994</v>
      </c>
      <c r="D179" s="3" t="s">
        <v>452</v>
      </c>
      <c r="E179" s="3" t="s">
        <v>453</v>
      </c>
      <c r="F179" s="3"/>
      <c r="G179" s="3"/>
      <c r="H179" s="3" t="str">
        <f>IF(AK179&lt;'2_3 - Outliers'!$F$11,"Exclude, Low outlier",IF(AK179&gt;'2_3 - Outliers'!$F$12,"Exclude, High outlier",""))</f>
        <v/>
      </c>
      <c r="I179" s="3">
        <f>IF(AM179="",VLOOKUP(BI179,'4 -Impute_SE'!$B$10:$C$21,2,FALSE),Database!AM179)</f>
        <v>1.4633995165389142E-2</v>
      </c>
      <c r="J179" s="3">
        <f t="shared" si="26"/>
        <v>68.334039248905839</v>
      </c>
      <c r="K179" s="3" t="s">
        <v>1578</v>
      </c>
      <c r="L179" s="3">
        <f>1/VLOOKUP($K179,'5-7 Weighting'!J:K,2,FALSE)</f>
        <v>1</v>
      </c>
      <c r="M179" s="3">
        <f t="shared" si="27"/>
        <v>68.334039248905839</v>
      </c>
      <c r="N179" s="3">
        <f>M179/(VLOOKUP($BI179,'5-7 Weighting'!$M$9:$N$20,2,FALSE)/VLOOKUP($BI179,'5-7 Weighting'!$M$9:$O$20,3,FALSE))</f>
        <v>1.3843193585454014</v>
      </c>
      <c r="O179" s="3">
        <f t="shared" si="28"/>
        <v>4.1529580756362039E-2</v>
      </c>
      <c r="P179" s="3" t="e">
        <f>1/VLOOKUP($K179,'5-7 Weighting'!Y:Z,2,FALSE)</f>
        <v>#N/A</v>
      </c>
      <c r="Q179" s="3" t="e">
        <f t="shared" si="32"/>
        <v>#N/A</v>
      </c>
      <c r="R179" s="3" t="e">
        <f>Q179/(VLOOKUP($BI179,'5-7 Weighting'!$AC$12:$AD$20,2,FALSE)/(VLOOKUP($BI179,'5-7 Weighting'!$AC$12:$AE$20,3,FALSE)))</f>
        <v>#N/A</v>
      </c>
      <c r="S179" s="3" t="e">
        <f t="shared" si="29"/>
        <v>#N/A</v>
      </c>
      <c r="T179" s="3" t="e">
        <f>1/VLOOKUP($K179,'5-7 Weighting'!$AO$9:$AP$311,2,FALSE)</f>
        <v>#N/A</v>
      </c>
      <c r="U179" s="3" t="e">
        <f t="shared" si="33"/>
        <v>#N/A</v>
      </c>
      <c r="V179" s="3" t="e">
        <f>U179/(VLOOKUP($BI179,'5-7 Weighting'!$AS$12:$AT$22,2,FALSE)/VLOOKUP($BI179,'5-7 Weighting'!$AS$12:$AU$22,3,FALSE))</f>
        <v>#N/A</v>
      </c>
      <c r="W179" s="3" t="e">
        <f t="shared" si="34"/>
        <v>#N/A</v>
      </c>
      <c r="X179" s="3">
        <f>1/VLOOKUP($K179,'5-7 Weighting'!$BE$9:$BF$487,2,FALSE)</f>
        <v>1</v>
      </c>
      <c r="Y179" s="3">
        <f t="shared" si="35"/>
        <v>68.334039248905839</v>
      </c>
      <c r="Z179" s="3">
        <f>Y179/(VLOOKUP($BI179,'5-7 Weighting'!$BI$12:$BJ$23,2,FALSE)/VLOOKUP($BI179,'5-7 Weighting'!$BI$12:$BK$23,3,FALSE))</f>
        <v>1.0791409261393543</v>
      </c>
      <c r="AA179" s="3">
        <f t="shared" si="36"/>
        <v>3.2374227784180629E-2</v>
      </c>
      <c r="AB179" s="3">
        <f>1/VLOOKUP($K179,'5-7 Weighting'!$BU$9:$BV$415,2,FALSE)</f>
        <v>1</v>
      </c>
      <c r="AC179" s="3">
        <f t="shared" si="37"/>
        <v>68.334039248905839</v>
      </c>
      <c r="AD179" s="3">
        <f>AC179/(VLOOKUP($BI179,'5-7 Weighting'!$BY$12:$BZ$23,2,FALSE)/(VLOOKUP($BI179,'5-7 Weighting'!$BY$12:$CA$23,3,FALSE)))</f>
        <v>3.6717334695029082</v>
      </c>
      <c r="AE179" s="3">
        <f t="shared" si="30"/>
        <v>0.11015200408508724</v>
      </c>
      <c r="AF179" s="3" t="e">
        <f>1/VLOOKUP($K179,'5-7 Weighting'!$CK$9:CL$445,2,FALSE)</f>
        <v>#N/A</v>
      </c>
      <c r="AG179" s="3" t="e">
        <f t="shared" si="38"/>
        <v>#N/A</v>
      </c>
      <c r="AH179" s="3" t="e">
        <f>AG179/(VLOOKUP($BI179,'5-7 Weighting'!$CO$12:$CP$23,2,FALSE)/(VLOOKUP($BI179,'5-7 Weighting'!$CO$12:$CQ$23,3,FALSE)))</f>
        <v>#N/A</v>
      </c>
      <c r="AI179" s="3" t="e">
        <f t="shared" si="31"/>
        <v>#N/A</v>
      </c>
      <c r="AJ179" s="3" t="s">
        <v>278</v>
      </c>
      <c r="AK179" s="6">
        <v>0.03</v>
      </c>
      <c r="AL179" s="3" t="s">
        <v>4</v>
      </c>
      <c r="AM179" s="3">
        <v>1.4633995165389142E-2</v>
      </c>
      <c r="AN179" s="3" t="s">
        <v>26</v>
      </c>
      <c r="AO179" s="3" t="s">
        <v>5</v>
      </c>
      <c r="AP179" s="3" t="s">
        <v>6</v>
      </c>
      <c r="AQ179" s="3" t="s">
        <v>5</v>
      </c>
      <c r="AR179" s="3" t="s">
        <v>201</v>
      </c>
      <c r="AS179" s="3" t="s">
        <v>84</v>
      </c>
      <c r="AT179" s="3" t="s">
        <v>38</v>
      </c>
      <c r="AU179" s="3" t="s">
        <v>10</v>
      </c>
      <c r="AV179" s="3" t="s">
        <v>11</v>
      </c>
      <c r="AW179" s="4" t="s">
        <v>12</v>
      </c>
      <c r="AX179" s="4" t="s">
        <v>40</v>
      </c>
      <c r="AY179" s="4">
        <v>2009</v>
      </c>
      <c r="AZ179" s="3" t="s">
        <v>30</v>
      </c>
      <c r="BA179" s="3" t="s">
        <v>14</v>
      </c>
      <c r="BB179" s="3">
        <v>12851</v>
      </c>
      <c r="BC179" s="3">
        <v>0</v>
      </c>
      <c r="BD179" s="3">
        <v>0</v>
      </c>
      <c r="BE179" s="3">
        <v>1</v>
      </c>
      <c r="BF179" s="3">
        <v>1</v>
      </c>
      <c r="BG179" s="4" t="s">
        <v>15</v>
      </c>
      <c r="BH179" s="4" t="s">
        <v>41</v>
      </c>
      <c r="BI179" s="4" t="s">
        <v>42</v>
      </c>
      <c r="BJ179" s="4" t="s">
        <v>18</v>
      </c>
      <c r="BK179" s="4"/>
      <c r="BL179" s="3">
        <v>4.8401E-3</v>
      </c>
      <c r="BM179" s="3"/>
      <c r="BN179" s="3">
        <v>1.004851832204716</v>
      </c>
      <c r="BO179" s="3" t="s">
        <v>19</v>
      </c>
      <c r="BP179" s="3">
        <v>2.0500211774671753</v>
      </c>
      <c r="BQ179" s="3" t="s">
        <v>91</v>
      </c>
    </row>
    <row r="180" spans="1:69" x14ac:dyDescent="0.25">
      <c r="A180" s="2">
        <v>65</v>
      </c>
      <c r="B180" s="3" t="s">
        <v>354</v>
      </c>
      <c r="C180" s="3">
        <v>65.7</v>
      </c>
      <c r="D180" s="3" t="s">
        <v>376</v>
      </c>
      <c r="E180" s="3" t="s">
        <v>356</v>
      </c>
      <c r="F180" s="3"/>
      <c r="G180" s="3"/>
      <c r="H180" s="3" t="str">
        <f>IF(AK180&lt;'2_3 - Outliers'!$F$11,"Exclude, Low outlier",IF(AK180&gt;'2_3 - Outliers'!$F$12,"Exclude, High outlier",""))</f>
        <v/>
      </c>
      <c r="I180" s="3">
        <f>IF(AM180="",VLOOKUP(BI180,'4 -Impute_SE'!$B$10:$C$21,2,FALSE),Database!AM180)</f>
        <v>8.4648648648648656E-2</v>
      </c>
      <c r="J180" s="3">
        <f t="shared" si="26"/>
        <v>11.813537675606641</v>
      </c>
      <c r="K180" s="3" t="s">
        <v>1558</v>
      </c>
      <c r="L180" s="3">
        <f>1/VLOOKUP($K180,'5-7 Weighting'!J:K,2,FALSE)</f>
        <v>0.33333333333333331</v>
      </c>
      <c r="M180" s="3">
        <f t="shared" si="27"/>
        <v>3.9378458918688803</v>
      </c>
      <c r="N180" s="3">
        <f>M180/(VLOOKUP($BI180,'5-7 Weighting'!$M$9:$N$20,2,FALSE)/VLOOKUP($BI180,'5-7 Weighting'!$M$9:$O$20,3,FALSE))</f>
        <v>0.43948883660790766</v>
      </c>
      <c r="O180" s="3">
        <f t="shared" si="28"/>
        <v>1.3764790362559669E-2</v>
      </c>
      <c r="P180" s="3" t="e">
        <f>1/VLOOKUP($K180,'5-7 Weighting'!Y:Z,2,FALSE)</f>
        <v>#N/A</v>
      </c>
      <c r="Q180" s="3" t="e">
        <f t="shared" si="32"/>
        <v>#N/A</v>
      </c>
      <c r="R180" s="3" t="e">
        <f>Q180/(VLOOKUP($BI180,'5-7 Weighting'!$AC$12:$AD$20,2,FALSE)/(VLOOKUP($BI180,'5-7 Weighting'!$AC$12:$AE$20,3,FALSE)))</f>
        <v>#N/A</v>
      </c>
      <c r="S180" s="3" t="e">
        <f t="shared" si="29"/>
        <v>#N/A</v>
      </c>
      <c r="T180" s="3" t="e">
        <f>1/VLOOKUP($K180,'5-7 Weighting'!$AO$9:$AP$311,2,FALSE)</f>
        <v>#N/A</v>
      </c>
      <c r="U180" s="3" t="e">
        <f t="shared" si="33"/>
        <v>#N/A</v>
      </c>
      <c r="V180" s="3" t="e">
        <f>U180/(VLOOKUP($BI180,'5-7 Weighting'!$AS$12:$AT$22,2,FALSE)/VLOOKUP($BI180,'5-7 Weighting'!$AS$12:$AU$22,3,FALSE))</f>
        <v>#N/A</v>
      </c>
      <c r="W180" s="3" t="e">
        <f t="shared" si="34"/>
        <v>#N/A</v>
      </c>
      <c r="X180" s="3">
        <f>1/VLOOKUP($K180,'5-7 Weighting'!$BE$9:$BF$487,2,FALSE)</f>
        <v>0.33333333333333331</v>
      </c>
      <c r="Y180" s="3">
        <f t="shared" si="35"/>
        <v>3.9378458918688803</v>
      </c>
      <c r="Z180" s="3">
        <f>Y180/(VLOOKUP($BI180,'5-7 Weighting'!$BI$12:$BJ$23,2,FALSE)/VLOOKUP($BI180,'5-7 Weighting'!$BI$12:$BK$23,3,FALSE))</f>
        <v>0.40095815964568043</v>
      </c>
      <c r="AA180" s="3">
        <f t="shared" si="36"/>
        <v>1.2558009560102711E-2</v>
      </c>
      <c r="AB180" s="3" t="e">
        <f>1/VLOOKUP($K180,'5-7 Weighting'!$BU$9:$BV$415,2,FALSE)</f>
        <v>#N/A</v>
      </c>
      <c r="AC180" s="3" t="e">
        <f t="shared" si="37"/>
        <v>#N/A</v>
      </c>
      <c r="AD180" s="3" t="e">
        <f>AC180/(VLOOKUP($BI180,'5-7 Weighting'!$BY$12:$BZ$23,2,FALSE)/(VLOOKUP($BI180,'5-7 Weighting'!$BY$12:$CA$23,3,FALSE)))</f>
        <v>#N/A</v>
      </c>
      <c r="AE180" s="3" t="e">
        <f t="shared" si="30"/>
        <v>#N/A</v>
      </c>
      <c r="AF180" s="3">
        <f>1/VLOOKUP($K180,'5-7 Weighting'!$CK$9:CL$445,2,FALSE)</f>
        <v>0.33333333333333331</v>
      </c>
      <c r="AG180" s="3">
        <f t="shared" si="38"/>
        <v>3.9378458918688803</v>
      </c>
      <c r="AH180" s="3">
        <f>AG180/(VLOOKUP($BI180,'5-7 Weighting'!$CO$12:$CP$23,2,FALSE)/(VLOOKUP($BI180,'5-7 Weighting'!$CO$12:$CQ$23,3,FALSE)))</f>
        <v>0.4135989655929142</v>
      </c>
      <c r="AI180" s="3">
        <f t="shared" si="31"/>
        <v>1.2953919602370073E-2</v>
      </c>
      <c r="AJ180" s="3" t="s">
        <v>370</v>
      </c>
      <c r="AK180" s="6">
        <v>3.1320000000000001E-2</v>
      </c>
      <c r="AL180" s="3" t="s">
        <v>358</v>
      </c>
      <c r="AM180" s="3">
        <v>8.4648648648648656E-2</v>
      </c>
      <c r="AN180" s="3" t="s">
        <v>26</v>
      </c>
      <c r="AO180" s="3" t="s">
        <v>53</v>
      </c>
      <c r="AP180" s="3" t="s">
        <v>6</v>
      </c>
      <c r="AQ180" s="3" t="s">
        <v>54</v>
      </c>
      <c r="AR180" s="3" t="s">
        <v>7</v>
      </c>
      <c r="AS180" s="3" t="s">
        <v>359</v>
      </c>
      <c r="AT180" s="3" t="s">
        <v>28</v>
      </c>
      <c r="AU180" s="3" t="s">
        <v>10</v>
      </c>
      <c r="AV180" s="3" t="s">
        <v>11</v>
      </c>
      <c r="AW180" s="4" t="s">
        <v>108</v>
      </c>
      <c r="AX180" s="4" t="s">
        <v>360</v>
      </c>
      <c r="AY180" s="4">
        <v>2010</v>
      </c>
      <c r="AZ180" s="3" t="s">
        <v>14</v>
      </c>
      <c r="BA180" s="3" t="s">
        <v>14</v>
      </c>
      <c r="BB180" s="3">
        <v>473</v>
      </c>
      <c r="BC180" s="3">
        <v>1</v>
      </c>
      <c r="BD180" s="3">
        <v>0</v>
      </c>
      <c r="BE180" s="3">
        <v>0</v>
      </c>
      <c r="BF180" s="3">
        <v>0</v>
      </c>
      <c r="BG180" s="4" t="s">
        <v>348</v>
      </c>
      <c r="BH180" s="4" t="s">
        <v>367</v>
      </c>
      <c r="BI180" s="4" t="s">
        <v>350</v>
      </c>
      <c r="BJ180" s="4" t="s">
        <v>33</v>
      </c>
      <c r="BK180" s="4"/>
      <c r="BL180" s="3">
        <v>5.8000000000000003E-2</v>
      </c>
      <c r="BM180" s="3"/>
      <c r="BN180" s="3"/>
      <c r="BO180" s="3" t="s">
        <v>20</v>
      </c>
      <c r="BP180" s="3">
        <v>0.37</v>
      </c>
      <c r="BQ180" s="3"/>
    </row>
    <row r="181" spans="1:69" x14ac:dyDescent="0.25">
      <c r="A181" s="2">
        <v>98</v>
      </c>
      <c r="B181" s="3" t="s">
        <v>812</v>
      </c>
      <c r="C181" s="3">
        <v>98.1</v>
      </c>
      <c r="D181" s="3" t="s">
        <v>813</v>
      </c>
      <c r="E181" s="3" t="s">
        <v>814</v>
      </c>
      <c r="F181" s="3"/>
      <c r="G181" s="3"/>
      <c r="H181" s="3" t="str">
        <f>IF(AK181&lt;'2_3 - Outliers'!$F$11,"Exclude, Low outlier",IF(AK181&gt;'2_3 - Outliers'!$F$12,"Exclude, High outlier",""))</f>
        <v/>
      </c>
      <c r="I181" s="3">
        <f>IF(AM181="",VLOOKUP(BI181,'4 -Impute_SE'!$B$10:$C$21,2,FALSE),Database!AM181)</f>
        <v>4.9702463302186993E-2</v>
      </c>
      <c r="J181" s="3">
        <f t="shared" si="26"/>
        <v>20.119727143503535</v>
      </c>
      <c r="K181" s="3" t="s">
        <v>1579</v>
      </c>
      <c r="L181" s="3">
        <f>1/VLOOKUP($K181,'5-7 Weighting'!J:K,2,FALSE)</f>
        <v>1</v>
      </c>
      <c r="M181" s="3">
        <f t="shared" si="27"/>
        <v>20.119727143503535</v>
      </c>
      <c r="N181" s="3">
        <f>M181/(VLOOKUP($BI181,'5-7 Weighting'!$M$9:$N$20,2,FALSE)/VLOOKUP($BI181,'5-7 Weighting'!$M$9:$O$20,3,FALSE))</f>
        <v>0.37214243954882059</v>
      </c>
      <c r="O181" s="3">
        <f t="shared" si="28"/>
        <v>1.178693262206415E-2</v>
      </c>
      <c r="P181" s="3" t="e">
        <f>1/VLOOKUP($K181,'5-7 Weighting'!Y:Z,2,FALSE)</f>
        <v>#N/A</v>
      </c>
      <c r="Q181" s="3" t="e">
        <f t="shared" si="32"/>
        <v>#N/A</v>
      </c>
      <c r="R181" s="3" t="e">
        <f>Q181/(VLOOKUP($BI181,'5-7 Weighting'!$AC$12:$AD$20,2,FALSE)/(VLOOKUP($BI181,'5-7 Weighting'!$AC$12:$AE$20,3,FALSE)))</f>
        <v>#N/A</v>
      </c>
      <c r="S181" s="3" t="e">
        <f t="shared" si="29"/>
        <v>#N/A</v>
      </c>
      <c r="T181" s="3" t="e">
        <f>1/VLOOKUP($K181,'5-7 Weighting'!$AO$9:$AP$311,2,FALSE)</f>
        <v>#N/A</v>
      </c>
      <c r="U181" s="3" t="e">
        <f t="shared" si="33"/>
        <v>#N/A</v>
      </c>
      <c r="V181" s="3" t="e">
        <f>U181/(VLOOKUP($BI181,'5-7 Weighting'!$AS$12:$AT$22,2,FALSE)/VLOOKUP($BI181,'5-7 Weighting'!$AS$12:$AU$22,3,FALSE))</f>
        <v>#N/A</v>
      </c>
      <c r="W181" s="3" t="e">
        <f t="shared" si="34"/>
        <v>#N/A</v>
      </c>
      <c r="X181" s="3">
        <f>1/VLOOKUP($K181,'5-7 Weighting'!$BE$9:$BF$487,2,FALSE)</f>
        <v>1</v>
      </c>
      <c r="Y181" s="3">
        <f t="shared" si="35"/>
        <v>20.119727143503535</v>
      </c>
      <c r="Z181" s="3">
        <f>Y181/(VLOOKUP($BI181,'5-7 Weighting'!$BI$12:$BJ$23,2,FALSE)/VLOOKUP($BI181,'5-7 Weighting'!$BI$12:$BK$23,3,FALSE))</f>
        <v>0.31094082451884197</v>
      </c>
      <c r="AA181" s="3">
        <f t="shared" si="36"/>
        <v>9.8484831574063292E-3</v>
      </c>
      <c r="AB181" s="3">
        <f>1/VLOOKUP($K181,'5-7 Weighting'!$BU$9:$BV$415,2,FALSE)</f>
        <v>1</v>
      </c>
      <c r="AC181" s="3">
        <f t="shared" si="37"/>
        <v>20.119727143503535</v>
      </c>
      <c r="AD181" s="3">
        <f>AC181/(VLOOKUP($BI181,'5-7 Weighting'!$BY$12:$BZ$23,2,FALSE)/(VLOOKUP($BI181,'5-7 Weighting'!$BY$12:$CA$23,3,FALSE)))</f>
        <v>0.89019124619749457</v>
      </c>
      <c r="AE181" s="3">
        <f t="shared" si="30"/>
        <v>2.8195183146545375E-2</v>
      </c>
      <c r="AF181" s="3">
        <f>1/VLOOKUP($K181,'5-7 Weighting'!$CK$9:CL$445,2,FALSE)</f>
        <v>1</v>
      </c>
      <c r="AG181" s="3">
        <f t="shared" si="38"/>
        <v>20.119727143503535</v>
      </c>
      <c r="AH181" s="3">
        <f>AG181/(VLOOKUP($BI181,'5-7 Weighting'!$CO$12:$CP$23,2,FALSE)/(VLOOKUP($BI181,'5-7 Weighting'!$CO$12:$CQ$23,3,FALSE)))</f>
        <v>0.30845662594149209</v>
      </c>
      <c r="AI181" s="3">
        <f t="shared" si="31"/>
        <v>9.7698007010690452E-3</v>
      </c>
      <c r="AJ181" s="3" t="s">
        <v>815</v>
      </c>
      <c r="AK181" s="6">
        <v>3.1673175025010408E-2</v>
      </c>
      <c r="AL181" s="3" t="s">
        <v>72</v>
      </c>
      <c r="AM181" s="3"/>
      <c r="AN181" s="3"/>
      <c r="AO181" s="3" t="s">
        <v>5</v>
      </c>
      <c r="AP181" s="3" t="s">
        <v>6</v>
      </c>
      <c r="AQ181" s="3" t="s">
        <v>5</v>
      </c>
      <c r="AR181" s="3" t="s">
        <v>55</v>
      </c>
      <c r="AS181" s="3" t="s">
        <v>37</v>
      </c>
      <c r="AT181" s="3" t="s">
        <v>95</v>
      </c>
      <c r="AU181" s="3" t="s">
        <v>10</v>
      </c>
      <c r="AV181" s="3" t="s">
        <v>39</v>
      </c>
      <c r="AW181" s="3" t="s">
        <v>108</v>
      </c>
      <c r="AX181" s="3" t="s">
        <v>811</v>
      </c>
      <c r="AY181" s="3">
        <v>1996</v>
      </c>
      <c r="AZ181" s="3" t="s">
        <v>30</v>
      </c>
      <c r="BA181" s="3" t="s">
        <v>14</v>
      </c>
      <c r="BB181" s="3" t="s">
        <v>50</v>
      </c>
      <c r="BC181" s="3">
        <v>1</v>
      </c>
      <c r="BD181" s="3">
        <v>0</v>
      </c>
      <c r="BE181" s="3">
        <v>1</v>
      </c>
      <c r="BF181" s="3">
        <v>1</v>
      </c>
      <c r="BG181" s="3" t="s">
        <v>15</v>
      </c>
      <c r="BH181" s="3" t="s">
        <v>41</v>
      </c>
      <c r="BI181" s="3" t="s">
        <v>17</v>
      </c>
      <c r="BJ181" s="3" t="s">
        <v>89</v>
      </c>
      <c r="BK181" s="3" t="s">
        <v>59</v>
      </c>
      <c r="BL181" s="3">
        <v>1.7000000000000001E-2</v>
      </c>
      <c r="BM181" s="3">
        <v>1.0171453223252407</v>
      </c>
      <c r="BN181" s="3"/>
      <c r="BO181" s="3" t="s">
        <v>816</v>
      </c>
      <c r="BP181" s="3" t="s">
        <v>20</v>
      </c>
      <c r="BQ181" s="3"/>
    </row>
    <row r="182" spans="1:69" x14ac:dyDescent="0.25">
      <c r="A182" s="2">
        <v>65</v>
      </c>
      <c r="B182" s="3" t="s">
        <v>354</v>
      </c>
      <c r="C182" s="3">
        <v>65.5</v>
      </c>
      <c r="D182" s="3" t="s">
        <v>934</v>
      </c>
      <c r="E182" s="3" t="s">
        <v>372</v>
      </c>
      <c r="F182" s="3"/>
      <c r="G182" s="3"/>
      <c r="H182" s="3" t="str">
        <f>IF(AK182&lt;'2_3 - Outliers'!$F$11,"Exclude, Low outlier",IF(AK182&gt;'2_3 - Outliers'!$F$12,"Exclude, High outlier",""))</f>
        <v/>
      </c>
      <c r="I182" s="3">
        <f>IF(AM182="",VLOOKUP(BI182,'4 -Impute_SE'!$B$10:$C$21,2,FALSE),Database!AM182)</f>
        <v>3.7551724137931029E-2</v>
      </c>
      <c r="J182" s="3">
        <f t="shared" si="26"/>
        <v>26.629935720844816</v>
      </c>
      <c r="K182" s="3" t="s">
        <v>1569</v>
      </c>
      <c r="L182" s="3">
        <f>1/VLOOKUP($K182,'5-7 Weighting'!J:K,2,FALSE)</f>
        <v>0.5</v>
      </c>
      <c r="M182" s="3">
        <f t="shared" si="27"/>
        <v>13.314967860422408</v>
      </c>
      <c r="N182" s="3">
        <f>M182/(VLOOKUP($BI182,'5-7 Weighting'!$M$9:$N$20,2,FALSE)/VLOOKUP($BI182,'5-7 Weighting'!$M$9:$O$20,3,FALSE))</f>
        <v>0.26973625399859147</v>
      </c>
      <c r="O182" s="3">
        <f t="shared" si="28"/>
        <v>8.8122834181339829E-3</v>
      </c>
      <c r="P182" s="3" t="e">
        <f>1/VLOOKUP($K182,'5-7 Weighting'!Y:Z,2,FALSE)</f>
        <v>#N/A</v>
      </c>
      <c r="Q182" s="3" t="e">
        <f t="shared" si="32"/>
        <v>#N/A</v>
      </c>
      <c r="R182" s="3" t="e">
        <f>Q182/(VLOOKUP($BI182,'5-7 Weighting'!$AC$12:$AD$20,2,FALSE)/(VLOOKUP($BI182,'5-7 Weighting'!$AC$12:$AE$20,3,FALSE)))</f>
        <v>#N/A</v>
      </c>
      <c r="S182" s="3" t="e">
        <f t="shared" si="29"/>
        <v>#N/A</v>
      </c>
      <c r="T182" s="3" t="e">
        <f>1/VLOOKUP($K182,'5-7 Weighting'!$AO$9:$AP$311,2,FALSE)</f>
        <v>#N/A</v>
      </c>
      <c r="U182" s="3" t="e">
        <f t="shared" si="33"/>
        <v>#N/A</v>
      </c>
      <c r="V182" s="3" t="e">
        <f>U182/(VLOOKUP($BI182,'5-7 Weighting'!$AS$12:$AT$22,2,FALSE)/VLOOKUP($BI182,'5-7 Weighting'!$AS$12:$AU$22,3,FALSE))</f>
        <v>#N/A</v>
      </c>
      <c r="W182" s="3" t="e">
        <f t="shared" si="34"/>
        <v>#N/A</v>
      </c>
      <c r="X182" s="3">
        <f>1/VLOOKUP($K182,'5-7 Weighting'!$BE$9:$BF$487,2,FALSE)</f>
        <v>0.5</v>
      </c>
      <c r="Y182" s="3">
        <f t="shared" si="35"/>
        <v>13.314967860422408</v>
      </c>
      <c r="Z182" s="3">
        <f>Y182/(VLOOKUP($BI182,'5-7 Weighting'!$BI$12:$BJ$23,2,FALSE)/VLOOKUP($BI182,'5-7 Weighting'!$BI$12:$BK$23,3,FALSE))</f>
        <v>0.21027187776905851</v>
      </c>
      <c r="AA182" s="3">
        <f t="shared" si="36"/>
        <v>6.8695822467151413E-3</v>
      </c>
      <c r="AB182" s="3" t="e">
        <f>1/VLOOKUP($K182,'5-7 Weighting'!$BU$9:$BV$415,2,FALSE)</f>
        <v>#N/A</v>
      </c>
      <c r="AC182" s="3" t="e">
        <f t="shared" si="37"/>
        <v>#N/A</v>
      </c>
      <c r="AD182" s="3" t="e">
        <f>AC182/(VLOOKUP($BI182,'5-7 Weighting'!$BY$12:$BZ$23,2,FALSE)/(VLOOKUP($BI182,'5-7 Weighting'!$BY$12:$CA$23,3,FALSE)))</f>
        <v>#N/A</v>
      </c>
      <c r="AE182" s="3" t="e">
        <f t="shared" si="30"/>
        <v>#N/A</v>
      </c>
      <c r="AF182" s="3">
        <f>1/VLOOKUP($K182,'5-7 Weighting'!$CK$9:CL$445,2,FALSE)</f>
        <v>0.5</v>
      </c>
      <c r="AG182" s="3">
        <f t="shared" si="38"/>
        <v>13.314967860422408</v>
      </c>
      <c r="AH182" s="3">
        <f>AG182/(VLOOKUP($BI182,'5-7 Weighting'!$CO$12:$CP$23,2,FALSE)/(VLOOKUP($BI182,'5-7 Weighting'!$CO$12:$CQ$23,3,FALSE)))</f>
        <v>0.20406354325143455</v>
      </c>
      <c r="AI182" s="3">
        <f t="shared" si="31"/>
        <v>6.6667559580243663E-3</v>
      </c>
      <c r="AJ182" s="3" t="s">
        <v>357</v>
      </c>
      <c r="AK182" s="6">
        <v>3.2669999999999998E-2</v>
      </c>
      <c r="AL182" s="3" t="s">
        <v>358</v>
      </c>
      <c r="AM182" s="3">
        <v>3.7551724137931029E-2</v>
      </c>
      <c r="AN182" s="3" t="s">
        <v>26</v>
      </c>
      <c r="AO182" s="3" t="s">
        <v>5</v>
      </c>
      <c r="AP182" s="3" t="s">
        <v>6</v>
      </c>
      <c r="AQ182" s="3" t="s">
        <v>5</v>
      </c>
      <c r="AR182" s="3" t="s">
        <v>7</v>
      </c>
      <c r="AS182" s="3" t="s">
        <v>359</v>
      </c>
      <c r="AT182" s="3" t="s">
        <v>28</v>
      </c>
      <c r="AU182" s="3" t="s">
        <v>10</v>
      </c>
      <c r="AV182" s="3" t="s">
        <v>11</v>
      </c>
      <c r="AW182" s="4" t="s">
        <v>108</v>
      </c>
      <c r="AX182" s="4" t="s">
        <v>366</v>
      </c>
      <c r="AY182" s="4">
        <v>2010</v>
      </c>
      <c r="AZ182" s="3" t="s">
        <v>14</v>
      </c>
      <c r="BA182" s="3" t="s">
        <v>14</v>
      </c>
      <c r="BB182" s="3">
        <v>473</v>
      </c>
      <c r="BC182" s="3">
        <v>1</v>
      </c>
      <c r="BD182" s="3">
        <v>0</v>
      </c>
      <c r="BE182" s="3">
        <v>0</v>
      </c>
      <c r="BF182" s="3">
        <v>0</v>
      </c>
      <c r="BG182" s="4" t="s">
        <v>15</v>
      </c>
      <c r="BH182" s="4" t="s">
        <v>559</v>
      </c>
      <c r="BI182" s="4" t="s">
        <v>42</v>
      </c>
      <c r="BJ182" s="4" t="s">
        <v>33</v>
      </c>
      <c r="BK182" s="4"/>
      <c r="BL182" s="3">
        <v>0.36299999999999999</v>
      </c>
      <c r="BM182" s="3"/>
      <c r="BN182" s="3"/>
      <c r="BO182" s="3" t="s">
        <v>20</v>
      </c>
      <c r="BP182" s="3">
        <v>0.87</v>
      </c>
      <c r="BQ182" s="3"/>
    </row>
    <row r="183" spans="1:69" x14ac:dyDescent="0.25">
      <c r="A183" s="2">
        <v>65</v>
      </c>
      <c r="B183" s="3" t="s">
        <v>354</v>
      </c>
      <c r="C183" s="3">
        <v>65.2</v>
      </c>
      <c r="D183" s="3" t="s">
        <v>449</v>
      </c>
      <c r="E183" s="3" t="s">
        <v>391</v>
      </c>
      <c r="F183" s="3"/>
      <c r="G183" s="3"/>
      <c r="H183" s="3" t="str">
        <f>IF(AK183&lt;'2_3 - Outliers'!$F$11,"Exclude, Low outlier",IF(AK183&gt;'2_3 - Outliers'!$F$12,"Exclude, High outlier",""))</f>
        <v/>
      </c>
      <c r="I183" s="3">
        <f>IF(AM183="",VLOOKUP(BI183,'4 -Impute_SE'!$B$10:$C$21,2,FALSE),Database!AM183)</f>
        <v>9.5517241379310339E-3</v>
      </c>
      <c r="J183" s="3">
        <f t="shared" si="26"/>
        <v>104.69314079422384</v>
      </c>
      <c r="K183" s="3" t="s">
        <v>1580</v>
      </c>
      <c r="L183" s="3">
        <f>1/VLOOKUP($K183,'5-7 Weighting'!J:K,2,FALSE)</f>
        <v>1</v>
      </c>
      <c r="M183" s="3">
        <f t="shared" si="27"/>
        <v>104.69314079422384</v>
      </c>
      <c r="N183" s="3">
        <f>M183/(VLOOKUP($BI183,'5-7 Weighting'!$M$9:$N$20,2,FALSE)/VLOOKUP($BI183,'5-7 Weighting'!$M$9:$O$20,3,FALSE))</f>
        <v>1.5016396269037287</v>
      </c>
      <c r="O183" s="3">
        <f t="shared" si="28"/>
        <v>4.9914501198279941E-2</v>
      </c>
      <c r="P183" s="3" t="e">
        <f>1/VLOOKUP($K183,'5-7 Weighting'!Y:Z,2,FALSE)</f>
        <v>#N/A</v>
      </c>
      <c r="Q183" s="3" t="e">
        <f t="shared" si="32"/>
        <v>#N/A</v>
      </c>
      <c r="R183" s="3" t="e">
        <f>Q183/(VLOOKUP($BI183,'5-7 Weighting'!$AC$12:$AD$20,2,FALSE)/(VLOOKUP($BI183,'5-7 Weighting'!$AC$12:$AE$20,3,FALSE)))</f>
        <v>#N/A</v>
      </c>
      <c r="S183" s="3" t="e">
        <f t="shared" si="29"/>
        <v>#N/A</v>
      </c>
      <c r="T183" s="3" t="e">
        <f>1/VLOOKUP($K183,'5-7 Weighting'!$AO$9:$AP$311,2,FALSE)</f>
        <v>#N/A</v>
      </c>
      <c r="U183" s="3" t="e">
        <f t="shared" si="33"/>
        <v>#N/A</v>
      </c>
      <c r="V183" s="3" t="e">
        <f>U183/(VLOOKUP($BI183,'5-7 Weighting'!$AS$12:$AT$22,2,FALSE)/VLOOKUP($BI183,'5-7 Weighting'!$AS$12:$AU$22,3,FALSE))</f>
        <v>#N/A</v>
      </c>
      <c r="W183" s="3" t="e">
        <f t="shared" si="34"/>
        <v>#N/A</v>
      </c>
      <c r="X183" s="3">
        <f>1/VLOOKUP($K183,'5-7 Weighting'!$BE$9:$BF$487,2,FALSE)</f>
        <v>1</v>
      </c>
      <c r="Y183" s="3">
        <f t="shared" si="35"/>
        <v>104.69314079422384</v>
      </c>
      <c r="Z183" s="3">
        <f>Y183/(VLOOKUP($BI183,'5-7 Weighting'!$BI$12:$BJ$23,2,FALSE)/VLOOKUP($BI183,'5-7 Weighting'!$BI$12:$BK$23,3,FALSE))</f>
        <v>1.574464295304953</v>
      </c>
      <c r="AA183" s="3">
        <f t="shared" si="36"/>
        <v>5.2335193175936635E-2</v>
      </c>
      <c r="AB183" s="3" t="e">
        <f>1/VLOOKUP($K183,'5-7 Weighting'!$BU$9:$BV$415,2,FALSE)</f>
        <v>#N/A</v>
      </c>
      <c r="AC183" s="3" t="e">
        <f t="shared" si="37"/>
        <v>#N/A</v>
      </c>
      <c r="AD183" s="3" t="e">
        <f>AC183/(VLOOKUP($BI183,'5-7 Weighting'!$BY$12:$BZ$23,2,FALSE)/(VLOOKUP($BI183,'5-7 Weighting'!$BY$12:$CA$23,3,FALSE)))</f>
        <v>#N/A</v>
      </c>
      <c r="AE183" s="3" t="e">
        <f t="shared" si="30"/>
        <v>#N/A</v>
      </c>
      <c r="AF183" s="3">
        <f>1/VLOOKUP($K183,'5-7 Weighting'!$CK$9:CL$445,2,FALSE)</f>
        <v>1</v>
      </c>
      <c r="AG183" s="3">
        <f t="shared" si="38"/>
        <v>104.69314079422384</v>
      </c>
      <c r="AH183" s="3">
        <f>AG183/(VLOOKUP($BI183,'5-7 Weighting'!$CO$12:$CP$23,2,FALSE)/(VLOOKUP($BI183,'5-7 Weighting'!$CO$12:$CQ$23,3,FALSE)))</f>
        <v>1.6474283642422514</v>
      </c>
      <c r="AI183" s="3">
        <f t="shared" si="31"/>
        <v>5.4760518827412431E-2</v>
      </c>
      <c r="AJ183" s="3" t="s">
        <v>357</v>
      </c>
      <c r="AK183" s="6">
        <v>3.3239999999999999E-2</v>
      </c>
      <c r="AL183" s="3" t="s">
        <v>358</v>
      </c>
      <c r="AM183" s="3">
        <v>9.5517241379310339E-3</v>
      </c>
      <c r="AN183" s="3" t="s">
        <v>26</v>
      </c>
      <c r="AO183" s="3" t="s">
        <v>5</v>
      </c>
      <c r="AP183" s="3" t="s">
        <v>6</v>
      </c>
      <c r="AQ183" s="3" t="s">
        <v>5</v>
      </c>
      <c r="AR183" s="3" t="s">
        <v>7</v>
      </c>
      <c r="AS183" s="3" t="s">
        <v>359</v>
      </c>
      <c r="AT183" s="3" t="s">
        <v>28</v>
      </c>
      <c r="AU183" s="3" t="s">
        <v>10</v>
      </c>
      <c r="AV183" s="3" t="s">
        <v>11</v>
      </c>
      <c r="AW183" s="3" t="s">
        <v>108</v>
      </c>
      <c r="AX183" s="3" t="s">
        <v>366</v>
      </c>
      <c r="AY183" s="3">
        <v>2010</v>
      </c>
      <c r="AZ183" s="3" t="s">
        <v>14</v>
      </c>
      <c r="BA183" s="3" t="s">
        <v>14</v>
      </c>
      <c r="BB183" s="3">
        <v>473</v>
      </c>
      <c r="BC183" s="3">
        <v>1</v>
      </c>
      <c r="BD183" s="3">
        <v>0</v>
      </c>
      <c r="BE183" s="3">
        <v>0</v>
      </c>
      <c r="BF183" s="3">
        <v>0</v>
      </c>
      <c r="BG183" s="3" t="s">
        <v>15</v>
      </c>
      <c r="BH183" s="3" t="s">
        <v>87</v>
      </c>
      <c r="BI183" s="3" t="s">
        <v>88</v>
      </c>
      <c r="BJ183" s="3" t="s">
        <v>33</v>
      </c>
      <c r="BK183" s="4"/>
      <c r="BL183" s="3">
        <v>3.3239999999999998</v>
      </c>
      <c r="BM183" s="3"/>
      <c r="BN183" s="3"/>
      <c r="BO183" s="3" t="s">
        <v>20</v>
      </c>
      <c r="BP183" s="3">
        <v>3.48</v>
      </c>
      <c r="BQ183" s="3"/>
    </row>
    <row r="184" spans="1:69" x14ac:dyDescent="0.25">
      <c r="A184" s="2">
        <v>33</v>
      </c>
      <c r="B184" s="3" t="s">
        <v>0</v>
      </c>
      <c r="C184" s="3">
        <v>33.1</v>
      </c>
      <c r="D184" s="3" t="s">
        <v>440</v>
      </c>
      <c r="E184" s="3" t="s">
        <v>145</v>
      </c>
      <c r="F184" s="3"/>
      <c r="G184" s="3"/>
      <c r="H184" s="3" t="str">
        <f>IF(AK184&lt;'2_3 - Outliers'!$F$11,"Exclude, Low outlier",IF(AK184&gt;'2_3 - Outliers'!$F$12,"Exclude, High outlier",""))</f>
        <v/>
      </c>
      <c r="I184" s="3">
        <f>IF(AM184="",VLOOKUP(BI184,'4 -Impute_SE'!$B$10:$C$21,2,FALSE),Database!AM184)</f>
        <v>4.9702463302186993E-2</v>
      </c>
      <c r="J184" s="3">
        <f t="shared" si="26"/>
        <v>20.119727143503535</v>
      </c>
      <c r="K184" s="3" t="s">
        <v>1581</v>
      </c>
      <c r="L184" s="3">
        <f>1/VLOOKUP($K184,'5-7 Weighting'!J:K,2,FALSE)</f>
        <v>1</v>
      </c>
      <c r="M184" s="3">
        <f t="shared" si="27"/>
        <v>20.119727143503535</v>
      </c>
      <c r="N184" s="3">
        <f>M184/(VLOOKUP($BI184,'5-7 Weighting'!$M$9:$N$20,2,FALSE)/VLOOKUP($BI184,'5-7 Weighting'!$M$9:$O$20,3,FALSE))</f>
        <v>0.37214243954882059</v>
      </c>
      <c r="O184" s="3">
        <f t="shared" si="28"/>
        <v>1.2686335764219295E-2</v>
      </c>
      <c r="P184" s="3" t="e">
        <f>1/VLOOKUP($K184,'5-7 Weighting'!Y:Z,2,FALSE)</f>
        <v>#N/A</v>
      </c>
      <c r="Q184" s="3" t="e">
        <f t="shared" si="32"/>
        <v>#N/A</v>
      </c>
      <c r="R184" s="3" t="e">
        <f>Q184/(VLOOKUP($BI184,'5-7 Weighting'!$AC$12:$AD$20,2,FALSE)/(VLOOKUP($BI184,'5-7 Weighting'!$AC$12:$AE$20,3,FALSE)))</f>
        <v>#N/A</v>
      </c>
      <c r="S184" s="3" t="e">
        <f t="shared" si="29"/>
        <v>#N/A</v>
      </c>
      <c r="T184" s="3" t="e">
        <f>1/VLOOKUP($K184,'5-7 Weighting'!$AO$9:$AP$311,2,FALSE)</f>
        <v>#N/A</v>
      </c>
      <c r="U184" s="3" t="e">
        <f t="shared" si="33"/>
        <v>#N/A</v>
      </c>
      <c r="V184" s="3" t="e">
        <f>U184/(VLOOKUP($BI184,'5-7 Weighting'!$AS$12:$AT$22,2,FALSE)/VLOOKUP($BI184,'5-7 Weighting'!$AS$12:$AU$22,3,FALSE))</f>
        <v>#N/A</v>
      </c>
      <c r="W184" s="3" t="e">
        <f t="shared" si="34"/>
        <v>#N/A</v>
      </c>
      <c r="X184" s="3">
        <f>1/VLOOKUP($K184,'5-7 Weighting'!$BE$9:$BF$487,2,FALSE)</f>
        <v>1</v>
      </c>
      <c r="Y184" s="3">
        <f t="shared" si="35"/>
        <v>20.119727143503535</v>
      </c>
      <c r="Z184" s="3">
        <f>Y184/(VLOOKUP($BI184,'5-7 Weighting'!$BI$12:$BJ$23,2,FALSE)/VLOOKUP($BI184,'5-7 Weighting'!$BI$12:$BK$23,3,FALSE))</f>
        <v>0.31094082451884197</v>
      </c>
      <c r="AA184" s="3">
        <f t="shared" si="36"/>
        <v>1.0599972707847323E-2</v>
      </c>
      <c r="AB184" s="3">
        <f>1/VLOOKUP($K184,'5-7 Weighting'!$BU$9:$BV$415,2,FALSE)</f>
        <v>1</v>
      </c>
      <c r="AC184" s="3">
        <f t="shared" si="37"/>
        <v>20.119727143503535</v>
      </c>
      <c r="AD184" s="3">
        <f>AC184/(VLOOKUP($BI184,'5-7 Weighting'!$BY$12:$BZ$23,2,FALSE)/(VLOOKUP($BI184,'5-7 Weighting'!$BY$12:$CA$23,3,FALSE)))</f>
        <v>0.89019124619749457</v>
      </c>
      <c r="AE184" s="3">
        <f t="shared" si="30"/>
        <v>3.0346619582872592E-2</v>
      </c>
      <c r="AF184" s="3" t="e">
        <f>1/VLOOKUP($K184,'5-7 Weighting'!$CK$9:CL$445,2,FALSE)</f>
        <v>#N/A</v>
      </c>
      <c r="AG184" s="3" t="e">
        <f t="shared" si="38"/>
        <v>#N/A</v>
      </c>
      <c r="AH184" s="3" t="e">
        <f>AG184/(VLOOKUP($BI184,'5-7 Weighting'!$CO$12:$CP$23,2,FALSE)/(VLOOKUP($BI184,'5-7 Weighting'!$CO$12:$CQ$23,3,FALSE)))</f>
        <v>#N/A</v>
      </c>
      <c r="AI184" s="3" t="e">
        <f t="shared" si="31"/>
        <v>#N/A</v>
      </c>
      <c r="AJ184" s="3" t="s">
        <v>149</v>
      </c>
      <c r="AK184" s="6">
        <v>3.4090000000000002E-2</v>
      </c>
      <c r="AL184" s="3" t="s">
        <v>134</v>
      </c>
      <c r="AM184" s="3"/>
      <c r="AN184" s="3"/>
      <c r="AO184" s="3" t="s">
        <v>53</v>
      </c>
      <c r="AP184" s="3" t="s">
        <v>6</v>
      </c>
      <c r="AQ184" s="3" t="s">
        <v>54</v>
      </c>
      <c r="AR184" s="3" t="s">
        <v>7</v>
      </c>
      <c r="AS184" s="3" t="s">
        <v>8</v>
      </c>
      <c r="AT184" s="3" t="s">
        <v>9</v>
      </c>
      <c r="AU184" s="3" t="s">
        <v>10</v>
      </c>
      <c r="AV184" s="3" t="s">
        <v>11</v>
      </c>
      <c r="AW184" s="4" t="s">
        <v>12</v>
      </c>
      <c r="AX184" s="4" t="s">
        <v>13</v>
      </c>
      <c r="AY184" s="4">
        <v>2012</v>
      </c>
      <c r="AZ184" s="3" t="s">
        <v>14</v>
      </c>
      <c r="BA184" s="3" t="s">
        <v>14</v>
      </c>
      <c r="BB184" s="3">
        <v>475</v>
      </c>
      <c r="BC184" s="3">
        <v>0</v>
      </c>
      <c r="BD184" s="3">
        <v>0</v>
      </c>
      <c r="BE184" s="3">
        <v>1</v>
      </c>
      <c r="BF184" s="3">
        <v>1</v>
      </c>
      <c r="BG184" s="4" t="s">
        <v>15</v>
      </c>
      <c r="BH184" s="4" t="s">
        <v>16</v>
      </c>
      <c r="BI184" s="4" t="s">
        <v>17</v>
      </c>
      <c r="BJ184" s="4" t="s">
        <v>18</v>
      </c>
      <c r="BK184" s="4"/>
      <c r="BL184" s="3">
        <v>1.0000000000000001E-5</v>
      </c>
      <c r="BM184" s="3"/>
      <c r="BN184" s="3">
        <v>1.0000100000500001</v>
      </c>
      <c r="BO184" s="3" t="s">
        <v>19</v>
      </c>
      <c r="BP184" s="3" t="s">
        <v>20</v>
      </c>
      <c r="BQ184" s="3"/>
    </row>
    <row r="185" spans="1:69" x14ac:dyDescent="0.25">
      <c r="A185" s="2">
        <v>65</v>
      </c>
      <c r="B185" s="3" t="s">
        <v>354</v>
      </c>
      <c r="C185" s="3">
        <v>65.400000000000006</v>
      </c>
      <c r="D185" s="3" t="s">
        <v>894</v>
      </c>
      <c r="E185" s="3" t="s">
        <v>365</v>
      </c>
      <c r="F185" s="3"/>
      <c r="G185" s="3"/>
      <c r="H185" s="3" t="str">
        <f>IF(AK185&lt;'2_3 - Outliers'!$F$11,"Exclude, Low outlier",IF(AK185&gt;'2_3 - Outliers'!$F$12,"Exclude, High outlier",""))</f>
        <v/>
      </c>
      <c r="I185" s="3">
        <f>IF(AM185="",VLOOKUP(BI185,'4 -Impute_SE'!$B$10:$C$21,2,FALSE),Database!AM185)</f>
        <v>3.8204444444444444E-2</v>
      </c>
      <c r="J185" s="3">
        <f t="shared" si="26"/>
        <v>26.174965100046535</v>
      </c>
      <c r="K185" s="3" t="s">
        <v>1582</v>
      </c>
      <c r="L185" s="3">
        <f>1/VLOOKUP($K185,'5-7 Weighting'!J:K,2,FALSE)</f>
        <v>0.5</v>
      </c>
      <c r="M185" s="3">
        <f t="shared" si="27"/>
        <v>13.087482550023267</v>
      </c>
      <c r="N185" s="3">
        <f>M185/(VLOOKUP($BI185,'5-7 Weighting'!$M$9:$N$20,2,FALSE)/VLOOKUP($BI185,'5-7 Weighting'!$M$9:$O$20,3,FALSE))</f>
        <v>0.26512782864525947</v>
      </c>
      <c r="O185" s="3">
        <f t="shared" si="28"/>
        <v>9.1161552601386007E-3</v>
      </c>
      <c r="P185" s="3" t="e">
        <f>1/VLOOKUP($K185,'5-7 Weighting'!Y:Z,2,FALSE)</f>
        <v>#N/A</v>
      </c>
      <c r="Q185" s="3" t="e">
        <f t="shared" si="32"/>
        <v>#N/A</v>
      </c>
      <c r="R185" s="3" t="e">
        <f>Q185/(VLOOKUP($BI185,'5-7 Weighting'!$AC$12:$AD$20,2,FALSE)/(VLOOKUP($BI185,'5-7 Weighting'!$AC$12:$AE$20,3,FALSE)))</f>
        <v>#N/A</v>
      </c>
      <c r="S185" s="3" t="e">
        <f t="shared" si="29"/>
        <v>#N/A</v>
      </c>
      <c r="T185" s="3" t="e">
        <f>1/VLOOKUP($K185,'5-7 Weighting'!$AO$9:$AP$311,2,FALSE)</f>
        <v>#N/A</v>
      </c>
      <c r="U185" s="3" t="e">
        <f t="shared" si="33"/>
        <v>#N/A</v>
      </c>
      <c r="V185" s="3" t="e">
        <f>U185/(VLOOKUP($BI185,'5-7 Weighting'!$AS$12:$AT$22,2,FALSE)/VLOOKUP($BI185,'5-7 Weighting'!$AS$12:$AU$22,3,FALSE))</f>
        <v>#N/A</v>
      </c>
      <c r="W185" s="3" t="e">
        <f t="shared" si="34"/>
        <v>#N/A</v>
      </c>
      <c r="X185" s="3">
        <f>1/VLOOKUP($K185,'5-7 Weighting'!$BE$9:$BF$487,2,FALSE)</f>
        <v>0.5</v>
      </c>
      <c r="Y185" s="3">
        <f t="shared" si="35"/>
        <v>13.087482550023267</v>
      </c>
      <c r="Z185" s="3">
        <f>Y185/(VLOOKUP($BI185,'5-7 Weighting'!$BI$12:$BJ$23,2,FALSE)/VLOOKUP($BI185,'5-7 Weighting'!$BI$12:$BK$23,3,FALSE))</f>
        <v>0.20667939719502076</v>
      </c>
      <c r="AA185" s="3">
        <f t="shared" si="36"/>
        <v>7.1064643931535937E-3</v>
      </c>
      <c r="AB185" s="3" t="e">
        <f>1/VLOOKUP($K185,'5-7 Weighting'!$BU$9:$BV$415,2,FALSE)</f>
        <v>#N/A</v>
      </c>
      <c r="AC185" s="3" t="e">
        <f t="shared" si="37"/>
        <v>#N/A</v>
      </c>
      <c r="AD185" s="3" t="e">
        <f>AC185/(VLOOKUP($BI185,'5-7 Weighting'!$BY$12:$BZ$23,2,FALSE)/(VLOOKUP($BI185,'5-7 Weighting'!$BY$12:$CA$23,3,FALSE)))</f>
        <v>#N/A</v>
      </c>
      <c r="AE185" s="3" t="e">
        <f t="shared" si="30"/>
        <v>#N/A</v>
      </c>
      <c r="AF185" s="3">
        <f>1/VLOOKUP($K185,'5-7 Weighting'!$CK$9:CL$445,2,FALSE)</f>
        <v>0.5</v>
      </c>
      <c r="AG185" s="3">
        <f t="shared" si="38"/>
        <v>13.087482550023267</v>
      </c>
      <c r="AH185" s="3">
        <f>AG185/(VLOOKUP($BI185,'5-7 Weighting'!$CO$12:$CP$23,2,FALSE)/(VLOOKUP($BI185,'5-7 Weighting'!$CO$12:$CQ$23,3,FALSE)))</f>
        <v>0.20057713164576446</v>
      </c>
      <c r="AI185" s="3">
        <f t="shared" si="31"/>
        <v>6.8966440945079652E-3</v>
      </c>
      <c r="AJ185" s="3" t="s">
        <v>370</v>
      </c>
      <c r="AK185" s="6">
        <v>3.4383999999999998E-2</v>
      </c>
      <c r="AL185" s="3" t="s">
        <v>358</v>
      </c>
      <c r="AM185" s="3">
        <v>3.8204444444444444E-2</v>
      </c>
      <c r="AN185" s="3" t="s">
        <v>26</v>
      </c>
      <c r="AO185" s="3" t="s">
        <v>53</v>
      </c>
      <c r="AP185" s="3" t="s">
        <v>6</v>
      </c>
      <c r="AQ185" s="3" t="s">
        <v>54</v>
      </c>
      <c r="AR185" s="3" t="s">
        <v>7</v>
      </c>
      <c r="AS185" s="3" t="s">
        <v>359</v>
      </c>
      <c r="AT185" s="3" t="s">
        <v>28</v>
      </c>
      <c r="AU185" s="3" t="s">
        <v>10</v>
      </c>
      <c r="AV185" s="3" t="s">
        <v>11</v>
      </c>
      <c r="AW185" s="4" t="s">
        <v>108</v>
      </c>
      <c r="AX185" s="4" t="s">
        <v>366</v>
      </c>
      <c r="AY185" s="4">
        <v>2010</v>
      </c>
      <c r="AZ185" s="3" t="s">
        <v>14</v>
      </c>
      <c r="BA185" s="3" t="s">
        <v>14</v>
      </c>
      <c r="BB185" s="3">
        <v>473</v>
      </c>
      <c r="BC185" s="3">
        <v>1</v>
      </c>
      <c r="BD185" s="3">
        <v>0</v>
      </c>
      <c r="BE185" s="3">
        <v>0</v>
      </c>
      <c r="BF185" s="3">
        <v>0</v>
      </c>
      <c r="BG185" s="4" t="s">
        <v>15</v>
      </c>
      <c r="BH185" s="4" t="s">
        <v>775</v>
      </c>
      <c r="BI185" s="4" t="s">
        <v>42</v>
      </c>
      <c r="BJ185" s="4" t="s">
        <v>33</v>
      </c>
      <c r="BK185" s="4"/>
      <c r="BL185" s="3">
        <v>1.228</v>
      </c>
      <c r="BM185" s="3"/>
      <c r="BN185" s="3"/>
      <c r="BO185" s="3" t="s">
        <v>20</v>
      </c>
      <c r="BP185" s="3">
        <v>0.9</v>
      </c>
      <c r="BQ185" s="3"/>
    </row>
    <row r="186" spans="1:69" x14ac:dyDescent="0.25">
      <c r="A186" s="2">
        <v>93</v>
      </c>
      <c r="B186" s="3" t="s">
        <v>495</v>
      </c>
      <c r="C186" s="3">
        <v>93.1</v>
      </c>
      <c r="D186" s="3" t="s">
        <v>496</v>
      </c>
      <c r="E186" s="3" t="s">
        <v>497</v>
      </c>
      <c r="F186" s="3"/>
      <c r="G186" s="3"/>
      <c r="H186" s="3" t="str">
        <f>IF(AK186&lt;'2_3 - Outliers'!$F$11,"Exclude, Low outlier",IF(AK186&gt;'2_3 - Outliers'!$F$12,"Exclude, High outlier",""))</f>
        <v/>
      </c>
      <c r="I186" s="3">
        <f>IF(AM186="",VLOOKUP(BI186,'4 -Impute_SE'!$B$10:$C$21,2,FALSE),Database!AM186)</f>
        <v>1.3006765463539002E-2</v>
      </c>
      <c r="J186" s="3">
        <f t="shared" si="26"/>
        <v>76.883065417242534</v>
      </c>
      <c r="K186" s="3" t="s">
        <v>1583</v>
      </c>
      <c r="L186" s="3">
        <f>1/VLOOKUP($K186,'5-7 Weighting'!J:K,2,FALSE)</f>
        <v>1</v>
      </c>
      <c r="M186" s="3">
        <f t="shared" si="27"/>
        <v>76.883065417242534</v>
      </c>
      <c r="N186" s="3">
        <f>M186/(VLOOKUP($BI186,'5-7 Weighting'!$M$9:$N$20,2,FALSE)/VLOOKUP($BI186,'5-7 Weighting'!$M$9:$O$20,3,FALSE))</f>
        <v>8.5806427937781447</v>
      </c>
      <c r="O186" s="3">
        <f t="shared" si="28"/>
        <v>0.3124979433662195</v>
      </c>
      <c r="P186" s="3" t="e">
        <f>1/VLOOKUP($K186,'5-7 Weighting'!Y:Z,2,FALSE)</f>
        <v>#N/A</v>
      </c>
      <c r="Q186" s="3" t="e">
        <f t="shared" si="32"/>
        <v>#N/A</v>
      </c>
      <c r="R186" s="3" t="e">
        <f>Q186/(VLOOKUP($BI186,'5-7 Weighting'!$AC$12:$AD$20,2,FALSE)/(VLOOKUP($BI186,'5-7 Weighting'!$AC$12:$AE$20,3,FALSE)))</f>
        <v>#N/A</v>
      </c>
      <c r="S186" s="3" t="e">
        <f t="shared" si="29"/>
        <v>#N/A</v>
      </c>
      <c r="T186" s="3" t="e">
        <f>1/VLOOKUP($K186,'5-7 Weighting'!$AO$9:$AP$311,2,FALSE)</f>
        <v>#N/A</v>
      </c>
      <c r="U186" s="3" t="e">
        <f t="shared" si="33"/>
        <v>#N/A</v>
      </c>
      <c r="V186" s="3" t="e">
        <f>U186/(VLOOKUP($BI186,'5-7 Weighting'!$AS$12:$AT$22,2,FALSE)/VLOOKUP($BI186,'5-7 Weighting'!$AS$12:$AU$22,3,FALSE))</f>
        <v>#N/A</v>
      </c>
      <c r="W186" s="3" t="e">
        <f t="shared" si="34"/>
        <v>#N/A</v>
      </c>
      <c r="X186" s="3">
        <f>1/VLOOKUP($K186,'5-7 Weighting'!$BE$9:$BF$487,2,FALSE)</f>
        <v>1</v>
      </c>
      <c r="Y186" s="3">
        <f t="shared" si="35"/>
        <v>76.883065417242534</v>
      </c>
      <c r="Z186" s="3">
        <f>Y186/(VLOOKUP($BI186,'5-7 Weighting'!$BI$12:$BJ$23,2,FALSE)/VLOOKUP($BI186,'5-7 Weighting'!$BI$12:$BK$23,3,FALSE))</f>
        <v>7.8283643555654097</v>
      </c>
      <c r="AA186" s="3">
        <f t="shared" si="36"/>
        <v>0.28510075758071018</v>
      </c>
      <c r="AB186" s="3">
        <f>1/VLOOKUP($K186,'5-7 Weighting'!$BU$9:$BV$415,2,FALSE)</f>
        <v>1</v>
      </c>
      <c r="AC186" s="3">
        <f t="shared" si="37"/>
        <v>76.883065417242534</v>
      </c>
      <c r="AD186" s="3">
        <f>AC186/(VLOOKUP($BI186,'5-7 Weighting'!$BY$12:$BZ$23,2,FALSE)/(VLOOKUP($BI186,'5-7 Weighting'!$BY$12:$CA$23,3,FALSE)))</f>
        <v>5.5396411393347558</v>
      </c>
      <c r="AE186" s="3">
        <f t="shared" si="30"/>
        <v>0.20174787654419762</v>
      </c>
      <c r="AF186" s="3">
        <f>1/VLOOKUP($K186,'5-7 Weighting'!$CK$9:CL$445,2,FALSE)</f>
        <v>1</v>
      </c>
      <c r="AG186" s="3">
        <f t="shared" si="38"/>
        <v>76.883065417242534</v>
      </c>
      <c r="AH186" s="3">
        <f>AG186/(VLOOKUP($BI186,'5-7 Weighting'!$CO$12:$CP$23,2,FALSE)/(VLOOKUP($BI186,'5-7 Weighting'!$CO$12:$CQ$23,3,FALSE)))</f>
        <v>8.0751652556652864</v>
      </c>
      <c r="AI186" s="3">
        <f t="shared" si="31"/>
        <v>0.29408898556732055</v>
      </c>
      <c r="AJ186" s="3" t="s">
        <v>46</v>
      </c>
      <c r="AK186" s="6">
        <v>3.6418943297909206E-2</v>
      </c>
      <c r="AL186" s="3" t="s">
        <v>25</v>
      </c>
      <c r="AM186" s="3">
        <v>1.3006765463539002E-2</v>
      </c>
      <c r="AN186" s="3" t="s">
        <v>26</v>
      </c>
      <c r="AO186" s="3" t="s">
        <v>5</v>
      </c>
      <c r="AP186" s="3" t="s">
        <v>143</v>
      </c>
      <c r="AQ186" s="3" t="s">
        <v>53</v>
      </c>
      <c r="AR186" s="3" t="s">
        <v>7</v>
      </c>
      <c r="AS186" s="3" t="s">
        <v>37</v>
      </c>
      <c r="AT186" s="3" t="s">
        <v>28</v>
      </c>
      <c r="AU186" s="3" t="s">
        <v>10</v>
      </c>
      <c r="AV186" s="3" t="s">
        <v>11</v>
      </c>
      <c r="AW186" s="4" t="s">
        <v>12</v>
      </c>
      <c r="AX186" s="4" t="s">
        <v>29</v>
      </c>
      <c r="AY186" s="4" t="s">
        <v>498</v>
      </c>
      <c r="AZ186" s="3" t="s">
        <v>2425</v>
      </c>
      <c r="BA186" s="3" t="s">
        <v>14</v>
      </c>
      <c r="BB186" s="3">
        <v>50</v>
      </c>
      <c r="BC186" s="3">
        <v>1</v>
      </c>
      <c r="BD186" s="3">
        <v>0</v>
      </c>
      <c r="BE186" s="3">
        <v>1</v>
      </c>
      <c r="BF186" s="3">
        <v>1</v>
      </c>
      <c r="BG186" s="4" t="s">
        <v>348</v>
      </c>
      <c r="BH186" s="4" t="s">
        <v>499</v>
      </c>
      <c r="BI186" s="4" t="s">
        <v>350</v>
      </c>
      <c r="BJ186" s="4" t="s">
        <v>33</v>
      </c>
      <c r="BK186" s="4"/>
      <c r="BL186" s="3">
        <v>-1786.76</v>
      </c>
      <c r="BM186" s="3"/>
      <c r="BN186" s="3"/>
      <c r="BO186" s="3" t="s">
        <v>20</v>
      </c>
      <c r="BP186" s="3">
        <v>-2.8</v>
      </c>
      <c r="BQ186" s="3"/>
    </row>
    <row r="187" spans="1:69" x14ac:dyDescent="0.25">
      <c r="A187" s="2">
        <v>65</v>
      </c>
      <c r="B187" s="3" t="s">
        <v>354</v>
      </c>
      <c r="C187" s="3">
        <v>65.5</v>
      </c>
      <c r="D187" s="3" t="s">
        <v>371</v>
      </c>
      <c r="E187" s="3" t="s">
        <v>372</v>
      </c>
      <c r="F187" s="3"/>
      <c r="G187" s="3"/>
      <c r="H187" s="3" t="str">
        <f>IF(AK187&lt;'2_3 - Outliers'!$F$11,"Exclude, Low outlier",IF(AK187&gt;'2_3 - Outliers'!$F$12,"Exclude, High outlier",""))</f>
        <v/>
      </c>
      <c r="I187" s="3">
        <f>IF(AM187="",VLOOKUP(BI187,'4 -Impute_SE'!$B$10:$C$21,2,FALSE),Database!AM187)</f>
        <v>8.9399999999999993E-2</v>
      </c>
      <c r="J187" s="3">
        <f t="shared" si="26"/>
        <v>11.185682326621924</v>
      </c>
      <c r="K187" s="3" t="s">
        <v>1461</v>
      </c>
      <c r="L187" s="3">
        <f>1/VLOOKUP($K187,'5-7 Weighting'!J:K,2,FALSE)</f>
        <v>0.33333333333333331</v>
      </c>
      <c r="M187" s="3">
        <f t="shared" si="27"/>
        <v>3.7285607755406414</v>
      </c>
      <c r="N187" s="3">
        <f>M187/(VLOOKUP($BI187,'5-7 Weighting'!$M$9:$N$20,2,FALSE)/VLOOKUP($BI187,'5-7 Weighting'!$M$9:$O$20,3,FALSE))</f>
        <v>0.41613127645443099</v>
      </c>
      <c r="O187" s="3">
        <f t="shared" si="28"/>
        <v>1.5624897168310973E-2</v>
      </c>
      <c r="P187" s="3" t="e">
        <f>1/VLOOKUP($K187,'5-7 Weighting'!Y:Z,2,FALSE)</f>
        <v>#N/A</v>
      </c>
      <c r="Q187" s="3" t="e">
        <f t="shared" si="32"/>
        <v>#N/A</v>
      </c>
      <c r="R187" s="3" t="e">
        <f>Q187/(VLOOKUP($BI187,'5-7 Weighting'!$AC$12:$AD$20,2,FALSE)/(VLOOKUP($BI187,'5-7 Weighting'!$AC$12:$AE$20,3,FALSE)))</f>
        <v>#N/A</v>
      </c>
      <c r="S187" s="3" t="e">
        <f t="shared" si="29"/>
        <v>#N/A</v>
      </c>
      <c r="T187" s="3" t="e">
        <f>1/VLOOKUP($K187,'5-7 Weighting'!$AO$9:$AP$311,2,FALSE)</f>
        <v>#N/A</v>
      </c>
      <c r="U187" s="3" t="e">
        <f t="shared" si="33"/>
        <v>#N/A</v>
      </c>
      <c r="V187" s="3" t="e">
        <f>U187/(VLOOKUP($BI187,'5-7 Weighting'!$AS$12:$AT$22,2,FALSE)/VLOOKUP($BI187,'5-7 Weighting'!$AS$12:$AU$22,3,FALSE))</f>
        <v>#N/A</v>
      </c>
      <c r="W187" s="3" t="e">
        <f t="shared" si="34"/>
        <v>#N/A</v>
      </c>
      <c r="X187" s="3">
        <f>1/VLOOKUP($K187,'5-7 Weighting'!$BE$9:$BF$487,2,FALSE)</f>
        <v>0.33333333333333331</v>
      </c>
      <c r="Y187" s="3">
        <f t="shared" si="35"/>
        <v>3.7285607755406414</v>
      </c>
      <c r="Z187" s="3">
        <f>Y187/(VLOOKUP($BI187,'5-7 Weighting'!$BI$12:$BJ$23,2,FALSE)/VLOOKUP($BI187,'5-7 Weighting'!$BI$12:$BK$23,3,FALSE))</f>
        <v>0.37964839349727042</v>
      </c>
      <c r="AA187" s="3">
        <f t="shared" si="36"/>
        <v>1.4255037879035509E-2</v>
      </c>
      <c r="AB187" s="3" t="e">
        <f>1/VLOOKUP($K187,'5-7 Weighting'!$BU$9:$BV$415,2,FALSE)</f>
        <v>#N/A</v>
      </c>
      <c r="AC187" s="3" t="e">
        <f t="shared" si="37"/>
        <v>#N/A</v>
      </c>
      <c r="AD187" s="3" t="e">
        <f>AC187/(VLOOKUP($BI187,'5-7 Weighting'!$BY$12:$BZ$23,2,FALSE)/(VLOOKUP($BI187,'5-7 Weighting'!$BY$12:$CA$23,3,FALSE)))</f>
        <v>#N/A</v>
      </c>
      <c r="AE187" s="3" t="e">
        <f t="shared" si="30"/>
        <v>#N/A</v>
      </c>
      <c r="AF187" s="3">
        <f>1/VLOOKUP($K187,'5-7 Weighting'!$CK$9:CL$445,2,FALSE)</f>
        <v>0.33333333333333331</v>
      </c>
      <c r="AG187" s="3">
        <f t="shared" si="38"/>
        <v>3.7285607755406414</v>
      </c>
      <c r="AH187" s="3">
        <f>AG187/(VLOOKUP($BI187,'5-7 Weighting'!$CO$12:$CP$23,2,FALSE)/(VLOOKUP($BI187,'5-7 Weighting'!$CO$12:$CQ$23,3,FALSE)))</f>
        <v>0.39161737718030332</v>
      </c>
      <c r="AI187" s="3">
        <f t="shared" si="31"/>
        <v>1.4704449278366028E-2</v>
      </c>
      <c r="AJ187" s="3" t="s">
        <v>370</v>
      </c>
      <c r="AK187" s="6">
        <v>3.7547999999999998E-2</v>
      </c>
      <c r="AL187" s="3" t="s">
        <v>358</v>
      </c>
      <c r="AM187" s="3">
        <v>8.9399999999999993E-2</v>
      </c>
      <c r="AN187" s="3" t="s">
        <v>26</v>
      </c>
      <c r="AO187" s="3" t="s">
        <v>53</v>
      </c>
      <c r="AP187" s="3" t="s">
        <v>6</v>
      </c>
      <c r="AQ187" s="3" t="s">
        <v>54</v>
      </c>
      <c r="AR187" s="3" t="s">
        <v>7</v>
      </c>
      <c r="AS187" s="3" t="s">
        <v>359</v>
      </c>
      <c r="AT187" s="3" t="s">
        <v>28</v>
      </c>
      <c r="AU187" s="3" t="s">
        <v>10</v>
      </c>
      <c r="AV187" s="3" t="s">
        <v>11</v>
      </c>
      <c r="AW187" s="4" t="s">
        <v>108</v>
      </c>
      <c r="AX187" s="4" t="s">
        <v>366</v>
      </c>
      <c r="AY187" s="4">
        <v>2010</v>
      </c>
      <c r="AZ187" s="3" t="s">
        <v>14</v>
      </c>
      <c r="BA187" s="3" t="s">
        <v>14</v>
      </c>
      <c r="BB187" s="3">
        <v>473</v>
      </c>
      <c r="BC187" s="3">
        <v>1</v>
      </c>
      <c r="BD187" s="3">
        <v>0</v>
      </c>
      <c r="BE187" s="3">
        <v>0</v>
      </c>
      <c r="BF187" s="3">
        <v>0</v>
      </c>
      <c r="BG187" s="4" t="s">
        <v>348</v>
      </c>
      <c r="BH187" s="4" t="s">
        <v>367</v>
      </c>
      <c r="BI187" s="4" t="s">
        <v>350</v>
      </c>
      <c r="BJ187" s="4" t="s">
        <v>33</v>
      </c>
      <c r="BK187" s="4"/>
      <c r="BL187" s="3">
        <v>0.126</v>
      </c>
      <c r="BM187" s="3"/>
      <c r="BN187" s="3"/>
      <c r="BO187" s="3" t="s">
        <v>20</v>
      </c>
      <c r="BP187" s="3">
        <v>0.42</v>
      </c>
      <c r="BQ187" s="3"/>
    </row>
    <row r="188" spans="1:69" x14ac:dyDescent="0.25">
      <c r="A188" s="2">
        <v>65</v>
      </c>
      <c r="B188" s="3" t="s">
        <v>354</v>
      </c>
      <c r="C188" s="3">
        <v>65.7</v>
      </c>
      <c r="D188" s="3" t="s">
        <v>688</v>
      </c>
      <c r="E188" s="3" t="s">
        <v>356</v>
      </c>
      <c r="F188" s="3"/>
      <c r="G188" s="3"/>
      <c r="H188" s="3" t="str">
        <f>IF(AK188&lt;'2_3 - Outliers'!$F$11,"Exclude, Low outlier",IF(AK188&gt;'2_3 - Outliers'!$F$12,"Exclude, High outlier",""))</f>
        <v/>
      </c>
      <c r="I188" s="3">
        <f>IF(AM188="",VLOOKUP(BI188,'4 -Impute_SE'!$B$10:$C$21,2,FALSE),Database!AM188)</f>
        <v>1.8147846889952156E-2</v>
      </c>
      <c r="J188" s="3">
        <f t="shared" si="26"/>
        <v>55.102955522159817</v>
      </c>
      <c r="K188" s="3" t="s">
        <v>1584</v>
      </c>
      <c r="L188" s="3">
        <f>1/VLOOKUP($K188,'5-7 Weighting'!J:K,2,FALSE)</f>
        <v>1</v>
      </c>
      <c r="M188" s="3">
        <f t="shared" si="27"/>
        <v>55.102955522159817</v>
      </c>
      <c r="N188" s="3">
        <f>M188/(VLOOKUP($BI188,'5-7 Weighting'!$M$9:$N$20,2,FALSE)/VLOOKUP($BI188,'5-7 Weighting'!$M$9:$O$20,3,FALSE))</f>
        <v>1.0192060830699659</v>
      </c>
      <c r="O188" s="3">
        <f t="shared" si="28"/>
        <v>3.8657467524760736E-2</v>
      </c>
      <c r="P188" s="3" t="e">
        <f>1/VLOOKUP($K188,'5-7 Weighting'!Y:Z,2,FALSE)</f>
        <v>#N/A</v>
      </c>
      <c r="Q188" s="3" t="e">
        <f t="shared" si="32"/>
        <v>#N/A</v>
      </c>
      <c r="R188" s="3" t="e">
        <f>Q188/(VLOOKUP($BI188,'5-7 Weighting'!$AC$12:$AD$20,2,FALSE)/(VLOOKUP($BI188,'5-7 Weighting'!$AC$12:$AE$20,3,FALSE)))</f>
        <v>#N/A</v>
      </c>
      <c r="S188" s="3" t="e">
        <f t="shared" si="29"/>
        <v>#N/A</v>
      </c>
      <c r="T188" s="3" t="e">
        <f>1/VLOOKUP($K188,'5-7 Weighting'!$AO$9:$AP$311,2,FALSE)</f>
        <v>#N/A</v>
      </c>
      <c r="U188" s="3" t="e">
        <f t="shared" si="33"/>
        <v>#N/A</v>
      </c>
      <c r="V188" s="3" t="e">
        <f>U188/(VLOOKUP($BI188,'5-7 Weighting'!$AS$12:$AT$22,2,FALSE)/VLOOKUP($BI188,'5-7 Weighting'!$AS$12:$AU$22,3,FALSE))</f>
        <v>#N/A</v>
      </c>
      <c r="W188" s="3" t="e">
        <f t="shared" si="34"/>
        <v>#N/A</v>
      </c>
      <c r="X188" s="3">
        <f>1/VLOOKUP($K188,'5-7 Weighting'!$BE$9:$BF$487,2,FALSE)</f>
        <v>1</v>
      </c>
      <c r="Y188" s="3">
        <f t="shared" si="35"/>
        <v>55.102955522159817</v>
      </c>
      <c r="Z188" s="3">
        <f>Y188/(VLOOKUP($BI188,'5-7 Weighting'!$BI$12:$BJ$23,2,FALSE)/VLOOKUP($BI188,'5-7 Weighting'!$BI$12:$BK$23,3,FALSE))</f>
        <v>0.85158999927182288</v>
      </c>
      <c r="AA188" s="3">
        <f t="shared" si="36"/>
        <v>3.2299957082380974E-2</v>
      </c>
      <c r="AB188" s="3" t="e">
        <f>1/VLOOKUP($K188,'5-7 Weighting'!$BU$9:$BV$415,2,FALSE)</f>
        <v>#N/A</v>
      </c>
      <c r="AC188" s="3" t="e">
        <f t="shared" si="37"/>
        <v>#N/A</v>
      </c>
      <c r="AD188" s="3" t="e">
        <f>AC188/(VLOOKUP($BI188,'5-7 Weighting'!$BY$12:$BZ$23,2,FALSE)/(VLOOKUP($BI188,'5-7 Weighting'!$BY$12:$CA$23,3,FALSE)))</f>
        <v>#N/A</v>
      </c>
      <c r="AE188" s="3" t="e">
        <f t="shared" si="30"/>
        <v>#N/A</v>
      </c>
      <c r="AF188" s="3">
        <f>1/VLOOKUP($K188,'5-7 Weighting'!$CK$9:CL$445,2,FALSE)</f>
        <v>1</v>
      </c>
      <c r="AG188" s="3">
        <f t="shared" si="38"/>
        <v>55.102955522159817</v>
      </c>
      <c r="AH188" s="3">
        <f>AG188/(VLOOKUP($BI188,'5-7 Weighting'!$CO$12:$CP$23,2,FALSE)/(VLOOKUP($BI188,'5-7 Weighting'!$CO$12:$CQ$23,3,FALSE)))</f>
        <v>0.84478639389787413</v>
      </c>
      <c r="AI188" s="3">
        <f t="shared" si="31"/>
        <v>3.204190313415247E-2</v>
      </c>
      <c r="AJ188" s="3" t="s">
        <v>357</v>
      </c>
      <c r="AK188" s="6">
        <v>3.7929000000000004E-2</v>
      </c>
      <c r="AL188" s="3" t="s">
        <v>358</v>
      </c>
      <c r="AM188" s="3">
        <v>1.8147846889952156E-2</v>
      </c>
      <c r="AN188" s="3" t="s">
        <v>26</v>
      </c>
      <c r="AO188" s="3" t="s">
        <v>5</v>
      </c>
      <c r="AP188" s="3" t="s">
        <v>6</v>
      </c>
      <c r="AQ188" s="3" t="s">
        <v>5</v>
      </c>
      <c r="AR188" s="3" t="s">
        <v>7</v>
      </c>
      <c r="AS188" s="3" t="s">
        <v>359</v>
      </c>
      <c r="AT188" s="3" t="s">
        <v>28</v>
      </c>
      <c r="AU188" s="3" t="s">
        <v>10</v>
      </c>
      <c r="AV188" s="3" t="s">
        <v>11</v>
      </c>
      <c r="AW188" s="4" t="s">
        <v>108</v>
      </c>
      <c r="AX188" s="4" t="s">
        <v>360</v>
      </c>
      <c r="AY188" s="4">
        <v>2010</v>
      </c>
      <c r="AZ188" s="3" t="s">
        <v>14</v>
      </c>
      <c r="BA188" s="3" t="s">
        <v>14</v>
      </c>
      <c r="BB188" s="3">
        <v>473</v>
      </c>
      <c r="BC188" s="3">
        <v>1</v>
      </c>
      <c r="BD188" s="3">
        <v>0</v>
      </c>
      <c r="BE188" s="3">
        <v>0</v>
      </c>
      <c r="BF188" s="3">
        <v>0</v>
      </c>
      <c r="BG188" s="4" t="s">
        <v>15</v>
      </c>
      <c r="BH188" s="4" t="s">
        <v>637</v>
      </c>
      <c r="BI188" s="4" t="s">
        <v>17</v>
      </c>
      <c r="BJ188" s="4" t="s">
        <v>33</v>
      </c>
      <c r="BK188" s="4"/>
      <c r="BL188" s="3">
        <v>0.80700000000000005</v>
      </c>
      <c r="BM188" s="3"/>
      <c r="BN188" s="3"/>
      <c r="BO188" s="3" t="s">
        <v>20</v>
      </c>
      <c r="BP188" s="3">
        <v>2.09</v>
      </c>
      <c r="BQ188" s="3"/>
    </row>
    <row r="189" spans="1:69" x14ac:dyDescent="0.25">
      <c r="A189" s="2">
        <v>25</v>
      </c>
      <c r="B189" s="3" t="s">
        <v>487</v>
      </c>
      <c r="C189" s="3">
        <v>25.5</v>
      </c>
      <c r="D189" s="3" t="s">
        <v>488</v>
      </c>
      <c r="E189" s="3" t="s">
        <v>489</v>
      </c>
      <c r="F189" s="3"/>
      <c r="G189" s="3"/>
      <c r="H189" s="3" t="str">
        <f>IF(AK189&lt;'2_3 - Outliers'!$F$11,"Exclude, Low outlier",IF(AK189&gt;'2_3 - Outliers'!$F$12,"Exclude, High outlier",""))</f>
        <v/>
      </c>
      <c r="I189" s="3">
        <f>IF(AM189="",VLOOKUP(BI189,'4 -Impute_SE'!$B$10:$C$21,2,FALSE),Database!AM189)</f>
        <v>4.8120000000000003E-2</v>
      </c>
      <c r="J189" s="3">
        <f t="shared" si="26"/>
        <v>20.781379883624272</v>
      </c>
      <c r="K189" s="3" t="s">
        <v>1585</v>
      </c>
      <c r="L189" s="3">
        <f>1/VLOOKUP($K189,'5-7 Weighting'!J:K,2,FALSE)</f>
        <v>1</v>
      </c>
      <c r="M189" s="3">
        <f t="shared" si="27"/>
        <v>20.781379883624272</v>
      </c>
      <c r="N189" s="3">
        <f>M189/(VLOOKUP($BI189,'5-7 Weighting'!$M$9:$N$20,2,FALSE)/VLOOKUP($BI189,'5-7 Weighting'!$M$9:$O$20,3,FALSE))</f>
        <v>2.3193351692659681</v>
      </c>
      <c r="O189" s="3">
        <f t="shared" si="28"/>
        <v>8.9285126676062712E-2</v>
      </c>
      <c r="P189" s="3" t="e">
        <f>1/VLOOKUP($K189,'5-7 Weighting'!Y:Z,2,FALSE)</f>
        <v>#N/A</v>
      </c>
      <c r="Q189" s="3" t="e">
        <f t="shared" si="32"/>
        <v>#N/A</v>
      </c>
      <c r="R189" s="3" t="e">
        <f>Q189/(VLOOKUP($BI189,'5-7 Weighting'!$AC$12:$AD$20,2,FALSE)/(VLOOKUP($BI189,'5-7 Weighting'!$AC$12:$AE$20,3,FALSE)))</f>
        <v>#N/A</v>
      </c>
      <c r="S189" s="3" t="e">
        <f t="shared" si="29"/>
        <v>#N/A</v>
      </c>
      <c r="T189" s="3">
        <f>1/VLOOKUP($K189,'5-7 Weighting'!$AO$9:$AP$311,2,FALSE)</f>
        <v>1</v>
      </c>
      <c r="U189" s="3">
        <f t="shared" si="33"/>
        <v>20.781379883624272</v>
      </c>
      <c r="V189" s="3">
        <f>U189/(VLOOKUP($BI189,'5-7 Weighting'!$AS$12:$AT$22,2,FALSE)/VLOOKUP($BI189,'5-7 Weighting'!$AS$12:$AU$22,3,FALSE))</f>
        <v>3.7675153803921684</v>
      </c>
      <c r="W189" s="3">
        <f t="shared" si="34"/>
        <v>0.14503427208357692</v>
      </c>
      <c r="X189" s="3" t="e">
        <f>1/VLOOKUP($K189,'5-7 Weighting'!$BE$9:$BF$487,2,FALSE)</f>
        <v>#N/A</v>
      </c>
      <c r="Y189" s="3" t="e">
        <f t="shared" si="35"/>
        <v>#N/A</v>
      </c>
      <c r="Z189" s="3" t="e">
        <f>Y189/(VLOOKUP($BI189,'5-7 Weighting'!$BI$12:$BJ$23,2,FALSE)/VLOOKUP($BI189,'5-7 Weighting'!$BI$12:$BK$23,3,FALSE))</f>
        <v>#N/A</v>
      </c>
      <c r="AA189" s="3" t="e">
        <f t="shared" si="36"/>
        <v>#N/A</v>
      </c>
      <c r="AB189" s="3">
        <f>1/VLOOKUP($K189,'5-7 Weighting'!$BU$9:$BV$415,2,FALSE)</f>
        <v>1</v>
      </c>
      <c r="AC189" s="3">
        <f t="shared" si="37"/>
        <v>20.781379883624272</v>
      </c>
      <c r="AD189" s="3">
        <f>AC189/(VLOOKUP($BI189,'5-7 Weighting'!$BY$12:$BZ$23,2,FALSE)/(VLOOKUP($BI189,'5-7 Weighting'!$BY$12:$CA$23,3,FALSE)))</f>
        <v>1.497356879706965</v>
      </c>
      <c r="AE189" s="3">
        <f t="shared" si="30"/>
        <v>5.7642250441199326E-2</v>
      </c>
      <c r="AF189" s="3">
        <f>1/VLOOKUP($K189,'5-7 Weighting'!$CK$9:CL$445,2,FALSE)</f>
        <v>1</v>
      </c>
      <c r="AG189" s="3">
        <f t="shared" si="38"/>
        <v>20.781379883624272</v>
      </c>
      <c r="AH189" s="3">
        <f>AG189/(VLOOKUP($BI189,'5-7 Weighting'!$CO$12:$CP$23,2,FALSE)/(VLOOKUP($BI189,'5-7 Weighting'!$CO$12:$CQ$23,3,FALSE)))</f>
        <v>2.1827053316657801</v>
      </c>
      <c r="AI189" s="3">
        <f t="shared" si="31"/>
        <v>8.4025424447805877E-2</v>
      </c>
      <c r="AJ189" s="3" t="s">
        <v>490</v>
      </c>
      <c r="AK189" s="6">
        <v>3.8496000000000002E-2</v>
      </c>
      <c r="AL189" s="3" t="s">
        <v>134</v>
      </c>
      <c r="AM189" s="3">
        <v>4.8120000000000003E-2</v>
      </c>
      <c r="AN189" s="3" t="s">
        <v>26</v>
      </c>
      <c r="AO189" s="3" t="s">
        <v>53</v>
      </c>
      <c r="AP189" s="3" t="s">
        <v>6</v>
      </c>
      <c r="AQ189" s="3" t="s">
        <v>54</v>
      </c>
      <c r="AR189" s="3" t="s">
        <v>135</v>
      </c>
      <c r="AS189" s="3" t="s">
        <v>37</v>
      </c>
      <c r="AT189" s="3" t="s">
        <v>38</v>
      </c>
      <c r="AU189" s="3" t="s">
        <v>10</v>
      </c>
      <c r="AV189" s="3" t="s">
        <v>39</v>
      </c>
      <c r="AW189" s="4" t="s">
        <v>12</v>
      </c>
      <c r="AX189" s="4" t="s">
        <v>140</v>
      </c>
      <c r="AY189" s="4">
        <v>2000</v>
      </c>
      <c r="AZ189" s="3" t="s">
        <v>30</v>
      </c>
      <c r="BA189" s="3" t="s">
        <v>30</v>
      </c>
      <c r="BB189" s="3">
        <v>1887</v>
      </c>
      <c r="BC189" s="3">
        <v>1</v>
      </c>
      <c r="BD189" s="3">
        <v>1</v>
      </c>
      <c r="BE189" s="3">
        <v>1</v>
      </c>
      <c r="BF189" s="3">
        <v>1</v>
      </c>
      <c r="BG189" s="4" t="s">
        <v>348</v>
      </c>
      <c r="BH189" s="4" t="s">
        <v>491</v>
      </c>
      <c r="BI189" s="4" t="s">
        <v>350</v>
      </c>
      <c r="BJ189" s="4" t="s">
        <v>18</v>
      </c>
      <c r="BK189" s="4"/>
      <c r="BL189" s="3">
        <v>9.6000000000000002E-2</v>
      </c>
      <c r="BM189" s="3"/>
      <c r="BN189" s="3">
        <v>1.1007590639939788</v>
      </c>
      <c r="BO189" s="3" t="s">
        <v>19</v>
      </c>
      <c r="BP189" s="3">
        <v>0.8</v>
      </c>
      <c r="BQ189" s="3" t="s">
        <v>125</v>
      </c>
    </row>
    <row r="190" spans="1:69" x14ac:dyDescent="0.25">
      <c r="A190" s="2">
        <v>65</v>
      </c>
      <c r="B190" s="3" t="s">
        <v>354</v>
      </c>
      <c r="C190" s="3">
        <v>65.900000000000006</v>
      </c>
      <c r="D190" s="3" t="s">
        <v>893</v>
      </c>
      <c r="E190" s="3" t="s">
        <v>369</v>
      </c>
      <c r="F190" s="3"/>
      <c r="G190" s="3"/>
      <c r="H190" s="3" t="str">
        <f>IF(AK190&lt;'2_3 - Outliers'!$F$11,"Exclude, Low outlier",IF(AK190&gt;'2_3 - Outliers'!$F$12,"Exclude, High outlier",""))</f>
        <v/>
      </c>
      <c r="I190" s="3">
        <f>IF(AM190="",VLOOKUP(BI190,'4 -Impute_SE'!$B$10:$C$21,2,FALSE),Database!AM190)</f>
        <v>3.1050399999999995E-2</v>
      </c>
      <c r="J190" s="3">
        <f t="shared" si="26"/>
        <v>32.205704274341073</v>
      </c>
      <c r="K190" s="3" t="s">
        <v>1586</v>
      </c>
      <c r="L190" s="3">
        <f>1/VLOOKUP($K190,'5-7 Weighting'!J:K,2,FALSE)</f>
        <v>0.5</v>
      </c>
      <c r="M190" s="3">
        <f t="shared" si="27"/>
        <v>16.102852137170537</v>
      </c>
      <c r="N190" s="3">
        <f>M190/(VLOOKUP($BI190,'5-7 Weighting'!$M$9:$N$20,2,FALSE)/VLOOKUP($BI190,'5-7 Weighting'!$M$9:$O$20,3,FALSE))</f>
        <v>0.3262135560300029</v>
      </c>
      <c r="O190" s="3">
        <f t="shared" si="28"/>
        <v>1.2661326750192501E-2</v>
      </c>
      <c r="P190" s="3" t="e">
        <f>1/VLOOKUP($K190,'5-7 Weighting'!Y:Z,2,FALSE)</f>
        <v>#N/A</v>
      </c>
      <c r="Q190" s="3" t="e">
        <f t="shared" si="32"/>
        <v>#N/A</v>
      </c>
      <c r="R190" s="3" t="e">
        <f>Q190/(VLOOKUP($BI190,'5-7 Weighting'!$AC$12:$AD$20,2,FALSE)/(VLOOKUP($BI190,'5-7 Weighting'!$AC$12:$AE$20,3,FALSE)))</f>
        <v>#N/A</v>
      </c>
      <c r="S190" s="3" t="e">
        <f t="shared" si="29"/>
        <v>#N/A</v>
      </c>
      <c r="T190" s="3" t="e">
        <f>1/VLOOKUP($K190,'5-7 Weighting'!$AO$9:$AP$311,2,FALSE)</f>
        <v>#N/A</v>
      </c>
      <c r="U190" s="3" t="e">
        <f t="shared" si="33"/>
        <v>#N/A</v>
      </c>
      <c r="V190" s="3" t="e">
        <f>U190/(VLOOKUP($BI190,'5-7 Weighting'!$AS$12:$AT$22,2,FALSE)/VLOOKUP($BI190,'5-7 Weighting'!$AS$12:$AU$22,3,FALSE))</f>
        <v>#N/A</v>
      </c>
      <c r="W190" s="3" t="e">
        <f t="shared" si="34"/>
        <v>#N/A</v>
      </c>
      <c r="X190" s="3">
        <f>1/VLOOKUP($K190,'5-7 Weighting'!$BE$9:$BF$487,2,FALSE)</f>
        <v>0.5</v>
      </c>
      <c r="Y190" s="3">
        <f t="shared" si="35"/>
        <v>16.102852137170537</v>
      </c>
      <c r="Z190" s="3">
        <f>Y190/(VLOOKUP($BI190,'5-7 Weighting'!$BI$12:$BJ$23,2,FALSE)/VLOOKUP($BI190,'5-7 Weighting'!$BI$12:$BK$23,3,FALSE))</f>
        <v>0.25429854520226591</v>
      </c>
      <c r="AA190" s="3">
        <f t="shared" si="36"/>
        <v>9.8700894349355445E-3</v>
      </c>
      <c r="AB190" s="3" t="e">
        <f>1/VLOOKUP($K190,'5-7 Weighting'!$BU$9:$BV$415,2,FALSE)</f>
        <v>#N/A</v>
      </c>
      <c r="AC190" s="3" t="e">
        <f t="shared" si="37"/>
        <v>#N/A</v>
      </c>
      <c r="AD190" s="3" t="e">
        <f>AC190/(VLOOKUP($BI190,'5-7 Weighting'!$BY$12:$BZ$23,2,FALSE)/(VLOOKUP($BI190,'5-7 Weighting'!$BY$12:$CA$23,3,FALSE)))</f>
        <v>#N/A</v>
      </c>
      <c r="AE190" s="3" t="e">
        <f t="shared" si="30"/>
        <v>#N/A</v>
      </c>
      <c r="AF190" s="3">
        <f>1/VLOOKUP($K190,'5-7 Weighting'!$CK$9:CL$445,2,FALSE)</f>
        <v>0.5</v>
      </c>
      <c r="AG190" s="3">
        <f t="shared" si="38"/>
        <v>16.102852137170537</v>
      </c>
      <c r="AH190" s="3">
        <f>AG190/(VLOOKUP($BI190,'5-7 Weighting'!$CO$12:$CP$23,2,FALSE)/(VLOOKUP($BI190,'5-7 Weighting'!$CO$12:$CQ$23,3,FALSE)))</f>
        <v>0.24679031132567142</v>
      </c>
      <c r="AI190" s="3">
        <f t="shared" si="31"/>
        <v>9.5786723534832825E-3</v>
      </c>
      <c r="AJ190" s="3" t="s">
        <v>370</v>
      </c>
      <c r="AK190" s="6">
        <v>3.8812999999999993E-2</v>
      </c>
      <c r="AL190" s="3" t="s">
        <v>358</v>
      </c>
      <c r="AM190" s="3">
        <v>3.1050399999999995E-2</v>
      </c>
      <c r="AN190" s="3" t="s">
        <v>26</v>
      </c>
      <c r="AO190" s="3" t="s">
        <v>53</v>
      </c>
      <c r="AP190" s="3" t="s">
        <v>6</v>
      </c>
      <c r="AQ190" s="3" t="s">
        <v>54</v>
      </c>
      <c r="AR190" s="3" t="s">
        <v>7</v>
      </c>
      <c r="AS190" s="3" t="s">
        <v>359</v>
      </c>
      <c r="AT190" s="3" t="s">
        <v>28</v>
      </c>
      <c r="AU190" s="3" t="s">
        <v>10</v>
      </c>
      <c r="AV190" s="3" t="s">
        <v>11</v>
      </c>
      <c r="AW190" s="4" t="s">
        <v>108</v>
      </c>
      <c r="AX190" s="4" t="s">
        <v>360</v>
      </c>
      <c r="AY190" s="4">
        <v>2010</v>
      </c>
      <c r="AZ190" s="3" t="s">
        <v>14</v>
      </c>
      <c r="BA190" s="3" t="s">
        <v>14</v>
      </c>
      <c r="BB190" s="3">
        <v>473</v>
      </c>
      <c r="BC190" s="3">
        <v>1</v>
      </c>
      <c r="BD190" s="3">
        <v>0</v>
      </c>
      <c r="BE190" s="3">
        <v>0</v>
      </c>
      <c r="BF190" s="3">
        <v>0</v>
      </c>
      <c r="BG190" s="4" t="s">
        <v>15</v>
      </c>
      <c r="BH190" s="4" t="s">
        <v>775</v>
      </c>
      <c r="BI190" s="4" t="s">
        <v>42</v>
      </c>
      <c r="BJ190" s="4" t="s">
        <v>33</v>
      </c>
      <c r="BK190" s="4"/>
      <c r="BL190" s="3">
        <v>1.0489999999999999</v>
      </c>
      <c r="BM190" s="3"/>
      <c r="BN190" s="3"/>
      <c r="BO190" s="3" t="s">
        <v>20</v>
      </c>
      <c r="BP190" s="3">
        <v>1.25</v>
      </c>
      <c r="BQ190" s="3"/>
    </row>
    <row r="191" spans="1:69" x14ac:dyDescent="0.25">
      <c r="A191" s="2">
        <v>184</v>
      </c>
      <c r="B191" s="3" t="s">
        <v>1289</v>
      </c>
      <c r="C191" s="3">
        <v>184.2</v>
      </c>
      <c r="D191" s="3" t="s">
        <v>1293</v>
      </c>
      <c r="E191" s="3" t="s">
        <v>1294</v>
      </c>
      <c r="F191" s="3"/>
      <c r="G191" s="3"/>
      <c r="H191" s="3" t="str">
        <f>IF(AK191&lt;'2_3 - Outliers'!$F$11,"Exclude, Low outlier",IF(AK191&gt;'2_3 - Outliers'!$F$12,"Exclude, High outlier",""))</f>
        <v/>
      </c>
      <c r="I191" s="3">
        <f>IF(AM191="",VLOOKUP(BI191,'4 -Impute_SE'!$B$10:$C$21,2,FALSE),Database!AM191)</f>
        <v>1.0752819899902892E-2</v>
      </c>
      <c r="J191" s="3">
        <f t="shared" si="26"/>
        <v>92.998860699697104</v>
      </c>
      <c r="K191" s="3" t="s">
        <v>1587</v>
      </c>
      <c r="L191" s="3">
        <f>1/VLOOKUP($K191,'5-7 Weighting'!J:K,2,FALSE)</f>
        <v>1</v>
      </c>
      <c r="M191" s="3">
        <f t="shared" si="27"/>
        <v>92.998860699697104</v>
      </c>
      <c r="N191" s="3">
        <f>M191/(VLOOKUP($BI191,'5-7 Weighting'!$M$9:$N$20,2,FALSE)/VLOOKUP($BI191,'5-7 Weighting'!$M$9:$O$20,3,FALSE))</f>
        <v>1.261974083036101</v>
      </c>
      <c r="O191" s="3">
        <f t="shared" si="28"/>
        <v>4.9543266901331096E-2</v>
      </c>
      <c r="P191" s="3" t="e">
        <f>1/VLOOKUP($K191,'5-7 Weighting'!Y:Z,2,FALSE)</f>
        <v>#N/A</v>
      </c>
      <c r="Q191" s="3" t="e">
        <f t="shared" si="32"/>
        <v>#N/A</v>
      </c>
      <c r="R191" s="3" t="e">
        <f>Q191/(VLOOKUP($BI191,'5-7 Weighting'!$AC$12:$AD$20,2,FALSE)/(VLOOKUP($BI191,'5-7 Weighting'!$AC$12:$AE$20,3,FALSE)))</f>
        <v>#N/A</v>
      </c>
      <c r="S191" s="3" t="e">
        <f t="shared" si="29"/>
        <v>#N/A</v>
      </c>
      <c r="T191" s="3" t="e">
        <f>1/VLOOKUP($K191,'5-7 Weighting'!$AO$9:$AP$311,2,FALSE)</f>
        <v>#N/A</v>
      </c>
      <c r="U191" s="3" t="e">
        <f t="shared" si="33"/>
        <v>#N/A</v>
      </c>
      <c r="V191" s="3" t="e">
        <f>U191/(VLOOKUP($BI191,'5-7 Weighting'!$AS$12:$AT$22,2,FALSE)/VLOOKUP($BI191,'5-7 Weighting'!$AS$12:$AU$22,3,FALSE))</f>
        <v>#N/A</v>
      </c>
      <c r="W191" s="3" t="e">
        <f t="shared" si="34"/>
        <v>#N/A</v>
      </c>
      <c r="X191" s="3">
        <f>1/VLOOKUP($K191,'5-7 Weighting'!$BE$9:$BF$487,2,FALSE)</f>
        <v>1</v>
      </c>
      <c r="Y191" s="3">
        <f t="shared" si="35"/>
        <v>92.998860699697104</v>
      </c>
      <c r="Z191" s="3">
        <f>Y191/(VLOOKUP($BI191,'5-7 Weighting'!$BI$12:$BJ$23,2,FALSE)/VLOOKUP($BI191,'5-7 Weighting'!$BI$12:$BK$23,3,FALSE))</f>
        <v>1.0773227421116121</v>
      </c>
      <c r="AA191" s="3">
        <f t="shared" si="36"/>
        <v>4.2294123840404277E-2</v>
      </c>
      <c r="AB191" s="3">
        <f>1/VLOOKUP($K191,'5-7 Weighting'!$BU$9:$BV$415,2,FALSE)</f>
        <v>1</v>
      </c>
      <c r="AC191" s="3">
        <f t="shared" si="37"/>
        <v>92.998860699697104</v>
      </c>
      <c r="AD191" s="3">
        <f>AC191/(VLOOKUP($BI191,'5-7 Weighting'!$BY$12:$BZ$23,2,FALSE)/(VLOOKUP($BI191,'5-7 Weighting'!$BY$12:$CA$23,3,FALSE)))</f>
        <v>0.68897615916253496</v>
      </c>
      <c r="AE191" s="3">
        <f t="shared" si="30"/>
        <v>2.7048201861580523E-2</v>
      </c>
      <c r="AF191" s="3">
        <f>1/VLOOKUP($K191,'5-7 Weighting'!$CK$9:CL$445,2,FALSE)</f>
        <v>1</v>
      </c>
      <c r="AG191" s="3">
        <f t="shared" si="38"/>
        <v>92.998860699697104</v>
      </c>
      <c r="AH191" s="3">
        <f>AG191/(VLOOKUP($BI191,'5-7 Weighting'!$CO$12:$CP$23,2,FALSE)/(VLOOKUP($BI191,'5-7 Weighting'!$CO$12:$CQ$23,3,FALSE)))</f>
        <v>0.88225656336828362</v>
      </c>
      <c r="AI191" s="3">
        <f t="shared" si="31"/>
        <v>3.4636109395564822E-2</v>
      </c>
      <c r="AJ191" s="3" t="s">
        <v>71</v>
      </c>
      <c r="AK191" s="6">
        <v>3.9258545454545456E-2</v>
      </c>
      <c r="AL191" s="3" t="s">
        <v>462</v>
      </c>
      <c r="AM191" s="3">
        <v>1.0752819899902892E-2</v>
      </c>
      <c r="AN191" s="3" t="s">
        <v>26</v>
      </c>
      <c r="AO191" s="3" t="s">
        <v>5</v>
      </c>
      <c r="AP191" s="3" t="s">
        <v>1312</v>
      </c>
      <c r="AQ191" s="3" t="s">
        <v>5</v>
      </c>
      <c r="AR191" s="3" t="s">
        <v>1325</v>
      </c>
      <c r="AS191" s="3" t="s">
        <v>37</v>
      </c>
      <c r="AT191" s="3" t="s">
        <v>1326</v>
      </c>
      <c r="AU191" s="3" t="s">
        <v>57</v>
      </c>
      <c r="AV191" s="3" t="s">
        <v>1346</v>
      </c>
      <c r="AW191" s="4" t="s">
        <v>1347</v>
      </c>
      <c r="AX191" s="4" t="s">
        <v>1348</v>
      </c>
      <c r="AY191" s="4">
        <v>2016</v>
      </c>
      <c r="AZ191" s="3" t="s">
        <v>14</v>
      </c>
      <c r="BA191" s="3" t="s">
        <v>2425</v>
      </c>
      <c r="BB191" s="3">
        <v>770</v>
      </c>
      <c r="BC191" s="3">
        <v>1</v>
      </c>
      <c r="BD191" s="3">
        <v>1</v>
      </c>
      <c r="BE191" s="3">
        <v>0</v>
      </c>
      <c r="BF191" s="3">
        <v>1</v>
      </c>
      <c r="BG191" s="4" t="s">
        <v>348</v>
      </c>
      <c r="BH191" s="4" t="s">
        <v>1399</v>
      </c>
      <c r="BI191" s="4" t="s">
        <v>645</v>
      </c>
      <c r="BJ191" s="4" t="s">
        <v>1410</v>
      </c>
      <c r="BK191" s="4" t="s">
        <v>1411</v>
      </c>
      <c r="BL191" s="3">
        <v>0.106</v>
      </c>
      <c r="BM191" s="3"/>
      <c r="BN191" s="3"/>
      <c r="BO191" s="3"/>
      <c r="BP191" s="3">
        <v>3.6509999999999998</v>
      </c>
      <c r="BQ191" s="3" t="s">
        <v>1305</v>
      </c>
    </row>
    <row r="192" spans="1:69" x14ac:dyDescent="0.25">
      <c r="A192" s="2">
        <v>104</v>
      </c>
      <c r="B192" s="3" t="s">
        <v>429</v>
      </c>
      <c r="C192" s="3">
        <v>104.1</v>
      </c>
      <c r="D192" s="3" t="s">
        <v>430</v>
      </c>
      <c r="E192" s="3" t="s">
        <v>431</v>
      </c>
      <c r="F192" s="3"/>
      <c r="G192" s="3"/>
      <c r="H192" s="3" t="str">
        <f>IF(AK192&lt;'2_3 - Outliers'!$F$11,"Exclude, Low outlier",IF(AK192&gt;'2_3 - Outliers'!$F$12,"Exclude, High outlier",""))</f>
        <v/>
      </c>
      <c r="I192" s="3">
        <f>IF(AM192="",VLOOKUP(BI192,'4 -Impute_SE'!$B$10:$C$21,2,FALSE),Database!AM192)</f>
        <v>1.4746376811594204E-2</v>
      </c>
      <c r="J192" s="3">
        <f t="shared" si="26"/>
        <v>67.813267813267814</v>
      </c>
      <c r="K192" s="3" t="s">
        <v>1588</v>
      </c>
      <c r="L192" s="3">
        <f>1/VLOOKUP($K192,'5-7 Weighting'!J:K,2,FALSE)</f>
        <v>1</v>
      </c>
      <c r="M192" s="3">
        <f t="shared" si="27"/>
        <v>67.813267813267814</v>
      </c>
      <c r="N192" s="3">
        <f>M192/(VLOOKUP($BI192,'5-7 Weighting'!$M$9:$N$20,2,FALSE)/VLOOKUP($BI192,'5-7 Weighting'!$M$9:$O$20,3,FALSE))</f>
        <v>1.3737695068513536</v>
      </c>
      <c r="O192" s="3">
        <f t="shared" si="28"/>
        <v>5.5912418928850093E-2</v>
      </c>
      <c r="P192" s="3" t="e">
        <f>1/VLOOKUP($K192,'5-7 Weighting'!Y:Z,2,FALSE)</f>
        <v>#N/A</v>
      </c>
      <c r="Q192" s="3" t="e">
        <f t="shared" si="32"/>
        <v>#N/A</v>
      </c>
      <c r="R192" s="3" t="e">
        <f>Q192/(VLOOKUP($BI192,'5-7 Weighting'!$AC$12:$AD$20,2,FALSE)/(VLOOKUP($BI192,'5-7 Weighting'!$AC$12:$AE$20,3,FALSE)))</f>
        <v>#N/A</v>
      </c>
      <c r="S192" s="3" t="e">
        <f t="shared" si="29"/>
        <v>#N/A</v>
      </c>
      <c r="T192" s="3" t="e">
        <f>1/VLOOKUP($K192,'5-7 Weighting'!$AO$9:$AP$311,2,FALSE)</f>
        <v>#N/A</v>
      </c>
      <c r="U192" s="3" t="e">
        <f t="shared" si="33"/>
        <v>#N/A</v>
      </c>
      <c r="V192" s="3" t="e">
        <f>U192/(VLOOKUP($BI192,'5-7 Weighting'!$AS$12:$AT$22,2,FALSE)/VLOOKUP($BI192,'5-7 Weighting'!$AS$12:$AU$22,3,FALSE))</f>
        <v>#N/A</v>
      </c>
      <c r="W192" s="3" t="e">
        <f t="shared" si="34"/>
        <v>#N/A</v>
      </c>
      <c r="X192" s="3">
        <f>1/VLOOKUP($K192,'5-7 Weighting'!$BE$9:$BF$487,2,FALSE)</f>
        <v>1</v>
      </c>
      <c r="Y192" s="3">
        <f t="shared" si="35"/>
        <v>67.813267813267814</v>
      </c>
      <c r="Z192" s="3">
        <f>Y192/(VLOOKUP($BI192,'5-7 Weighting'!$BI$12:$BJ$23,2,FALSE)/VLOOKUP($BI192,'5-7 Weighting'!$BI$12:$BK$23,3,FALSE))</f>
        <v>1.0709168291075031</v>
      </c>
      <c r="AA192" s="3">
        <f t="shared" si="36"/>
        <v>4.3586314944675374E-2</v>
      </c>
      <c r="AB192" s="3">
        <f>1/VLOOKUP($K192,'5-7 Weighting'!$BU$9:$BV$415,2,FALSE)</f>
        <v>1</v>
      </c>
      <c r="AC192" s="3">
        <f t="shared" si="37"/>
        <v>67.813267813267814</v>
      </c>
      <c r="AD192" s="3">
        <f>AC192/(VLOOKUP($BI192,'5-7 Weighting'!$BY$12:$BZ$23,2,FALSE)/(VLOOKUP($BI192,'5-7 Weighting'!$BY$12:$CA$23,3,FALSE)))</f>
        <v>3.6437513111055639</v>
      </c>
      <c r="AE192" s="3">
        <f t="shared" si="30"/>
        <v>0.14830067836199645</v>
      </c>
      <c r="AF192" s="3" t="e">
        <f>1/VLOOKUP($K192,'5-7 Weighting'!$CK$9:CL$445,2,FALSE)</f>
        <v>#N/A</v>
      </c>
      <c r="AG192" s="3" t="e">
        <f t="shared" si="38"/>
        <v>#N/A</v>
      </c>
      <c r="AH192" s="3" t="e">
        <f>AG192/(VLOOKUP($BI192,'5-7 Weighting'!$CO$12:$CP$23,2,FALSE)/(VLOOKUP($BI192,'5-7 Weighting'!$CO$12:$CQ$23,3,FALSE)))</f>
        <v>#N/A</v>
      </c>
      <c r="AI192" s="3" t="e">
        <f t="shared" si="31"/>
        <v>#N/A</v>
      </c>
      <c r="AJ192" s="3" t="s">
        <v>432</v>
      </c>
      <c r="AK192" s="6">
        <v>4.07E-2</v>
      </c>
      <c r="AL192" s="3" t="s">
        <v>358</v>
      </c>
      <c r="AM192" s="3">
        <v>1.4746376811594204E-2</v>
      </c>
      <c r="AN192" s="3" t="s">
        <v>26</v>
      </c>
      <c r="AO192" s="3" t="s">
        <v>5</v>
      </c>
      <c r="AP192" s="3" t="s">
        <v>6</v>
      </c>
      <c r="AQ192" s="3" t="s">
        <v>5</v>
      </c>
      <c r="AR192" s="3" t="s">
        <v>7</v>
      </c>
      <c r="AS192" s="3" t="s">
        <v>8</v>
      </c>
      <c r="AT192" s="3" t="s">
        <v>28</v>
      </c>
      <c r="AU192" s="3" t="s">
        <v>10</v>
      </c>
      <c r="AV192" s="3" t="s">
        <v>11</v>
      </c>
      <c r="AW192" s="4" t="s">
        <v>12</v>
      </c>
      <c r="AX192" s="4" t="s">
        <v>433</v>
      </c>
      <c r="AY192" s="4">
        <v>2010</v>
      </c>
      <c r="AZ192" s="3" t="s">
        <v>14</v>
      </c>
      <c r="BA192" s="3" t="s">
        <v>14</v>
      </c>
      <c r="BB192" s="3">
        <v>15</v>
      </c>
      <c r="BC192" s="3">
        <v>0</v>
      </c>
      <c r="BD192" s="3">
        <v>0</v>
      </c>
      <c r="BE192" s="3">
        <v>1</v>
      </c>
      <c r="BF192" s="3">
        <v>1</v>
      </c>
      <c r="BG192" s="4" t="s">
        <v>15</v>
      </c>
      <c r="BH192" s="4" t="s">
        <v>194</v>
      </c>
      <c r="BI192" s="4" t="s">
        <v>42</v>
      </c>
      <c r="BJ192" s="4" t="s">
        <v>33</v>
      </c>
      <c r="BK192" s="4"/>
      <c r="BL192" s="3">
        <v>1.0999999999999999E-2</v>
      </c>
      <c r="BM192" s="3"/>
      <c r="BN192" s="3">
        <v>1.0110607224447195</v>
      </c>
      <c r="BO192" s="3" t="s">
        <v>19</v>
      </c>
      <c r="BP192" s="3">
        <v>2.76</v>
      </c>
      <c r="BQ192" s="3"/>
    </row>
    <row r="193" spans="1:69" x14ac:dyDescent="0.25">
      <c r="A193" s="2">
        <v>65</v>
      </c>
      <c r="B193" s="3" t="s">
        <v>354</v>
      </c>
      <c r="C193" s="3">
        <v>65.7</v>
      </c>
      <c r="D193" s="3" t="s">
        <v>732</v>
      </c>
      <c r="E193" s="3" t="s">
        <v>356</v>
      </c>
      <c r="F193" s="3"/>
      <c r="G193" s="3"/>
      <c r="H193" s="3" t="str">
        <f>IF(AK193&lt;'2_3 - Outliers'!$F$11,"Exclude, Low outlier",IF(AK193&gt;'2_3 - Outliers'!$F$12,"Exclude, High outlier",""))</f>
        <v/>
      </c>
      <c r="I193" s="3">
        <f>IF(AM193="",VLOOKUP(BI193,'4 -Impute_SE'!$B$10:$C$21,2,FALSE),Database!AM193)</f>
        <v>0.11194594594594597</v>
      </c>
      <c r="J193" s="3">
        <f t="shared" si="26"/>
        <v>8.9328826653790419</v>
      </c>
      <c r="K193" s="3" t="s">
        <v>1589</v>
      </c>
      <c r="L193" s="3">
        <f>1/VLOOKUP($K193,'5-7 Weighting'!J:K,2,FALSE)</f>
        <v>1</v>
      </c>
      <c r="M193" s="3">
        <f t="shared" si="27"/>
        <v>8.9328826653790419</v>
      </c>
      <c r="N193" s="3">
        <f>M193/(VLOOKUP($BI193,'5-7 Weighting'!$M$9:$N$20,2,FALSE)/VLOOKUP($BI193,'5-7 Weighting'!$M$9:$O$20,3,FALSE))</f>
        <v>0.12121725283186738</v>
      </c>
      <c r="O193" s="3">
        <f t="shared" si="28"/>
        <v>5.0208186122959473E-3</v>
      </c>
      <c r="P193" s="3" t="e">
        <f>1/VLOOKUP($K193,'5-7 Weighting'!Y:Z,2,FALSE)</f>
        <v>#N/A</v>
      </c>
      <c r="Q193" s="3" t="e">
        <f t="shared" si="32"/>
        <v>#N/A</v>
      </c>
      <c r="R193" s="3" t="e">
        <f>Q193/(VLOOKUP($BI193,'5-7 Weighting'!$AC$12:$AD$20,2,FALSE)/(VLOOKUP($BI193,'5-7 Weighting'!$AC$12:$AE$20,3,FALSE)))</f>
        <v>#N/A</v>
      </c>
      <c r="S193" s="3" t="e">
        <f t="shared" si="29"/>
        <v>#N/A</v>
      </c>
      <c r="T193" s="3" t="e">
        <f>1/VLOOKUP($K193,'5-7 Weighting'!$AO$9:$AP$311,2,FALSE)</f>
        <v>#N/A</v>
      </c>
      <c r="U193" s="3" t="e">
        <f t="shared" si="33"/>
        <v>#N/A</v>
      </c>
      <c r="V193" s="3" t="e">
        <f>U193/(VLOOKUP($BI193,'5-7 Weighting'!$AS$12:$AT$22,2,FALSE)/VLOOKUP($BI193,'5-7 Weighting'!$AS$12:$AU$22,3,FALSE))</f>
        <v>#N/A</v>
      </c>
      <c r="W193" s="3" t="e">
        <f t="shared" si="34"/>
        <v>#N/A</v>
      </c>
      <c r="X193" s="3">
        <f>1/VLOOKUP($K193,'5-7 Weighting'!$BE$9:$BF$487,2,FALSE)</f>
        <v>1</v>
      </c>
      <c r="Y193" s="3">
        <f t="shared" si="35"/>
        <v>8.9328826653790419</v>
      </c>
      <c r="Z193" s="3">
        <f>Y193/(VLOOKUP($BI193,'5-7 Weighting'!$BI$12:$BJ$23,2,FALSE)/VLOOKUP($BI193,'5-7 Weighting'!$BI$12:$BK$23,3,FALSE))</f>
        <v>0.10348081229836807</v>
      </c>
      <c r="AA193" s="3">
        <f t="shared" si="36"/>
        <v>4.2861752453984062E-3</v>
      </c>
      <c r="AB193" s="3" t="e">
        <f>1/VLOOKUP($K193,'5-7 Weighting'!$BU$9:$BV$415,2,FALSE)</f>
        <v>#N/A</v>
      </c>
      <c r="AC193" s="3" t="e">
        <f t="shared" si="37"/>
        <v>#N/A</v>
      </c>
      <c r="AD193" s="3" t="e">
        <f>AC193/(VLOOKUP($BI193,'5-7 Weighting'!$BY$12:$BZ$23,2,FALSE)/(VLOOKUP($BI193,'5-7 Weighting'!$BY$12:$CA$23,3,FALSE)))</f>
        <v>#N/A</v>
      </c>
      <c r="AE193" s="3" t="e">
        <f t="shared" si="30"/>
        <v>#N/A</v>
      </c>
      <c r="AF193" s="3">
        <f>1/VLOOKUP($K193,'5-7 Weighting'!$CK$9:CL$445,2,FALSE)</f>
        <v>1</v>
      </c>
      <c r="AG193" s="3">
        <f t="shared" si="38"/>
        <v>8.9328826653790419</v>
      </c>
      <c r="AH193" s="3">
        <f>AG193/(VLOOKUP($BI193,'5-7 Weighting'!$CO$12:$CP$23,2,FALSE)/(VLOOKUP($BI193,'5-7 Weighting'!$CO$12:$CQ$23,3,FALSE)))</f>
        <v>8.4743988281515539E-2</v>
      </c>
      <c r="AI193" s="3">
        <f t="shared" si="31"/>
        <v>3.5100959946203743E-3</v>
      </c>
      <c r="AJ193" s="3" t="s">
        <v>370</v>
      </c>
      <c r="AK193" s="6">
        <v>4.1420000000000005E-2</v>
      </c>
      <c r="AL193" s="3" t="s">
        <v>358</v>
      </c>
      <c r="AM193" s="3">
        <v>0.11194594594594597</v>
      </c>
      <c r="AN193" s="3" t="s">
        <v>26</v>
      </c>
      <c r="AO193" s="3" t="s">
        <v>53</v>
      </c>
      <c r="AP193" s="3" t="s">
        <v>6</v>
      </c>
      <c r="AQ193" s="3" t="s">
        <v>54</v>
      </c>
      <c r="AR193" s="3" t="s">
        <v>7</v>
      </c>
      <c r="AS193" s="3" t="s">
        <v>359</v>
      </c>
      <c r="AT193" s="3" t="s">
        <v>28</v>
      </c>
      <c r="AU193" s="3" t="s">
        <v>10</v>
      </c>
      <c r="AV193" s="3" t="s">
        <v>11</v>
      </c>
      <c r="AW193" s="4" t="s">
        <v>108</v>
      </c>
      <c r="AX193" s="4" t="s">
        <v>360</v>
      </c>
      <c r="AY193" s="4">
        <v>2010</v>
      </c>
      <c r="AZ193" s="3" t="s">
        <v>14</v>
      </c>
      <c r="BA193" s="3" t="s">
        <v>14</v>
      </c>
      <c r="BB193" s="3">
        <v>473</v>
      </c>
      <c r="BC193" s="3">
        <v>1</v>
      </c>
      <c r="BD193" s="3">
        <v>0</v>
      </c>
      <c r="BE193" s="3">
        <v>0</v>
      </c>
      <c r="BF193" s="3">
        <v>0</v>
      </c>
      <c r="BG193" s="4" t="s">
        <v>348</v>
      </c>
      <c r="BH193" s="4" t="s">
        <v>727</v>
      </c>
      <c r="BI193" s="4" t="s">
        <v>645</v>
      </c>
      <c r="BJ193" s="4" t="s">
        <v>33</v>
      </c>
      <c r="BK193" s="4"/>
      <c r="BL193" s="3">
        <v>7.5999999999999998E-2</v>
      </c>
      <c r="BM193" s="3"/>
      <c r="BN193" s="3"/>
      <c r="BO193" s="3" t="s">
        <v>20</v>
      </c>
      <c r="BP193" s="3">
        <v>0.37</v>
      </c>
      <c r="BQ193" s="3"/>
    </row>
    <row r="194" spans="1:69" x14ac:dyDescent="0.25">
      <c r="A194" s="2">
        <v>44</v>
      </c>
      <c r="B194" s="3" t="s">
        <v>895</v>
      </c>
      <c r="C194" s="3">
        <v>44.2</v>
      </c>
      <c r="D194" s="3" t="s">
        <v>902</v>
      </c>
      <c r="E194" s="3" t="s">
        <v>101</v>
      </c>
      <c r="F194" s="3"/>
      <c r="G194" s="3"/>
      <c r="H194" s="3" t="str">
        <f>IF(AK194&lt;'2_3 - Outliers'!$F$11,"Exclude, Low outlier",IF(AK194&gt;'2_3 - Outliers'!$F$12,"Exclude, High outlier",""))</f>
        <v/>
      </c>
      <c r="I194" s="3">
        <f>IF(AM194="",VLOOKUP(BI194,'4 -Impute_SE'!$B$10:$C$21,2,FALSE),Database!AM194)</f>
        <v>0.1076923076923077</v>
      </c>
      <c r="J194" s="3">
        <f t="shared" ref="J194:J257" si="39">1/I194</f>
        <v>9.2857142857142847</v>
      </c>
      <c r="K194" s="3" t="s">
        <v>1590</v>
      </c>
      <c r="L194" s="3">
        <f>1/VLOOKUP($K194,'5-7 Weighting'!J:K,2,FALSE)</f>
        <v>1</v>
      </c>
      <c r="M194" s="3">
        <f t="shared" ref="M194:M257" si="40">J194*L194</f>
        <v>9.2857142857142847</v>
      </c>
      <c r="N194" s="3">
        <f>M194/(VLOOKUP($BI194,'5-7 Weighting'!$M$9:$N$20,2,FALSE)/VLOOKUP($BI194,'5-7 Weighting'!$M$9:$O$20,3,FALSE))</f>
        <v>6.4777657421529143E-7</v>
      </c>
      <c r="O194" s="3">
        <f t="shared" ref="O194:O257" si="41">N194*AK194</f>
        <v>2.7206616117042242E-8</v>
      </c>
      <c r="P194" s="3" t="e">
        <f>1/VLOOKUP($K194,'5-7 Weighting'!Y:Z,2,FALSE)</f>
        <v>#N/A</v>
      </c>
      <c r="Q194" s="3" t="e">
        <f t="shared" si="32"/>
        <v>#N/A</v>
      </c>
      <c r="R194" s="3" t="e">
        <f>Q194/(VLOOKUP($BI194,'5-7 Weighting'!$AC$12:$AD$20,2,FALSE)/(VLOOKUP($BI194,'5-7 Weighting'!$AC$12:$AE$20,3,FALSE)))</f>
        <v>#N/A</v>
      </c>
      <c r="S194" s="3" t="e">
        <f t="shared" ref="S194:S257" si="42">R194*$AK194</f>
        <v>#N/A</v>
      </c>
      <c r="T194" s="3" t="e">
        <f>1/VLOOKUP($K194,'5-7 Weighting'!$AO$9:$AP$311,2,FALSE)</f>
        <v>#N/A</v>
      </c>
      <c r="U194" s="3" t="e">
        <f t="shared" si="33"/>
        <v>#N/A</v>
      </c>
      <c r="V194" s="3" t="e">
        <f>U194/(VLOOKUP($BI194,'5-7 Weighting'!$AS$12:$AT$22,2,FALSE)/VLOOKUP($BI194,'5-7 Weighting'!$AS$12:$AU$22,3,FALSE))</f>
        <v>#N/A</v>
      </c>
      <c r="W194" s="3" t="e">
        <f t="shared" si="34"/>
        <v>#N/A</v>
      </c>
      <c r="X194" s="3">
        <f>1/VLOOKUP($K194,'5-7 Weighting'!$BE$9:$BF$487,2,FALSE)</f>
        <v>1</v>
      </c>
      <c r="Y194" s="3">
        <f t="shared" si="35"/>
        <v>9.2857142857142847</v>
      </c>
      <c r="Z194" s="3">
        <f>Y194/(VLOOKUP($BI194,'5-7 Weighting'!$BI$12:$BJ$23,2,FALSE)/VLOOKUP($BI194,'5-7 Weighting'!$BI$12:$BK$23,3,FALSE))</f>
        <v>3.3174116760370145E-2</v>
      </c>
      <c r="AA194" s="3">
        <f t="shared" si="36"/>
        <v>1.3933129039355463E-3</v>
      </c>
      <c r="AB194" s="3">
        <f>1/VLOOKUP($K194,'5-7 Weighting'!$BU$9:$BV$415,2,FALSE)</f>
        <v>1</v>
      </c>
      <c r="AC194" s="3">
        <f t="shared" si="37"/>
        <v>9.2857142857142847</v>
      </c>
      <c r="AD194" s="3">
        <f>AC194/(VLOOKUP($BI194,'5-7 Weighting'!$BY$12:$BZ$23,2,FALSE)/(VLOOKUP($BI194,'5-7 Weighting'!$BY$12:$CA$23,3,FALSE)))</f>
        <v>3.0811481796514616E-2</v>
      </c>
      <c r="AE194" s="3">
        <f t="shared" ref="AE194:AE257" si="43">AD194*$AK194</f>
        <v>1.2940822354536141E-3</v>
      </c>
      <c r="AF194" s="3" t="e">
        <f>1/VLOOKUP($K194,'5-7 Weighting'!$CK$9:CL$445,2,FALSE)</f>
        <v>#N/A</v>
      </c>
      <c r="AG194" s="3" t="e">
        <f t="shared" si="38"/>
        <v>#N/A</v>
      </c>
      <c r="AH194" s="3" t="e">
        <f>AG194/(VLOOKUP($BI194,'5-7 Weighting'!$CO$12:$CP$23,2,FALSE)/(VLOOKUP($BI194,'5-7 Weighting'!$CO$12:$CQ$23,3,FALSE)))</f>
        <v>#N/A</v>
      </c>
      <c r="AI194" s="3" t="e">
        <f t="shared" ref="AI194:AI257" si="44">AH194*$AK194</f>
        <v>#N/A</v>
      </c>
      <c r="AJ194" s="3" t="s">
        <v>267</v>
      </c>
      <c r="AK194" s="6">
        <v>4.2000000000000003E-2</v>
      </c>
      <c r="AL194" s="3" t="s">
        <v>157</v>
      </c>
      <c r="AM194" s="3">
        <v>0.1076923076923077</v>
      </c>
      <c r="AN194" s="3" t="s">
        <v>26</v>
      </c>
      <c r="AO194" s="3" t="s">
        <v>53</v>
      </c>
      <c r="AP194" s="3" t="s">
        <v>6</v>
      </c>
      <c r="AQ194" s="3" t="s">
        <v>54</v>
      </c>
      <c r="AR194" s="3" t="s">
        <v>102</v>
      </c>
      <c r="AS194" s="3" t="s">
        <v>37</v>
      </c>
      <c r="AT194" s="3" t="s">
        <v>103</v>
      </c>
      <c r="AU194" s="3" t="s">
        <v>10</v>
      </c>
      <c r="AV194" s="3" t="s">
        <v>39</v>
      </c>
      <c r="AW194" s="4" t="s">
        <v>12</v>
      </c>
      <c r="AX194" s="4" t="s">
        <v>13</v>
      </c>
      <c r="AY194" s="4">
        <v>2000</v>
      </c>
      <c r="AZ194" s="3" t="s">
        <v>30</v>
      </c>
      <c r="BA194" s="3" t="s">
        <v>14</v>
      </c>
      <c r="BB194" s="3">
        <v>43</v>
      </c>
      <c r="BC194" s="3">
        <v>0</v>
      </c>
      <c r="BD194" s="3">
        <v>0</v>
      </c>
      <c r="BE194" s="3">
        <v>1</v>
      </c>
      <c r="BF194" s="3">
        <v>1</v>
      </c>
      <c r="BG194" s="4" t="s">
        <v>97</v>
      </c>
      <c r="BH194" s="4" t="s">
        <v>898</v>
      </c>
      <c r="BI194" s="4" t="s">
        <v>1401</v>
      </c>
      <c r="BJ194" s="4" t="s">
        <v>33</v>
      </c>
      <c r="BK194" s="4"/>
      <c r="BL194" s="3">
        <v>4.2000000000000003E-2</v>
      </c>
      <c r="BM194" s="3"/>
      <c r="BN194" s="3">
        <v>1.0428944787507632</v>
      </c>
      <c r="BO194" s="3" t="s">
        <v>19</v>
      </c>
      <c r="BP194" s="3">
        <v>0.39</v>
      </c>
      <c r="BQ194" s="3"/>
    </row>
    <row r="195" spans="1:69" x14ac:dyDescent="0.25">
      <c r="A195" s="2">
        <v>65</v>
      </c>
      <c r="B195" s="3" t="s">
        <v>354</v>
      </c>
      <c r="C195" s="3">
        <v>65.3</v>
      </c>
      <c r="D195" s="3" t="s">
        <v>687</v>
      </c>
      <c r="E195" s="3" t="s">
        <v>384</v>
      </c>
      <c r="F195" s="3"/>
      <c r="G195" s="3"/>
      <c r="H195" s="3" t="str">
        <f>IF(AK195&lt;'2_3 - Outliers'!$F$11,"Exclude, Low outlier",IF(AK195&gt;'2_3 - Outliers'!$F$12,"Exclude, High outlier",""))</f>
        <v/>
      </c>
      <c r="I195" s="3">
        <f>IF(AM195="",VLOOKUP(BI195,'4 -Impute_SE'!$B$10:$C$21,2,FALSE),Database!AM195)</f>
        <v>1.8853333333333333E-2</v>
      </c>
      <c r="J195" s="3">
        <f t="shared" si="39"/>
        <v>53.041018387553045</v>
      </c>
      <c r="K195" s="3" t="s">
        <v>1591</v>
      </c>
      <c r="L195" s="3">
        <f>1/VLOOKUP($K195,'5-7 Weighting'!J:K,2,FALSE)</f>
        <v>1</v>
      </c>
      <c r="M195" s="3">
        <f t="shared" si="40"/>
        <v>53.041018387553045</v>
      </c>
      <c r="N195" s="3">
        <f>M195/(VLOOKUP($BI195,'5-7 Weighting'!$M$9:$N$20,2,FALSE)/VLOOKUP($BI195,'5-7 Weighting'!$M$9:$O$20,3,FALSE))</f>
        <v>0.98106767741486556</v>
      </c>
      <c r="O195" s="3">
        <f t="shared" si="41"/>
        <v>4.1616890875938596E-2</v>
      </c>
      <c r="P195" s="3" t="e">
        <f>1/VLOOKUP($K195,'5-7 Weighting'!Y:Z,2,FALSE)</f>
        <v>#N/A</v>
      </c>
      <c r="Q195" s="3" t="e">
        <f t="shared" ref="Q195:Q258" si="45">$J195*P195</f>
        <v>#N/A</v>
      </c>
      <c r="R195" s="3" t="e">
        <f>Q195/(VLOOKUP($BI195,'5-7 Weighting'!$AC$12:$AD$20,2,FALSE)/(VLOOKUP($BI195,'5-7 Weighting'!$AC$12:$AE$20,3,FALSE)))</f>
        <v>#N/A</v>
      </c>
      <c r="S195" s="3" t="e">
        <f t="shared" si="42"/>
        <v>#N/A</v>
      </c>
      <c r="T195" s="3" t="e">
        <f>1/VLOOKUP($K195,'5-7 Weighting'!$AO$9:$AP$311,2,FALSE)</f>
        <v>#N/A</v>
      </c>
      <c r="U195" s="3" t="e">
        <f t="shared" ref="U195:U258" si="46">$J195*T195</f>
        <v>#N/A</v>
      </c>
      <c r="V195" s="3" t="e">
        <f>U195/(VLOOKUP($BI195,'5-7 Weighting'!$AS$12:$AT$22,2,FALSE)/VLOOKUP($BI195,'5-7 Weighting'!$AS$12:$AU$22,3,FALSE))</f>
        <v>#N/A</v>
      </c>
      <c r="W195" s="3" t="e">
        <f t="shared" ref="W195:W258" si="47">V195*$AK195</f>
        <v>#N/A</v>
      </c>
      <c r="X195" s="3">
        <f>1/VLOOKUP($K195,'5-7 Weighting'!$BE$9:$BF$487,2,FALSE)</f>
        <v>1</v>
      </c>
      <c r="Y195" s="3">
        <f t="shared" ref="Y195:Y258" si="48">$J195*X195</f>
        <v>53.041018387553045</v>
      </c>
      <c r="Z195" s="3">
        <f>Y195/(VLOOKUP($BI195,'5-7 Weighting'!$BI$12:$BJ$23,2,FALSE)/VLOOKUP($BI195,'5-7 Weighting'!$BI$12:$BK$23,3,FALSE))</f>
        <v>0.8197237404419826</v>
      </c>
      <c r="AA195" s="3">
        <f t="shared" ref="AA195:AA258" si="49">Z195*$AK195</f>
        <v>3.4772681069548901E-2</v>
      </c>
      <c r="AB195" s="3" t="e">
        <f>1/VLOOKUP($K195,'5-7 Weighting'!$BU$9:$BV$415,2,FALSE)</f>
        <v>#N/A</v>
      </c>
      <c r="AC195" s="3" t="e">
        <f t="shared" ref="AC195:AC258" si="50">$J195*AB195</f>
        <v>#N/A</v>
      </c>
      <c r="AD195" s="3" t="e">
        <f>AC195/(VLOOKUP($BI195,'5-7 Weighting'!$BY$12:$BZ$23,2,FALSE)/(VLOOKUP($BI195,'5-7 Weighting'!$BY$12:$CA$23,3,FALSE)))</f>
        <v>#N/A</v>
      </c>
      <c r="AE195" s="3" t="e">
        <f t="shared" si="43"/>
        <v>#N/A</v>
      </c>
      <c r="AF195" s="3">
        <f>1/VLOOKUP($K195,'5-7 Weighting'!$CK$9:CL$445,2,FALSE)</f>
        <v>1</v>
      </c>
      <c r="AG195" s="3">
        <f t="shared" ref="AG195:AG258" si="51">$J195*AF195</f>
        <v>53.041018387553045</v>
      </c>
      <c r="AH195" s="3">
        <f>AG195/(VLOOKUP($BI195,'5-7 Weighting'!$CO$12:$CP$23,2,FALSE)/(VLOOKUP($BI195,'5-7 Weighting'!$CO$12:$CQ$23,3,FALSE)))</f>
        <v>0.81317472407214098</v>
      </c>
      <c r="AI195" s="3">
        <f t="shared" si="44"/>
        <v>3.4494871795140221E-2</v>
      </c>
      <c r="AJ195" s="3" t="s">
        <v>357</v>
      </c>
      <c r="AK195" s="6">
        <v>4.2419999999999999E-2</v>
      </c>
      <c r="AL195" s="3" t="s">
        <v>358</v>
      </c>
      <c r="AM195" s="3">
        <v>1.8853333333333333E-2</v>
      </c>
      <c r="AN195" s="3" t="s">
        <v>26</v>
      </c>
      <c r="AO195" s="3" t="s">
        <v>5</v>
      </c>
      <c r="AP195" s="3" t="s">
        <v>6</v>
      </c>
      <c r="AQ195" s="3" t="s">
        <v>5</v>
      </c>
      <c r="AR195" s="3" t="s">
        <v>7</v>
      </c>
      <c r="AS195" s="3" t="s">
        <v>359</v>
      </c>
      <c r="AT195" s="3" t="s">
        <v>28</v>
      </c>
      <c r="AU195" s="3" t="s">
        <v>10</v>
      </c>
      <c r="AV195" s="3" t="s">
        <v>11</v>
      </c>
      <c r="AW195" s="4" t="s">
        <v>108</v>
      </c>
      <c r="AX195" s="4" t="s">
        <v>366</v>
      </c>
      <c r="AY195" s="4">
        <v>2010</v>
      </c>
      <c r="AZ195" s="3" t="s">
        <v>14</v>
      </c>
      <c r="BA195" s="3" t="s">
        <v>14</v>
      </c>
      <c r="BB195" s="3">
        <v>473</v>
      </c>
      <c r="BC195" s="3">
        <v>1</v>
      </c>
      <c r="BD195" s="3">
        <v>0</v>
      </c>
      <c r="BE195" s="3">
        <v>0</v>
      </c>
      <c r="BF195" s="3">
        <v>0</v>
      </c>
      <c r="BG195" s="4" t="s">
        <v>15</v>
      </c>
      <c r="BH195" s="4" t="s">
        <v>637</v>
      </c>
      <c r="BI195" s="4" t="s">
        <v>17</v>
      </c>
      <c r="BJ195" s="4" t="s">
        <v>33</v>
      </c>
      <c r="BK195" s="4"/>
      <c r="BL195" s="3">
        <v>1.5149999999999999</v>
      </c>
      <c r="BM195" s="3"/>
      <c r="BN195" s="3"/>
      <c r="BO195" s="3" t="s">
        <v>20</v>
      </c>
      <c r="BP195" s="3">
        <v>2.25</v>
      </c>
      <c r="BQ195" s="3"/>
    </row>
    <row r="196" spans="1:69" x14ac:dyDescent="0.25">
      <c r="A196" s="2">
        <v>7</v>
      </c>
      <c r="B196" s="3" t="s">
        <v>602</v>
      </c>
      <c r="C196" s="3">
        <v>7.2</v>
      </c>
      <c r="D196" s="3" t="s">
        <v>955</v>
      </c>
      <c r="E196" s="3" t="s">
        <v>663</v>
      </c>
      <c r="F196" s="3"/>
      <c r="G196" s="3"/>
      <c r="H196" s="3" t="str">
        <f>IF(AK196&lt;'2_3 - Outliers'!$F$11,"Exclude, Low outlier",IF(AK196&gt;'2_3 - Outliers'!$F$12,"Exclude, High outlier",""))</f>
        <v/>
      </c>
      <c r="I196" s="3">
        <f>IF(AM196="",VLOOKUP(BI196,'4 -Impute_SE'!$B$10:$C$21,2,FALSE),Database!AM196)</f>
        <v>8.5705714285714274E-2</v>
      </c>
      <c r="J196" s="3">
        <f t="shared" si="39"/>
        <v>11.667833450011669</v>
      </c>
      <c r="K196" s="3" t="s">
        <v>1592</v>
      </c>
      <c r="L196" s="3">
        <f>1/VLOOKUP($K196,'5-7 Weighting'!J:K,2,FALSE)</f>
        <v>1</v>
      </c>
      <c r="M196" s="3">
        <f t="shared" si="40"/>
        <v>11.667833450011669</v>
      </c>
      <c r="N196" s="3">
        <f>M196/(VLOOKUP($BI196,'5-7 Weighting'!$M$9:$N$20,2,FALSE)/VLOOKUP($BI196,'5-7 Weighting'!$M$9:$O$20,3,FALSE))</f>
        <v>0.23636840284387778</v>
      </c>
      <c r="O196" s="3">
        <f t="shared" si="41"/>
        <v>1.0068287031753076E-2</v>
      </c>
      <c r="P196" s="3" t="e">
        <f>1/VLOOKUP($K196,'5-7 Weighting'!Y:Z,2,FALSE)</f>
        <v>#N/A</v>
      </c>
      <c r="Q196" s="3" t="e">
        <f t="shared" si="45"/>
        <v>#N/A</v>
      </c>
      <c r="R196" s="3" t="e">
        <f>Q196/(VLOOKUP($BI196,'5-7 Weighting'!$AC$12:$AD$20,2,FALSE)/(VLOOKUP($BI196,'5-7 Weighting'!$AC$12:$AE$20,3,FALSE)))</f>
        <v>#N/A</v>
      </c>
      <c r="S196" s="3" t="e">
        <f t="shared" si="42"/>
        <v>#N/A</v>
      </c>
      <c r="T196" s="3">
        <f>1/VLOOKUP($K196,'5-7 Weighting'!$AO$9:$AP$311,2,FALSE)</f>
        <v>1</v>
      </c>
      <c r="U196" s="3">
        <f t="shared" si="46"/>
        <v>11.667833450011669</v>
      </c>
      <c r="V196" s="3">
        <f>U196/(VLOOKUP($BI196,'5-7 Weighting'!$AS$12:$AT$22,2,FALSE)/VLOOKUP($BI196,'5-7 Weighting'!$AS$12:$AU$22,3,FALSE))</f>
        <v>0.6575924992852773</v>
      </c>
      <c r="W196" s="3">
        <f t="shared" si="47"/>
        <v>2.8010639125505853E-2</v>
      </c>
      <c r="X196" s="3" t="e">
        <f>1/VLOOKUP($K196,'5-7 Weighting'!$BE$9:$BF$487,2,FALSE)</f>
        <v>#N/A</v>
      </c>
      <c r="Y196" s="3" t="e">
        <f t="shared" si="48"/>
        <v>#N/A</v>
      </c>
      <c r="Z196" s="3" t="e">
        <f>Y196/(VLOOKUP($BI196,'5-7 Weighting'!$BI$12:$BJ$23,2,FALSE)/VLOOKUP($BI196,'5-7 Weighting'!$BI$12:$BK$23,3,FALSE))</f>
        <v>#N/A</v>
      </c>
      <c r="AA196" s="3" t="e">
        <f t="shared" si="49"/>
        <v>#N/A</v>
      </c>
      <c r="AB196" s="3">
        <f>1/VLOOKUP($K196,'5-7 Weighting'!$BU$9:$BV$415,2,FALSE)</f>
        <v>1</v>
      </c>
      <c r="AC196" s="3">
        <f t="shared" si="50"/>
        <v>11.667833450011669</v>
      </c>
      <c r="AD196" s="3">
        <f>AC196/(VLOOKUP($BI196,'5-7 Weighting'!$BY$12:$BZ$23,2,FALSE)/(VLOOKUP($BI196,'5-7 Weighting'!$BY$12:$CA$23,3,FALSE)))</f>
        <v>0.6269375419027261</v>
      </c>
      <c r="AE196" s="3">
        <f t="shared" si="43"/>
        <v>2.6704868531127621E-2</v>
      </c>
      <c r="AF196" s="3">
        <f>1/VLOOKUP($K196,'5-7 Weighting'!$CK$9:CL$445,2,FALSE)</f>
        <v>1</v>
      </c>
      <c r="AG196" s="3">
        <f t="shared" si="51"/>
        <v>11.667833450011669</v>
      </c>
      <c r="AH196" s="3">
        <f>AG196/(VLOOKUP($BI196,'5-7 Weighting'!$CO$12:$CP$23,2,FALSE)/(VLOOKUP($BI196,'5-7 Weighting'!$CO$12:$CQ$23,3,FALSE)))</f>
        <v>0.17881976590827883</v>
      </c>
      <c r="AI196" s="3">
        <f t="shared" si="44"/>
        <v>7.6169602554899078E-3</v>
      </c>
      <c r="AJ196" s="3" t="s">
        <v>605</v>
      </c>
      <c r="AK196" s="6">
        <v>4.2595739999999993E-2</v>
      </c>
      <c r="AL196" s="3" t="s">
        <v>462</v>
      </c>
      <c r="AM196" s="3">
        <v>8.5705714285714274E-2</v>
      </c>
      <c r="AN196" s="3" t="s">
        <v>26</v>
      </c>
      <c r="AO196" s="3" t="s">
        <v>53</v>
      </c>
      <c r="AP196" s="3" t="s">
        <v>6</v>
      </c>
      <c r="AQ196" s="3" t="s">
        <v>54</v>
      </c>
      <c r="AR196" s="3" t="s">
        <v>55</v>
      </c>
      <c r="AS196" s="3" t="s">
        <v>606</v>
      </c>
      <c r="AT196" s="3" t="s">
        <v>56</v>
      </c>
      <c r="AU196" s="3" t="s">
        <v>57</v>
      </c>
      <c r="AV196" s="3" t="s">
        <v>39</v>
      </c>
      <c r="AW196" s="4" t="s">
        <v>12</v>
      </c>
      <c r="AX196" s="4" t="s">
        <v>330</v>
      </c>
      <c r="AY196" s="4" t="s">
        <v>607</v>
      </c>
      <c r="AZ196" s="3" t="s">
        <v>2425</v>
      </c>
      <c r="BA196" s="3" t="s">
        <v>30</v>
      </c>
      <c r="BB196" s="3">
        <v>2127</v>
      </c>
      <c r="BC196" s="3">
        <v>1</v>
      </c>
      <c r="BD196" s="3">
        <v>0</v>
      </c>
      <c r="BE196" s="3">
        <v>1</v>
      </c>
      <c r="BF196" s="3">
        <v>1</v>
      </c>
      <c r="BG196" s="4" t="s">
        <v>15</v>
      </c>
      <c r="BH196" s="4" t="s">
        <v>194</v>
      </c>
      <c r="BI196" s="4" t="s">
        <v>42</v>
      </c>
      <c r="BJ196" s="4" t="s">
        <v>58</v>
      </c>
      <c r="BK196" s="4" t="s">
        <v>59</v>
      </c>
      <c r="BL196" s="3">
        <v>1.0999999999999999E-2</v>
      </c>
      <c r="BM196" s="6">
        <v>1.0110607224447195</v>
      </c>
      <c r="BN196" s="3"/>
      <c r="BO196" s="3" t="s">
        <v>60</v>
      </c>
      <c r="BP196" s="3">
        <v>0.497</v>
      </c>
      <c r="BQ196" s="3"/>
    </row>
    <row r="197" spans="1:69" x14ac:dyDescent="0.25">
      <c r="A197" s="2">
        <v>2</v>
      </c>
      <c r="B197" s="3" t="s">
        <v>235</v>
      </c>
      <c r="C197" s="3">
        <v>2.4</v>
      </c>
      <c r="D197" s="3" t="s">
        <v>777</v>
      </c>
      <c r="E197" s="3" t="s">
        <v>316</v>
      </c>
      <c r="F197" s="3">
        <v>1</v>
      </c>
      <c r="G197" s="3"/>
      <c r="H197" s="3" t="str">
        <f>IF(AK197&lt;'2_3 - Outliers'!$F$11,"Exclude, Low outlier",IF(AK197&gt;'2_3 - Outliers'!$F$12,"Exclude, High outlier",""))</f>
        <v/>
      </c>
      <c r="I197" s="3">
        <f>IF(AM197="",VLOOKUP(BI197,'4 -Impute_SE'!$B$10:$C$21,2,FALSE),Database!AM197)</f>
        <v>0.10300154641287317</v>
      </c>
      <c r="J197" s="3">
        <f t="shared" si="39"/>
        <v>9.7085921020212922</v>
      </c>
      <c r="K197" s="3" t="s">
        <v>1593</v>
      </c>
      <c r="L197" s="3">
        <f>1/VLOOKUP($K197,'5-7 Weighting'!J:K,2,FALSE)</f>
        <v>1</v>
      </c>
      <c r="M197" s="3">
        <f t="shared" si="40"/>
        <v>9.7085921020212922</v>
      </c>
      <c r="N197" s="3">
        <f>M197/(VLOOKUP($BI197,'5-7 Weighting'!$M$9:$N$20,2,FALSE)/VLOOKUP($BI197,'5-7 Weighting'!$M$9:$O$20,3,FALSE))</f>
        <v>0.13174345925680525</v>
      </c>
      <c r="O197" s="3">
        <f t="shared" si="41"/>
        <v>5.6649687480426255E-3</v>
      </c>
      <c r="P197" s="3">
        <f>1/VLOOKUP($K197,'5-7 Weighting'!Y:Z,2,FALSE)</f>
        <v>1</v>
      </c>
      <c r="Q197" s="3">
        <f t="shared" si="45"/>
        <v>9.7085921020212922</v>
      </c>
      <c r="R197" s="3">
        <f>Q197/(VLOOKUP($BI197,'5-7 Weighting'!$AC$12:$AD$20,2,FALSE)/(VLOOKUP($BI197,'5-7 Weighting'!$AC$12:$AE$20,3,FALSE)))</f>
        <v>0.87267431673762774</v>
      </c>
      <c r="S197" s="3">
        <f t="shared" si="42"/>
        <v>3.7524995619717991E-2</v>
      </c>
      <c r="T197" s="3">
        <f>1/VLOOKUP($K197,'5-7 Weighting'!$AO$9:$AP$311,2,FALSE)</f>
        <v>1</v>
      </c>
      <c r="U197" s="3">
        <f t="shared" si="46"/>
        <v>9.7085921020212922</v>
      </c>
      <c r="V197" s="3">
        <f>U197/(VLOOKUP($BI197,'5-7 Weighting'!$AS$12:$AT$22,2,FALSE)/VLOOKUP($BI197,'5-7 Weighting'!$AS$12:$AU$22,3,FALSE))</f>
        <v>1.1115455736496298</v>
      </c>
      <c r="W197" s="3">
        <f t="shared" si="47"/>
        <v>4.7796459666934077E-2</v>
      </c>
      <c r="X197" s="3" t="e">
        <f>1/VLOOKUP($K197,'5-7 Weighting'!$BE$9:$BF$487,2,FALSE)</f>
        <v>#N/A</v>
      </c>
      <c r="Y197" s="3" t="e">
        <f t="shared" si="48"/>
        <v>#N/A</v>
      </c>
      <c r="Z197" s="3" t="e">
        <f>Y197/(VLOOKUP($BI197,'5-7 Weighting'!$BI$12:$BJ$23,2,FALSE)/VLOOKUP($BI197,'5-7 Weighting'!$BI$12:$BK$23,3,FALSE))</f>
        <v>#N/A</v>
      </c>
      <c r="AA197" s="3" t="e">
        <f t="shared" si="49"/>
        <v>#N/A</v>
      </c>
      <c r="AB197" s="3" t="e">
        <f>1/VLOOKUP($K197,'5-7 Weighting'!$BU$9:$BV$415,2,FALSE)</f>
        <v>#N/A</v>
      </c>
      <c r="AC197" s="3" t="e">
        <f t="shared" si="50"/>
        <v>#N/A</v>
      </c>
      <c r="AD197" s="3" t="e">
        <f>AC197/(VLOOKUP($BI197,'5-7 Weighting'!$BY$12:$BZ$23,2,FALSE)/(VLOOKUP($BI197,'5-7 Weighting'!$BY$12:$CA$23,3,FALSE)))</f>
        <v>#N/A</v>
      </c>
      <c r="AE197" s="3" t="e">
        <f t="shared" si="43"/>
        <v>#N/A</v>
      </c>
      <c r="AF197" s="3" t="e">
        <f>1/VLOOKUP($K197,'5-7 Weighting'!$CK$9:CL$445,2,FALSE)</f>
        <v>#N/A</v>
      </c>
      <c r="AG197" s="3" t="e">
        <f t="shared" si="51"/>
        <v>#N/A</v>
      </c>
      <c r="AH197" s="3" t="e">
        <f>AG197/(VLOOKUP($BI197,'5-7 Weighting'!$CO$12:$CP$23,2,FALSE)/(VLOOKUP($BI197,'5-7 Weighting'!$CO$12:$CQ$23,3,FALSE)))</f>
        <v>#N/A</v>
      </c>
      <c r="AI197" s="3" t="e">
        <f t="shared" si="44"/>
        <v>#N/A</v>
      </c>
      <c r="AJ197" s="3" t="s">
        <v>238</v>
      </c>
      <c r="AK197" s="6">
        <v>4.2999999999999997E-2</v>
      </c>
      <c r="AL197" s="3" t="s">
        <v>157</v>
      </c>
      <c r="AM197" s="3"/>
      <c r="AN197" s="3"/>
      <c r="AO197" s="3" t="s">
        <v>53</v>
      </c>
      <c r="AP197" s="3" t="s">
        <v>6</v>
      </c>
      <c r="AQ197" s="3" t="s">
        <v>54</v>
      </c>
      <c r="AR197" s="3" t="s">
        <v>7</v>
      </c>
      <c r="AS197" s="3" t="s">
        <v>8</v>
      </c>
      <c r="AT197" s="3" t="s">
        <v>28</v>
      </c>
      <c r="AU197" s="3" t="s">
        <v>10</v>
      </c>
      <c r="AV197" s="3" t="s">
        <v>11</v>
      </c>
      <c r="AW197" s="4" t="s">
        <v>12</v>
      </c>
      <c r="AX197" s="4" t="s">
        <v>317</v>
      </c>
      <c r="AY197" s="4">
        <v>2004</v>
      </c>
      <c r="AZ197" s="3" t="s">
        <v>30</v>
      </c>
      <c r="BA197" s="3" t="s">
        <v>30</v>
      </c>
      <c r="BB197" s="3">
        <v>27</v>
      </c>
      <c r="BC197" s="3">
        <v>0</v>
      </c>
      <c r="BD197" s="3">
        <v>0</v>
      </c>
      <c r="BE197" s="3">
        <v>0</v>
      </c>
      <c r="BF197" s="3">
        <v>0</v>
      </c>
      <c r="BG197" s="4" t="s">
        <v>348</v>
      </c>
      <c r="BH197" s="4" t="s">
        <v>684</v>
      </c>
      <c r="BI197" s="3" t="s">
        <v>645</v>
      </c>
      <c r="BJ197" s="4" t="s">
        <v>33</v>
      </c>
      <c r="BK197" s="4"/>
      <c r="BL197" s="3">
        <v>4.2999999999999997E-2</v>
      </c>
      <c r="BM197" s="3"/>
      <c r="BN197" s="3"/>
      <c r="BO197" s="3" t="s">
        <v>20</v>
      </c>
      <c r="BP197" s="3" t="s">
        <v>20</v>
      </c>
      <c r="BQ197" s="3"/>
    </row>
    <row r="198" spans="1:69" x14ac:dyDescent="0.25">
      <c r="A198" s="2">
        <v>33</v>
      </c>
      <c r="B198" s="3" t="s">
        <v>0</v>
      </c>
      <c r="C198" s="3">
        <v>33.200000000000003</v>
      </c>
      <c r="D198" s="3" t="s">
        <v>422</v>
      </c>
      <c r="E198" s="3" t="s">
        <v>363</v>
      </c>
      <c r="F198" s="3"/>
      <c r="G198" s="3"/>
      <c r="H198" s="3" t="str">
        <f>IF(AK198&lt;'2_3 - Outliers'!$F$11,"Exclude, Low outlier",IF(AK198&gt;'2_3 - Outliers'!$F$12,"Exclude, High outlier",""))</f>
        <v/>
      </c>
      <c r="I198" s="3">
        <f>IF(AM198="",VLOOKUP(BI198,'4 -Impute_SE'!$B$10:$C$21,2,FALSE),Database!AM198)</f>
        <v>4.9702463302186993E-2</v>
      </c>
      <c r="J198" s="3">
        <f t="shared" si="39"/>
        <v>20.119727143503535</v>
      </c>
      <c r="K198" s="3" t="s">
        <v>1594</v>
      </c>
      <c r="L198" s="3">
        <f>1/VLOOKUP($K198,'5-7 Weighting'!J:K,2,FALSE)</f>
        <v>1</v>
      </c>
      <c r="M198" s="3">
        <f t="shared" si="40"/>
        <v>20.119727143503535</v>
      </c>
      <c r="N198" s="3">
        <f>M198/(VLOOKUP($BI198,'5-7 Weighting'!$M$9:$N$20,2,FALSE)/VLOOKUP($BI198,'5-7 Weighting'!$M$9:$O$20,3,FALSE))</f>
        <v>0.37214243954882059</v>
      </c>
      <c r="O198" s="3">
        <f t="shared" si="41"/>
        <v>1.6002124900599286E-2</v>
      </c>
      <c r="P198" s="3" t="e">
        <f>1/VLOOKUP($K198,'5-7 Weighting'!Y:Z,2,FALSE)</f>
        <v>#N/A</v>
      </c>
      <c r="Q198" s="3" t="e">
        <f t="shared" si="45"/>
        <v>#N/A</v>
      </c>
      <c r="R198" s="3" t="e">
        <f>Q198/(VLOOKUP($BI198,'5-7 Weighting'!$AC$12:$AD$20,2,FALSE)/(VLOOKUP($BI198,'5-7 Weighting'!$AC$12:$AE$20,3,FALSE)))</f>
        <v>#N/A</v>
      </c>
      <c r="S198" s="3" t="e">
        <f t="shared" si="42"/>
        <v>#N/A</v>
      </c>
      <c r="T198" s="3" t="e">
        <f>1/VLOOKUP($K198,'5-7 Weighting'!$AO$9:$AP$311,2,FALSE)</f>
        <v>#N/A</v>
      </c>
      <c r="U198" s="3" t="e">
        <f t="shared" si="46"/>
        <v>#N/A</v>
      </c>
      <c r="V198" s="3" t="e">
        <f>U198/(VLOOKUP($BI198,'5-7 Weighting'!$AS$12:$AT$22,2,FALSE)/VLOOKUP($BI198,'5-7 Weighting'!$AS$12:$AU$22,3,FALSE))</f>
        <v>#N/A</v>
      </c>
      <c r="W198" s="3" t="e">
        <f t="shared" si="47"/>
        <v>#N/A</v>
      </c>
      <c r="X198" s="3">
        <f>1/VLOOKUP($K198,'5-7 Weighting'!$BE$9:$BF$487,2,FALSE)</f>
        <v>1</v>
      </c>
      <c r="Y198" s="3">
        <f t="shared" si="48"/>
        <v>20.119727143503535</v>
      </c>
      <c r="Z198" s="3">
        <f>Y198/(VLOOKUP($BI198,'5-7 Weighting'!$BI$12:$BJ$23,2,FALSE)/VLOOKUP($BI198,'5-7 Weighting'!$BI$12:$BK$23,3,FALSE))</f>
        <v>0.31094082451884197</v>
      </c>
      <c r="AA198" s="3">
        <f t="shared" si="49"/>
        <v>1.3370455454310204E-2</v>
      </c>
      <c r="AB198" s="3">
        <f>1/VLOOKUP($K198,'5-7 Weighting'!$BU$9:$BV$415,2,FALSE)</f>
        <v>1</v>
      </c>
      <c r="AC198" s="3">
        <f t="shared" si="50"/>
        <v>20.119727143503535</v>
      </c>
      <c r="AD198" s="3">
        <f>AC198/(VLOOKUP($BI198,'5-7 Weighting'!$BY$12:$BZ$23,2,FALSE)/(VLOOKUP($BI198,'5-7 Weighting'!$BY$12:$CA$23,3,FALSE)))</f>
        <v>0.89019124619749457</v>
      </c>
      <c r="AE198" s="3">
        <f t="shared" si="43"/>
        <v>3.8278223586492265E-2</v>
      </c>
      <c r="AF198" s="3" t="e">
        <f>1/VLOOKUP($K198,'5-7 Weighting'!$CK$9:CL$445,2,FALSE)</f>
        <v>#N/A</v>
      </c>
      <c r="AG198" s="3" t="e">
        <f t="shared" si="51"/>
        <v>#N/A</v>
      </c>
      <c r="AH198" s="3" t="e">
        <f>AG198/(VLOOKUP($BI198,'5-7 Weighting'!$CO$12:$CP$23,2,FALSE)/(VLOOKUP($BI198,'5-7 Weighting'!$CO$12:$CQ$23,3,FALSE)))</f>
        <v>#N/A</v>
      </c>
      <c r="AI198" s="3" t="e">
        <f t="shared" si="44"/>
        <v>#N/A</v>
      </c>
      <c r="AJ198" s="3" t="s">
        <v>3</v>
      </c>
      <c r="AK198" s="6">
        <v>4.2999999999999997E-2</v>
      </c>
      <c r="AL198" s="3" t="s">
        <v>4</v>
      </c>
      <c r="AM198" s="3"/>
      <c r="AN198" s="3"/>
      <c r="AO198" s="3" t="s">
        <v>5</v>
      </c>
      <c r="AP198" s="3" t="s">
        <v>6</v>
      </c>
      <c r="AQ198" s="3" t="s">
        <v>5</v>
      </c>
      <c r="AR198" s="3" t="s">
        <v>7</v>
      </c>
      <c r="AS198" s="3" t="s">
        <v>8</v>
      </c>
      <c r="AT198" s="3" t="s">
        <v>9</v>
      </c>
      <c r="AU198" s="3" t="s">
        <v>10</v>
      </c>
      <c r="AV198" s="3" t="s">
        <v>11</v>
      </c>
      <c r="AW198" s="4" t="s">
        <v>12</v>
      </c>
      <c r="AX198" s="4" t="s">
        <v>13</v>
      </c>
      <c r="AY198" s="4">
        <v>2012</v>
      </c>
      <c r="AZ198" s="3" t="s">
        <v>14</v>
      </c>
      <c r="BA198" s="3" t="s">
        <v>14</v>
      </c>
      <c r="BB198" s="3">
        <v>432</v>
      </c>
      <c r="BC198" s="3">
        <v>0</v>
      </c>
      <c r="BD198" s="3">
        <v>0</v>
      </c>
      <c r="BE198" s="3">
        <v>1</v>
      </c>
      <c r="BF198" s="3">
        <v>1</v>
      </c>
      <c r="BG198" s="4" t="s">
        <v>15</v>
      </c>
      <c r="BH198" s="4" t="s">
        <v>16</v>
      </c>
      <c r="BI198" s="4" t="s">
        <v>17</v>
      </c>
      <c r="BJ198" s="4" t="s">
        <v>18</v>
      </c>
      <c r="BK198" s="4"/>
      <c r="BL198" s="3">
        <v>9.0000000000000002E-6</v>
      </c>
      <c r="BM198" s="3"/>
      <c r="BN198" s="3">
        <v>1.0000090000405002</v>
      </c>
      <c r="BO198" s="3" t="s">
        <v>19</v>
      </c>
      <c r="BP198" s="3" t="s">
        <v>20</v>
      </c>
      <c r="BQ198" s="3"/>
    </row>
    <row r="199" spans="1:69" x14ac:dyDescent="0.25">
      <c r="A199" s="2">
        <v>65</v>
      </c>
      <c r="B199" s="3" t="s">
        <v>354</v>
      </c>
      <c r="C199" s="3">
        <v>65.599999999999994</v>
      </c>
      <c r="D199" s="3" t="s">
        <v>686</v>
      </c>
      <c r="E199" s="3" t="s">
        <v>388</v>
      </c>
      <c r="F199" s="3"/>
      <c r="G199" s="3"/>
      <c r="H199" s="3" t="str">
        <f>IF(AK199&lt;'2_3 - Outliers'!$F$11,"Exclude, Low outlier",IF(AK199&gt;'2_3 - Outliers'!$F$12,"Exclude, High outlier",""))</f>
        <v/>
      </c>
      <c r="I199" s="3">
        <f>IF(AM199="",VLOOKUP(BI199,'4 -Impute_SE'!$B$10:$C$21,2,FALSE),Database!AM199)</f>
        <v>1.9616157205240174E-2</v>
      </c>
      <c r="J199" s="3">
        <f t="shared" si="39"/>
        <v>50.978384274615436</v>
      </c>
      <c r="K199" s="3" t="s">
        <v>1595</v>
      </c>
      <c r="L199" s="3">
        <f>1/VLOOKUP($K199,'5-7 Weighting'!J:K,2,FALSE)</f>
        <v>1</v>
      </c>
      <c r="M199" s="3">
        <f t="shared" si="40"/>
        <v>50.978384274615436</v>
      </c>
      <c r="N199" s="3">
        <f>M199/(VLOOKUP($BI199,'5-7 Weighting'!$M$9:$N$20,2,FALSE)/VLOOKUP($BI199,'5-7 Weighting'!$M$9:$O$20,3,FALSE))</f>
        <v>0.94291638017259316</v>
      </c>
      <c r="O199" s="3">
        <f t="shared" si="41"/>
        <v>4.2356746713733059E-2</v>
      </c>
      <c r="P199" s="3" t="e">
        <f>1/VLOOKUP($K199,'5-7 Weighting'!Y:Z,2,FALSE)</f>
        <v>#N/A</v>
      </c>
      <c r="Q199" s="3" t="e">
        <f t="shared" si="45"/>
        <v>#N/A</v>
      </c>
      <c r="R199" s="3" t="e">
        <f>Q199/(VLOOKUP($BI199,'5-7 Weighting'!$AC$12:$AD$20,2,FALSE)/(VLOOKUP($BI199,'5-7 Weighting'!$AC$12:$AE$20,3,FALSE)))</f>
        <v>#N/A</v>
      </c>
      <c r="S199" s="3" t="e">
        <f t="shared" si="42"/>
        <v>#N/A</v>
      </c>
      <c r="T199" s="3" t="e">
        <f>1/VLOOKUP($K199,'5-7 Weighting'!$AO$9:$AP$311,2,FALSE)</f>
        <v>#N/A</v>
      </c>
      <c r="U199" s="3" t="e">
        <f t="shared" si="46"/>
        <v>#N/A</v>
      </c>
      <c r="V199" s="3" t="e">
        <f>U199/(VLOOKUP($BI199,'5-7 Weighting'!$AS$12:$AT$22,2,FALSE)/VLOOKUP($BI199,'5-7 Weighting'!$AS$12:$AU$22,3,FALSE))</f>
        <v>#N/A</v>
      </c>
      <c r="W199" s="3" t="e">
        <f t="shared" si="47"/>
        <v>#N/A</v>
      </c>
      <c r="X199" s="3">
        <f>1/VLOOKUP($K199,'5-7 Weighting'!$BE$9:$BF$487,2,FALSE)</f>
        <v>1</v>
      </c>
      <c r="Y199" s="3">
        <f t="shared" si="48"/>
        <v>50.978384274615436</v>
      </c>
      <c r="Z199" s="3">
        <f>Y199/(VLOOKUP($BI199,'5-7 Weighting'!$BI$12:$BJ$23,2,FALSE)/VLOOKUP($BI199,'5-7 Weighting'!$BI$12:$BK$23,3,FALSE))</f>
        <v>0.78784671014315977</v>
      </c>
      <c r="AA199" s="3">
        <f t="shared" si="49"/>
        <v>3.5390862066340879E-2</v>
      </c>
      <c r="AB199" s="3" t="e">
        <f>1/VLOOKUP($K199,'5-7 Weighting'!$BU$9:$BV$415,2,FALSE)</f>
        <v>#N/A</v>
      </c>
      <c r="AC199" s="3" t="e">
        <f t="shared" si="50"/>
        <v>#N/A</v>
      </c>
      <c r="AD199" s="3" t="e">
        <f>AC199/(VLOOKUP($BI199,'5-7 Weighting'!$BY$12:$BZ$23,2,FALSE)/(VLOOKUP($BI199,'5-7 Weighting'!$BY$12:$CA$23,3,FALSE)))</f>
        <v>#N/A</v>
      </c>
      <c r="AE199" s="3" t="e">
        <f t="shared" si="43"/>
        <v>#N/A</v>
      </c>
      <c r="AF199" s="3">
        <f>1/VLOOKUP($K199,'5-7 Weighting'!$CK$9:CL$445,2,FALSE)</f>
        <v>1</v>
      </c>
      <c r="AG199" s="3">
        <f t="shared" si="51"/>
        <v>50.978384274615436</v>
      </c>
      <c r="AH199" s="3">
        <f>AG199/(VLOOKUP($BI199,'5-7 Weighting'!$CO$12:$CP$23,2,FALSE)/(VLOOKUP($BI199,'5-7 Weighting'!$CO$12:$CQ$23,3,FALSE)))</f>
        <v>0.78155236883388968</v>
      </c>
      <c r="AI199" s="3">
        <f t="shared" si="44"/>
        <v>3.5108113960387162E-2</v>
      </c>
      <c r="AJ199" s="3" t="s">
        <v>357</v>
      </c>
      <c r="AK199" s="6">
        <v>4.4921000000000003E-2</v>
      </c>
      <c r="AL199" s="3" t="s">
        <v>358</v>
      </c>
      <c r="AM199" s="3">
        <v>1.9616157205240174E-2</v>
      </c>
      <c r="AN199" s="3" t="s">
        <v>26</v>
      </c>
      <c r="AO199" s="3" t="s">
        <v>5</v>
      </c>
      <c r="AP199" s="3" t="s">
        <v>6</v>
      </c>
      <c r="AQ199" s="3" t="s">
        <v>5</v>
      </c>
      <c r="AR199" s="3" t="s">
        <v>7</v>
      </c>
      <c r="AS199" s="3" t="s">
        <v>359</v>
      </c>
      <c r="AT199" s="3" t="s">
        <v>28</v>
      </c>
      <c r="AU199" s="3" t="s">
        <v>10</v>
      </c>
      <c r="AV199" s="3" t="s">
        <v>11</v>
      </c>
      <c r="AW199" s="4" t="s">
        <v>108</v>
      </c>
      <c r="AX199" s="4" t="s">
        <v>360</v>
      </c>
      <c r="AY199" s="4">
        <v>2010</v>
      </c>
      <c r="AZ199" s="3" t="s">
        <v>14</v>
      </c>
      <c r="BA199" s="3" t="s">
        <v>14</v>
      </c>
      <c r="BB199" s="3">
        <v>473</v>
      </c>
      <c r="BC199" s="3">
        <v>1</v>
      </c>
      <c r="BD199" s="3">
        <v>0</v>
      </c>
      <c r="BE199" s="3">
        <v>0</v>
      </c>
      <c r="BF199" s="3">
        <v>0</v>
      </c>
      <c r="BG199" s="4" t="s">
        <v>15</v>
      </c>
      <c r="BH199" s="4" t="s">
        <v>637</v>
      </c>
      <c r="BI199" s="3" t="s">
        <v>17</v>
      </c>
      <c r="BJ199" s="4" t="s">
        <v>33</v>
      </c>
      <c r="BK199" s="4"/>
      <c r="BL199" s="3">
        <v>1.5489999999999999</v>
      </c>
      <c r="BM199" s="3"/>
      <c r="BN199" s="3"/>
      <c r="BO199" s="3" t="s">
        <v>20</v>
      </c>
      <c r="BP199" s="3">
        <v>2.29</v>
      </c>
      <c r="BQ199" s="3"/>
    </row>
    <row r="200" spans="1:69" x14ac:dyDescent="0.25">
      <c r="A200" s="2">
        <v>97</v>
      </c>
      <c r="B200" s="3" t="s">
        <v>159</v>
      </c>
      <c r="C200" s="3">
        <v>97.1</v>
      </c>
      <c r="D200" s="3" t="s">
        <v>523</v>
      </c>
      <c r="E200" s="3" t="s">
        <v>160</v>
      </c>
      <c r="F200" s="3"/>
      <c r="G200" s="3"/>
      <c r="H200" s="3" t="str">
        <f>IF(AK200&lt;'2_3 - Outliers'!$F$11,"Exclude, Low outlier",IF(AK200&gt;'2_3 - Outliers'!$F$12,"Exclude, High outlier",""))</f>
        <v/>
      </c>
      <c r="I200" s="3">
        <f>IF(AM200="",VLOOKUP(BI200,'4 -Impute_SE'!$B$10:$C$21,2,FALSE),Database!AM200)</f>
        <v>6.021384603925508E-2</v>
      </c>
      <c r="J200" s="3">
        <f t="shared" si="39"/>
        <v>16.607475950765082</v>
      </c>
      <c r="K200" s="3" t="s">
        <v>1596</v>
      </c>
      <c r="L200" s="3">
        <f>1/VLOOKUP($K200,'5-7 Weighting'!J:K,2,FALSE)</f>
        <v>1</v>
      </c>
      <c r="M200" s="3">
        <f t="shared" si="40"/>
        <v>16.607475950765082</v>
      </c>
      <c r="N200" s="3">
        <f>M200/(VLOOKUP($BI200,'5-7 Weighting'!$M$9:$N$20,2,FALSE)/VLOOKUP($BI200,'5-7 Weighting'!$M$9:$O$20,3,FALSE))</f>
        <v>0.23820513742668648</v>
      </c>
      <c r="O200" s="3">
        <f t="shared" si="41"/>
        <v>1.0719231184200892E-2</v>
      </c>
      <c r="P200" s="3" t="e">
        <f>1/VLOOKUP($K200,'5-7 Weighting'!Y:Z,2,FALSE)</f>
        <v>#N/A</v>
      </c>
      <c r="Q200" s="3" t="e">
        <f t="shared" si="45"/>
        <v>#N/A</v>
      </c>
      <c r="R200" s="3" t="e">
        <f>Q200/(VLOOKUP($BI200,'5-7 Weighting'!$AC$12:$AD$20,2,FALSE)/(VLOOKUP($BI200,'5-7 Weighting'!$AC$12:$AE$20,3,FALSE)))</f>
        <v>#N/A</v>
      </c>
      <c r="S200" s="3" t="e">
        <f t="shared" si="42"/>
        <v>#N/A</v>
      </c>
      <c r="T200" s="3" t="e">
        <f>1/VLOOKUP($K200,'5-7 Weighting'!$AO$9:$AP$311,2,FALSE)</f>
        <v>#N/A</v>
      </c>
      <c r="U200" s="3" t="e">
        <f t="shared" si="46"/>
        <v>#N/A</v>
      </c>
      <c r="V200" s="3" t="e">
        <f>U200/(VLOOKUP($BI200,'5-7 Weighting'!$AS$12:$AT$22,2,FALSE)/VLOOKUP($BI200,'5-7 Weighting'!$AS$12:$AU$22,3,FALSE))</f>
        <v>#N/A</v>
      </c>
      <c r="W200" s="3" t="e">
        <f t="shared" si="47"/>
        <v>#N/A</v>
      </c>
      <c r="X200" s="3">
        <f>1/VLOOKUP($K200,'5-7 Weighting'!$BE$9:$BF$487,2,FALSE)</f>
        <v>1</v>
      </c>
      <c r="Y200" s="3">
        <f t="shared" si="48"/>
        <v>16.607475950765082</v>
      </c>
      <c r="Z200" s="3">
        <f>Y200/(VLOOKUP($BI200,'5-7 Weighting'!$BI$12:$BJ$23,2,FALSE)/VLOOKUP($BI200,'5-7 Weighting'!$BI$12:$BK$23,3,FALSE))</f>
        <v>0.24975731668046333</v>
      </c>
      <c r="AA200" s="3">
        <f t="shared" si="49"/>
        <v>1.123907925062085E-2</v>
      </c>
      <c r="AB200" s="3">
        <f>1/VLOOKUP($K200,'5-7 Weighting'!$BU$9:$BV$415,2,FALSE)</f>
        <v>1</v>
      </c>
      <c r="AC200" s="3">
        <f t="shared" si="50"/>
        <v>16.607475950765082</v>
      </c>
      <c r="AD200" s="3">
        <f>AC200/(VLOOKUP($BI200,'5-7 Weighting'!$BY$12:$BZ$23,2,FALSE)/(VLOOKUP($BI200,'5-7 Weighting'!$BY$12:$CA$23,3,FALSE)))</f>
        <v>1.4678751524489591</v>
      </c>
      <c r="AE200" s="3">
        <f t="shared" si="43"/>
        <v>6.6054381860203154E-2</v>
      </c>
      <c r="AF200" s="3">
        <f>1/VLOOKUP($K200,'5-7 Weighting'!$CK$9:CL$445,2,FALSE)</f>
        <v>1</v>
      </c>
      <c r="AG200" s="3">
        <f t="shared" si="51"/>
        <v>16.607475950765082</v>
      </c>
      <c r="AH200" s="3">
        <f>AG200/(VLOOKUP($BI200,'5-7 Weighting'!$CO$12:$CP$23,2,FALSE)/(VLOOKUP($BI200,'5-7 Weighting'!$CO$12:$CQ$23,3,FALSE)))</f>
        <v>0.26133160904530761</v>
      </c>
      <c r="AI200" s="3">
        <f t="shared" si="44"/>
        <v>1.1759922407038843E-2</v>
      </c>
      <c r="AJ200" s="3"/>
      <c r="AK200" s="6">
        <v>4.4999999999999998E-2</v>
      </c>
      <c r="AL200" s="3" t="s">
        <v>4</v>
      </c>
      <c r="AM200" s="3"/>
      <c r="AN200" s="3"/>
      <c r="AO200" s="3" t="s">
        <v>139</v>
      </c>
      <c r="AP200" s="3" t="s">
        <v>6</v>
      </c>
      <c r="AQ200" s="3" t="s">
        <v>5</v>
      </c>
      <c r="AR200" s="3" t="s">
        <v>7</v>
      </c>
      <c r="AS200" s="3" t="s">
        <v>37</v>
      </c>
      <c r="AT200" s="3" t="s">
        <v>28</v>
      </c>
      <c r="AU200" s="3" t="s">
        <v>57</v>
      </c>
      <c r="AV200" s="3" t="s">
        <v>11</v>
      </c>
      <c r="AW200" s="4" t="s">
        <v>12</v>
      </c>
      <c r="AX200" s="4" t="s">
        <v>140</v>
      </c>
      <c r="AY200" s="4">
        <v>2000</v>
      </c>
      <c r="AZ200" s="3" t="s">
        <v>30</v>
      </c>
      <c r="BA200" s="3" t="s">
        <v>14</v>
      </c>
      <c r="BB200" s="3">
        <v>8229</v>
      </c>
      <c r="BC200" s="3">
        <v>1</v>
      </c>
      <c r="BD200" s="3">
        <v>1</v>
      </c>
      <c r="BE200" s="3">
        <v>1</v>
      </c>
      <c r="BF200" s="3">
        <v>1</v>
      </c>
      <c r="BG200" s="4" t="s">
        <v>15</v>
      </c>
      <c r="BH200" s="4" t="s">
        <v>522</v>
      </c>
      <c r="BI200" s="4" t="s">
        <v>88</v>
      </c>
      <c r="BJ200" s="4" t="s">
        <v>161</v>
      </c>
      <c r="BK200" s="4"/>
      <c r="BL200" s="3" t="s">
        <v>20</v>
      </c>
      <c r="BM200" s="3"/>
      <c r="BN200" s="3"/>
      <c r="BO200" s="3" t="s">
        <v>20</v>
      </c>
      <c r="BP200" s="3" t="s">
        <v>20</v>
      </c>
      <c r="BQ200" s="3"/>
    </row>
    <row r="201" spans="1:69" x14ac:dyDescent="0.25">
      <c r="A201" s="2">
        <v>174</v>
      </c>
      <c r="B201" s="3" t="s">
        <v>1248</v>
      </c>
      <c r="C201" s="3">
        <v>174.1</v>
      </c>
      <c r="D201" s="3" t="s">
        <v>1249</v>
      </c>
      <c r="E201" s="3" t="s">
        <v>425</v>
      </c>
      <c r="F201" s="3"/>
      <c r="G201" s="3"/>
      <c r="H201" s="3" t="str">
        <f>IF(AK201&lt;'2_3 - Outliers'!$F$11,"Exclude, Low outlier",IF(AK201&gt;'2_3 - Outliers'!$F$12,"Exclude, High outlier",""))</f>
        <v/>
      </c>
      <c r="I201" s="3">
        <f>IF(AM201="",VLOOKUP(BI201,'4 -Impute_SE'!$B$10:$C$21,2,FALSE),Database!AM201)</f>
        <v>4.6885330104119514E-2</v>
      </c>
      <c r="J201" s="3">
        <f t="shared" si="39"/>
        <v>21.328633024002883</v>
      </c>
      <c r="K201" s="3" t="s">
        <v>1597</v>
      </c>
      <c r="L201" s="3">
        <f>1/VLOOKUP($K201,'5-7 Weighting'!J:K,2,FALSE)</f>
        <v>1</v>
      </c>
      <c r="M201" s="3">
        <f t="shared" si="40"/>
        <v>21.328633024002883</v>
      </c>
      <c r="N201" s="3">
        <f>M201/(VLOOKUP($BI201,'5-7 Weighting'!$M$9:$N$20,2,FALSE)/VLOOKUP($BI201,'5-7 Weighting'!$M$9:$O$20,3,FALSE))</f>
        <v>1.1911242229071497</v>
      </c>
      <c r="O201" s="3">
        <f t="shared" si="41"/>
        <v>5.5846252386014546E-2</v>
      </c>
      <c r="P201" s="3" t="e">
        <f>1/VLOOKUP($K201,'5-7 Weighting'!Y:Z,2,FALSE)</f>
        <v>#N/A</v>
      </c>
      <c r="Q201" s="3" t="e">
        <f t="shared" si="45"/>
        <v>#N/A</v>
      </c>
      <c r="R201" s="3" t="e">
        <f>Q201/(VLOOKUP($BI201,'5-7 Weighting'!$AC$12:$AD$20,2,FALSE)/(VLOOKUP($BI201,'5-7 Weighting'!$AC$12:$AE$20,3,FALSE)))</f>
        <v>#N/A</v>
      </c>
      <c r="S201" s="3" t="e">
        <f t="shared" si="42"/>
        <v>#N/A</v>
      </c>
      <c r="T201" s="3" t="e">
        <f>1/VLOOKUP($K201,'5-7 Weighting'!$AO$9:$AP$311,2,FALSE)</f>
        <v>#N/A</v>
      </c>
      <c r="U201" s="3" t="e">
        <f t="shared" si="46"/>
        <v>#N/A</v>
      </c>
      <c r="V201" s="3" t="e">
        <f>U201/(VLOOKUP($BI201,'5-7 Weighting'!$AS$12:$AT$22,2,FALSE)/VLOOKUP($BI201,'5-7 Weighting'!$AS$12:$AU$22,3,FALSE))</f>
        <v>#N/A</v>
      </c>
      <c r="W201" s="3" t="e">
        <f t="shared" si="47"/>
        <v>#N/A</v>
      </c>
      <c r="X201" s="3">
        <f>1/VLOOKUP($K201,'5-7 Weighting'!$BE$9:$BF$487,2,FALSE)</f>
        <v>1</v>
      </c>
      <c r="Y201" s="3">
        <f t="shared" si="48"/>
        <v>21.328633024002883</v>
      </c>
      <c r="Z201" s="3">
        <f>Y201/(VLOOKUP($BI201,'5-7 Weighting'!$BI$12:$BJ$23,2,FALSE)/VLOOKUP($BI201,'5-7 Weighting'!$BI$12:$BK$23,3,FALSE))</f>
        <v>1.1738621364004838</v>
      </c>
      <c r="AA201" s="3">
        <f t="shared" si="49"/>
        <v>5.5036913761863648E-2</v>
      </c>
      <c r="AB201" s="3" t="e">
        <f>1/VLOOKUP($K201,'5-7 Weighting'!$BU$9:$BV$415,2,FALSE)</f>
        <v>#N/A</v>
      </c>
      <c r="AC201" s="3" t="e">
        <f t="shared" si="50"/>
        <v>#N/A</v>
      </c>
      <c r="AD201" s="3" t="e">
        <f>AC201/(VLOOKUP($BI201,'5-7 Weighting'!$BY$12:$BZ$23,2,FALSE)/(VLOOKUP($BI201,'5-7 Weighting'!$BY$12:$CA$23,3,FALSE)))</f>
        <v>#N/A</v>
      </c>
      <c r="AE201" s="3" t="e">
        <f t="shared" si="43"/>
        <v>#N/A</v>
      </c>
      <c r="AF201" s="3">
        <f>1/VLOOKUP($K201,'5-7 Weighting'!$CK$9:CL$445,2,FALSE)</f>
        <v>1</v>
      </c>
      <c r="AG201" s="3">
        <f t="shared" si="51"/>
        <v>21.328633024002883</v>
      </c>
      <c r="AH201" s="3">
        <f>AG201/(VLOOKUP($BI201,'5-7 Weighting'!$CO$12:$CP$23,2,FALSE)/(VLOOKUP($BI201,'5-7 Weighting'!$CO$12:$CQ$23,3,FALSE)))</f>
        <v>1.2148718410332908</v>
      </c>
      <c r="AI201" s="3">
        <f t="shared" si="44"/>
        <v>5.695966730104525E-2</v>
      </c>
      <c r="AJ201" s="3" t="s">
        <v>82</v>
      </c>
      <c r="AK201" s="6">
        <v>4.6885330104119514E-2</v>
      </c>
      <c r="AL201" s="3" t="s">
        <v>462</v>
      </c>
      <c r="AM201" s="3">
        <v>4.6885330104119514E-2</v>
      </c>
      <c r="AN201" s="3" t="s">
        <v>1310</v>
      </c>
      <c r="AO201" s="3" t="s">
        <v>5</v>
      </c>
      <c r="AP201" s="3" t="s">
        <v>1312</v>
      </c>
      <c r="AQ201" s="3" t="s">
        <v>5</v>
      </c>
      <c r="AR201" s="3" t="s">
        <v>1325</v>
      </c>
      <c r="AS201" s="3" t="s">
        <v>37</v>
      </c>
      <c r="AT201" s="3" t="s">
        <v>1326</v>
      </c>
      <c r="AU201" s="3" t="s">
        <v>57</v>
      </c>
      <c r="AV201" s="3" t="s">
        <v>11</v>
      </c>
      <c r="AW201" s="4" t="s">
        <v>12</v>
      </c>
      <c r="AX201" s="4" t="s">
        <v>13</v>
      </c>
      <c r="AY201" s="4">
        <v>2011</v>
      </c>
      <c r="AZ201" s="3" t="s">
        <v>14</v>
      </c>
      <c r="BA201" s="3" t="s">
        <v>2425</v>
      </c>
      <c r="BB201" s="3">
        <v>2209</v>
      </c>
      <c r="BC201" s="3">
        <v>1</v>
      </c>
      <c r="BD201" s="3">
        <v>0</v>
      </c>
      <c r="BE201" s="3">
        <v>0</v>
      </c>
      <c r="BF201" s="3">
        <v>0</v>
      </c>
      <c r="BG201" s="4" t="s">
        <v>15</v>
      </c>
      <c r="BH201" s="4" t="s">
        <v>1384</v>
      </c>
      <c r="BI201" s="4" t="s">
        <v>32</v>
      </c>
      <c r="BJ201" s="4" t="s">
        <v>1407</v>
      </c>
      <c r="BK201" s="4" t="s">
        <v>59</v>
      </c>
      <c r="BL201" s="3">
        <v>1E-3</v>
      </c>
      <c r="BM201" s="3"/>
      <c r="BN201" s="3"/>
      <c r="BO201" s="3"/>
      <c r="BP201" s="3">
        <v>1</v>
      </c>
      <c r="BQ201" s="3" t="s">
        <v>125</v>
      </c>
    </row>
    <row r="202" spans="1:69" x14ac:dyDescent="0.25">
      <c r="A202" s="2">
        <v>38</v>
      </c>
      <c r="B202" s="3" t="s">
        <v>104</v>
      </c>
      <c r="C202" s="3">
        <v>38.5</v>
      </c>
      <c r="D202" s="3" t="s">
        <v>325</v>
      </c>
      <c r="E202" s="3" t="s">
        <v>195</v>
      </c>
      <c r="F202" s="3"/>
      <c r="G202" s="3"/>
      <c r="H202" s="3" t="str">
        <f>IF(AK202&lt;'2_3 - Outliers'!$F$11,"Exclude, Low outlier",IF(AK202&gt;'2_3 - Outliers'!$F$12,"Exclude, High outlier",""))</f>
        <v/>
      </c>
      <c r="I202" s="3">
        <f>IF(AM202="",VLOOKUP(BI202,'4 -Impute_SE'!$B$10:$C$21,2,FALSE),Database!AM202)</f>
        <v>5.4009386828965854E-2</v>
      </c>
      <c r="J202" s="3">
        <f t="shared" si="39"/>
        <v>18.515300000845198</v>
      </c>
      <c r="K202" s="3" t="s">
        <v>1598</v>
      </c>
      <c r="L202" s="3">
        <f>1/VLOOKUP($K202,'5-7 Weighting'!J:K,2,FALSE)</f>
        <v>1</v>
      </c>
      <c r="M202" s="3">
        <f t="shared" si="40"/>
        <v>18.515300000845198</v>
      </c>
      <c r="N202" s="3">
        <f>M202/(VLOOKUP($BI202,'5-7 Weighting'!$M$9:$N$20,2,FALSE)/VLOOKUP($BI202,'5-7 Weighting'!$M$9:$O$20,3,FALSE))</f>
        <v>1.0340101168499765</v>
      </c>
      <c r="O202" s="3">
        <f t="shared" si="41"/>
        <v>4.8598475491948893E-2</v>
      </c>
      <c r="P202" s="3" t="e">
        <f>1/VLOOKUP($K202,'5-7 Weighting'!Y:Z,2,FALSE)</f>
        <v>#N/A</v>
      </c>
      <c r="Q202" s="3" t="e">
        <f t="shared" si="45"/>
        <v>#N/A</v>
      </c>
      <c r="R202" s="3" t="e">
        <f>Q202/(VLOOKUP($BI202,'5-7 Weighting'!$AC$12:$AD$20,2,FALSE)/(VLOOKUP($BI202,'5-7 Weighting'!$AC$12:$AE$20,3,FALSE)))</f>
        <v>#N/A</v>
      </c>
      <c r="S202" s="3" t="e">
        <f t="shared" si="42"/>
        <v>#N/A</v>
      </c>
      <c r="T202" s="3" t="e">
        <f>1/VLOOKUP($K202,'5-7 Weighting'!$AO$9:$AP$311,2,FALSE)</f>
        <v>#N/A</v>
      </c>
      <c r="U202" s="3" t="e">
        <f t="shared" si="46"/>
        <v>#N/A</v>
      </c>
      <c r="V202" s="3" t="e">
        <f>U202/(VLOOKUP($BI202,'5-7 Weighting'!$AS$12:$AT$22,2,FALSE)/VLOOKUP($BI202,'5-7 Weighting'!$AS$12:$AU$22,3,FALSE))</f>
        <v>#N/A</v>
      </c>
      <c r="W202" s="3" t="e">
        <f t="shared" si="47"/>
        <v>#N/A</v>
      </c>
      <c r="X202" s="3">
        <f>1/VLOOKUP($K202,'5-7 Weighting'!$BE$9:$BF$487,2,FALSE)</f>
        <v>1</v>
      </c>
      <c r="Y202" s="3">
        <f t="shared" si="48"/>
        <v>18.515300000845198</v>
      </c>
      <c r="Z202" s="3">
        <f>Y202/(VLOOKUP($BI202,'5-7 Weighting'!$BI$12:$BJ$23,2,FALSE)/VLOOKUP($BI202,'5-7 Weighting'!$BI$12:$BK$23,3,FALSE))</f>
        <v>1.019024969421551</v>
      </c>
      <c r="AA202" s="3">
        <f t="shared" si="49"/>
        <v>4.7894173562812899E-2</v>
      </c>
      <c r="AB202" s="3" t="e">
        <f>1/VLOOKUP($K202,'5-7 Weighting'!$BU$9:$BV$415,2,FALSE)</f>
        <v>#N/A</v>
      </c>
      <c r="AC202" s="3" t="e">
        <f t="shared" si="50"/>
        <v>#N/A</v>
      </c>
      <c r="AD202" s="3" t="e">
        <f>AC202/(VLOOKUP($BI202,'5-7 Weighting'!$BY$12:$BZ$23,2,FALSE)/(VLOOKUP($BI202,'5-7 Weighting'!$BY$12:$CA$23,3,FALSE)))</f>
        <v>#N/A</v>
      </c>
      <c r="AE202" s="3" t="e">
        <f t="shared" si="43"/>
        <v>#N/A</v>
      </c>
      <c r="AF202" s="3">
        <f>1/VLOOKUP($K202,'5-7 Weighting'!$CK$9:CL$445,2,FALSE)</f>
        <v>1</v>
      </c>
      <c r="AG202" s="3">
        <f t="shared" si="51"/>
        <v>18.515300000845198</v>
      </c>
      <c r="AH202" s="3">
        <f>AG202/(VLOOKUP($BI202,'5-7 Weighting'!$CO$12:$CP$23,2,FALSE)/(VLOOKUP($BI202,'5-7 Weighting'!$CO$12:$CQ$23,3,FALSE)))</f>
        <v>1.0546253280271851</v>
      </c>
      <c r="AI202" s="3">
        <f t="shared" si="44"/>
        <v>4.9567390417277701E-2</v>
      </c>
      <c r="AJ202" s="3" t="s">
        <v>196</v>
      </c>
      <c r="AK202" s="6">
        <v>4.7E-2</v>
      </c>
      <c r="AL202" s="3" t="s">
        <v>157</v>
      </c>
      <c r="AM202" s="3"/>
      <c r="AN202" s="3"/>
      <c r="AO202" s="3" t="s">
        <v>5</v>
      </c>
      <c r="AP202" s="3" t="s">
        <v>6</v>
      </c>
      <c r="AQ202" s="3" t="s">
        <v>5</v>
      </c>
      <c r="AR202" s="3" t="s">
        <v>7</v>
      </c>
      <c r="AS202" s="3" t="s">
        <v>37</v>
      </c>
      <c r="AT202" s="3" t="s">
        <v>28</v>
      </c>
      <c r="AU202" s="3" t="s">
        <v>10</v>
      </c>
      <c r="AV202" s="3" t="s">
        <v>197</v>
      </c>
      <c r="AW202" s="4" t="s">
        <v>108</v>
      </c>
      <c r="AX202" s="4" t="s">
        <v>109</v>
      </c>
      <c r="AY202" s="4">
        <v>2010</v>
      </c>
      <c r="AZ202" s="3" t="s">
        <v>14</v>
      </c>
      <c r="BA202" s="3" t="s">
        <v>14</v>
      </c>
      <c r="BB202" s="3">
        <v>1000</v>
      </c>
      <c r="BC202" s="3">
        <v>1</v>
      </c>
      <c r="BD202" s="3">
        <v>0</v>
      </c>
      <c r="BE202" s="3">
        <v>0</v>
      </c>
      <c r="BF202" s="3">
        <v>0</v>
      </c>
      <c r="BG202" s="4" t="s">
        <v>15</v>
      </c>
      <c r="BH202" s="4" t="s">
        <v>110</v>
      </c>
      <c r="BI202" s="4" t="s">
        <v>32</v>
      </c>
      <c r="BJ202" s="4" t="s">
        <v>119</v>
      </c>
      <c r="BK202" s="4"/>
      <c r="BL202" s="3">
        <v>4.7E-2</v>
      </c>
      <c r="BM202" s="3"/>
      <c r="BN202" s="3"/>
      <c r="BO202" s="3" t="s">
        <v>20</v>
      </c>
      <c r="BP202" s="3" t="s">
        <v>20</v>
      </c>
      <c r="BQ202" s="3"/>
    </row>
    <row r="203" spans="1:69" x14ac:dyDescent="0.25">
      <c r="A203" s="2">
        <v>65</v>
      </c>
      <c r="B203" s="3" t="s">
        <v>354</v>
      </c>
      <c r="C203" s="3">
        <v>65.099999999999994</v>
      </c>
      <c r="D203" s="3" t="s">
        <v>731</v>
      </c>
      <c r="E203" s="3" t="s">
        <v>381</v>
      </c>
      <c r="F203" s="3"/>
      <c r="G203" s="3"/>
      <c r="H203" s="3" t="str">
        <f>IF(AK203&lt;'2_3 - Outliers'!$F$11,"Exclude, Low outlier",IF(AK203&gt;'2_3 - Outliers'!$F$12,"Exclude, High outlier",""))</f>
        <v/>
      </c>
      <c r="I203" s="3">
        <f>IF(AM203="",VLOOKUP(BI203,'4 -Impute_SE'!$B$10:$C$21,2,FALSE),Database!AM203)</f>
        <v>0.11250909090909089</v>
      </c>
      <c r="J203" s="3">
        <f t="shared" si="39"/>
        <v>8.8881706528765374</v>
      </c>
      <c r="K203" s="3" t="s">
        <v>1499</v>
      </c>
      <c r="L203" s="3">
        <f>1/VLOOKUP($K203,'5-7 Weighting'!J:K,2,FALSE)</f>
        <v>0.5</v>
      </c>
      <c r="M203" s="3">
        <f t="shared" si="40"/>
        <v>4.4440853264382687</v>
      </c>
      <c r="N203" s="3">
        <f>M203/(VLOOKUP($BI203,'5-7 Weighting'!$M$9:$N$20,2,FALSE)/VLOOKUP($BI203,'5-7 Weighting'!$M$9:$O$20,3,FALSE))</f>
        <v>6.0305260328682629E-2</v>
      </c>
      <c r="O203" s="3">
        <f t="shared" si="41"/>
        <v>2.9853516073111044E-3</v>
      </c>
      <c r="P203" s="3" t="e">
        <f>1/VLOOKUP($K203,'5-7 Weighting'!Y:Z,2,FALSE)</f>
        <v>#N/A</v>
      </c>
      <c r="Q203" s="3" t="e">
        <f t="shared" si="45"/>
        <v>#N/A</v>
      </c>
      <c r="R203" s="3" t="e">
        <f>Q203/(VLOOKUP($BI203,'5-7 Weighting'!$AC$12:$AD$20,2,FALSE)/(VLOOKUP($BI203,'5-7 Weighting'!$AC$12:$AE$20,3,FALSE)))</f>
        <v>#N/A</v>
      </c>
      <c r="S203" s="3" t="e">
        <f t="shared" si="42"/>
        <v>#N/A</v>
      </c>
      <c r="T203" s="3" t="e">
        <f>1/VLOOKUP($K203,'5-7 Weighting'!$AO$9:$AP$311,2,FALSE)</f>
        <v>#N/A</v>
      </c>
      <c r="U203" s="3" t="e">
        <f t="shared" si="46"/>
        <v>#N/A</v>
      </c>
      <c r="V203" s="3" t="e">
        <f>U203/(VLOOKUP($BI203,'5-7 Weighting'!$AS$12:$AT$22,2,FALSE)/VLOOKUP($BI203,'5-7 Weighting'!$AS$12:$AU$22,3,FALSE))</f>
        <v>#N/A</v>
      </c>
      <c r="W203" s="3" t="e">
        <f t="shared" si="47"/>
        <v>#N/A</v>
      </c>
      <c r="X203" s="3">
        <f>1/VLOOKUP($K203,'5-7 Weighting'!$BE$9:$BF$487,2,FALSE)</f>
        <v>0.5</v>
      </c>
      <c r="Y203" s="3">
        <f t="shared" si="48"/>
        <v>4.4440853264382687</v>
      </c>
      <c r="Z203" s="3">
        <f>Y203/(VLOOKUP($BI203,'5-7 Weighting'!$BI$12:$BJ$23,2,FALSE)/VLOOKUP($BI203,'5-7 Weighting'!$BI$12:$BK$23,3,FALSE))</f>
        <v>5.1481428417886499E-2</v>
      </c>
      <c r="AA203" s="3">
        <f t="shared" si="49"/>
        <v>2.5485366323990529E-3</v>
      </c>
      <c r="AB203" s="3" t="e">
        <f>1/VLOOKUP($K203,'5-7 Weighting'!$BU$9:$BV$415,2,FALSE)</f>
        <v>#N/A</v>
      </c>
      <c r="AC203" s="3" t="e">
        <f t="shared" si="50"/>
        <v>#N/A</v>
      </c>
      <c r="AD203" s="3" t="e">
        <f>AC203/(VLOOKUP($BI203,'5-7 Weighting'!$BY$12:$BZ$23,2,FALSE)/(VLOOKUP($BI203,'5-7 Weighting'!$BY$12:$CA$23,3,FALSE)))</f>
        <v>#N/A</v>
      </c>
      <c r="AE203" s="3" t="e">
        <f t="shared" si="43"/>
        <v>#N/A</v>
      </c>
      <c r="AF203" s="3">
        <f>1/VLOOKUP($K203,'5-7 Weighting'!$CK$9:CL$445,2,FALSE)</f>
        <v>0.5</v>
      </c>
      <c r="AG203" s="3">
        <f t="shared" si="51"/>
        <v>4.4440853264382687</v>
      </c>
      <c r="AH203" s="3">
        <f>AG203/(VLOOKUP($BI203,'5-7 Weighting'!$CO$12:$CP$23,2,FALSE)/(VLOOKUP($BI203,'5-7 Weighting'!$CO$12:$CQ$23,3,FALSE)))</f>
        <v>4.2159908389411201E-2</v>
      </c>
      <c r="AI203" s="3">
        <f t="shared" si="44"/>
        <v>2.0870841049094118E-3</v>
      </c>
      <c r="AJ203" s="3" t="s">
        <v>370</v>
      </c>
      <c r="AK203" s="6">
        <v>4.9503999999999992E-2</v>
      </c>
      <c r="AL203" s="3" t="s">
        <v>358</v>
      </c>
      <c r="AM203" s="3">
        <v>0.11250909090909089</v>
      </c>
      <c r="AN203" s="3" t="s">
        <v>26</v>
      </c>
      <c r="AO203" s="3" t="s">
        <v>53</v>
      </c>
      <c r="AP203" s="3" t="s">
        <v>6</v>
      </c>
      <c r="AQ203" s="3" t="s">
        <v>54</v>
      </c>
      <c r="AR203" s="3" t="s">
        <v>7</v>
      </c>
      <c r="AS203" s="3" t="s">
        <v>359</v>
      </c>
      <c r="AT203" s="3" t="s">
        <v>28</v>
      </c>
      <c r="AU203" s="3" t="s">
        <v>10</v>
      </c>
      <c r="AV203" s="3" t="s">
        <v>11</v>
      </c>
      <c r="AW203" s="4" t="s">
        <v>108</v>
      </c>
      <c r="AX203" s="4" t="s">
        <v>366</v>
      </c>
      <c r="AY203" s="4">
        <v>2010</v>
      </c>
      <c r="AZ203" s="3" t="s">
        <v>14</v>
      </c>
      <c r="BA203" s="3" t="s">
        <v>14</v>
      </c>
      <c r="BB203" s="3">
        <v>473</v>
      </c>
      <c r="BC203" s="3">
        <v>1</v>
      </c>
      <c r="BD203" s="3">
        <v>0</v>
      </c>
      <c r="BE203" s="3">
        <v>0</v>
      </c>
      <c r="BF203" s="3">
        <v>0</v>
      </c>
      <c r="BG203" s="4" t="s">
        <v>348</v>
      </c>
      <c r="BH203" s="4" t="s">
        <v>727</v>
      </c>
      <c r="BI203" s="4" t="s">
        <v>645</v>
      </c>
      <c r="BJ203" s="4" t="s">
        <v>33</v>
      </c>
      <c r="BK203" s="4"/>
      <c r="BL203" s="3">
        <v>0.104</v>
      </c>
      <c r="BM203" s="3"/>
      <c r="BN203" s="3"/>
      <c r="BO203" s="3" t="s">
        <v>20</v>
      </c>
      <c r="BP203" s="3">
        <v>0.44</v>
      </c>
      <c r="BQ203" s="3"/>
    </row>
    <row r="204" spans="1:69" x14ac:dyDescent="0.25">
      <c r="A204" s="2">
        <v>73</v>
      </c>
      <c r="B204" s="3" t="s">
        <v>762</v>
      </c>
      <c r="C204" s="3">
        <v>73.150000000000006</v>
      </c>
      <c r="D204" s="3" t="s">
        <v>763</v>
      </c>
      <c r="E204" s="3" t="s">
        <v>764</v>
      </c>
      <c r="F204" s="3"/>
      <c r="G204" s="3"/>
      <c r="H204" s="3" t="str">
        <f>IF(AK204&lt;'2_3 - Outliers'!$F$11,"Exclude, Low outlier",IF(AK204&gt;'2_3 - Outliers'!$F$12,"Exclude, High outlier",""))</f>
        <v/>
      </c>
      <c r="I204" s="3">
        <f>IF(AM204="",VLOOKUP(BI204,'4 -Impute_SE'!$B$10:$C$21,2,FALSE),Database!AM204)</f>
        <v>3.6100723041562928E-2</v>
      </c>
      <c r="J204" s="3">
        <f t="shared" si="39"/>
        <v>27.700276220193579</v>
      </c>
      <c r="K204" s="3" t="s">
        <v>1599</v>
      </c>
      <c r="L204" s="3">
        <f>1/VLOOKUP($K204,'5-7 Weighting'!J:K,2,FALSE)</f>
        <v>1</v>
      </c>
      <c r="M204" s="3">
        <f t="shared" si="40"/>
        <v>27.700276220193579</v>
      </c>
      <c r="N204" s="3">
        <f>M204/(VLOOKUP($BI204,'5-7 Weighting'!$M$9:$N$20,2,FALSE)/VLOOKUP($BI204,'5-7 Weighting'!$M$9:$O$20,3,FALSE))</f>
        <v>0.37588665516780206</v>
      </c>
      <c r="O204" s="3">
        <f t="shared" si="41"/>
        <v>1.872629644586056E-2</v>
      </c>
      <c r="P204" s="3" t="e">
        <f>1/VLOOKUP($K204,'5-7 Weighting'!Y:Z,2,FALSE)</f>
        <v>#N/A</v>
      </c>
      <c r="Q204" s="3" t="e">
        <f t="shared" si="45"/>
        <v>#N/A</v>
      </c>
      <c r="R204" s="3" t="e">
        <f>Q204/(VLOOKUP($BI204,'5-7 Weighting'!$AC$12:$AD$20,2,FALSE)/(VLOOKUP($BI204,'5-7 Weighting'!$AC$12:$AE$20,3,FALSE)))</f>
        <v>#N/A</v>
      </c>
      <c r="S204" s="3" t="e">
        <f t="shared" si="42"/>
        <v>#N/A</v>
      </c>
      <c r="T204" s="3" t="e">
        <f>1/VLOOKUP($K204,'5-7 Weighting'!$AO$9:$AP$311,2,FALSE)</f>
        <v>#N/A</v>
      </c>
      <c r="U204" s="3" t="e">
        <f t="shared" si="46"/>
        <v>#N/A</v>
      </c>
      <c r="V204" s="3" t="e">
        <f>U204/(VLOOKUP($BI204,'5-7 Weighting'!$AS$12:$AT$22,2,FALSE)/VLOOKUP($BI204,'5-7 Weighting'!$AS$12:$AU$22,3,FALSE))</f>
        <v>#N/A</v>
      </c>
      <c r="W204" s="3" t="e">
        <f t="shared" si="47"/>
        <v>#N/A</v>
      </c>
      <c r="X204" s="3">
        <f>1/VLOOKUP($K204,'5-7 Weighting'!$BE$9:$BF$487,2,FALSE)</f>
        <v>1</v>
      </c>
      <c r="Y204" s="3">
        <f t="shared" si="48"/>
        <v>27.700276220193579</v>
      </c>
      <c r="Z204" s="3">
        <f>Y204/(VLOOKUP($BI204,'5-7 Weighting'!$BI$12:$BJ$23,2,FALSE)/VLOOKUP($BI204,'5-7 Weighting'!$BI$12:$BK$23,3,FALSE))</f>
        <v>0.32088713033970773</v>
      </c>
      <c r="AA204" s="3">
        <f t="shared" si="49"/>
        <v>1.5986275239594054E-2</v>
      </c>
      <c r="AB204" s="3">
        <f>1/VLOOKUP($K204,'5-7 Weighting'!$BU$9:$BV$415,2,FALSE)</f>
        <v>1</v>
      </c>
      <c r="AC204" s="3">
        <f t="shared" si="50"/>
        <v>27.700276220193579</v>
      </c>
      <c r="AD204" s="3">
        <f>AC204/(VLOOKUP($BI204,'5-7 Weighting'!$BY$12:$BZ$23,2,FALSE)/(VLOOKUP($BI204,'5-7 Weighting'!$BY$12:$CA$23,3,FALSE)))</f>
        <v>0.20521573892778272</v>
      </c>
      <c r="AE204" s="3">
        <f t="shared" si="43"/>
        <v>1.0223642445626163E-2</v>
      </c>
      <c r="AF204" s="3" t="e">
        <f>1/VLOOKUP($K204,'5-7 Weighting'!$CK$9:CL$445,2,FALSE)</f>
        <v>#N/A</v>
      </c>
      <c r="AG204" s="3" t="e">
        <f t="shared" si="51"/>
        <v>#N/A</v>
      </c>
      <c r="AH204" s="3" t="e">
        <f>AG204/(VLOOKUP($BI204,'5-7 Weighting'!$CO$12:$CP$23,2,FALSE)/(VLOOKUP($BI204,'5-7 Weighting'!$CO$12:$CQ$23,3,FALSE)))</f>
        <v>#N/A</v>
      </c>
      <c r="AI204" s="3" t="e">
        <f t="shared" si="44"/>
        <v>#N/A</v>
      </c>
      <c r="AJ204" s="3" t="s">
        <v>24</v>
      </c>
      <c r="AK204" s="6">
        <v>4.9818997797356837E-2</v>
      </c>
      <c r="AL204" s="3" t="s">
        <v>25</v>
      </c>
      <c r="AM204" s="3">
        <v>3.6100723041562928E-2</v>
      </c>
      <c r="AN204" s="3" t="s">
        <v>26</v>
      </c>
      <c r="AO204" s="3" t="s">
        <v>53</v>
      </c>
      <c r="AP204" s="3" t="s">
        <v>6</v>
      </c>
      <c r="AQ204" s="3" t="s">
        <v>54</v>
      </c>
      <c r="AR204" s="3" t="s">
        <v>7</v>
      </c>
      <c r="AS204" s="3" t="s">
        <v>765</v>
      </c>
      <c r="AT204" s="3" t="s">
        <v>28</v>
      </c>
      <c r="AU204" s="3" t="s">
        <v>10</v>
      </c>
      <c r="AV204" s="3" t="s">
        <v>182</v>
      </c>
      <c r="AW204" s="4" t="s">
        <v>12</v>
      </c>
      <c r="AX204" s="4" t="s">
        <v>158</v>
      </c>
      <c r="AY204" s="4">
        <v>2011</v>
      </c>
      <c r="AZ204" s="3" t="s">
        <v>14</v>
      </c>
      <c r="BA204" s="3" t="s">
        <v>14</v>
      </c>
      <c r="BB204" s="3">
        <v>53</v>
      </c>
      <c r="BC204" s="3">
        <v>0</v>
      </c>
      <c r="BD204" s="3">
        <v>0</v>
      </c>
      <c r="BE204" s="3">
        <v>1</v>
      </c>
      <c r="BF204" s="3">
        <v>1</v>
      </c>
      <c r="BG204" s="4" t="s">
        <v>348</v>
      </c>
      <c r="BH204" s="4" t="s">
        <v>766</v>
      </c>
      <c r="BI204" s="4" t="s">
        <v>645</v>
      </c>
      <c r="BJ204" s="4" t="s">
        <v>33</v>
      </c>
      <c r="BK204" s="4"/>
      <c r="BL204" s="3">
        <v>1206.2840000000001</v>
      </c>
      <c r="BM204" s="3"/>
      <c r="BN204" s="3"/>
      <c r="BO204" s="3" t="s">
        <v>20</v>
      </c>
      <c r="BP204" s="3">
        <v>1.38</v>
      </c>
      <c r="BQ204" s="3"/>
    </row>
    <row r="205" spans="1:69" x14ac:dyDescent="0.25">
      <c r="A205" s="2">
        <v>72</v>
      </c>
      <c r="B205" s="3" t="s">
        <v>275</v>
      </c>
      <c r="C205" s="3">
        <v>72.2</v>
      </c>
      <c r="D205" s="3" t="s">
        <v>421</v>
      </c>
      <c r="E205" s="3" t="s">
        <v>324</v>
      </c>
      <c r="F205" s="3"/>
      <c r="G205" s="3"/>
      <c r="H205" s="3" t="str">
        <f>IF(AK205&lt;'2_3 - Outliers'!$F$11,"Exclude, Low outlier",IF(AK205&gt;'2_3 - Outliers'!$F$12,"Exclude, High outlier",""))</f>
        <v/>
      </c>
      <c r="I205" s="3">
        <f>IF(AM205="",VLOOKUP(BI205,'4 -Impute_SE'!$B$10:$C$21,2,FALSE),Database!AM205)</f>
        <v>1.2348825587206395E-2</v>
      </c>
      <c r="J205" s="3">
        <f t="shared" si="39"/>
        <v>80.979360582760023</v>
      </c>
      <c r="K205" s="3" t="s">
        <v>1600</v>
      </c>
      <c r="L205" s="3">
        <f>1/VLOOKUP($K205,'5-7 Weighting'!J:K,2,FALSE)</f>
        <v>1</v>
      </c>
      <c r="M205" s="3">
        <f t="shared" si="40"/>
        <v>80.979360582760023</v>
      </c>
      <c r="N205" s="3">
        <f>M205/(VLOOKUP($BI205,'5-7 Weighting'!$M$9:$N$20,2,FALSE)/VLOOKUP($BI205,'5-7 Weighting'!$M$9:$O$20,3,FALSE))</f>
        <v>1.4978263167004475</v>
      </c>
      <c r="O205" s="3">
        <f t="shared" si="41"/>
        <v>7.4891315835022385E-2</v>
      </c>
      <c r="P205" s="3" t="e">
        <f>1/VLOOKUP($K205,'5-7 Weighting'!Y:Z,2,FALSE)</f>
        <v>#N/A</v>
      </c>
      <c r="Q205" s="3" t="e">
        <f t="shared" si="45"/>
        <v>#N/A</v>
      </c>
      <c r="R205" s="3" t="e">
        <f>Q205/(VLOOKUP($BI205,'5-7 Weighting'!$AC$12:$AD$20,2,FALSE)/(VLOOKUP($BI205,'5-7 Weighting'!$AC$12:$AE$20,3,FALSE)))</f>
        <v>#N/A</v>
      </c>
      <c r="S205" s="3" t="e">
        <f t="shared" si="42"/>
        <v>#N/A</v>
      </c>
      <c r="T205" s="3" t="e">
        <f>1/VLOOKUP($K205,'5-7 Weighting'!$AO$9:$AP$311,2,FALSE)</f>
        <v>#N/A</v>
      </c>
      <c r="U205" s="3" t="e">
        <f t="shared" si="46"/>
        <v>#N/A</v>
      </c>
      <c r="V205" s="3" t="e">
        <f>U205/(VLOOKUP($BI205,'5-7 Weighting'!$AS$12:$AT$22,2,FALSE)/VLOOKUP($BI205,'5-7 Weighting'!$AS$12:$AU$22,3,FALSE))</f>
        <v>#N/A</v>
      </c>
      <c r="W205" s="3" t="e">
        <f t="shared" si="47"/>
        <v>#N/A</v>
      </c>
      <c r="X205" s="3">
        <f>1/VLOOKUP($K205,'5-7 Weighting'!$BE$9:$BF$487,2,FALSE)</f>
        <v>1</v>
      </c>
      <c r="Y205" s="3">
        <f t="shared" si="48"/>
        <v>80.979360582760023</v>
      </c>
      <c r="Z205" s="3">
        <f>Y205/(VLOOKUP($BI205,'5-7 Weighting'!$BI$12:$BJ$23,2,FALSE)/VLOOKUP($BI205,'5-7 Weighting'!$BI$12:$BK$23,3,FALSE))</f>
        <v>1.251497546115695</v>
      </c>
      <c r="AA205" s="3">
        <f t="shared" si="49"/>
        <v>6.2574877305784746E-2</v>
      </c>
      <c r="AB205" s="3">
        <f>1/VLOOKUP($K205,'5-7 Weighting'!$BU$9:$BV$415,2,FALSE)</f>
        <v>1</v>
      </c>
      <c r="AC205" s="3">
        <f t="shared" si="50"/>
        <v>80.979360582760023</v>
      </c>
      <c r="AD205" s="3">
        <f>AC205/(VLOOKUP($BI205,'5-7 Weighting'!$BY$12:$BZ$23,2,FALSE)/(VLOOKUP($BI205,'5-7 Weighting'!$BY$12:$CA$23,3,FALSE)))</f>
        <v>3.582907332653348</v>
      </c>
      <c r="AE205" s="3">
        <f t="shared" si="43"/>
        <v>0.17914536663266742</v>
      </c>
      <c r="AF205" s="3" t="e">
        <f>1/VLOOKUP($K205,'5-7 Weighting'!$CK$9:CL$445,2,FALSE)</f>
        <v>#N/A</v>
      </c>
      <c r="AG205" s="3" t="e">
        <f t="shared" si="51"/>
        <v>#N/A</v>
      </c>
      <c r="AH205" s="3" t="e">
        <f>AG205/(VLOOKUP($BI205,'5-7 Weighting'!$CO$12:$CP$23,2,FALSE)/(VLOOKUP($BI205,'5-7 Weighting'!$CO$12:$CQ$23,3,FALSE)))</f>
        <v>#N/A</v>
      </c>
      <c r="AI205" s="3" t="e">
        <f t="shared" si="44"/>
        <v>#N/A</v>
      </c>
      <c r="AJ205" s="3" t="s">
        <v>278</v>
      </c>
      <c r="AK205" s="6">
        <v>0.05</v>
      </c>
      <c r="AL205" s="3" t="s">
        <v>4</v>
      </c>
      <c r="AM205" s="3">
        <v>1.2348825587206395E-2</v>
      </c>
      <c r="AN205" s="3" t="s">
        <v>26</v>
      </c>
      <c r="AO205" s="3" t="s">
        <v>5</v>
      </c>
      <c r="AP205" s="3" t="s">
        <v>6</v>
      </c>
      <c r="AQ205" s="3" t="s">
        <v>5</v>
      </c>
      <c r="AR205" s="3" t="s">
        <v>201</v>
      </c>
      <c r="AS205" s="3" t="s">
        <v>84</v>
      </c>
      <c r="AT205" s="3" t="s">
        <v>38</v>
      </c>
      <c r="AU205" s="3" t="s">
        <v>10</v>
      </c>
      <c r="AV205" s="3" t="s">
        <v>11</v>
      </c>
      <c r="AW205" s="4" t="s">
        <v>12</v>
      </c>
      <c r="AX205" s="4" t="s">
        <v>40</v>
      </c>
      <c r="AY205" s="4">
        <v>2009</v>
      </c>
      <c r="AZ205" s="3" t="s">
        <v>30</v>
      </c>
      <c r="BA205" s="3" t="s">
        <v>14</v>
      </c>
      <c r="BB205" s="3">
        <v>10491</v>
      </c>
      <c r="BC205" s="3">
        <v>0</v>
      </c>
      <c r="BD205" s="3">
        <v>0</v>
      </c>
      <c r="BE205" s="3">
        <v>1</v>
      </c>
      <c r="BF205" s="3">
        <v>1</v>
      </c>
      <c r="BG205" s="4" t="s">
        <v>15</v>
      </c>
      <c r="BH205" s="4" t="s">
        <v>16</v>
      </c>
      <c r="BI205" s="4" t="s">
        <v>17</v>
      </c>
      <c r="BJ205" s="4" t="s">
        <v>18</v>
      </c>
      <c r="BK205" s="4"/>
      <c r="BL205" s="3">
        <v>1.0005000000000001E-3</v>
      </c>
      <c r="BM205" s="3"/>
      <c r="BN205" s="3">
        <v>1.0010010006670835</v>
      </c>
      <c r="BO205" s="3" t="s">
        <v>19</v>
      </c>
      <c r="BP205" s="3">
        <v>4.0489680291380017</v>
      </c>
      <c r="BQ205" s="3" t="s">
        <v>91</v>
      </c>
    </row>
    <row r="206" spans="1:69" x14ac:dyDescent="0.25">
      <c r="A206" s="2">
        <v>55</v>
      </c>
      <c r="B206" s="3" t="s">
        <v>574</v>
      </c>
      <c r="C206" s="3">
        <v>55.1</v>
      </c>
      <c r="D206" s="3" t="s">
        <v>1029</v>
      </c>
      <c r="E206" s="3" t="s">
        <v>575</v>
      </c>
      <c r="F206" s="3"/>
      <c r="G206" s="3"/>
      <c r="H206" s="3" t="str">
        <f>IF(AK206&lt;'2_3 - Outliers'!$F$11,"Exclude, Low outlier",IF(AK206&gt;'2_3 - Outliers'!$F$12,"Exclude, High outlier",""))</f>
        <v/>
      </c>
      <c r="I206" s="3">
        <f>IF(AM206="",VLOOKUP(BI206,'4 -Impute_SE'!$B$10:$C$21,2,FALSE),Database!AM206)</f>
        <v>6.6813276727132383E-3</v>
      </c>
      <c r="J206" s="3">
        <f t="shared" si="39"/>
        <v>149.67085121180821</v>
      </c>
      <c r="K206" s="3" t="s">
        <v>1494</v>
      </c>
      <c r="L206" s="3">
        <f>1/VLOOKUP($K206,'5-7 Weighting'!J:K,2,FALSE)</f>
        <v>0.25</v>
      </c>
      <c r="M206" s="3">
        <f t="shared" si="40"/>
        <v>37.417712802952053</v>
      </c>
      <c r="N206" s="3">
        <f>M206/(VLOOKUP($BI206,'5-7 Weighting'!$M$9:$N$20,2,FALSE)/VLOOKUP($BI206,'5-7 Weighting'!$M$9:$O$20,3,FALSE))</f>
        <v>0.94542072506463459</v>
      </c>
      <c r="O206" s="3">
        <f t="shared" si="41"/>
        <v>4.9099442118677734E-2</v>
      </c>
      <c r="P206" s="3" t="e">
        <f>1/VLOOKUP($K206,'5-7 Weighting'!Y:Z,2,FALSE)</f>
        <v>#N/A</v>
      </c>
      <c r="Q206" s="3" t="e">
        <f t="shared" si="45"/>
        <v>#N/A</v>
      </c>
      <c r="R206" s="3" t="e">
        <f>Q206/(VLOOKUP($BI206,'5-7 Weighting'!$AC$12:$AD$20,2,FALSE)/(VLOOKUP($BI206,'5-7 Weighting'!$AC$12:$AE$20,3,FALSE)))</f>
        <v>#N/A</v>
      </c>
      <c r="S206" s="3" t="e">
        <f t="shared" si="42"/>
        <v>#N/A</v>
      </c>
      <c r="T206" s="3" t="e">
        <f>1/VLOOKUP($K206,'5-7 Weighting'!$AO$9:$AP$311,2,FALSE)</f>
        <v>#N/A</v>
      </c>
      <c r="U206" s="3" t="e">
        <f t="shared" si="46"/>
        <v>#N/A</v>
      </c>
      <c r="V206" s="3" t="e">
        <f>U206/(VLOOKUP($BI206,'5-7 Weighting'!$AS$12:$AT$22,2,FALSE)/VLOOKUP($BI206,'5-7 Weighting'!$AS$12:$AU$22,3,FALSE))</f>
        <v>#N/A</v>
      </c>
      <c r="W206" s="3" t="e">
        <f t="shared" si="47"/>
        <v>#N/A</v>
      </c>
      <c r="X206" s="3">
        <f>1/VLOOKUP($K206,'5-7 Weighting'!$BE$9:$BF$487,2,FALSE)</f>
        <v>0.25</v>
      </c>
      <c r="Y206" s="3">
        <f t="shared" si="48"/>
        <v>37.417712802952053</v>
      </c>
      <c r="Z206" s="3">
        <f>Y206/(VLOOKUP($BI206,'5-7 Weighting'!$BI$12:$BJ$23,2,FALSE)/VLOOKUP($BI206,'5-7 Weighting'!$BI$12:$BK$23,3,FALSE))</f>
        <v>0.94542072506463459</v>
      </c>
      <c r="AA206" s="3">
        <f t="shared" si="49"/>
        <v>4.9099442118677734E-2</v>
      </c>
      <c r="AB206" s="3">
        <f>1/VLOOKUP($K206,'5-7 Weighting'!$BU$9:$BV$415,2,FALSE)</f>
        <v>0.25</v>
      </c>
      <c r="AC206" s="3">
        <f t="shared" si="50"/>
        <v>37.417712802952053</v>
      </c>
      <c r="AD206" s="3">
        <f>AC206/(VLOOKUP($BI206,'5-7 Weighting'!$BY$12:$BZ$23,2,FALSE)/(VLOOKUP($BI206,'5-7 Weighting'!$BY$12:$CA$23,3,FALSE)))</f>
        <v>0.94542072506463437</v>
      </c>
      <c r="AE206" s="3">
        <f t="shared" si="43"/>
        <v>4.9099442118677721E-2</v>
      </c>
      <c r="AF206" s="3">
        <f>1/VLOOKUP($K206,'5-7 Weighting'!$CK$9:CL$445,2,FALSE)</f>
        <v>0.25</v>
      </c>
      <c r="AG206" s="3">
        <f t="shared" si="51"/>
        <v>37.417712802952053</v>
      </c>
      <c r="AH206" s="3">
        <f>AG206/(VLOOKUP($BI206,'5-7 Weighting'!$CO$12:$CP$23,2,FALSE)/(VLOOKUP($BI206,'5-7 Weighting'!$CO$12:$CQ$23,3,FALSE)))</f>
        <v>0.94542072506463459</v>
      </c>
      <c r="AI206" s="3">
        <f t="shared" si="44"/>
        <v>4.9099442118677734E-2</v>
      </c>
      <c r="AJ206" s="3" t="s">
        <v>576</v>
      </c>
      <c r="AK206" s="6">
        <v>5.1933960000000001E-2</v>
      </c>
      <c r="AL206" s="3" t="s">
        <v>72</v>
      </c>
      <c r="AM206" s="3">
        <v>6.6813276727132383E-3</v>
      </c>
      <c r="AN206" s="3" t="s">
        <v>26</v>
      </c>
      <c r="AO206" s="3" t="s">
        <v>5</v>
      </c>
      <c r="AP206" s="3" t="s">
        <v>6</v>
      </c>
      <c r="AQ206" s="3" t="s">
        <v>5</v>
      </c>
      <c r="AR206" s="3" t="s">
        <v>551</v>
      </c>
      <c r="AS206" s="3" t="s">
        <v>37</v>
      </c>
      <c r="AT206" s="3" t="s">
        <v>56</v>
      </c>
      <c r="AU206" s="3" t="s">
        <v>10</v>
      </c>
      <c r="AV206" s="3" t="s">
        <v>11</v>
      </c>
      <c r="AW206" s="4" t="s">
        <v>12</v>
      </c>
      <c r="AX206" s="4" t="s">
        <v>13</v>
      </c>
      <c r="AY206" s="4" t="s">
        <v>151</v>
      </c>
      <c r="AZ206" s="3" t="s">
        <v>2425</v>
      </c>
      <c r="BA206" s="3" t="s">
        <v>14</v>
      </c>
      <c r="BB206" s="3">
        <v>1000</v>
      </c>
      <c r="BC206" s="3">
        <v>1</v>
      </c>
      <c r="BD206" s="3">
        <v>0</v>
      </c>
      <c r="BE206" s="3">
        <v>1</v>
      </c>
      <c r="BF206" s="3">
        <v>1</v>
      </c>
      <c r="BG206" s="4" t="s">
        <v>332</v>
      </c>
      <c r="BH206" s="4" t="s">
        <v>1030</v>
      </c>
      <c r="BI206" s="4" t="s">
        <v>1019</v>
      </c>
      <c r="BJ206" s="4" t="s">
        <v>58</v>
      </c>
      <c r="BK206" s="4" t="s">
        <v>59</v>
      </c>
      <c r="BL206" s="3">
        <v>0.1096</v>
      </c>
      <c r="BM206" s="3">
        <v>1.1158316485210276</v>
      </c>
      <c r="BN206" s="3"/>
      <c r="BO206" s="3" t="s">
        <v>60</v>
      </c>
      <c r="BP206" s="3">
        <v>7.7729999999999997</v>
      </c>
      <c r="BQ206" s="3"/>
    </row>
    <row r="207" spans="1:69" x14ac:dyDescent="0.25">
      <c r="A207" s="2">
        <v>65</v>
      </c>
      <c r="B207" s="3" t="s">
        <v>354</v>
      </c>
      <c r="C207" s="3">
        <v>65.8</v>
      </c>
      <c r="D207" s="3" t="s">
        <v>685</v>
      </c>
      <c r="E207" s="3" t="s">
        <v>397</v>
      </c>
      <c r="F207" s="3"/>
      <c r="G207" s="3"/>
      <c r="H207" s="3" t="str">
        <f>IF(AK207&lt;'2_3 - Outliers'!$F$11,"Exclude, Low outlier",IF(AK207&gt;'2_3 - Outliers'!$F$12,"Exclude, High outlier",""))</f>
        <v/>
      </c>
      <c r="I207" s="3">
        <f>IF(AM207="",VLOOKUP(BI207,'4 -Impute_SE'!$B$10:$C$21,2,FALSE),Database!AM207)</f>
        <v>1.8416494845360825E-2</v>
      </c>
      <c r="J207" s="3">
        <f t="shared" si="39"/>
        <v>54.29914912673533</v>
      </c>
      <c r="K207" s="3" t="s">
        <v>1601</v>
      </c>
      <c r="L207" s="3">
        <f>1/VLOOKUP($K207,'5-7 Weighting'!J:K,2,FALSE)</f>
        <v>1</v>
      </c>
      <c r="M207" s="3">
        <f t="shared" si="40"/>
        <v>54.29914912673533</v>
      </c>
      <c r="N207" s="3">
        <f>M207/(VLOOKUP($BI207,'5-7 Weighting'!$M$9:$N$20,2,FALSE)/VLOOKUP($BI207,'5-7 Weighting'!$M$9:$O$20,3,FALSE))</f>
        <v>1.0043385617171825</v>
      </c>
      <c r="O207" s="3">
        <f t="shared" si="41"/>
        <v>5.3824512199547252E-2</v>
      </c>
      <c r="P207" s="3" t="e">
        <f>1/VLOOKUP($K207,'5-7 Weighting'!Y:Z,2,FALSE)</f>
        <v>#N/A</v>
      </c>
      <c r="Q207" s="3" t="e">
        <f t="shared" si="45"/>
        <v>#N/A</v>
      </c>
      <c r="R207" s="3" t="e">
        <f>Q207/(VLOOKUP($BI207,'5-7 Weighting'!$AC$12:$AD$20,2,FALSE)/(VLOOKUP($BI207,'5-7 Weighting'!$AC$12:$AE$20,3,FALSE)))</f>
        <v>#N/A</v>
      </c>
      <c r="S207" s="3" t="e">
        <f t="shared" si="42"/>
        <v>#N/A</v>
      </c>
      <c r="T207" s="3" t="e">
        <f>1/VLOOKUP($K207,'5-7 Weighting'!$AO$9:$AP$311,2,FALSE)</f>
        <v>#N/A</v>
      </c>
      <c r="U207" s="3" t="e">
        <f t="shared" si="46"/>
        <v>#N/A</v>
      </c>
      <c r="V207" s="3" t="e">
        <f>U207/(VLOOKUP($BI207,'5-7 Weighting'!$AS$12:$AT$22,2,FALSE)/VLOOKUP($BI207,'5-7 Weighting'!$AS$12:$AU$22,3,FALSE))</f>
        <v>#N/A</v>
      </c>
      <c r="W207" s="3" t="e">
        <f t="shared" si="47"/>
        <v>#N/A</v>
      </c>
      <c r="X207" s="3">
        <f>1/VLOOKUP($K207,'5-7 Weighting'!$BE$9:$BF$487,2,FALSE)</f>
        <v>1</v>
      </c>
      <c r="Y207" s="3">
        <f t="shared" si="48"/>
        <v>54.29914912673533</v>
      </c>
      <c r="Z207" s="3">
        <f>Y207/(VLOOKUP($BI207,'5-7 Weighting'!$BI$12:$BJ$23,2,FALSE)/VLOOKUP($BI207,'5-7 Weighting'!$BI$12:$BK$23,3,FALSE))</f>
        <v>0.83916755330304094</v>
      </c>
      <c r="AA207" s="3">
        <f t="shared" si="49"/>
        <v>4.4972667516616577E-2</v>
      </c>
      <c r="AB207" s="3" t="e">
        <f>1/VLOOKUP($K207,'5-7 Weighting'!$BU$9:$BV$415,2,FALSE)</f>
        <v>#N/A</v>
      </c>
      <c r="AC207" s="3" t="e">
        <f t="shared" si="50"/>
        <v>#N/A</v>
      </c>
      <c r="AD207" s="3" t="e">
        <f>AC207/(VLOOKUP($BI207,'5-7 Weighting'!$BY$12:$BZ$23,2,FALSE)/(VLOOKUP($BI207,'5-7 Weighting'!$BY$12:$CA$23,3,FALSE)))</f>
        <v>#N/A</v>
      </c>
      <c r="AE207" s="3" t="e">
        <f t="shared" si="43"/>
        <v>#N/A</v>
      </c>
      <c r="AF207" s="3">
        <f>1/VLOOKUP($K207,'5-7 Weighting'!$CK$9:CL$445,2,FALSE)</f>
        <v>1</v>
      </c>
      <c r="AG207" s="3">
        <f t="shared" si="51"/>
        <v>54.29914912673533</v>
      </c>
      <c r="AH207" s="3">
        <f>AG207/(VLOOKUP($BI207,'5-7 Weighting'!$CO$12:$CP$23,2,FALSE)/(VLOOKUP($BI207,'5-7 Weighting'!$CO$12:$CQ$23,3,FALSE)))</f>
        <v>0.83246319453863793</v>
      </c>
      <c r="AI207" s="3">
        <f t="shared" si="44"/>
        <v>4.4613367521714693E-2</v>
      </c>
      <c r="AJ207" s="3" t="s">
        <v>357</v>
      </c>
      <c r="AK207" s="6">
        <v>5.3592000000000008E-2</v>
      </c>
      <c r="AL207" s="3" t="s">
        <v>358</v>
      </c>
      <c r="AM207" s="3">
        <v>1.8416494845360825E-2</v>
      </c>
      <c r="AN207" s="3" t="s">
        <v>26</v>
      </c>
      <c r="AO207" s="3" t="s">
        <v>5</v>
      </c>
      <c r="AP207" s="3" t="s">
        <v>6</v>
      </c>
      <c r="AQ207" s="3" t="s">
        <v>5</v>
      </c>
      <c r="AR207" s="3" t="s">
        <v>7</v>
      </c>
      <c r="AS207" s="3" t="s">
        <v>359</v>
      </c>
      <c r="AT207" s="3" t="s">
        <v>28</v>
      </c>
      <c r="AU207" s="3" t="s">
        <v>10</v>
      </c>
      <c r="AV207" s="3" t="s">
        <v>11</v>
      </c>
      <c r="AW207" s="4" t="s">
        <v>108</v>
      </c>
      <c r="AX207" s="4" t="s">
        <v>360</v>
      </c>
      <c r="AY207" s="4">
        <v>2010</v>
      </c>
      <c r="AZ207" s="3" t="s">
        <v>14</v>
      </c>
      <c r="BA207" s="3" t="s">
        <v>14</v>
      </c>
      <c r="BB207" s="3">
        <v>473</v>
      </c>
      <c r="BC207" s="3">
        <v>1</v>
      </c>
      <c r="BD207" s="3">
        <v>0</v>
      </c>
      <c r="BE207" s="3">
        <v>0</v>
      </c>
      <c r="BF207" s="3">
        <v>0</v>
      </c>
      <c r="BG207" s="4" t="s">
        <v>15</v>
      </c>
      <c r="BH207" s="4" t="s">
        <v>637</v>
      </c>
      <c r="BI207" s="4" t="s">
        <v>17</v>
      </c>
      <c r="BJ207" s="4" t="s">
        <v>33</v>
      </c>
      <c r="BK207" s="4"/>
      <c r="BL207" s="3">
        <v>1.6240000000000001</v>
      </c>
      <c r="BM207" s="3"/>
      <c r="BN207" s="3"/>
      <c r="BO207" s="3" t="s">
        <v>20</v>
      </c>
      <c r="BP207" s="3">
        <v>2.91</v>
      </c>
      <c r="BQ207" s="3"/>
    </row>
    <row r="208" spans="1:69" x14ac:dyDescent="0.25">
      <c r="A208" s="2">
        <v>71</v>
      </c>
      <c r="B208" s="3" t="s">
        <v>667</v>
      </c>
      <c r="C208" s="3">
        <v>71.099999999999994</v>
      </c>
      <c r="D208" s="3" t="s">
        <v>672</v>
      </c>
      <c r="E208" s="3" t="s">
        <v>564</v>
      </c>
      <c r="F208" s="3"/>
      <c r="G208" s="3"/>
      <c r="H208" s="3" t="str">
        <f>IF(AK208&lt;'2_3 - Outliers'!$F$11,"Exclude, Low outlier",IF(AK208&gt;'2_3 - Outliers'!$F$12,"Exclude, High outlier",""))</f>
        <v/>
      </c>
      <c r="I208" s="3">
        <f>IF(AM208="",VLOOKUP(BI208,'4 -Impute_SE'!$B$10:$C$21,2,FALSE),Database!AM208)</f>
        <v>4.9702463302186993E-2</v>
      </c>
      <c r="J208" s="3">
        <f t="shared" si="39"/>
        <v>20.119727143503535</v>
      </c>
      <c r="K208" s="3" t="s">
        <v>1602</v>
      </c>
      <c r="L208" s="3">
        <f>1/VLOOKUP($K208,'5-7 Weighting'!J:K,2,FALSE)</f>
        <v>1</v>
      </c>
      <c r="M208" s="3">
        <f t="shared" si="40"/>
        <v>20.119727143503535</v>
      </c>
      <c r="N208" s="3">
        <f>M208/(VLOOKUP($BI208,'5-7 Weighting'!$M$9:$N$20,2,FALSE)/VLOOKUP($BI208,'5-7 Weighting'!$M$9:$O$20,3,FALSE))</f>
        <v>0.37214243954882059</v>
      </c>
      <c r="O208" s="3">
        <f t="shared" si="41"/>
        <v>2.0839976614733954E-2</v>
      </c>
      <c r="P208" s="3" t="e">
        <f>1/VLOOKUP($K208,'5-7 Weighting'!Y:Z,2,FALSE)</f>
        <v>#N/A</v>
      </c>
      <c r="Q208" s="3" t="e">
        <f t="shared" si="45"/>
        <v>#N/A</v>
      </c>
      <c r="R208" s="3" t="e">
        <f>Q208/(VLOOKUP($BI208,'5-7 Weighting'!$AC$12:$AD$20,2,FALSE)/(VLOOKUP($BI208,'5-7 Weighting'!$AC$12:$AE$20,3,FALSE)))</f>
        <v>#N/A</v>
      </c>
      <c r="S208" s="3" t="e">
        <f t="shared" si="42"/>
        <v>#N/A</v>
      </c>
      <c r="T208" s="3" t="e">
        <f>1/VLOOKUP($K208,'5-7 Weighting'!$AO$9:$AP$311,2,FALSE)</f>
        <v>#N/A</v>
      </c>
      <c r="U208" s="3" t="e">
        <f t="shared" si="46"/>
        <v>#N/A</v>
      </c>
      <c r="V208" s="3" t="e">
        <f>U208/(VLOOKUP($BI208,'5-7 Weighting'!$AS$12:$AT$22,2,FALSE)/VLOOKUP($BI208,'5-7 Weighting'!$AS$12:$AU$22,3,FALSE))</f>
        <v>#N/A</v>
      </c>
      <c r="W208" s="3" t="e">
        <f t="shared" si="47"/>
        <v>#N/A</v>
      </c>
      <c r="X208" s="3">
        <f>1/VLOOKUP($K208,'5-7 Weighting'!$BE$9:$BF$487,2,FALSE)</f>
        <v>1</v>
      </c>
      <c r="Y208" s="3">
        <f t="shared" si="48"/>
        <v>20.119727143503535</v>
      </c>
      <c r="Z208" s="3">
        <f>Y208/(VLOOKUP($BI208,'5-7 Weighting'!$BI$12:$BJ$23,2,FALSE)/VLOOKUP($BI208,'5-7 Weighting'!$BI$12:$BK$23,3,FALSE))</f>
        <v>0.31094082451884197</v>
      </c>
      <c r="AA208" s="3">
        <f t="shared" si="49"/>
        <v>1.741268617305515E-2</v>
      </c>
      <c r="AB208" s="3">
        <f>1/VLOOKUP($K208,'5-7 Weighting'!$BU$9:$BV$415,2,FALSE)</f>
        <v>1</v>
      </c>
      <c r="AC208" s="3">
        <f t="shared" si="50"/>
        <v>20.119727143503535</v>
      </c>
      <c r="AD208" s="3">
        <f>AC208/(VLOOKUP($BI208,'5-7 Weighting'!$BY$12:$BZ$23,2,FALSE)/(VLOOKUP($BI208,'5-7 Weighting'!$BY$12:$CA$23,3,FALSE)))</f>
        <v>0.89019124619749457</v>
      </c>
      <c r="AE208" s="3">
        <f t="shared" si="43"/>
        <v>4.9850709787059695E-2</v>
      </c>
      <c r="AF208" s="3">
        <f>1/VLOOKUP($K208,'5-7 Weighting'!$CK$9:CL$445,2,FALSE)</f>
        <v>1</v>
      </c>
      <c r="AG208" s="3">
        <f t="shared" si="51"/>
        <v>20.119727143503535</v>
      </c>
      <c r="AH208" s="3">
        <f>AG208/(VLOOKUP($BI208,'5-7 Weighting'!$CO$12:$CP$23,2,FALSE)/(VLOOKUP($BI208,'5-7 Weighting'!$CO$12:$CQ$23,3,FALSE)))</f>
        <v>0.30845662594149209</v>
      </c>
      <c r="AI208" s="3">
        <f t="shared" si="44"/>
        <v>1.7273571052723556E-2</v>
      </c>
      <c r="AJ208" s="3" t="s">
        <v>238</v>
      </c>
      <c r="AK208" s="6">
        <v>5.6000000000000001E-2</v>
      </c>
      <c r="AL208" s="3" t="s">
        <v>157</v>
      </c>
      <c r="AM208" s="3"/>
      <c r="AN208" s="3"/>
      <c r="AO208" s="3" t="s">
        <v>53</v>
      </c>
      <c r="AP208" s="3" t="s">
        <v>6</v>
      </c>
      <c r="AQ208" s="3" t="s">
        <v>54</v>
      </c>
      <c r="AR208" s="3" t="s">
        <v>7</v>
      </c>
      <c r="AS208" s="3" t="s">
        <v>8</v>
      </c>
      <c r="AT208" s="3" t="s">
        <v>28</v>
      </c>
      <c r="AU208" s="3" t="s">
        <v>10</v>
      </c>
      <c r="AV208" s="3" t="s">
        <v>11</v>
      </c>
      <c r="AW208" s="4" t="s">
        <v>12</v>
      </c>
      <c r="AX208" s="4" t="s">
        <v>673</v>
      </c>
      <c r="AY208" s="4">
        <v>2011</v>
      </c>
      <c r="AZ208" s="3" t="s">
        <v>14</v>
      </c>
      <c r="BA208" s="3" t="s">
        <v>14</v>
      </c>
      <c r="BB208" s="3">
        <v>39</v>
      </c>
      <c r="BC208" s="3">
        <v>1</v>
      </c>
      <c r="BD208" s="3">
        <v>0</v>
      </c>
      <c r="BE208" s="3">
        <v>1</v>
      </c>
      <c r="BF208" s="3">
        <v>1</v>
      </c>
      <c r="BG208" s="4" t="s">
        <v>15</v>
      </c>
      <c r="BH208" s="4" t="s">
        <v>16</v>
      </c>
      <c r="BI208" s="4" t="s">
        <v>17</v>
      </c>
      <c r="BJ208" s="4" t="s">
        <v>33</v>
      </c>
      <c r="BK208" s="4"/>
      <c r="BL208" s="3">
        <v>5.6000000000000001E-2</v>
      </c>
      <c r="BM208" s="3"/>
      <c r="BN208" s="3"/>
      <c r="BO208" s="3" t="s">
        <v>20</v>
      </c>
      <c r="BP208" s="3" t="s">
        <v>20</v>
      </c>
      <c r="BQ208" s="3"/>
    </row>
    <row r="209" spans="1:69" x14ac:dyDescent="0.25">
      <c r="A209" s="2">
        <v>65</v>
      </c>
      <c r="B209" s="3" t="s">
        <v>354</v>
      </c>
      <c r="C209" s="3">
        <v>65.900000000000006</v>
      </c>
      <c r="D209" s="3" t="s">
        <v>719</v>
      </c>
      <c r="E209" s="3" t="s">
        <v>369</v>
      </c>
      <c r="F209" s="3"/>
      <c r="G209" s="3"/>
      <c r="H209" s="3" t="str">
        <f>IF(AK209&lt;'2_3 - Outliers'!$F$11,"Exclude, Low outlier",IF(AK209&gt;'2_3 - Outliers'!$F$12,"Exclude, High outlier",""))</f>
        <v/>
      </c>
      <c r="I209" s="3">
        <f>IF(AM209="",VLOOKUP(BI209,'4 -Impute_SE'!$B$10:$C$21,2,FALSE),Database!AM209)</f>
        <v>7.85E-2</v>
      </c>
      <c r="J209" s="3">
        <f t="shared" si="39"/>
        <v>12.738853503184714</v>
      </c>
      <c r="K209" s="3" t="s">
        <v>1603</v>
      </c>
      <c r="L209" s="3">
        <f>1/VLOOKUP($K209,'5-7 Weighting'!J:K,2,FALSE)</f>
        <v>1</v>
      </c>
      <c r="M209" s="3">
        <f t="shared" si="40"/>
        <v>12.738853503184714</v>
      </c>
      <c r="N209" s="3">
        <f>M209/(VLOOKUP($BI209,'5-7 Weighting'!$M$9:$N$20,2,FALSE)/VLOOKUP($BI209,'5-7 Weighting'!$M$9:$O$20,3,FALSE))</f>
        <v>1.5002541520530799</v>
      </c>
      <c r="O209" s="3">
        <f t="shared" si="41"/>
        <v>8.8327463202125076E-2</v>
      </c>
      <c r="P209" s="3" t="e">
        <f>1/VLOOKUP($K209,'5-7 Weighting'!Y:Z,2,FALSE)</f>
        <v>#N/A</v>
      </c>
      <c r="Q209" s="3" t="e">
        <f t="shared" si="45"/>
        <v>#N/A</v>
      </c>
      <c r="R209" s="3" t="e">
        <f>Q209/(VLOOKUP($BI209,'5-7 Weighting'!$AC$12:$AD$20,2,FALSE)/(VLOOKUP($BI209,'5-7 Weighting'!$AC$12:$AE$20,3,FALSE)))</f>
        <v>#N/A</v>
      </c>
      <c r="S209" s="3" t="e">
        <f t="shared" si="42"/>
        <v>#N/A</v>
      </c>
      <c r="T209" s="3" t="e">
        <f>1/VLOOKUP($K209,'5-7 Weighting'!$AO$9:$AP$311,2,FALSE)</f>
        <v>#N/A</v>
      </c>
      <c r="U209" s="3" t="e">
        <f t="shared" si="46"/>
        <v>#N/A</v>
      </c>
      <c r="V209" s="3" t="e">
        <f>U209/(VLOOKUP($BI209,'5-7 Weighting'!$AS$12:$AT$22,2,FALSE)/VLOOKUP($BI209,'5-7 Weighting'!$AS$12:$AU$22,3,FALSE))</f>
        <v>#N/A</v>
      </c>
      <c r="W209" s="3" t="e">
        <f t="shared" si="47"/>
        <v>#N/A</v>
      </c>
      <c r="X209" s="3">
        <f>1/VLOOKUP($K209,'5-7 Weighting'!$BE$9:$BF$487,2,FALSE)</f>
        <v>1</v>
      </c>
      <c r="Y209" s="3">
        <f t="shared" si="48"/>
        <v>12.738853503184714</v>
      </c>
      <c r="Z209" s="3">
        <f>Y209/(VLOOKUP($BI209,'5-7 Weighting'!$BI$12:$BJ$23,2,FALSE)/VLOOKUP($BI209,'5-7 Weighting'!$BI$12:$BK$23,3,FALSE))</f>
        <v>1.5002541520530801</v>
      </c>
      <c r="AA209" s="3">
        <f t="shared" si="49"/>
        <v>8.8327463202125089E-2</v>
      </c>
      <c r="AB209" s="3" t="e">
        <f>1/VLOOKUP($K209,'5-7 Weighting'!$BU$9:$BV$415,2,FALSE)</f>
        <v>#N/A</v>
      </c>
      <c r="AC209" s="3" t="e">
        <f t="shared" si="50"/>
        <v>#N/A</v>
      </c>
      <c r="AD209" s="3" t="e">
        <f>AC209/(VLOOKUP($BI209,'5-7 Weighting'!$BY$12:$BZ$23,2,FALSE)/(VLOOKUP($BI209,'5-7 Weighting'!$BY$12:$CA$23,3,FALSE)))</f>
        <v>#N/A</v>
      </c>
      <c r="AE209" s="3" t="e">
        <f t="shared" si="43"/>
        <v>#N/A</v>
      </c>
      <c r="AF209" s="3">
        <f>1/VLOOKUP($K209,'5-7 Weighting'!$CK$9:CL$445,2,FALSE)</f>
        <v>1</v>
      </c>
      <c r="AG209" s="3">
        <f t="shared" si="51"/>
        <v>12.738853503184714</v>
      </c>
      <c r="AH209" s="3">
        <f>AG209/(VLOOKUP($BI209,'5-7 Weighting'!$CO$12:$CP$23,2,FALSE)/(VLOOKUP($BI209,'5-7 Weighting'!$CO$12:$CQ$23,3,FALSE)))</f>
        <v>1.5299480542959727</v>
      </c>
      <c r="AI209" s="3">
        <f t="shared" si="44"/>
        <v>9.0075691696675383E-2</v>
      </c>
      <c r="AJ209" s="3" t="s">
        <v>370</v>
      </c>
      <c r="AK209" s="6">
        <v>5.8874999999999997E-2</v>
      </c>
      <c r="AL209" s="3" t="s">
        <v>358</v>
      </c>
      <c r="AM209" s="3">
        <v>7.85E-2</v>
      </c>
      <c r="AN209" s="3" t="s">
        <v>26</v>
      </c>
      <c r="AO209" s="3" t="s">
        <v>53</v>
      </c>
      <c r="AP209" s="3" t="s">
        <v>6</v>
      </c>
      <c r="AQ209" s="3" t="s">
        <v>54</v>
      </c>
      <c r="AR209" s="3" t="s">
        <v>7</v>
      </c>
      <c r="AS209" s="3" t="s">
        <v>359</v>
      </c>
      <c r="AT209" s="3" t="s">
        <v>28</v>
      </c>
      <c r="AU209" s="3" t="s">
        <v>10</v>
      </c>
      <c r="AV209" s="3" t="s">
        <v>11</v>
      </c>
      <c r="AW209" s="4" t="s">
        <v>108</v>
      </c>
      <c r="AX209" s="4" t="s">
        <v>360</v>
      </c>
      <c r="AY209" s="4">
        <v>2010</v>
      </c>
      <c r="AZ209" s="3" t="s">
        <v>14</v>
      </c>
      <c r="BA209" s="3" t="s">
        <v>14</v>
      </c>
      <c r="BB209" s="3">
        <v>473</v>
      </c>
      <c r="BC209" s="3">
        <v>1</v>
      </c>
      <c r="BD209" s="3">
        <v>0</v>
      </c>
      <c r="BE209" s="3">
        <v>0</v>
      </c>
      <c r="BF209" s="3">
        <v>0</v>
      </c>
      <c r="BG209" s="4" t="s">
        <v>348</v>
      </c>
      <c r="BH209" s="4" t="s">
        <v>435</v>
      </c>
      <c r="BI209" s="4" t="s">
        <v>711</v>
      </c>
      <c r="BJ209" s="4" t="s">
        <v>33</v>
      </c>
      <c r="BK209" s="4"/>
      <c r="BL209" s="3">
        <v>0.125</v>
      </c>
      <c r="BM209" s="3"/>
      <c r="BN209" s="3"/>
      <c r="BO209" s="3" t="s">
        <v>20</v>
      </c>
      <c r="BP209" s="3">
        <v>0.75</v>
      </c>
      <c r="BQ209" s="3"/>
    </row>
    <row r="210" spans="1:69" x14ac:dyDescent="0.25">
      <c r="A210" s="2">
        <v>58</v>
      </c>
      <c r="B210" s="3" t="s">
        <v>744</v>
      </c>
      <c r="C210" s="3">
        <v>58.1</v>
      </c>
      <c r="D210" s="3" t="s">
        <v>899</v>
      </c>
      <c r="E210" s="3" t="s">
        <v>746</v>
      </c>
      <c r="F210" s="3"/>
      <c r="G210" s="3"/>
      <c r="H210" s="3" t="str">
        <f>IF(AK210&lt;'2_3 - Outliers'!$F$11,"Exclude, Low outlier",IF(AK210&gt;'2_3 - Outliers'!$F$12,"Exclude, High outlier",""))</f>
        <v/>
      </c>
      <c r="I210" s="3">
        <f>IF(AM210="",VLOOKUP(BI210,'4 -Impute_SE'!$B$10:$C$21,2,FALSE),Database!AM210)</f>
        <v>4.0945860762741065E-2</v>
      </c>
      <c r="J210" s="3">
        <f t="shared" si="39"/>
        <v>24.422493052336954</v>
      </c>
      <c r="K210" s="3" t="s">
        <v>1604</v>
      </c>
      <c r="L210" s="3">
        <f>1/VLOOKUP($K210,'5-7 Weighting'!J:K,2,FALSE)</f>
        <v>1</v>
      </c>
      <c r="M210" s="3">
        <f t="shared" si="40"/>
        <v>24.422493052336954</v>
      </c>
      <c r="N210" s="3">
        <f>M210/(VLOOKUP($BI210,'5-7 Weighting'!$M$9:$N$20,2,FALSE)/VLOOKUP($BI210,'5-7 Weighting'!$M$9:$O$20,3,FALSE))</f>
        <v>1.1983616352542561E-3</v>
      </c>
      <c r="O210" s="3">
        <f t="shared" si="41"/>
        <v>7.2241014223294948E-5</v>
      </c>
      <c r="P210" s="3" t="e">
        <f>1/VLOOKUP($K210,'5-7 Weighting'!Y:Z,2,FALSE)</f>
        <v>#N/A</v>
      </c>
      <c r="Q210" s="3" t="e">
        <f t="shared" si="45"/>
        <v>#N/A</v>
      </c>
      <c r="R210" s="3" t="e">
        <f>Q210/(VLOOKUP($BI210,'5-7 Weighting'!$AC$12:$AD$20,2,FALSE)/(VLOOKUP($BI210,'5-7 Weighting'!$AC$12:$AE$20,3,FALSE)))</f>
        <v>#N/A</v>
      </c>
      <c r="S210" s="3" t="e">
        <f t="shared" si="42"/>
        <v>#N/A</v>
      </c>
      <c r="T210" s="3" t="e">
        <f>1/VLOOKUP($K210,'5-7 Weighting'!$AO$9:$AP$311,2,FALSE)</f>
        <v>#N/A</v>
      </c>
      <c r="U210" s="3" t="e">
        <f t="shared" si="46"/>
        <v>#N/A</v>
      </c>
      <c r="V210" s="3" t="e">
        <f>U210/(VLOOKUP($BI210,'5-7 Weighting'!$AS$12:$AT$22,2,FALSE)/VLOOKUP($BI210,'5-7 Weighting'!$AS$12:$AU$22,3,FALSE))</f>
        <v>#N/A</v>
      </c>
      <c r="W210" s="3" t="e">
        <f t="shared" si="47"/>
        <v>#N/A</v>
      </c>
      <c r="X210" s="3">
        <f>1/VLOOKUP($K210,'5-7 Weighting'!$BE$9:$BF$487,2,FALSE)</f>
        <v>1</v>
      </c>
      <c r="Y210" s="3">
        <f t="shared" si="48"/>
        <v>24.422493052336954</v>
      </c>
      <c r="Z210" s="3">
        <f>Y210/(VLOOKUP($BI210,'5-7 Weighting'!$BI$12:$BJ$23,2,FALSE)/VLOOKUP($BI210,'5-7 Weighting'!$BI$12:$BK$23,3,FALSE))</f>
        <v>6.5937470328730427E-4</v>
      </c>
      <c r="AA210" s="3">
        <f t="shared" si="49"/>
        <v>3.974918415053613E-5</v>
      </c>
      <c r="AB210" s="3">
        <f>1/VLOOKUP($K210,'5-7 Weighting'!$BU$9:$BV$415,2,FALSE)</f>
        <v>1</v>
      </c>
      <c r="AC210" s="3">
        <f t="shared" si="50"/>
        <v>24.422493052336954</v>
      </c>
      <c r="AD210" s="3">
        <f>AC210/(VLOOKUP($BI210,'5-7 Weighting'!$BY$12:$BZ$23,2,FALSE)/(VLOOKUP($BI210,'5-7 Weighting'!$BY$12:$CA$23,3,FALSE)))</f>
        <v>8.697337605851807E-2</v>
      </c>
      <c r="AE210" s="3">
        <f t="shared" si="43"/>
        <v>5.2430290757416575E-3</v>
      </c>
      <c r="AF210" s="3" t="e">
        <f>1/VLOOKUP($K210,'5-7 Weighting'!$CK$9:CL$445,2,FALSE)</f>
        <v>#N/A</v>
      </c>
      <c r="AG210" s="3" t="e">
        <f t="shared" si="51"/>
        <v>#N/A</v>
      </c>
      <c r="AH210" s="3" t="e">
        <f>AG210/(VLOOKUP($BI210,'5-7 Weighting'!$CO$12:$CP$23,2,FALSE)/(VLOOKUP($BI210,'5-7 Weighting'!$CO$12:$CQ$23,3,FALSE)))</f>
        <v>#N/A</v>
      </c>
      <c r="AI210" s="3" t="e">
        <f t="shared" si="44"/>
        <v>#N/A</v>
      </c>
      <c r="AJ210" s="3" t="s">
        <v>900</v>
      </c>
      <c r="AK210" s="6">
        <v>6.0283150009193667E-2</v>
      </c>
      <c r="AL210" s="3" t="s">
        <v>72</v>
      </c>
      <c r="AM210" s="3"/>
      <c r="AN210" s="3"/>
      <c r="AO210" s="3" t="s">
        <v>5</v>
      </c>
      <c r="AP210" s="3" t="s">
        <v>6</v>
      </c>
      <c r="AQ210" s="3" t="s">
        <v>5</v>
      </c>
      <c r="AR210" s="3" t="s">
        <v>83</v>
      </c>
      <c r="AS210" s="3" t="s">
        <v>84</v>
      </c>
      <c r="AT210" s="3" t="s">
        <v>56</v>
      </c>
      <c r="AU210" s="3" t="s">
        <v>57</v>
      </c>
      <c r="AV210" s="3" t="s">
        <v>182</v>
      </c>
      <c r="AW210" s="4" t="s">
        <v>66</v>
      </c>
      <c r="AX210" s="4" t="s">
        <v>748</v>
      </c>
      <c r="AY210" s="4">
        <v>2009</v>
      </c>
      <c r="AZ210" s="3" t="s">
        <v>30</v>
      </c>
      <c r="BA210" s="3" t="s">
        <v>14</v>
      </c>
      <c r="BB210" s="3">
        <v>16890</v>
      </c>
      <c r="BC210" s="3">
        <v>0</v>
      </c>
      <c r="BD210" s="3">
        <v>0</v>
      </c>
      <c r="BE210" s="3">
        <v>1</v>
      </c>
      <c r="BF210" s="3">
        <v>1</v>
      </c>
      <c r="BG210" s="4" t="s">
        <v>97</v>
      </c>
      <c r="BH210" s="4" t="s">
        <v>901</v>
      </c>
      <c r="BI210" s="3" t="s">
        <v>709</v>
      </c>
      <c r="BJ210" s="4" t="s">
        <v>750</v>
      </c>
      <c r="BK210" s="4" t="s">
        <v>90</v>
      </c>
      <c r="BL210" s="3">
        <v>8.6359830674748214E-2</v>
      </c>
      <c r="BM210" s="3">
        <v>1.22</v>
      </c>
      <c r="BN210" s="3"/>
      <c r="BO210" s="3" t="s">
        <v>4</v>
      </c>
      <c r="BP210" s="3" t="s">
        <v>20</v>
      </c>
      <c r="BQ210" s="3"/>
    </row>
    <row r="211" spans="1:69" x14ac:dyDescent="0.25">
      <c r="A211" s="2">
        <v>65</v>
      </c>
      <c r="B211" s="3" t="s">
        <v>354</v>
      </c>
      <c r="C211" s="3">
        <v>65.2</v>
      </c>
      <c r="D211" s="3" t="s">
        <v>638</v>
      </c>
      <c r="E211" s="3" t="s">
        <v>391</v>
      </c>
      <c r="F211" s="3"/>
      <c r="G211" s="3"/>
      <c r="H211" s="3" t="str">
        <f>IF(AK211&lt;'2_3 - Outliers'!$F$11,"Exclude, Low outlier",IF(AK211&gt;'2_3 - Outliers'!$F$12,"Exclude, High outlier",""))</f>
        <v/>
      </c>
      <c r="I211" s="3">
        <f>IF(AM211="",VLOOKUP(BI211,'4 -Impute_SE'!$B$10:$C$21,2,FALSE),Database!AM211)</f>
        <v>2.1901079136690649E-2</v>
      </c>
      <c r="J211" s="3">
        <f t="shared" si="39"/>
        <v>45.659850537899317</v>
      </c>
      <c r="K211" s="3" t="s">
        <v>1605</v>
      </c>
      <c r="L211" s="3">
        <f>1/VLOOKUP($K211,'5-7 Weighting'!J:K,2,FALSE)</f>
        <v>1</v>
      </c>
      <c r="M211" s="3">
        <f t="shared" si="40"/>
        <v>45.659850537899317</v>
      </c>
      <c r="N211" s="3">
        <f>M211/(VLOOKUP($BI211,'5-7 Weighting'!$M$9:$N$20,2,FALSE)/VLOOKUP($BI211,'5-7 Weighting'!$M$9:$O$20,3,FALSE))</f>
        <v>0.84454267433218755</v>
      </c>
      <c r="O211" s="3">
        <f t="shared" si="41"/>
        <v>5.1419980726715241E-2</v>
      </c>
      <c r="P211" s="3" t="e">
        <f>1/VLOOKUP($K211,'5-7 Weighting'!Y:Z,2,FALSE)</f>
        <v>#N/A</v>
      </c>
      <c r="Q211" s="3" t="e">
        <f t="shared" si="45"/>
        <v>#N/A</v>
      </c>
      <c r="R211" s="3" t="e">
        <f>Q211/(VLOOKUP($BI211,'5-7 Weighting'!$AC$12:$AD$20,2,FALSE)/(VLOOKUP($BI211,'5-7 Weighting'!$AC$12:$AE$20,3,FALSE)))</f>
        <v>#N/A</v>
      </c>
      <c r="S211" s="3" t="e">
        <f t="shared" si="42"/>
        <v>#N/A</v>
      </c>
      <c r="T211" s="3" t="e">
        <f>1/VLOOKUP($K211,'5-7 Weighting'!$AO$9:$AP$311,2,FALSE)</f>
        <v>#N/A</v>
      </c>
      <c r="U211" s="3" t="e">
        <f t="shared" si="46"/>
        <v>#N/A</v>
      </c>
      <c r="V211" s="3" t="e">
        <f>U211/(VLOOKUP($BI211,'5-7 Weighting'!$AS$12:$AT$22,2,FALSE)/VLOOKUP($BI211,'5-7 Weighting'!$AS$12:$AU$22,3,FALSE))</f>
        <v>#N/A</v>
      </c>
      <c r="W211" s="3" t="e">
        <f t="shared" si="47"/>
        <v>#N/A</v>
      </c>
      <c r="X211" s="3">
        <f>1/VLOOKUP($K211,'5-7 Weighting'!$BE$9:$BF$487,2,FALSE)</f>
        <v>1</v>
      </c>
      <c r="Y211" s="3">
        <f t="shared" si="48"/>
        <v>45.659850537899317</v>
      </c>
      <c r="Z211" s="3">
        <f>Y211/(VLOOKUP($BI211,'5-7 Weighting'!$BI$12:$BJ$23,2,FALSE)/VLOOKUP($BI211,'5-7 Weighting'!$BI$12:$BK$23,3,FALSE))</f>
        <v>0.7056512979722861</v>
      </c>
      <c r="AA211" s="3">
        <f t="shared" si="49"/>
        <v>4.2963579277042641E-2</v>
      </c>
      <c r="AB211" s="3" t="e">
        <f>1/VLOOKUP($K211,'5-7 Weighting'!$BU$9:$BV$415,2,FALSE)</f>
        <v>#N/A</v>
      </c>
      <c r="AC211" s="3" t="e">
        <f t="shared" si="50"/>
        <v>#N/A</v>
      </c>
      <c r="AD211" s="3" t="e">
        <f>AC211/(VLOOKUP($BI211,'5-7 Weighting'!$BY$12:$BZ$23,2,FALSE)/(VLOOKUP($BI211,'5-7 Weighting'!$BY$12:$CA$23,3,FALSE)))</f>
        <v>#N/A</v>
      </c>
      <c r="AE211" s="3" t="e">
        <f t="shared" si="43"/>
        <v>#N/A</v>
      </c>
      <c r="AF211" s="3">
        <f>1/VLOOKUP($K211,'5-7 Weighting'!$CK$9:CL$445,2,FALSE)</f>
        <v>1</v>
      </c>
      <c r="AG211" s="3">
        <f t="shared" si="51"/>
        <v>45.659850537899317</v>
      </c>
      <c r="AH211" s="3">
        <f>AG211/(VLOOKUP($BI211,'5-7 Weighting'!$CO$12:$CP$23,2,FALSE)/(VLOOKUP($BI211,'5-7 Weighting'!$CO$12:$CQ$23,3,FALSE)))</f>
        <v>0.70001364021782275</v>
      </c>
      <c r="AI211" s="3">
        <f t="shared" si="44"/>
        <v>4.2620330484662142E-2</v>
      </c>
      <c r="AJ211" s="3" t="s">
        <v>357</v>
      </c>
      <c r="AK211" s="6">
        <v>6.0885000000000002E-2</v>
      </c>
      <c r="AL211" s="3" t="s">
        <v>358</v>
      </c>
      <c r="AM211" s="3">
        <v>2.1901079136690649E-2</v>
      </c>
      <c r="AN211" s="3" t="s">
        <v>26</v>
      </c>
      <c r="AO211" s="3" t="s">
        <v>5</v>
      </c>
      <c r="AP211" s="3" t="s">
        <v>6</v>
      </c>
      <c r="AQ211" s="3" t="s">
        <v>5</v>
      </c>
      <c r="AR211" s="3" t="s">
        <v>7</v>
      </c>
      <c r="AS211" s="3" t="s">
        <v>359</v>
      </c>
      <c r="AT211" s="3" t="s">
        <v>28</v>
      </c>
      <c r="AU211" s="3" t="s">
        <v>10</v>
      </c>
      <c r="AV211" s="3" t="s">
        <v>11</v>
      </c>
      <c r="AW211" s="4" t="s">
        <v>108</v>
      </c>
      <c r="AX211" s="4" t="s">
        <v>366</v>
      </c>
      <c r="AY211" s="4">
        <v>2010</v>
      </c>
      <c r="AZ211" s="3" t="s">
        <v>14</v>
      </c>
      <c r="BA211" s="3" t="s">
        <v>14</v>
      </c>
      <c r="BB211" s="3">
        <v>473</v>
      </c>
      <c r="BC211" s="3">
        <v>1</v>
      </c>
      <c r="BD211" s="3">
        <v>0</v>
      </c>
      <c r="BE211" s="3">
        <v>0</v>
      </c>
      <c r="BF211" s="3">
        <v>0</v>
      </c>
      <c r="BG211" s="4" t="s">
        <v>15</v>
      </c>
      <c r="BH211" s="4" t="s">
        <v>637</v>
      </c>
      <c r="BI211" s="4" t="s">
        <v>17</v>
      </c>
      <c r="BJ211" s="4" t="s">
        <v>33</v>
      </c>
      <c r="BK211" s="4"/>
      <c r="BL211" s="3">
        <v>1.107</v>
      </c>
      <c r="BM211" s="3"/>
      <c r="BN211" s="3"/>
      <c r="BO211" s="3" t="s">
        <v>20</v>
      </c>
      <c r="BP211" s="3">
        <v>2.78</v>
      </c>
      <c r="BQ211" s="3"/>
    </row>
    <row r="212" spans="1:69" x14ac:dyDescent="0.25">
      <c r="A212" s="2">
        <v>37</v>
      </c>
      <c r="B212" s="3" t="s">
        <v>243</v>
      </c>
      <c r="C212" s="3">
        <v>37.1</v>
      </c>
      <c r="D212" s="3" t="s">
        <v>244</v>
      </c>
      <c r="E212" s="3" t="s">
        <v>245</v>
      </c>
      <c r="F212" s="3"/>
      <c r="G212" s="3"/>
      <c r="H212" s="3" t="str">
        <f>IF(AK212&lt;'2_3 - Outliers'!$F$11,"Exclude, Low outlier",IF(AK212&gt;'2_3 - Outliers'!$F$12,"Exclude, High outlier",""))</f>
        <v/>
      </c>
      <c r="I212" s="3">
        <f>IF(AM212="",VLOOKUP(BI212,'4 -Impute_SE'!$B$10:$C$21,2,FALSE),Database!AM212)</f>
        <v>5.4009386828965854E-2</v>
      </c>
      <c r="J212" s="3">
        <f t="shared" si="39"/>
        <v>18.515300000845198</v>
      </c>
      <c r="K212" s="3" t="s">
        <v>1606</v>
      </c>
      <c r="L212" s="3">
        <f>1/VLOOKUP($K212,'5-7 Weighting'!J:K,2,FALSE)</f>
        <v>1</v>
      </c>
      <c r="M212" s="3">
        <f t="shared" si="40"/>
        <v>18.515300000845198</v>
      </c>
      <c r="N212" s="3">
        <f>M212/(VLOOKUP($BI212,'5-7 Weighting'!$M$9:$N$20,2,FALSE)/VLOOKUP($BI212,'5-7 Weighting'!$M$9:$O$20,3,FALSE))</f>
        <v>1.0340101168499765</v>
      </c>
      <c r="O212" s="3">
        <f t="shared" si="41"/>
        <v>6.3828006825482578E-2</v>
      </c>
      <c r="P212" s="3" t="e">
        <f>1/VLOOKUP($K212,'5-7 Weighting'!Y:Z,2,FALSE)</f>
        <v>#N/A</v>
      </c>
      <c r="Q212" s="3" t="e">
        <f t="shared" si="45"/>
        <v>#N/A</v>
      </c>
      <c r="R212" s="3" t="e">
        <f>Q212/(VLOOKUP($BI212,'5-7 Weighting'!$AC$12:$AD$20,2,FALSE)/(VLOOKUP($BI212,'5-7 Weighting'!$AC$12:$AE$20,3,FALSE)))</f>
        <v>#N/A</v>
      </c>
      <c r="S212" s="3" t="e">
        <f t="shared" si="42"/>
        <v>#N/A</v>
      </c>
      <c r="T212" s="3" t="e">
        <f>1/VLOOKUP($K212,'5-7 Weighting'!$AO$9:$AP$311,2,FALSE)</f>
        <v>#N/A</v>
      </c>
      <c r="U212" s="3" t="e">
        <f t="shared" si="46"/>
        <v>#N/A</v>
      </c>
      <c r="V212" s="3" t="e">
        <f>U212/(VLOOKUP($BI212,'5-7 Weighting'!$AS$12:$AT$22,2,FALSE)/VLOOKUP($BI212,'5-7 Weighting'!$AS$12:$AU$22,3,FALSE))</f>
        <v>#N/A</v>
      </c>
      <c r="W212" s="3" t="e">
        <f t="shared" si="47"/>
        <v>#N/A</v>
      </c>
      <c r="X212" s="3">
        <f>1/VLOOKUP($K212,'5-7 Weighting'!$BE$9:$BF$487,2,FALSE)</f>
        <v>1</v>
      </c>
      <c r="Y212" s="3">
        <f t="shared" si="48"/>
        <v>18.515300000845198</v>
      </c>
      <c r="Z212" s="3">
        <f>Y212/(VLOOKUP($BI212,'5-7 Weighting'!$BI$12:$BJ$23,2,FALSE)/VLOOKUP($BI212,'5-7 Weighting'!$BI$12:$BK$23,3,FALSE))</f>
        <v>1.019024969421551</v>
      </c>
      <c r="AA212" s="3">
        <f t="shared" si="49"/>
        <v>6.2902994510074861E-2</v>
      </c>
      <c r="AB212" s="3">
        <f>1/VLOOKUP($K212,'5-7 Weighting'!$BU$9:$BV$415,2,FALSE)</f>
        <v>1</v>
      </c>
      <c r="AC212" s="3">
        <f t="shared" si="50"/>
        <v>18.515300000845198</v>
      </c>
      <c r="AD212" s="3">
        <f>AC212/(VLOOKUP($BI212,'5-7 Weighting'!$BY$12:$BZ$23,2,FALSE)/(VLOOKUP($BI212,'5-7 Weighting'!$BY$12:$CA$23,3,FALSE)))</f>
        <v>0.91140124894932251</v>
      </c>
      <c r="AE212" s="3">
        <f t="shared" si="43"/>
        <v>5.6259531885345146E-2</v>
      </c>
      <c r="AF212" s="3">
        <f>1/VLOOKUP($K212,'5-7 Weighting'!$CK$9:CL$445,2,FALSE)</f>
        <v>1</v>
      </c>
      <c r="AG212" s="3">
        <f t="shared" si="51"/>
        <v>18.515300000845198</v>
      </c>
      <c r="AH212" s="3">
        <f>AG212/(VLOOKUP($BI212,'5-7 Weighting'!$CO$12:$CP$23,2,FALSE)/(VLOOKUP($BI212,'5-7 Weighting'!$CO$12:$CQ$23,3,FALSE)))</f>
        <v>1.0546253280271851</v>
      </c>
      <c r="AI212" s="3">
        <f t="shared" si="44"/>
        <v>6.5100555148062053E-2</v>
      </c>
      <c r="AJ212" s="3" t="s">
        <v>246</v>
      </c>
      <c r="AK212" s="6">
        <v>6.1728609600000005E-2</v>
      </c>
      <c r="AL212" s="3" t="s">
        <v>72</v>
      </c>
      <c r="AM212" s="3"/>
      <c r="AN212" s="3"/>
      <c r="AO212" s="3" t="s">
        <v>5</v>
      </c>
      <c r="AP212" s="3" t="s">
        <v>6</v>
      </c>
      <c r="AQ212" s="3" t="s">
        <v>5</v>
      </c>
      <c r="AR212" s="3" t="s">
        <v>83</v>
      </c>
      <c r="AS212" s="3" t="s">
        <v>84</v>
      </c>
      <c r="AT212" s="3" t="s">
        <v>95</v>
      </c>
      <c r="AU212" s="3" t="s">
        <v>10</v>
      </c>
      <c r="AV212" s="3" t="s">
        <v>39</v>
      </c>
      <c r="AW212" s="4" t="s">
        <v>96</v>
      </c>
      <c r="AX212" s="4" t="s">
        <v>247</v>
      </c>
      <c r="AY212" s="4">
        <v>2006</v>
      </c>
      <c r="AZ212" s="3" t="s">
        <v>30</v>
      </c>
      <c r="BA212" s="3" t="s">
        <v>14</v>
      </c>
      <c r="BB212" s="3">
        <v>761</v>
      </c>
      <c r="BC212" s="3">
        <v>1</v>
      </c>
      <c r="BD212" s="3">
        <v>0</v>
      </c>
      <c r="BE212" s="3">
        <v>1</v>
      </c>
      <c r="BF212" s="3">
        <v>1</v>
      </c>
      <c r="BG212" s="4" t="s">
        <v>15</v>
      </c>
      <c r="BH212" s="4" t="s">
        <v>152</v>
      </c>
      <c r="BI212" s="4" t="s">
        <v>32</v>
      </c>
      <c r="BJ212" s="4" t="s">
        <v>89</v>
      </c>
      <c r="BK212" s="4" t="s">
        <v>99</v>
      </c>
      <c r="BL212" s="3">
        <v>0.22681000000000001</v>
      </c>
      <c r="BM212" s="3">
        <v>1.2545914729136154</v>
      </c>
      <c r="BN212" s="3"/>
      <c r="BO212" s="3" t="s">
        <v>60</v>
      </c>
      <c r="BP212" s="3" t="s">
        <v>20</v>
      </c>
      <c r="BQ212" s="3"/>
    </row>
    <row r="213" spans="1:69" x14ac:dyDescent="0.25">
      <c r="A213" s="2">
        <v>172</v>
      </c>
      <c r="B213" s="3" t="s">
        <v>1241</v>
      </c>
      <c r="C213" s="3">
        <v>172.2</v>
      </c>
      <c r="D213" s="3" t="s">
        <v>1246</v>
      </c>
      <c r="E213" s="3" t="s">
        <v>1243</v>
      </c>
      <c r="F213" s="3"/>
      <c r="G213" s="3"/>
      <c r="H213" s="3" t="str">
        <f>IF(AK213&lt;'2_3 - Outliers'!$F$11,"Exclude, Low outlier",IF(AK213&gt;'2_3 - Outliers'!$F$12,"Exclude, High outlier",""))</f>
        <v/>
      </c>
      <c r="I213" s="3">
        <f>IF(AM213="",VLOOKUP(BI213,'4 -Impute_SE'!$B$10:$C$21,2,FALSE),Database!AM213)</f>
        <v>7.6229999999999992E-2</v>
      </c>
      <c r="J213" s="3">
        <f t="shared" si="39"/>
        <v>13.118194936376756</v>
      </c>
      <c r="K213" s="3" t="s">
        <v>1607</v>
      </c>
      <c r="L213" s="3">
        <f>1/VLOOKUP($K213,'5-7 Weighting'!J:K,2,FALSE)</f>
        <v>1</v>
      </c>
      <c r="M213" s="3">
        <f t="shared" si="40"/>
        <v>13.118194936376756</v>
      </c>
      <c r="N213" s="3">
        <f>M213/(VLOOKUP($BI213,'5-7 Weighting'!$M$9:$N$20,2,FALSE)/VLOOKUP($BI213,'5-7 Weighting'!$M$9:$O$20,3,FALSE))</f>
        <v>1.2394068166600813</v>
      </c>
      <c r="O213" s="3">
        <f t="shared" si="41"/>
        <v>7.6851898480641653E-2</v>
      </c>
      <c r="P213" s="3" t="e">
        <f>1/VLOOKUP($K213,'5-7 Weighting'!Y:Z,2,FALSE)</f>
        <v>#N/A</v>
      </c>
      <c r="Q213" s="3" t="e">
        <f t="shared" si="45"/>
        <v>#N/A</v>
      </c>
      <c r="R213" s="3" t="e">
        <f>Q213/(VLOOKUP($BI213,'5-7 Weighting'!$AC$12:$AD$20,2,FALSE)/(VLOOKUP($BI213,'5-7 Weighting'!$AC$12:$AE$20,3,FALSE)))</f>
        <v>#N/A</v>
      </c>
      <c r="S213" s="3" t="e">
        <f t="shared" si="42"/>
        <v>#N/A</v>
      </c>
      <c r="T213" s="3" t="e">
        <f>1/VLOOKUP($K213,'5-7 Weighting'!$AO$9:$AP$311,2,FALSE)</f>
        <v>#N/A</v>
      </c>
      <c r="U213" s="3" t="e">
        <f t="shared" si="46"/>
        <v>#N/A</v>
      </c>
      <c r="V213" s="3" t="e">
        <f>U213/(VLOOKUP($BI213,'5-7 Weighting'!$AS$12:$AT$22,2,FALSE)/VLOOKUP($BI213,'5-7 Weighting'!$AS$12:$AU$22,3,FALSE))</f>
        <v>#N/A</v>
      </c>
      <c r="W213" s="3" t="e">
        <f t="shared" si="47"/>
        <v>#N/A</v>
      </c>
      <c r="X213" s="3">
        <f>1/VLOOKUP($K213,'5-7 Weighting'!$BE$9:$BF$487,2,FALSE)</f>
        <v>1</v>
      </c>
      <c r="Y213" s="3">
        <f t="shared" si="48"/>
        <v>13.118194936376756</v>
      </c>
      <c r="Z213" s="3">
        <f>Y213/(VLOOKUP($BI213,'5-7 Weighting'!$BI$12:$BJ$23,2,FALSE)/VLOOKUP($BI213,'5-7 Weighting'!$BI$12:$BK$23,3,FALSE))</f>
        <v>0.97208196714995254</v>
      </c>
      <c r="AA213" s="3">
        <f t="shared" si="49"/>
        <v>6.02758865370671E-2</v>
      </c>
      <c r="AB213" s="3" t="e">
        <f>1/VLOOKUP($K213,'5-7 Weighting'!$BU$9:$BV$415,2,FALSE)</f>
        <v>#N/A</v>
      </c>
      <c r="AC213" s="3" t="e">
        <f t="shared" si="50"/>
        <v>#N/A</v>
      </c>
      <c r="AD213" s="3" t="e">
        <f>AC213/(VLOOKUP($BI213,'5-7 Weighting'!$BY$12:$BZ$23,2,FALSE)/(VLOOKUP($BI213,'5-7 Weighting'!$BY$12:$CA$23,3,FALSE)))</f>
        <v>#N/A</v>
      </c>
      <c r="AE213" s="3" t="e">
        <f t="shared" si="43"/>
        <v>#N/A</v>
      </c>
      <c r="AF213" s="3" t="e">
        <f>1/VLOOKUP($K213,'5-7 Weighting'!$CK$9:CL$445,2,FALSE)</f>
        <v>#N/A</v>
      </c>
      <c r="AG213" s="3" t="e">
        <f t="shared" si="51"/>
        <v>#N/A</v>
      </c>
      <c r="AH213" s="3" t="e">
        <f>AG213/(VLOOKUP($BI213,'5-7 Weighting'!$CO$12:$CP$23,2,FALSE)/(VLOOKUP($BI213,'5-7 Weighting'!$CO$12:$CQ$23,3,FALSE)))</f>
        <v>#N/A</v>
      </c>
      <c r="AI213" s="3" t="e">
        <f t="shared" si="44"/>
        <v>#N/A</v>
      </c>
      <c r="AJ213" s="3" t="s">
        <v>1308</v>
      </c>
      <c r="AK213" s="6">
        <v>6.2006999999999993E-2</v>
      </c>
      <c r="AL213" s="3" t="s">
        <v>358</v>
      </c>
      <c r="AM213" s="3">
        <v>7.6229999999999992E-2</v>
      </c>
      <c r="AN213" s="3" t="s">
        <v>1310</v>
      </c>
      <c r="AO213" s="3" t="s">
        <v>53</v>
      </c>
      <c r="AP213" s="3" t="s">
        <v>1312</v>
      </c>
      <c r="AQ213" s="3" t="s">
        <v>1311</v>
      </c>
      <c r="AR213" s="3" t="s">
        <v>7</v>
      </c>
      <c r="AS213" s="3" t="s">
        <v>1324</v>
      </c>
      <c r="AT213" s="3" t="s">
        <v>38</v>
      </c>
      <c r="AU213" s="3" t="s">
        <v>10</v>
      </c>
      <c r="AV213" s="3" t="s">
        <v>11</v>
      </c>
      <c r="AW213" s="4" t="s">
        <v>1341</v>
      </c>
      <c r="AX213" s="4" t="s">
        <v>109</v>
      </c>
      <c r="AY213" s="4">
        <v>2015</v>
      </c>
      <c r="AZ213" s="3" t="s">
        <v>14</v>
      </c>
      <c r="BA213" s="3" t="s">
        <v>14</v>
      </c>
      <c r="BB213" s="3">
        <v>2300</v>
      </c>
      <c r="BC213" s="3">
        <v>0</v>
      </c>
      <c r="BD213" s="3">
        <v>0</v>
      </c>
      <c r="BE213" s="3">
        <v>0</v>
      </c>
      <c r="BF213" s="3">
        <v>0</v>
      </c>
      <c r="BG213" s="4" t="s">
        <v>1352</v>
      </c>
      <c r="BH213" s="4" t="s">
        <v>532</v>
      </c>
      <c r="BI213" s="3" t="s">
        <v>468</v>
      </c>
      <c r="BJ213" s="4" t="s">
        <v>1406</v>
      </c>
      <c r="BK213" s="4"/>
      <c r="BL213" s="3">
        <v>5.6369999999999996</v>
      </c>
      <c r="BM213" s="3"/>
      <c r="BN213" s="3"/>
      <c r="BO213" s="3"/>
      <c r="BP213" s="3">
        <v>0.81341991341991338</v>
      </c>
      <c r="BQ213" s="3" t="s">
        <v>125</v>
      </c>
    </row>
    <row r="214" spans="1:69" x14ac:dyDescent="0.25">
      <c r="A214" s="2">
        <v>65</v>
      </c>
      <c r="B214" s="3" t="s">
        <v>354</v>
      </c>
      <c r="C214" s="3">
        <v>65.099999999999994</v>
      </c>
      <c r="D214" s="3" t="s">
        <v>636</v>
      </c>
      <c r="E214" s="3" t="s">
        <v>381</v>
      </c>
      <c r="F214" s="3"/>
      <c r="G214" s="3"/>
      <c r="H214" s="3" t="str">
        <f>IF(AK214&lt;'2_3 - Outliers'!$F$11,"Exclude, Low outlier",IF(AK214&gt;'2_3 - Outliers'!$F$12,"Exclude, High outlier",""))</f>
        <v/>
      </c>
      <c r="I214" s="3">
        <f>IF(AM214="",VLOOKUP(BI214,'4 -Impute_SE'!$B$10:$C$21,2,FALSE),Database!AM214)</f>
        <v>2.4579245283018872E-2</v>
      </c>
      <c r="J214" s="3">
        <f t="shared" si="39"/>
        <v>40.684731711061637</v>
      </c>
      <c r="K214" s="3" t="s">
        <v>1547</v>
      </c>
      <c r="L214" s="3">
        <f>1/VLOOKUP($K214,'5-7 Weighting'!J:K,2,FALSE)</f>
        <v>0.5</v>
      </c>
      <c r="M214" s="3">
        <f t="shared" si="40"/>
        <v>20.342365855530819</v>
      </c>
      <c r="N214" s="3">
        <f>M214/(VLOOKUP($BI214,'5-7 Weighting'!$M$9:$N$20,2,FALSE)/VLOOKUP($BI214,'5-7 Weighting'!$M$9:$O$20,3,FALSE))</f>
        <v>0.37626045331913122</v>
      </c>
      <c r="O214" s="3">
        <f t="shared" si="41"/>
        <v>2.4507724626941615E-2</v>
      </c>
      <c r="P214" s="3" t="e">
        <f>1/VLOOKUP($K214,'5-7 Weighting'!Y:Z,2,FALSE)</f>
        <v>#N/A</v>
      </c>
      <c r="Q214" s="3" t="e">
        <f t="shared" si="45"/>
        <v>#N/A</v>
      </c>
      <c r="R214" s="3" t="e">
        <f>Q214/(VLOOKUP($BI214,'5-7 Weighting'!$AC$12:$AD$20,2,FALSE)/(VLOOKUP($BI214,'5-7 Weighting'!$AC$12:$AE$20,3,FALSE)))</f>
        <v>#N/A</v>
      </c>
      <c r="S214" s="3" t="e">
        <f t="shared" si="42"/>
        <v>#N/A</v>
      </c>
      <c r="T214" s="3" t="e">
        <f>1/VLOOKUP($K214,'5-7 Weighting'!$AO$9:$AP$311,2,FALSE)</f>
        <v>#N/A</v>
      </c>
      <c r="U214" s="3" t="e">
        <f t="shared" si="46"/>
        <v>#N/A</v>
      </c>
      <c r="V214" s="3" t="e">
        <f>U214/(VLOOKUP($BI214,'5-7 Weighting'!$AS$12:$AT$22,2,FALSE)/VLOOKUP($BI214,'5-7 Weighting'!$AS$12:$AU$22,3,FALSE))</f>
        <v>#N/A</v>
      </c>
      <c r="W214" s="3" t="e">
        <f t="shared" si="47"/>
        <v>#N/A</v>
      </c>
      <c r="X214" s="3">
        <f>1/VLOOKUP($K214,'5-7 Weighting'!$BE$9:$BF$487,2,FALSE)</f>
        <v>0.5</v>
      </c>
      <c r="Y214" s="3">
        <f t="shared" si="48"/>
        <v>20.342365855530819</v>
      </c>
      <c r="Z214" s="3">
        <f>Y214/(VLOOKUP($BI214,'5-7 Weighting'!$BI$12:$BJ$23,2,FALSE)/VLOOKUP($BI214,'5-7 Weighting'!$BI$12:$BK$23,3,FALSE))</f>
        <v>0.31438160004197974</v>
      </c>
      <c r="AA214" s="3">
        <f t="shared" si="49"/>
        <v>2.0477245518734356E-2</v>
      </c>
      <c r="AB214" s="3" t="e">
        <f>1/VLOOKUP($K214,'5-7 Weighting'!$BU$9:$BV$415,2,FALSE)</f>
        <v>#N/A</v>
      </c>
      <c r="AC214" s="3" t="e">
        <f t="shared" si="50"/>
        <v>#N/A</v>
      </c>
      <c r="AD214" s="3" t="e">
        <f>AC214/(VLOOKUP($BI214,'5-7 Weighting'!$BY$12:$BZ$23,2,FALSE)/(VLOOKUP($BI214,'5-7 Weighting'!$BY$12:$CA$23,3,FALSE)))</f>
        <v>#N/A</v>
      </c>
      <c r="AE214" s="3" t="e">
        <f t="shared" si="43"/>
        <v>#N/A</v>
      </c>
      <c r="AF214" s="3">
        <f>1/VLOOKUP($K214,'5-7 Weighting'!$CK$9:CL$445,2,FALSE)</f>
        <v>0.5</v>
      </c>
      <c r="AG214" s="3">
        <f t="shared" si="51"/>
        <v>20.342365855530819</v>
      </c>
      <c r="AH214" s="3">
        <f>AG214/(VLOOKUP($BI214,'5-7 Weighting'!$CO$12:$CP$23,2,FALSE)/(VLOOKUP($BI214,'5-7 Weighting'!$CO$12:$CQ$23,3,FALSE)))</f>
        <v>0.3118699120872771</v>
      </c>
      <c r="AI214" s="3">
        <f t="shared" si="44"/>
        <v>2.0313646723804799E-2</v>
      </c>
      <c r="AJ214" s="3" t="s">
        <v>357</v>
      </c>
      <c r="AK214" s="6">
        <v>6.5135000000000012E-2</v>
      </c>
      <c r="AL214" s="3" t="s">
        <v>358</v>
      </c>
      <c r="AM214" s="3">
        <v>2.4579245283018872E-2</v>
      </c>
      <c r="AN214" s="3" t="s">
        <v>26</v>
      </c>
      <c r="AO214" s="3" t="s">
        <v>5</v>
      </c>
      <c r="AP214" s="3" t="s">
        <v>6</v>
      </c>
      <c r="AQ214" s="3" t="s">
        <v>5</v>
      </c>
      <c r="AR214" s="3" t="s">
        <v>7</v>
      </c>
      <c r="AS214" s="3" t="s">
        <v>359</v>
      </c>
      <c r="AT214" s="3" t="s">
        <v>28</v>
      </c>
      <c r="AU214" s="3" t="s">
        <v>10</v>
      </c>
      <c r="AV214" s="3" t="s">
        <v>11</v>
      </c>
      <c r="AW214" s="4" t="s">
        <v>108</v>
      </c>
      <c r="AX214" s="4" t="s">
        <v>366</v>
      </c>
      <c r="AY214" s="4">
        <v>2010</v>
      </c>
      <c r="AZ214" s="3" t="s">
        <v>14</v>
      </c>
      <c r="BA214" s="3" t="s">
        <v>14</v>
      </c>
      <c r="BB214" s="3">
        <v>473</v>
      </c>
      <c r="BC214" s="3">
        <v>1</v>
      </c>
      <c r="BD214" s="3">
        <v>0</v>
      </c>
      <c r="BE214" s="3">
        <v>0</v>
      </c>
      <c r="BF214" s="3">
        <v>0</v>
      </c>
      <c r="BG214" s="4" t="s">
        <v>15</v>
      </c>
      <c r="BH214" s="4" t="s">
        <v>637</v>
      </c>
      <c r="BI214" s="4" t="s">
        <v>17</v>
      </c>
      <c r="BJ214" s="4" t="s">
        <v>33</v>
      </c>
      <c r="BK214" s="4"/>
      <c r="BL214" s="3">
        <v>1.861</v>
      </c>
      <c r="BM214" s="3"/>
      <c r="BN214" s="3"/>
      <c r="BO214" s="3" t="s">
        <v>20</v>
      </c>
      <c r="BP214" s="3">
        <v>2.65</v>
      </c>
      <c r="BQ214" s="3"/>
    </row>
    <row r="215" spans="1:69" x14ac:dyDescent="0.25">
      <c r="A215" s="2">
        <v>44</v>
      </c>
      <c r="B215" s="3" t="s">
        <v>895</v>
      </c>
      <c r="C215" s="3">
        <v>44.3</v>
      </c>
      <c r="D215" s="3" t="s">
        <v>896</v>
      </c>
      <c r="E215" s="3" t="s">
        <v>897</v>
      </c>
      <c r="F215" s="3"/>
      <c r="G215" s="3"/>
      <c r="H215" s="3" t="str">
        <f>IF(AK215&lt;'2_3 - Outliers'!$F$11,"Exclude, Low outlier",IF(AK215&gt;'2_3 - Outliers'!$F$12,"Exclude, High outlier",""))</f>
        <v/>
      </c>
      <c r="I215" s="3">
        <f>IF(AM215="",VLOOKUP(BI215,'4 -Impute_SE'!$B$10:$C$21,2,FALSE),Database!AM215)</f>
        <v>0.118491921005386</v>
      </c>
      <c r="J215" s="3">
        <f t="shared" si="39"/>
        <v>8.4393939393939394</v>
      </c>
      <c r="K215" s="3" t="s">
        <v>1608</v>
      </c>
      <c r="L215" s="3">
        <f>1/VLOOKUP($K215,'5-7 Weighting'!J:K,2,FALSE)</f>
        <v>1</v>
      </c>
      <c r="M215" s="3">
        <f t="shared" si="40"/>
        <v>8.4393939393939394</v>
      </c>
      <c r="N215" s="3">
        <f>M215/(VLOOKUP($BI215,'5-7 Weighting'!$M$9:$N$20,2,FALSE)/VLOOKUP($BI215,'5-7 Weighting'!$M$9:$O$20,3,FALSE))</f>
        <v>5.8873679787072768E-7</v>
      </c>
      <c r="O215" s="3">
        <f t="shared" si="41"/>
        <v>3.8856628659468032E-8</v>
      </c>
      <c r="P215" s="3" t="e">
        <f>1/VLOOKUP($K215,'5-7 Weighting'!Y:Z,2,FALSE)</f>
        <v>#N/A</v>
      </c>
      <c r="Q215" s="3" t="e">
        <f t="shared" si="45"/>
        <v>#N/A</v>
      </c>
      <c r="R215" s="3" t="e">
        <f>Q215/(VLOOKUP($BI215,'5-7 Weighting'!$AC$12:$AD$20,2,FALSE)/(VLOOKUP($BI215,'5-7 Weighting'!$AC$12:$AE$20,3,FALSE)))</f>
        <v>#N/A</v>
      </c>
      <c r="S215" s="3" t="e">
        <f t="shared" si="42"/>
        <v>#N/A</v>
      </c>
      <c r="T215" s="3" t="e">
        <f>1/VLOOKUP($K215,'5-7 Weighting'!$AO$9:$AP$311,2,FALSE)</f>
        <v>#N/A</v>
      </c>
      <c r="U215" s="3" t="e">
        <f t="shared" si="46"/>
        <v>#N/A</v>
      </c>
      <c r="V215" s="3" t="e">
        <f>U215/(VLOOKUP($BI215,'5-7 Weighting'!$AS$12:$AT$22,2,FALSE)/VLOOKUP($BI215,'5-7 Weighting'!$AS$12:$AU$22,3,FALSE))</f>
        <v>#N/A</v>
      </c>
      <c r="W215" s="3" t="e">
        <f t="shared" si="47"/>
        <v>#N/A</v>
      </c>
      <c r="X215" s="3">
        <f>1/VLOOKUP($K215,'5-7 Weighting'!$BE$9:$BF$487,2,FALSE)</f>
        <v>1</v>
      </c>
      <c r="Y215" s="3">
        <f t="shared" si="48"/>
        <v>8.4393939393939394</v>
      </c>
      <c r="Z215" s="3">
        <f>Y215/(VLOOKUP($BI215,'5-7 Weighting'!$BI$12:$BJ$23,2,FALSE)/VLOOKUP($BI215,'5-7 Weighting'!$BI$12:$BK$23,3,FALSE))</f>
        <v>3.0150555069623122E-2</v>
      </c>
      <c r="AA215" s="3">
        <f t="shared" si="49"/>
        <v>1.9899366345951263E-3</v>
      </c>
      <c r="AB215" s="3">
        <f>1/VLOOKUP($K215,'5-7 Weighting'!$BU$9:$BV$415,2,FALSE)</f>
        <v>1</v>
      </c>
      <c r="AC215" s="3">
        <f t="shared" si="50"/>
        <v>8.4393939393939394</v>
      </c>
      <c r="AD215" s="3">
        <f>AC215/(VLOOKUP($BI215,'5-7 Weighting'!$BY$12:$BZ$23,2,FALSE)/(VLOOKUP($BI215,'5-7 Weighting'!$BY$12:$CA$23,3,FALSE)))</f>
        <v>2.8003255833242542E-2</v>
      </c>
      <c r="AE215" s="3">
        <f t="shared" si="43"/>
        <v>1.8482148849940079E-3</v>
      </c>
      <c r="AF215" s="3" t="e">
        <f>1/VLOOKUP($K215,'5-7 Weighting'!$CK$9:CL$445,2,FALSE)</f>
        <v>#N/A</v>
      </c>
      <c r="AG215" s="3" t="e">
        <f t="shared" si="51"/>
        <v>#N/A</v>
      </c>
      <c r="AH215" s="3" t="e">
        <f>AG215/(VLOOKUP($BI215,'5-7 Weighting'!$CO$12:$CP$23,2,FALSE)/(VLOOKUP($BI215,'5-7 Weighting'!$CO$12:$CQ$23,3,FALSE)))</f>
        <v>#N/A</v>
      </c>
      <c r="AI215" s="3" t="e">
        <f t="shared" si="44"/>
        <v>#N/A</v>
      </c>
      <c r="AJ215" s="3" t="s">
        <v>267</v>
      </c>
      <c r="AK215" s="6">
        <v>6.6000000000000003E-2</v>
      </c>
      <c r="AL215" s="3" t="s">
        <v>157</v>
      </c>
      <c r="AM215" s="3">
        <v>0.118491921005386</v>
      </c>
      <c r="AN215" s="3" t="s">
        <v>26</v>
      </c>
      <c r="AO215" s="3" t="s">
        <v>53</v>
      </c>
      <c r="AP215" s="3" t="s">
        <v>6</v>
      </c>
      <c r="AQ215" s="3" t="s">
        <v>54</v>
      </c>
      <c r="AR215" s="3" t="s">
        <v>102</v>
      </c>
      <c r="AS215" s="3" t="s">
        <v>37</v>
      </c>
      <c r="AT215" s="3" t="s">
        <v>103</v>
      </c>
      <c r="AU215" s="3" t="s">
        <v>10</v>
      </c>
      <c r="AV215" s="3" t="s">
        <v>39</v>
      </c>
      <c r="AW215" s="4" t="s">
        <v>12</v>
      </c>
      <c r="AX215" s="4" t="s">
        <v>13</v>
      </c>
      <c r="AY215" s="4">
        <v>2000</v>
      </c>
      <c r="AZ215" s="3" t="s">
        <v>30</v>
      </c>
      <c r="BA215" s="3" t="s">
        <v>14</v>
      </c>
      <c r="BB215" s="3">
        <v>29</v>
      </c>
      <c r="BC215" s="3">
        <v>0</v>
      </c>
      <c r="BD215" s="3">
        <v>0</v>
      </c>
      <c r="BE215" s="3">
        <v>1</v>
      </c>
      <c r="BF215" s="3">
        <v>1</v>
      </c>
      <c r="BG215" s="4" t="s">
        <v>97</v>
      </c>
      <c r="BH215" s="4" t="s">
        <v>898</v>
      </c>
      <c r="BI215" s="4" t="s">
        <v>1401</v>
      </c>
      <c r="BJ215" s="4" t="s">
        <v>33</v>
      </c>
      <c r="BK215" s="4"/>
      <c r="BL215" s="3">
        <v>6.6000000000000003E-2</v>
      </c>
      <c r="BM215" s="3"/>
      <c r="BN215" s="3">
        <v>1.0682267171659934</v>
      </c>
      <c r="BO215" s="3" t="s">
        <v>19</v>
      </c>
      <c r="BP215" s="3">
        <v>0.55700000000000005</v>
      </c>
      <c r="BQ215" s="3"/>
    </row>
    <row r="216" spans="1:69" x14ac:dyDescent="0.25">
      <c r="A216" s="2">
        <v>58</v>
      </c>
      <c r="B216" s="3" t="s">
        <v>744</v>
      </c>
      <c r="C216" s="3">
        <v>58.1</v>
      </c>
      <c r="D216" s="3" t="s">
        <v>745</v>
      </c>
      <c r="E216" s="3" t="s">
        <v>746</v>
      </c>
      <c r="F216" s="3"/>
      <c r="G216" s="3"/>
      <c r="H216" s="3" t="str">
        <f>IF(AK216&lt;'2_3 - Outliers'!$F$11,"Exclude, Low outlier",IF(AK216&gt;'2_3 - Outliers'!$F$12,"Exclude, High outlier",""))</f>
        <v/>
      </c>
      <c r="I216" s="3">
        <f>IF(AM216="",VLOOKUP(BI216,'4 -Impute_SE'!$B$10:$C$21,2,FALSE),Database!AM216)</f>
        <v>9.1214876538965012E-2</v>
      </c>
      <c r="J216" s="3">
        <f t="shared" si="39"/>
        <v>10.963123976523958</v>
      </c>
      <c r="K216" s="3" t="s">
        <v>1609</v>
      </c>
      <c r="L216" s="3">
        <f>1/VLOOKUP($K216,'5-7 Weighting'!J:K,2,FALSE)</f>
        <v>1</v>
      </c>
      <c r="M216" s="3">
        <f t="shared" si="40"/>
        <v>10.963123976523958</v>
      </c>
      <c r="N216" s="3">
        <f>M216/(VLOOKUP($BI216,'5-7 Weighting'!$M$9:$N$20,2,FALSE)/VLOOKUP($BI216,'5-7 Weighting'!$M$9:$O$20,3,FALSE))</f>
        <v>1.29112657282234</v>
      </c>
      <c r="O216" s="3">
        <f t="shared" si="41"/>
        <v>8.6262343732742441E-2</v>
      </c>
      <c r="P216" s="3" t="e">
        <f>1/VLOOKUP($K216,'5-7 Weighting'!Y:Z,2,FALSE)</f>
        <v>#N/A</v>
      </c>
      <c r="Q216" s="3" t="e">
        <f t="shared" si="45"/>
        <v>#N/A</v>
      </c>
      <c r="R216" s="3" t="e">
        <f>Q216/(VLOOKUP($BI216,'5-7 Weighting'!$AC$12:$AD$20,2,FALSE)/(VLOOKUP($BI216,'5-7 Weighting'!$AC$12:$AE$20,3,FALSE)))</f>
        <v>#N/A</v>
      </c>
      <c r="S216" s="3" t="e">
        <f t="shared" si="42"/>
        <v>#N/A</v>
      </c>
      <c r="T216" s="3" t="e">
        <f>1/VLOOKUP($K216,'5-7 Weighting'!$AO$9:$AP$311,2,FALSE)</f>
        <v>#N/A</v>
      </c>
      <c r="U216" s="3" t="e">
        <f t="shared" si="46"/>
        <v>#N/A</v>
      </c>
      <c r="V216" s="3" t="e">
        <f>U216/(VLOOKUP($BI216,'5-7 Weighting'!$AS$12:$AT$22,2,FALSE)/VLOOKUP($BI216,'5-7 Weighting'!$AS$12:$AU$22,3,FALSE))</f>
        <v>#N/A</v>
      </c>
      <c r="W216" s="3" t="e">
        <f t="shared" si="47"/>
        <v>#N/A</v>
      </c>
      <c r="X216" s="3">
        <f>1/VLOOKUP($K216,'5-7 Weighting'!$BE$9:$BF$487,2,FALSE)</f>
        <v>1</v>
      </c>
      <c r="Y216" s="3">
        <f t="shared" si="48"/>
        <v>10.963123976523958</v>
      </c>
      <c r="Z216" s="3">
        <f>Y216/(VLOOKUP($BI216,'5-7 Weighting'!$BI$12:$BJ$23,2,FALSE)/VLOOKUP($BI216,'5-7 Weighting'!$BI$12:$BK$23,3,FALSE))</f>
        <v>1.2911265728223402</v>
      </c>
      <c r="AA216" s="3">
        <f t="shared" si="49"/>
        <v>8.6262343732742455E-2</v>
      </c>
      <c r="AB216" s="3">
        <f>1/VLOOKUP($K216,'5-7 Weighting'!$BU$9:$BV$415,2,FALSE)</f>
        <v>1</v>
      </c>
      <c r="AC216" s="3">
        <f t="shared" si="50"/>
        <v>10.963123976523958</v>
      </c>
      <c r="AD216" s="3">
        <f>AC216/(VLOOKUP($BI216,'5-7 Weighting'!$BY$12:$BZ$23,2,FALSE)/(VLOOKUP($BI216,'5-7 Weighting'!$BY$12:$CA$23,3,FALSE)))</f>
        <v>1.75</v>
      </c>
      <c r="AE216" s="3">
        <f t="shared" si="43"/>
        <v>0.11692045126320189</v>
      </c>
      <c r="AF216" s="3" t="e">
        <f>1/VLOOKUP($K216,'5-7 Weighting'!$CK$9:CL$445,2,FALSE)</f>
        <v>#N/A</v>
      </c>
      <c r="AG216" s="3" t="e">
        <f t="shared" si="51"/>
        <v>#N/A</v>
      </c>
      <c r="AH216" s="3" t="e">
        <f>AG216/(VLOOKUP($BI216,'5-7 Weighting'!$CO$12:$CP$23,2,FALSE)/(VLOOKUP($BI216,'5-7 Weighting'!$CO$12:$CQ$23,3,FALSE)))</f>
        <v>#N/A</v>
      </c>
      <c r="AI216" s="3" t="e">
        <f t="shared" si="44"/>
        <v>#N/A</v>
      </c>
      <c r="AJ216" s="3" t="s">
        <v>747</v>
      </c>
      <c r="AK216" s="6">
        <v>6.6811686436115361E-2</v>
      </c>
      <c r="AL216" s="3" t="s">
        <v>72</v>
      </c>
      <c r="AM216" s="3"/>
      <c r="AN216" s="3"/>
      <c r="AO216" s="3" t="s">
        <v>5</v>
      </c>
      <c r="AP216" s="3" t="s">
        <v>6</v>
      </c>
      <c r="AQ216" s="3" t="s">
        <v>5</v>
      </c>
      <c r="AR216" s="3" t="s">
        <v>83</v>
      </c>
      <c r="AS216" s="3" t="s">
        <v>84</v>
      </c>
      <c r="AT216" s="3" t="s">
        <v>56</v>
      </c>
      <c r="AU216" s="3" t="s">
        <v>57</v>
      </c>
      <c r="AV216" s="3" t="s">
        <v>182</v>
      </c>
      <c r="AW216" s="4" t="s">
        <v>66</v>
      </c>
      <c r="AX216" s="4" t="s">
        <v>748</v>
      </c>
      <c r="AY216" s="4">
        <v>2009</v>
      </c>
      <c r="AZ216" s="3" t="s">
        <v>30</v>
      </c>
      <c r="BA216" s="3" t="s">
        <v>14</v>
      </c>
      <c r="BB216" s="3">
        <v>16890</v>
      </c>
      <c r="BC216" s="3">
        <v>0</v>
      </c>
      <c r="BD216" s="3">
        <v>0</v>
      </c>
      <c r="BE216" s="3">
        <v>1</v>
      </c>
      <c r="BF216" s="3">
        <v>1</v>
      </c>
      <c r="BG216" s="4" t="s">
        <v>348</v>
      </c>
      <c r="BH216" s="4" t="s">
        <v>749</v>
      </c>
      <c r="BI216" s="4" t="s">
        <v>711</v>
      </c>
      <c r="BJ216" s="4" t="s">
        <v>750</v>
      </c>
      <c r="BK216" s="4" t="s">
        <v>90</v>
      </c>
      <c r="BL216" s="3">
        <v>0.11394335230683679</v>
      </c>
      <c r="BM216" s="3">
        <v>1.3</v>
      </c>
      <c r="BN216" s="3"/>
      <c r="BO216" s="3" t="s">
        <v>4</v>
      </c>
      <c r="BP216" s="3" t="s">
        <v>20</v>
      </c>
      <c r="BQ216" s="3"/>
    </row>
    <row r="217" spans="1:69" x14ac:dyDescent="0.25">
      <c r="A217" s="2">
        <v>55</v>
      </c>
      <c r="B217" s="3" t="s">
        <v>574</v>
      </c>
      <c r="C217" s="3">
        <v>55.1</v>
      </c>
      <c r="D217" s="3" t="s">
        <v>1027</v>
      </c>
      <c r="E217" s="3" t="s">
        <v>575</v>
      </c>
      <c r="F217" s="3"/>
      <c r="G217" s="3"/>
      <c r="H217" s="3" t="str">
        <f>IF(AK217&lt;'2_3 - Outliers'!$F$11,"Exclude, Low outlier",IF(AK217&gt;'2_3 - Outliers'!$F$12,"Exclude, High outlier",""))</f>
        <v/>
      </c>
      <c r="I217" s="3">
        <f>IF(AM217="",VLOOKUP(BI217,'4 -Impute_SE'!$B$10:$C$21,2,FALSE),Database!AM217)</f>
        <v>3.9310596E-3</v>
      </c>
      <c r="J217" s="3">
        <f t="shared" si="39"/>
        <v>254.38433953023761</v>
      </c>
      <c r="K217" s="3" t="s">
        <v>1494</v>
      </c>
      <c r="L217" s="3">
        <f>1/VLOOKUP($K217,'5-7 Weighting'!J:K,2,FALSE)</f>
        <v>0.25</v>
      </c>
      <c r="M217" s="3">
        <f t="shared" si="40"/>
        <v>63.596084882559403</v>
      </c>
      <c r="N217" s="3">
        <f>M217/(VLOOKUP($BI217,'5-7 Weighting'!$M$9:$N$20,2,FALSE)/VLOOKUP($BI217,'5-7 Weighting'!$M$9:$O$20,3,FALSE))</f>
        <v>1.6068608201033019</v>
      </c>
      <c r="O217" s="3">
        <f t="shared" si="41"/>
        <v>0.11054164892279177</v>
      </c>
      <c r="P217" s="3" t="e">
        <f>1/VLOOKUP($K217,'5-7 Weighting'!Y:Z,2,FALSE)</f>
        <v>#N/A</v>
      </c>
      <c r="Q217" s="3" t="e">
        <f t="shared" si="45"/>
        <v>#N/A</v>
      </c>
      <c r="R217" s="3" t="e">
        <f>Q217/(VLOOKUP($BI217,'5-7 Weighting'!$AC$12:$AD$20,2,FALSE)/(VLOOKUP($BI217,'5-7 Weighting'!$AC$12:$AE$20,3,FALSE)))</f>
        <v>#N/A</v>
      </c>
      <c r="S217" s="3" t="e">
        <f t="shared" si="42"/>
        <v>#N/A</v>
      </c>
      <c r="T217" s="3" t="e">
        <f>1/VLOOKUP($K217,'5-7 Weighting'!$AO$9:$AP$311,2,FALSE)</f>
        <v>#N/A</v>
      </c>
      <c r="U217" s="3" t="e">
        <f t="shared" si="46"/>
        <v>#N/A</v>
      </c>
      <c r="V217" s="3" t="e">
        <f>U217/(VLOOKUP($BI217,'5-7 Weighting'!$AS$12:$AT$22,2,FALSE)/VLOOKUP($BI217,'5-7 Weighting'!$AS$12:$AU$22,3,FALSE))</f>
        <v>#N/A</v>
      </c>
      <c r="W217" s="3" t="e">
        <f t="shared" si="47"/>
        <v>#N/A</v>
      </c>
      <c r="X217" s="3">
        <f>1/VLOOKUP($K217,'5-7 Weighting'!$BE$9:$BF$487,2,FALSE)</f>
        <v>0.25</v>
      </c>
      <c r="Y217" s="3">
        <f t="shared" si="48"/>
        <v>63.596084882559403</v>
      </c>
      <c r="Z217" s="3">
        <f>Y217/(VLOOKUP($BI217,'5-7 Weighting'!$BI$12:$BJ$23,2,FALSE)/VLOOKUP($BI217,'5-7 Weighting'!$BI$12:$BK$23,3,FALSE))</f>
        <v>1.6068608201033019</v>
      </c>
      <c r="AA217" s="3">
        <f t="shared" si="49"/>
        <v>0.11054164892279177</v>
      </c>
      <c r="AB217" s="3">
        <f>1/VLOOKUP($K217,'5-7 Weighting'!$BU$9:$BV$415,2,FALSE)</f>
        <v>0.25</v>
      </c>
      <c r="AC217" s="3">
        <f t="shared" si="50"/>
        <v>63.596084882559403</v>
      </c>
      <c r="AD217" s="3">
        <f>AC217/(VLOOKUP($BI217,'5-7 Weighting'!$BY$12:$BZ$23,2,FALSE)/(VLOOKUP($BI217,'5-7 Weighting'!$BY$12:$CA$23,3,FALSE)))</f>
        <v>1.6068608201033017</v>
      </c>
      <c r="AE217" s="3">
        <f t="shared" si="43"/>
        <v>0.11054164892279175</v>
      </c>
      <c r="AF217" s="3">
        <f>1/VLOOKUP($K217,'5-7 Weighting'!$CK$9:CL$445,2,FALSE)</f>
        <v>0.25</v>
      </c>
      <c r="AG217" s="3">
        <f t="shared" si="51"/>
        <v>63.596084882559403</v>
      </c>
      <c r="AH217" s="3">
        <f>AG217/(VLOOKUP($BI217,'5-7 Weighting'!$CO$12:$CP$23,2,FALSE)/(VLOOKUP($BI217,'5-7 Weighting'!$CO$12:$CQ$23,3,FALSE)))</f>
        <v>1.6068608201033019</v>
      </c>
      <c r="AI217" s="3">
        <f t="shared" si="44"/>
        <v>0.11054164892279177</v>
      </c>
      <c r="AJ217" s="3" t="s">
        <v>576</v>
      </c>
      <c r="AK217" s="6">
        <v>6.8793542999999999E-2</v>
      </c>
      <c r="AL217" s="3" t="s">
        <v>72</v>
      </c>
      <c r="AM217" s="3">
        <v>3.9310596E-3</v>
      </c>
      <c r="AN217" s="3" t="s">
        <v>26</v>
      </c>
      <c r="AO217" s="3" t="s">
        <v>5</v>
      </c>
      <c r="AP217" s="3" t="s">
        <v>6</v>
      </c>
      <c r="AQ217" s="3" t="s">
        <v>5</v>
      </c>
      <c r="AR217" s="3" t="s">
        <v>551</v>
      </c>
      <c r="AS217" s="3" t="s">
        <v>37</v>
      </c>
      <c r="AT217" s="3" t="s">
        <v>56</v>
      </c>
      <c r="AU217" s="3" t="s">
        <v>10</v>
      </c>
      <c r="AV217" s="3" t="s">
        <v>11</v>
      </c>
      <c r="AW217" s="4" t="s">
        <v>12</v>
      </c>
      <c r="AX217" s="4" t="s">
        <v>13</v>
      </c>
      <c r="AY217" s="4" t="s">
        <v>151</v>
      </c>
      <c r="AZ217" s="3" t="s">
        <v>2425</v>
      </c>
      <c r="BA217" s="3" t="s">
        <v>14</v>
      </c>
      <c r="BB217" s="3">
        <v>1000</v>
      </c>
      <c r="BC217" s="3">
        <v>1</v>
      </c>
      <c r="BD217" s="3">
        <v>0</v>
      </c>
      <c r="BE217" s="3">
        <v>1</v>
      </c>
      <c r="BF217" s="3">
        <v>1</v>
      </c>
      <c r="BG217" s="3" t="s">
        <v>332</v>
      </c>
      <c r="BH217" s="4" t="s">
        <v>1028</v>
      </c>
      <c r="BI217" s="4" t="s">
        <v>1019</v>
      </c>
      <c r="BJ217" s="4" t="s">
        <v>58</v>
      </c>
      <c r="BK217" s="4" t="s">
        <v>59</v>
      </c>
      <c r="BL217" s="3">
        <v>4.2700000000000002E-2</v>
      </c>
      <c r="BM217" s="3">
        <v>1.0436247604546653</v>
      </c>
      <c r="BN217" s="3"/>
      <c r="BO217" s="3" t="s">
        <v>60</v>
      </c>
      <c r="BP217" s="3">
        <v>17.5</v>
      </c>
      <c r="BQ217" s="3"/>
    </row>
    <row r="218" spans="1:69" x14ac:dyDescent="0.25">
      <c r="A218" s="2">
        <v>9</v>
      </c>
      <c r="B218" s="3" t="s">
        <v>614</v>
      </c>
      <c r="C218" s="3">
        <v>9.1</v>
      </c>
      <c r="D218" s="3" t="s">
        <v>615</v>
      </c>
      <c r="E218" s="3" t="s">
        <v>616</v>
      </c>
      <c r="F218" s="3">
        <v>1</v>
      </c>
      <c r="G218" s="3"/>
      <c r="H218" s="3" t="str">
        <f>IF(AK218&lt;'2_3 - Outliers'!$F$11,"Exclude, Low outlier",IF(AK218&gt;'2_3 - Outliers'!$F$12,"Exclude, High outlier",""))</f>
        <v/>
      </c>
      <c r="I218" s="3">
        <f>IF(AM218="",VLOOKUP(BI218,'4 -Impute_SE'!$B$10:$C$21,2,FALSE),Database!AM218)</f>
        <v>3.507240887132191E-2</v>
      </c>
      <c r="J218" s="3">
        <f t="shared" si="39"/>
        <v>28.512441323004829</v>
      </c>
      <c r="K218" s="3" t="s">
        <v>1610</v>
      </c>
      <c r="L218" s="3">
        <f>1/VLOOKUP($K218,'5-7 Weighting'!J:K,2,FALSE)</f>
        <v>1</v>
      </c>
      <c r="M218" s="3">
        <f t="shared" si="40"/>
        <v>28.512441323004829</v>
      </c>
      <c r="N218" s="3">
        <f>M218/(VLOOKUP($BI218,'5-7 Weighting'!$M$9:$N$20,2,FALSE)/VLOOKUP($BI218,'5-7 Weighting'!$M$9:$O$20,3,FALSE))</f>
        <v>0.52737740406493072</v>
      </c>
      <c r="O218" s="3">
        <f t="shared" si="41"/>
        <v>3.743670539239987E-2</v>
      </c>
      <c r="P218" s="3">
        <f>1/VLOOKUP($K218,'5-7 Weighting'!Y:Z,2,FALSE)</f>
        <v>1</v>
      </c>
      <c r="Q218" s="3">
        <f t="shared" si="45"/>
        <v>28.512441323004829</v>
      </c>
      <c r="R218" s="3">
        <f>Q218/(VLOOKUP($BI218,'5-7 Weighting'!$AC$12:$AD$20,2,FALSE)/(VLOOKUP($BI218,'5-7 Weighting'!$AC$12:$AE$20,3,FALSE)))</f>
        <v>0.10567755211953413</v>
      </c>
      <c r="S218" s="3">
        <f t="shared" si="42"/>
        <v>7.5016854245084268E-3</v>
      </c>
      <c r="T218" s="3">
        <f>1/VLOOKUP($K218,'5-7 Weighting'!$AO$9:$AP$311,2,FALSE)</f>
        <v>1</v>
      </c>
      <c r="U218" s="3">
        <f t="shared" si="46"/>
        <v>28.512441323004829</v>
      </c>
      <c r="V218" s="3">
        <f>U218/(VLOOKUP($BI218,'5-7 Weighting'!$AS$12:$AT$22,2,FALSE)/VLOOKUP($BI218,'5-7 Weighting'!$AS$12:$AU$22,3,FALSE))</f>
        <v>1.7569295596556831</v>
      </c>
      <c r="W218" s="3">
        <f t="shared" si="47"/>
        <v>0.12471837779369591</v>
      </c>
      <c r="X218" s="3" t="e">
        <f>1/VLOOKUP($K218,'5-7 Weighting'!$BE$9:$BF$487,2,FALSE)</f>
        <v>#N/A</v>
      </c>
      <c r="Y218" s="3" t="e">
        <f t="shared" si="48"/>
        <v>#N/A</v>
      </c>
      <c r="Z218" s="3" t="e">
        <f>Y218/(VLOOKUP($BI218,'5-7 Weighting'!$BI$12:$BJ$23,2,FALSE)/VLOOKUP($BI218,'5-7 Weighting'!$BI$12:$BK$23,3,FALSE))</f>
        <v>#N/A</v>
      </c>
      <c r="AA218" s="3" t="e">
        <f t="shared" si="49"/>
        <v>#N/A</v>
      </c>
      <c r="AB218" s="3" t="e">
        <f>1/VLOOKUP($K218,'5-7 Weighting'!$BU$9:$BV$415,2,FALSE)</f>
        <v>#N/A</v>
      </c>
      <c r="AC218" s="3" t="e">
        <f t="shared" si="50"/>
        <v>#N/A</v>
      </c>
      <c r="AD218" s="3" t="e">
        <f>AC218/(VLOOKUP($BI218,'5-7 Weighting'!$BY$12:$BZ$23,2,FALSE)/(VLOOKUP($BI218,'5-7 Weighting'!$BY$12:$CA$23,3,FALSE)))</f>
        <v>#N/A</v>
      </c>
      <c r="AE218" s="3" t="e">
        <f t="shared" si="43"/>
        <v>#N/A</v>
      </c>
      <c r="AF218" s="3">
        <f>1/VLOOKUP($K218,'5-7 Weighting'!$CK$9:CL$445,2,FALSE)</f>
        <v>1</v>
      </c>
      <c r="AG218" s="3">
        <f t="shared" si="51"/>
        <v>28.512441323004829</v>
      </c>
      <c r="AH218" s="3">
        <f>AG218/(VLOOKUP($BI218,'5-7 Weighting'!$CO$12:$CP$23,2,FALSE)/(VLOOKUP($BI218,'5-7 Weighting'!$CO$12:$CQ$23,3,FALSE)))</f>
        <v>0.43712578133489322</v>
      </c>
      <c r="AI218" s="3">
        <f t="shared" si="44"/>
        <v>3.1030053561495026E-2</v>
      </c>
      <c r="AJ218" s="3" t="s">
        <v>24</v>
      </c>
      <c r="AK218" s="6">
        <v>7.0986555555555553E-2</v>
      </c>
      <c r="AL218" s="3" t="s">
        <v>25</v>
      </c>
      <c r="AM218" s="3">
        <v>3.507240887132191E-2</v>
      </c>
      <c r="AN218" s="3" t="s">
        <v>26</v>
      </c>
      <c r="AO218" s="3" t="s">
        <v>5</v>
      </c>
      <c r="AP218" s="3" t="s">
        <v>6</v>
      </c>
      <c r="AQ218" s="3" t="s">
        <v>5</v>
      </c>
      <c r="AR218" s="3" t="s">
        <v>7</v>
      </c>
      <c r="AS218" s="3" t="s">
        <v>617</v>
      </c>
      <c r="AT218" s="3" t="s">
        <v>28</v>
      </c>
      <c r="AU218" s="3" t="s">
        <v>10</v>
      </c>
      <c r="AV218" s="3" t="s">
        <v>182</v>
      </c>
      <c r="AW218" s="4" t="s">
        <v>12</v>
      </c>
      <c r="AX218" s="4" t="s">
        <v>13</v>
      </c>
      <c r="AY218" s="4">
        <v>2000</v>
      </c>
      <c r="AZ218" s="3" t="s">
        <v>30</v>
      </c>
      <c r="BA218" s="3" t="s">
        <v>30</v>
      </c>
      <c r="BB218" s="3">
        <v>268</v>
      </c>
      <c r="BC218" s="3">
        <v>1</v>
      </c>
      <c r="BD218" s="3">
        <v>0</v>
      </c>
      <c r="BE218" s="3">
        <v>0</v>
      </c>
      <c r="BF218" s="3">
        <v>0</v>
      </c>
      <c r="BG218" s="4" t="s">
        <v>15</v>
      </c>
      <c r="BH218" s="4" t="s">
        <v>16</v>
      </c>
      <c r="BI218" s="4" t="s">
        <v>17</v>
      </c>
      <c r="BJ218" s="4" t="s">
        <v>33</v>
      </c>
      <c r="BK218" s="4"/>
      <c r="BL218" s="3">
        <v>2.2939999999999999E-2</v>
      </c>
      <c r="BM218" s="3"/>
      <c r="BN218" s="3"/>
      <c r="BO218" s="3" t="s">
        <v>20</v>
      </c>
      <c r="BP218" s="3">
        <v>2.024</v>
      </c>
      <c r="BQ218" s="3"/>
    </row>
    <row r="219" spans="1:69" x14ac:dyDescent="0.25">
      <c r="A219" s="2">
        <v>97</v>
      </c>
      <c r="B219" s="3" t="s">
        <v>159</v>
      </c>
      <c r="C219" s="3">
        <v>97.2</v>
      </c>
      <c r="D219" s="3" t="s">
        <v>991</v>
      </c>
      <c r="E219" s="3" t="s">
        <v>525</v>
      </c>
      <c r="F219" s="3"/>
      <c r="G219" s="3"/>
      <c r="H219" s="3" t="str">
        <f>IF(AK219&lt;'2_3 - Outliers'!$F$11,"Exclude, Low outlier",IF(AK219&gt;'2_3 - Outliers'!$F$12,"Exclude, High outlier",""))</f>
        <v/>
      </c>
      <c r="I219" s="3">
        <f>IF(AM219="",VLOOKUP(BI219,'4 -Impute_SE'!$B$10:$C$21,2,FALSE),Database!AM219)</f>
        <v>7.9336709847607212E-2</v>
      </c>
      <c r="J219" s="3">
        <f t="shared" si="39"/>
        <v>12.604505555131235</v>
      </c>
      <c r="K219" s="3" t="s">
        <v>1611</v>
      </c>
      <c r="L219" s="3">
        <f>1/VLOOKUP($K219,'5-7 Weighting'!J:K,2,FALSE)</f>
        <v>1</v>
      </c>
      <c r="M219" s="3">
        <f t="shared" si="40"/>
        <v>12.604505555131235</v>
      </c>
      <c r="N219" s="3">
        <f>M219/(VLOOKUP($BI219,'5-7 Weighting'!$M$9:$N$20,2,FALSE)/VLOOKUP($BI219,'5-7 Weighting'!$M$9:$O$20,3,FALSE))</f>
        <v>0.25534362137301297</v>
      </c>
      <c r="O219" s="3">
        <f t="shared" si="41"/>
        <v>1.8384740738856934E-2</v>
      </c>
      <c r="P219" s="3" t="e">
        <f>1/VLOOKUP($K219,'5-7 Weighting'!Y:Z,2,FALSE)</f>
        <v>#N/A</v>
      </c>
      <c r="Q219" s="3" t="e">
        <f t="shared" si="45"/>
        <v>#N/A</v>
      </c>
      <c r="R219" s="3" t="e">
        <f>Q219/(VLOOKUP($BI219,'5-7 Weighting'!$AC$12:$AD$20,2,FALSE)/(VLOOKUP($BI219,'5-7 Weighting'!$AC$12:$AE$20,3,FALSE)))</f>
        <v>#N/A</v>
      </c>
      <c r="S219" s="3" t="e">
        <f t="shared" si="42"/>
        <v>#N/A</v>
      </c>
      <c r="T219" s="3" t="e">
        <f>1/VLOOKUP($K219,'5-7 Weighting'!$AO$9:$AP$311,2,FALSE)</f>
        <v>#N/A</v>
      </c>
      <c r="U219" s="3" t="e">
        <f t="shared" si="46"/>
        <v>#N/A</v>
      </c>
      <c r="V219" s="3" t="e">
        <f>U219/(VLOOKUP($BI219,'5-7 Weighting'!$AS$12:$AT$22,2,FALSE)/VLOOKUP($BI219,'5-7 Weighting'!$AS$12:$AU$22,3,FALSE))</f>
        <v>#N/A</v>
      </c>
      <c r="W219" s="3" t="e">
        <f t="shared" si="47"/>
        <v>#N/A</v>
      </c>
      <c r="X219" s="3">
        <f>1/VLOOKUP($K219,'5-7 Weighting'!$BE$9:$BF$487,2,FALSE)</f>
        <v>1</v>
      </c>
      <c r="Y219" s="3">
        <f t="shared" si="48"/>
        <v>12.604505555131235</v>
      </c>
      <c r="Z219" s="3">
        <f>Y219/(VLOOKUP($BI219,'5-7 Weighting'!$BI$12:$BJ$23,2,FALSE)/VLOOKUP($BI219,'5-7 Weighting'!$BI$12:$BK$23,3,FALSE))</f>
        <v>0.19905215537965953</v>
      </c>
      <c r="AA219" s="3">
        <f t="shared" si="49"/>
        <v>1.4331755187335486E-2</v>
      </c>
      <c r="AB219" s="3">
        <f>1/VLOOKUP($K219,'5-7 Weighting'!$BU$9:$BV$415,2,FALSE)</f>
        <v>1</v>
      </c>
      <c r="AC219" s="3">
        <f t="shared" si="50"/>
        <v>12.604505555131235</v>
      </c>
      <c r="AD219" s="3">
        <f>AC219/(VLOOKUP($BI219,'5-7 Weighting'!$BY$12:$BZ$23,2,FALSE)/(VLOOKUP($BI219,'5-7 Weighting'!$BY$12:$CA$23,3,FALSE)))</f>
        <v>0.6772669290737372</v>
      </c>
      <c r="AE219" s="3">
        <f t="shared" si="43"/>
        <v>4.8763218893309077E-2</v>
      </c>
      <c r="AF219" s="3">
        <f>1/VLOOKUP($K219,'5-7 Weighting'!$CK$9:CL$445,2,FALSE)</f>
        <v>1</v>
      </c>
      <c r="AG219" s="3">
        <f t="shared" si="51"/>
        <v>12.604505555131235</v>
      </c>
      <c r="AH219" s="3">
        <f>AG219/(VLOOKUP($BI219,'5-7 Weighting'!$CO$12:$CP$23,2,FALSE)/(VLOOKUP($BI219,'5-7 Weighting'!$CO$12:$CQ$23,3,FALSE)))</f>
        <v>0.19317508622441926</v>
      </c>
      <c r="AI219" s="3">
        <f t="shared" si="44"/>
        <v>1.3908606208158186E-2</v>
      </c>
      <c r="AJ219" s="3"/>
      <c r="AK219" s="6">
        <v>7.1999999999999995E-2</v>
      </c>
      <c r="AL219" s="3" t="s">
        <v>4</v>
      </c>
      <c r="AM219" s="3"/>
      <c r="AN219" s="3"/>
      <c r="AO219" s="3" t="s">
        <v>139</v>
      </c>
      <c r="AP219" s="3" t="s">
        <v>6</v>
      </c>
      <c r="AQ219" s="3" t="s">
        <v>5</v>
      </c>
      <c r="AR219" s="3" t="s">
        <v>7</v>
      </c>
      <c r="AS219" s="3" t="s">
        <v>37</v>
      </c>
      <c r="AT219" s="3" t="s">
        <v>28</v>
      </c>
      <c r="AU219" s="3" t="s">
        <v>57</v>
      </c>
      <c r="AV219" s="3" t="s">
        <v>11</v>
      </c>
      <c r="AW219" s="4" t="s">
        <v>12</v>
      </c>
      <c r="AX219" s="4" t="s">
        <v>140</v>
      </c>
      <c r="AY219" s="4">
        <v>2000</v>
      </c>
      <c r="AZ219" s="3" t="s">
        <v>30</v>
      </c>
      <c r="BA219" s="3" t="s">
        <v>14</v>
      </c>
      <c r="BB219" s="3">
        <v>8212</v>
      </c>
      <c r="BC219" s="3">
        <v>1</v>
      </c>
      <c r="BD219" s="3">
        <v>0</v>
      </c>
      <c r="BE219" s="3">
        <v>1</v>
      </c>
      <c r="BF219" s="3">
        <v>1</v>
      </c>
      <c r="BG219" s="4" t="s">
        <v>15</v>
      </c>
      <c r="BH219" s="4" t="s">
        <v>990</v>
      </c>
      <c r="BI219" s="4" t="s">
        <v>42</v>
      </c>
      <c r="BJ219" s="4" t="s">
        <v>161</v>
      </c>
      <c r="BK219" s="4"/>
      <c r="BL219" s="3" t="s">
        <v>20</v>
      </c>
      <c r="BM219" s="3"/>
      <c r="BN219" s="3"/>
      <c r="BO219" s="3" t="s">
        <v>20</v>
      </c>
      <c r="BP219" s="3" t="s">
        <v>20</v>
      </c>
      <c r="BQ219" s="3"/>
    </row>
    <row r="220" spans="1:69" x14ac:dyDescent="0.25">
      <c r="A220" s="2">
        <v>37</v>
      </c>
      <c r="B220" s="3" t="s">
        <v>243</v>
      </c>
      <c r="C220" s="3">
        <v>37.1</v>
      </c>
      <c r="D220" s="3" t="s">
        <v>961</v>
      </c>
      <c r="E220" s="3" t="s">
        <v>245</v>
      </c>
      <c r="F220" s="3"/>
      <c r="G220" s="3"/>
      <c r="H220" s="3" t="str">
        <f>IF(AK220&lt;'2_3 - Outliers'!$F$11,"Exclude, Low outlier",IF(AK220&gt;'2_3 - Outliers'!$F$12,"Exclude, High outlier",""))</f>
        <v/>
      </c>
      <c r="I220" s="3">
        <f>IF(AM220="",VLOOKUP(BI220,'4 -Impute_SE'!$B$10:$C$21,2,FALSE),Database!AM220)</f>
        <v>7.9336709847607212E-2</v>
      </c>
      <c r="J220" s="3">
        <f t="shared" si="39"/>
        <v>12.604505555131235</v>
      </c>
      <c r="K220" s="3" t="s">
        <v>1612</v>
      </c>
      <c r="L220" s="3">
        <f>1/VLOOKUP($K220,'5-7 Weighting'!J:K,2,FALSE)</f>
        <v>0.5</v>
      </c>
      <c r="M220" s="3">
        <f t="shared" si="40"/>
        <v>6.3022527775656174</v>
      </c>
      <c r="N220" s="3">
        <f>M220/(VLOOKUP($BI220,'5-7 Weighting'!$M$9:$N$20,2,FALSE)/VLOOKUP($BI220,'5-7 Weighting'!$M$9:$O$20,3,FALSE))</f>
        <v>0.12767181068650649</v>
      </c>
      <c r="O220" s="3">
        <f t="shared" si="41"/>
        <v>9.5302193960901463E-3</v>
      </c>
      <c r="P220" s="3" t="e">
        <f>1/VLOOKUP($K220,'5-7 Weighting'!Y:Z,2,FALSE)</f>
        <v>#N/A</v>
      </c>
      <c r="Q220" s="3" t="e">
        <f t="shared" si="45"/>
        <v>#N/A</v>
      </c>
      <c r="R220" s="3" t="e">
        <f>Q220/(VLOOKUP($BI220,'5-7 Weighting'!$AC$12:$AD$20,2,FALSE)/(VLOOKUP($BI220,'5-7 Weighting'!$AC$12:$AE$20,3,FALSE)))</f>
        <v>#N/A</v>
      </c>
      <c r="S220" s="3" t="e">
        <f t="shared" si="42"/>
        <v>#N/A</v>
      </c>
      <c r="T220" s="3" t="e">
        <f>1/VLOOKUP($K220,'5-7 Weighting'!$AO$9:$AP$311,2,FALSE)</f>
        <v>#N/A</v>
      </c>
      <c r="U220" s="3" t="e">
        <f t="shared" si="46"/>
        <v>#N/A</v>
      </c>
      <c r="V220" s="3" t="e">
        <f>U220/(VLOOKUP($BI220,'5-7 Weighting'!$AS$12:$AT$22,2,FALSE)/VLOOKUP($BI220,'5-7 Weighting'!$AS$12:$AU$22,3,FALSE))</f>
        <v>#N/A</v>
      </c>
      <c r="W220" s="3" t="e">
        <f t="shared" si="47"/>
        <v>#N/A</v>
      </c>
      <c r="X220" s="3">
        <f>1/VLOOKUP($K220,'5-7 Weighting'!$BE$9:$BF$487,2,FALSE)</f>
        <v>1</v>
      </c>
      <c r="Y220" s="3">
        <f t="shared" si="48"/>
        <v>12.604505555131235</v>
      </c>
      <c r="Z220" s="3">
        <f>Y220/(VLOOKUP($BI220,'5-7 Weighting'!$BI$12:$BJ$23,2,FALSE)/VLOOKUP($BI220,'5-7 Weighting'!$BI$12:$BK$23,3,FALSE))</f>
        <v>0.19905215537965953</v>
      </c>
      <c r="AA220" s="3">
        <f t="shared" si="49"/>
        <v>1.4858493052086667E-2</v>
      </c>
      <c r="AB220" s="3">
        <f>1/VLOOKUP($K220,'5-7 Weighting'!$BU$9:$BV$415,2,FALSE)</f>
        <v>0.5</v>
      </c>
      <c r="AC220" s="3">
        <f t="shared" si="50"/>
        <v>6.3022527775656174</v>
      </c>
      <c r="AD220" s="3">
        <f>AC220/(VLOOKUP($BI220,'5-7 Weighting'!$BY$12:$BZ$23,2,FALSE)/(VLOOKUP($BI220,'5-7 Weighting'!$BY$12:$CA$23,3,FALSE)))</f>
        <v>0.3386334645368686</v>
      </c>
      <c r="AE220" s="3">
        <f t="shared" si="43"/>
        <v>2.5277711614969327E-2</v>
      </c>
      <c r="AF220" s="3">
        <f>1/VLOOKUP($K220,'5-7 Weighting'!$CK$9:CL$445,2,FALSE)</f>
        <v>0.5</v>
      </c>
      <c r="AG220" s="3">
        <f t="shared" si="51"/>
        <v>6.3022527775656174</v>
      </c>
      <c r="AH220" s="3">
        <f>AG220/(VLOOKUP($BI220,'5-7 Weighting'!$CO$12:$CP$23,2,FALSE)/(VLOOKUP($BI220,'5-7 Weighting'!$CO$12:$CQ$23,3,FALSE)))</f>
        <v>9.6587543112209628E-2</v>
      </c>
      <c r="AI220" s="3">
        <f t="shared" si="44"/>
        <v>7.209895996923934E-3</v>
      </c>
      <c r="AJ220" s="3" t="s">
        <v>246</v>
      </c>
      <c r="AK220" s="6">
        <v>7.4646230400000013E-2</v>
      </c>
      <c r="AL220" s="3" t="s">
        <v>72</v>
      </c>
      <c r="AM220" s="3"/>
      <c r="AN220" s="3"/>
      <c r="AO220" s="3" t="s">
        <v>5</v>
      </c>
      <c r="AP220" s="3" t="s">
        <v>6</v>
      </c>
      <c r="AQ220" s="3" t="s">
        <v>5</v>
      </c>
      <c r="AR220" s="3" t="s">
        <v>83</v>
      </c>
      <c r="AS220" s="3" t="s">
        <v>84</v>
      </c>
      <c r="AT220" s="3" t="s">
        <v>95</v>
      </c>
      <c r="AU220" s="3" t="s">
        <v>10</v>
      </c>
      <c r="AV220" s="3" t="s">
        <v>39</v>
      </c>
      <c r="AW220" s="4" t="s">
        <v>96</v>
      </c>
      <c r="AX220" s="4" t="s">
        <v>247</v>
      </c>
      <c r="AY220" s="4">
        <v>2006</v>
      </c>
      <c r="AZ220" s="3" t="s">
        <v>30</v>
      </c>
      <c r="BA220" s="3" t="s">
        <v>14</v>
      </c>
      <c r="BB220" s="3">
        <v>761</v>
      </c>
      <c r="BC220" s="3">
        <v>1</v>
      </c>
      <c r="BD220" s="3">
        <v>0</v>
      </c>
      <c r="BE220" s="3">
        <v>1</v>
      </c>
      <c r="BF220" s="3">
        <v>1</v>
      </c>
      <c r="BG220" s="4" t="s">
        <v>15</v>
      </c>
      <c r="BH220" s="4" t="s">
        <v>318</v>
      </c>
      <c r="BI220" s="4" t="s">
        <v>42</v>
      </c>
      <c r="BJ220" s="4" t="s">
        <v>89</v>
      </c>
      <c r="BK220" s="4" t="s">
        <v>99</v>
      </c>
      <c r="BL220" s="3">
        <v>0.41141</v>
      </c>
      <c r="BM220" s="3">
        <v>1.5089438967463207</v>
      </c>
      <c r="BN220" s="3"/>
      <c r="BO220" s="3" t="s">
        <v>60</v>
      </c>
      <c r="BP220" s="3" t="s">
        <v>20</v>
      </c>
      <c r="BQ220" s="3"/>
    </row>
    <row r="221" spans="1:69" x14ac:dyDescent="0.25">
      <c r="A221" s="2">
        <v>65</v>
      </c>
      <c r="B221" s="3" t="s">
        <v>354</v>
      </c>
      <c r="C221" s="3">
        <v>65.8</v>
      </c>
      <c r="D221" s="3" t="s">
        <v>892</v>
      </c>
      <c r="E221" s="3" t="s">
        <v>397</v>
      </c>
      <c r="F221" s="3"/>
      <c r="G221" s="3"/>
      <c r="H221" s="3" t="str">
        <f>IF(AK221&lt;'2_3 - Outliers'!$F$11,"Exclude, Low outlier",IF(AK221&gt;'2_3 - Outliers'!$F$12,"Exclude, High outlier",""))</f>
        <v/>
      </c>
      <c r="I221" s="3">
        <f>IF(AM221="",VLOOKUP(BI221,'4 -Impute_SE'!$B$10:$C$21,2,FALSE),Database!AM221)</f>
        <v>3.8117676767676759E-2</v>
      </c>
      <c r="J221" s="3">
        <f t="shared" si="39"/>
        <v>26.234547454056425</v>
      </c>
      <c r="K221" s="3" t="s">
        <v>1613</v>
      </c>
      <c r="L221" s="3">
        <f>1/VLOOKUP($K221,'5-7 Weighting'!J:K,2,FALSE)</f>
        <v>0.5</v>
      </c>
      <c r="M221" s="3">
        <f t="shared" si="40"/>
        <v>13.117273727028213</v>
      </c>
      <c r="N221" s="3">
        <f>M221/(VLOOKUP($BI221,'5-7 Weighting'!$M$9:$N$20,2,FALSE)/VLOOKUP($BI221,'5-7 Weighting'!$M$9:$O$20,3,FALSE))</f>
        <v>0.2657313419673914</v>
      </c>
      <c r="O221" s="3">
        <f t="shared" si="41"/>
        <v>2.0055541572304925E-2</v>
      </c>
      <c r="P221" s="3" t="e">
        <f>1/VLOOKUP($K221,'5-7 Weighting'!Y:Z,2,FALSE)</f>
        <v>#N/A</v>
      </c>
      <c r="Q221" s="3" t="e">
        <f t="shared" si="45"/>
        <v>#N/A</v>
      </c>
      <c r="R221" s="3" t="e">
        <f>Q221/(VLOOKUP($BI221,'5-7 Weighting'!$AC$12:$AD$20,2,FALSE)/(VLOOKUP($BI221,'5-7 Weighting'!$AC$12:$AE$20,3,FALSE)))</f>
        <v>#N/A</v>
      </c>
      <c r="S221" s="3" t="e">
        <f t="shared" si="42"/>
        <v>#N/A</v>
      </c>
      <c r="T221" s="3" t="e">
        <f>1/VLOOKUP($K221,'5-7 Weighting'!$AO$9:$AP$311,2,FALSE)</f>
        <v>#N/A</v>
      </c>
      <c r="U221" s="3" t="e">
        <f t="shared" si="46"/>
        <v>#N/A</v>
      </c>
      <c r="V221" s="3" t="e">
        <f>U221/(VLOOKUP($BI221,'5-7 Weighting'!$AS$12:$AT$22,2,FALSE)/VLOOKUP($BI221,'5-7 Weighting'!$AS$12:$AU$22,3,FALSE))</f>
        <v>#N/A</v>
      </c>
      <c r="W221" s="3" t="e">
        <f t="shared" si="47"/>
        <v>#N/A</v>
      </c>
      <c r="X221" s="3">
        <f>1/VLOOKUP($K221,'5-7 Weighting'!$BE$9:$BF$487,2,FALSE)</f>
        <v>0.5</v>
      </c>
      <c r="Y221" s="3">
        <f t="shared" si="48"/>
        <v>13.117273727028213</v>
      </c>
      <c r="Z221" s="3">
        <f>Y221/(VLOOKUP($BI221,'5-7 Weighting'!$BI$12:$BJ$23,2,FALSE)/VLOOKUP($BI221,'5-7 Weighting'!$BI$12:$BK$23,3,FALSE))</f>
        <v>0.20714986372527805</v>
      </c>
      <c r="AA221" s="3">
        <f t="shared" si="49"/>
        <v>1.5634221664937907E-2</v>
      </c>
      <c r="AB221" s="3" t="e">
        <f>1/VLOOKUP($K221,'5-7 Weighting'!$BU$9:$BV$415,2,FALSE)</f>
        <v>#N/A</v>
      </c>
      <c r="AC221" s="3" t="e">
        <f t="shared" si="50"/>
        <v>#N/A</v>
      </c>
      <c r="AD221" s="3" t="e">
        <f>AC221/(VLOOKUP($BI221,'5-7 Weighting'!$BY$12:$BZ$23,2,FALSE)/(VLOOKUP($BI221,'5-7 Weighting'!$BY$12:$CA$23,3,FALSE)))</f>
        <v>#N/A</v>
      </c>
      <c r="AE221" s="3" t="e">
        <f t="shared" si="43"/>
        <v>#N/A</v>
      </c>
      <c r="AF221" s="3">
        <f>1/VLOOKUP($K221,'5-7 Weighting'!$CK$9:CL$445,2,FALSE)</f>
        <v>0.5</v>
      </c>
      <c r="AG221" s="3">
        <f t="shared" si="51"/>
        <v>13.117273727028213</v>
      </c>
      <c r="AH221" s="3">
        <f>AG221/(VLOOKUP($BI221,'5-7 Weighting'!$CO$12:$CP$23,2,FALSE)/(VLOOKUP($BI221,'5-7 Weighting'!$CO$12:$CQ$23,3,FALSE)))</f>
        <v>0.20103370752345245</v>
      </c>
      <c r="AI221" s="3">
        <f t="shared" si="44"/>
        <v>1.5172617007917524E-2</v>
      </c>
      <c r="AJ221" s="3" t="s">
        <v>357</v>
      </c>
      <c r="AK221" s="6">
        <v>7.5472999999999985E-2</v>
      </c>
      <c r="AL221" s="3" t="s">
        <v>358</v>
      </c>
      <c r="AM221" s="3">
        <v>3.8117676767676759E-2</v>
      </c>
      <c r="AN221" s="3" t="s">
        <v>26</v>
      </c>
      <c r="AO221" s="3" t="s">
        <v>5</v>
      </c>
      <c r="AP221" s="3" t="s">
        <v>6</v>
      </c>
      <c r="AQ221" s="3" t="s">
        <v>5</v>
      </c>
      <c r="AR221" s="3" t="s">
        <v>7</v>
      </c>
      <c r="AS221" s="3" t="s">
        <v>359</v>
      </c>
      <c r="AT221" s="3" t="s">
        <v>28</v>
      </c>
      <c r="AU221" s="3" t="s">
        <v>10</v>
      </c>
      <c r="AV221" s="3" t="s">
        <v>11</v>
      </c>
      <c r="AW221" s="4" t="s">
        <v>108</v>
      </c>
      <c r="AX221" s="4" t="s">
        <v>360</v>
      </c>
      <c r="AY221" s="4">
        <v>2010</v>
      </c>
      <c r="AZ221" s="3" t="s">
        <v>14</v>
      </c>
      <c r="BA221" s="3" t="s">
        <v>14</v>
      </c>
      <c r="BB221" s="3">
        <v>473</v>
      </c>
      <c r="BC221" s="3">
        <v>1</v>
      </c>
      <c r="BD221" s="3">
        <v>0</v>
      </c>
      <c r="BE221" s="3">
        <v>0</v>
      </c>
      <c r="BF221" s="3">
        <v>0</v>
      </c>
      <c r="BG221" s="4" t="s">
        <v>15</v>
      </c>
      <c r="BH221" s="4" t="s">
        <v>775</v>
      </c>
      <c r="BI221" s="4" t="s">
        <v>42</v>
      </c>
      <c r="BJ221" s="4" t="s">
        <v>33</v>
      </c>
      <c r="BK221" s="4"/>
      <c r="BL221" s="3">
        <v>1.0629999999999999</v>
      </c>
      <c r="BM221" s="3"/>
      <c r="BN221" s="3"/>
      <c r="BO221" s="3" t="s">
        <v>20</v>
      </c>
      <c r="BP221" s="3">
        <v>1.98</v>
      </c>
      <c r="BQ221" s="3"/>
    </row>
    <row r="222" spans="1:69" x14ac:dyDescent="0.25">
      <c r="A222" s="2">
        <v>97</v>
      </c>
      <c r="B222" s="3" t="s">
        <v>159</v>
      </c>
      <c r="C222" s="3">
        <v>97.3</v>
      </c>
      <c r="D222" s="3" t="s">
        <v>520</v>
      </c>
      <c r="E222" s="3" t="s">
        <v>521</v>
      </c>
      <c r="F222" s="3"/>
      <c r="G222" s="3"/>
      <c r="H222" s="3" t="str">
        <f>IF(AK222&lt;'2_3 - Outliers'!$F$11,"Exclude, Low outlier",IF(AK222&gt;'2_3 - Outliers'!$F$12,"Exclude, High outlier",""))</f>
        <v/>
      </c>
      <c r="I222" s="3">
        <f>IF(AM222="",VLOOKUP(BI222,'4 -Impute_SE'!$B$10:$C$21,2,FALSE),Database!AM222)</f>
        <v>6.021384603925508E-2</v>
      </c>
      <c r="J222" s="3">
        <f t="shared" si="39"/>
        <v>16.607475950765082</v>
      </c>
      <c r="K222" s="3" t="s">
        <v>1614</v>
      </c>
      <c r="L222" s="3">
        <f>1/VLOOKUP($K222,'5-7 Weighting'!J:K,2,FALSE)</f>
        <v>1</v>
      </c>
      <c r="M222" s="3">
        <f t="shared" si="40"/>
        <v>16.607475950765082</v>
      </c>
      <c r="N222" s="3">
        <f>M222/(VLOOKUP($BI222,'5-7 Weighting'!$M$9:$N$20,2,FALSE)/VLOOKUP($BI222,'5-7 Weighting'!$M$9:$O$20,3,FALSE))</f>
        <v>0.23820513742668648</v>
      </c>
      <c r="O222" s="3">
        <f t="shared" si="41"/>
        <v>1.8341795581854857E-2</v>
      </c>
      <c r="P222" s="3" t="e">
        <f>1/VLOOKUP($K222,'5-7 Weighting'!Y:Z,2,FALSE)</f>
        <v>#N/A</v>
      </c>
      <c r="Q222" s="3" t="e">
        <f t="shared" si="45"/>
        <v>#N/A</v>
      </c>
      <c r="R222" s="3" t="e">
        <f>Q222/(VLOOKUP($BI222,'5-7 Weighting'!$AC$12:$AD$20,2,FALSE)/(VLOOKUP($BI222,'5-7 Weighting'!$AC$12:$AE$20,3,FALSE)))</f>
        <v>#N/A</v>
      </c>
      <c r="S222" s="3" t="e">
        <f t="shared" si="42"/>
        <v>#N/A</v>
      </c>
      <c r="T222" s="3" t="e">
        <f>1/VLOOKUP($K222,'5-7 Weighting'!$AO$9:$AP$311,2,FALSE)</f>
        <v>#N/A</v>
      </c>
      <c r="U222" s="3" t="e">
        <f t="shared" si="46"/>
        <v>#N/A</v>
      </c>
      <c r="V222" s="3" t="e">
        <f>U222/(VLOOKUP($BI222,'5-7 Weighting'!$AS$12:$AT$22,2,FALSE)/VLOOKUP($BI222,'5-7 Weighting'!$AS$12:$AU$22,3,FALSE))</f>
        <v>#N/A</v>
      </c>
      <c r="W222" s="3" t="e">
        <f t="shared" si="47"/>
        <v>#N/A</v>
      </c>
      <c r="X222" s="3">
        <f>1/VLOOKUP($K222,'5-7 Weighting'!$BE$9:$BF$487,2,FALSE)</f>
        <v>1</v>
      </c>
      <c r="Y222" s="3">
        <f t="shared" si="48"/>
        <v>16.607475950765082</v>
      </c>
      <c r="Z222" s="3">
        <f>Y222/(VLOOKUP($BI222,'5-7 Weighting'!$BI$12:$BJ$23,2,FALSE)/VLOOKUP($BI222,'5-7 Weighting'!$BI$12:$BK$23,3,FALSE))</f>
        <v>0.24975731668046333</v>
      </c>
      <c r="AA222" s="3">
        <f t="shared" si="49"/>
        <v>1.9231313384395675E-2</v>
      </c>
      <c r="AB222" s="3">
        <f>1/VLOOKUP($K222,'5-7 Weighting'!$BU$9:$BV$415,2,FALSE)</f>
        <v>1</v>
      </c>
      <c r="AC222" s="3">
        <f t="shared" si="50"/>
        <v>16.607475950765082</v>
      </c>
      <c r="AD222" s="3">
        <f>AC222/(VLOOKUP($BI222,'5-7 Weighting'!$BY$12:$BZ$23,2,FALSE)/(VLOOKUP($BI222,'5-7 Weighting'!$BY$12:$CA$23,3,FALSE)))</f>
        <v>1.4678751524489591</v>
      </c>
      <c r="AE222" s="3">
        <f t="shared" si="43"/>
        <v>0.11302638673856985</v>
      </c>
      <c r="AF222" s="3">
        <f>1/VLOOKUP($K222,'5-7 Weighting'!$CK$9:CL$445,2,FALSE)</f>
        <v>1</v>
      </c>
      <c r="AG222" s="3">
        <f t="shared" si="51"/>
        <v>16.607475950765082</v>
      </c>
      <c r="AH222" s="3">
        <f>AG222/(VLOOKUP($BI222,'5-7 Weighting'!$CO$12:$CP$23,2,FALSE)/(VLOOKUP($BI222,'5-7 Weighting'!$CO$12:$CQ$23,3,FALSE)))</f>
        <v>0.26133160904530761</v>
      </c>
      <c r="AI222" s="3">
        <f t="shared" si="44"/>
        <v>2.0122533896488687E-2</v>
      </c>
      <c r="AJ222" s="3"/>
      <c r="AK222" s="6">
        <v>7.6999999999999999E-2</v>
      </c>
      <c r="AL222" s="3" t="s">
        <v>4</v>
      </c>
      <c r="AM222" s="3"/>
      <c r="AN222" s="3"/>
      <c r="AO222" s="3" t="s">
        <v>139</v>
      </c>
      <c r="AP222" s="3" t="s">
        <v>6</v>
      </c>
      <c r="AQ222" s="3" t="s">
        <v>5</v>
      </c>
      <c r="AR222" s="3" t="s">
        <v>7</v>
      </c>
      <c r="AS222" s="3" t="s">
        <v>37</v>
      </c>
      <c r="AT222" s="3" t="s">
        <v>28</v>
      </c>
      <c r="AU222" s="3" t="s">
        <v>57</v>
      </c>
      <c r="AV222" s="3" t="s">
        <v>11</v>
      </c>
      <c r="AW222" s="4" t="s">
        <v>12</v>
      </c>
      <c r="AX222" s="4" t="s">
        <v>140</v>
      </c>
      <c r="AY222" s="4">
        <v>2000</v>
      </c>
      <c r="AZ222" s="3" t="s">
        <v>30</v>
      </c>
      <c r="BA222" s="3" t="s">
        <v>14</v>
      </c>
      <c r="BB222" s="3">
        <v>8212</v>
      </c>
      <c r="BC222" s="3">
        <v>1</v>
      </c>
      <c r="BD222" s="3">
        <v>0</v>
      </c>
      <c r="BE222" s="3">
        <v>1</v>
      </c>
      <c r="BF222" s="3">
        <v>1</v>
      </c>
      <c r="BG222" s="4" t="s">
        <v>15</v>
      </c>
      <c r="BH222" s="4" t="s">
        <v>522</v>
      </c>
      <c r="BI222" s="4" t="s">
        <v>88</v>
      </c>
      <c r="BJ222" s="4" t="s">
        <v>161</v>
      </c>
      <c r="BK222" s="4"/>
      <c r="BL222" s="3" t="s">
        <v>20</v>
      </c>
      <c r="BM222" s="3"/>
      <c r="BN222" s="3"/>
      <c r="BO222" s="3" t="s">
        <v>20</v>
      </c>
      <c r="BP222" s="3" t="s">
        <v>20</v>
      </c>
      <c r="BQ222" s="3"/>
    </row>
    <row r="223" spans="1:69" x14ac:dyDescent="0.25">
      <c r="A223" s="2">
        <v>131</v>
      </c>
      <c r="B223" s="3" t="s">
        <v>68</v>
      </c>
      <c r="C223" s="3">
        <v>131.1</v>
      </c>
      <c r="D223" s="3" t="s">
        <v>409</v>
      </c>
      <c r="E223" s="3" t="s">
        <v>307</v>
      </c>
      <c r="F223" s="3">
        <v>1</v>
      </c>
      <c r="G223" s="3"/>
      <c r="H223" s="3" t="str">
        <f>IF(AK223&lt;'2_3 - Outliers'!$F$11,"Exclude, Low outlier",IF(AK223&gt;'2_3 - Outliers'!$F$12,"Exclude, High outlier",""))</f>
        <v/>
      </c>
      <c r="I223" s="3">
        <f>IF(AM223="",VLOOKUP(BI223,'4 -Impute_SE'!$B$10:$C$21,2,FALSE),Database!AM223)</f>
        <v>3.615023474178404E-2</v>
      </c>
      <c r="J223" s="3">
        <f t="shared" si="39"/>
        <v>27.662337662337659</v>
      </c>
      <c r="K223" s="3" t="s">
        <v>1615</v>
      </c>
      <c r="L223" s="3">
        <f>1/VLOOKUP($K223,'5-7 Weighting'!J:K,2,FALSE)</f>
        <v>0.5</v>
      </c>
      <c r="M223" s="3">
        <f t="shared" si="40"/>
        <v>13.83116883116883</v>
      </c>
      <c r="N223" s="3">
        <f>M223/(VLOOKUP($BI223,'5-7 Weighting'!$M$9:$N$20,2,FALSE)/VLOOKUP($BI223,'5-7 Weighting'!$M$9:$O$20,3,FALSE))</f>
        <v>0.28019351665361064</v>
      </c>
      <c r="O223" s="3">
        <f t="shared" si="41"/>
        <v>2.1574900782328019E-2</v>
      </c>
      <c r="P223" s="3">
        <f>1/VLOOKUP($K223,'5-7 Weighting'!Y:Z,2,FALSE)</f>
        <v>0.5</v>
      </c>
      <c r="Q223" s="3">
        <f t="shared" si="45"/>
        <v>13.83116883116883</v>
      </c>
      <c r="R223" s="3">
        <f>Q223/(VLOOKUP($BI223,'5-7 Weighting'!$AC$12:$AD$20,2,FALSE)/(VLOOKUP($BI223,'5-7 Weighting'!$AC$12:$AE$20,3,FALSE)))</f>
        <v>6.1754849231562346E-2</v>
      </c>
      <c r="S223" s="3">
        <f t="shared" si="42"/>
        <v>4.7551233908303004E-3</v>
      </c>
      <c r="T223" s="3">
        <f>1/VLOOKUP($K223,'5-7 Weighting'!$AO$9:$AP$311,2,FALSE)</f>
        <v>0.5</v>
      </c>
      <c r="U223" s="3">
        <f t="shared" si="46"/>
        <v>13.83116883116883</v>
      </c>
      <c r="V223" s="3">
        <f>U223/(VLOOKUP($BI223,'5-7 Weighting'!$AS$12:$AT$22,2,FALSE)/VLOOKUP($BI223,'5-7 Weighting'!$AS$12:$AU$22,3,FALSE))</f>
        <v>0.77951685878031129</v>
      </c>
      <c r="W223" s="3">
        <f t="shared" si="47"/>
        <v>6.0022798126083972E-2</v>
      </c>
      <c r="X223" s="3" t="e">
        <f>1/VLOOKUP($K223,'5-7 Weighting'!$BE$9:$BF$487,2,FALSE)</f>
        <v>#N/A</v>
      </c>
      <c r="Y223" s="3" t="e">
        <f t="shared" si="48"/>
        <v>#N/A</v>
      </c>
      <c r="Z223" s="3" t="e">
        <f>Y223/(VLOOKUP($BI223,'5-7 Weighting'!$BI$12:$BJ$23,2,FALSE)/VLOOKUP($BI223,'5-7 Weighting'!$BI$12:$BK$23,3,FALSE))</f>
        <v>#N/A</v>
      </c>
      <c r="AA223" s="3" t="e">
        <f t="shared" si="49"/>
        <v>#N/A</v>
      </c>
      <c r="AB223" s="3">
        <f>1/VLOOKUP($K223,'5-7 Weighting'!$BU$9:$BV$415,2,FALSE)</f>
        <v>0.5</v>
      </c>
      <c r="AC223" s="3">
        <f t="shared" si="50"/>
        <v>13.83116883116883</v>
      </c>
      <c r="AD223" s="3">
        <f>AC223/(VLOOKUP($BI223,'5-7 Weighting'!$BY$12:$BZ$23,2,FALSE)/(VLOOKUP($BI223,'5-7 Weighting'!$BY$12:$CA$23,3,FALSE)))</f>
        <v>0.74317815949334742</v>
      </c>
      <c r="AE223" s="3">
        <f t="shared" si="43"/>
        <v>5.7224718280987748E-2</v>
      </c>
      <c r="AF223" s="3" t="e">
        <f>1/VLOOKUP($K223,'5-7 Weighting'!$CK$9:CL$445,2,FALSE)</f>
        <v>#N/A</v>
      </c>
      <c r="AG223" s="3" t="e">
        <f t="shared" si="51"/>
        <v>#N/A</v>
      </c>
      <c r="AH223" s="3" t="e">
        <f>AG223/(VLOOKUP($BI223,'5-7 Weighting'!$CO$12:$CP$23,2,FALSE)/(VLOOKUP($BI223,'5-7 Weighting'!$CO$12:$CQ$23,3,FALSE)))</f>
        <v>#N/A</v>
      </c>
      <c r="AI223" s="3" t="e">
        <f t="shared" si="44"/>
        <v>#N/A</v>
      </c>
      <c r="AJ223" s="3" t="s">
        <v>643</v>
      </c>
      <c r="AK223" s="6">
        <v>7.6999999999999999E-2</v>
      </c>
      <c r="AL223" s="3" t="s">
        <v>72</v>
      </c>
      <c r="AM223" s="3">
        <v>3.615023474178404E-2</v>
      </c>
      <c r="AN223" s="3" t="s">
        <v>26</v>
      </c>
      <c r="AO223" s="3" t="s">
        <v>5</v>
      </c>
      <c r="AP223" s="3" t="s">
        <v>6</v>
      </c>
      <c r="AQ223" s="3" t="s">
        <v>5</v>
      </c>
      <c r="AR223" s="3" t="s">
        <v>55</v>
      </c>
      <c r="AS223" s="3" t="s">
        <v>37</v>
      </c>
      <c r="AT223" s="3" t="s">
        <v>73</v>
      </c>
      <c r="AU223" s="3" t="s">
        <v>57</v>
      </c>
      <c r="AV223" s="3" t="s">
        <v>191</v>
      </c>
      <c r="AW223" s="4" t="s">
        <v>12</v>
      </c>
      <c r="AX223" s="4" t="s">
        <v>232</v>
      </c>
      <c r="AY223" s="4">
        <v>1991</v>
      </c>
      <c r="AZ223" s="3" t="s">
        <v>30</v>
      </c>
      <c r="BA223" s="3" t="s">
        <v>30</v>
      </c>
      <c r="BB223" s="3">
        <v>1619</v>
      </c>
      <c r="BC223" s="3">
        <v>0</v>
      </c>
      <c r="BD223" s="3">
        <v>0</v>
      </c>
      <c r="BE223" s="3">
        <v>1</v>
      </c>
      <c r="BF223" s="3">
        <v>1</v>
      </c>
      <c r="BG223" s="4" t="s">
        <v>15</v>
      </c>
      <c r="BH223" s="4" t="s">
        <v>233</v>
      </c>
      <c r="BI223" s="3" t="s">
        <v>42</v>
      </c>
      <c r="BJ223" s="4" t="s">
        <v>234</v>
      </c>
      <c r="BK223" s="4" t="s">
        <v>78</v>
      </c>
      <c r="BL223" s="3">
        <v>3.5000000000000001E-3</v>
      </c>
      <c r="BM223" s="3">
        <v>1.0035061321520904</v>
      </c>
      <c r="BN223" s="3"/>
      <c r="BO223" s="3" t="s">
        <v>60</v>
      </c>
      <c r="BP223" s="3">
        <v>2.13</v>
      </c>
      <c r="BQ223" s="3"/>
    </row>
    <row r="224" spans="1:69" x14ac:dyDescent="0.25">
      <c r="A224" s="2">
        <v>37</v>
      </c>
      <c r="B224" s="3" t="s">
        <v>243</v>
      </c>
      <c r="C224" s="3">
        <v>37.299999999999997</v>
      </c>
      <c r="D224" s="3" t="s">
        <v>959</v>
      </c>
      <c r="E224" s="3" t="s">
        <v>960</v>
      </c>
      <c r="F224" s="3"/>
      <c r="G224" s="3"/>
      <c r="H224" s="3" t="str">
        <f>IF(AK224&lt;'2_3 - Outliers'!$F$11,"Exclude, Low outlier",IF(AK224&gt;'2_3 - Outliers'!$F$12,"Exclude, High outlier",""))</f>
        <v/>
      </c>
      <c r="I224" s="3">
        <f>IF(AM224="",VLOOKUP(BI224,'4 -Impute_SE'!$B$10:$C$21,2,FALSE),Database!AM224)</f>
        <v>7.9336709847607212E-2</v>
      </c>
      <c r="J224" s="3">
        <f t="shared" si="39"/>
        <v>12.604505555131235</v>
      </c>
      <c r="K224" s="3" t="s">
        <v>1616</v>
      </c>
      <c r="L224" s="3">
        <f>1/VLOOKUP($K224,'5-7 Weighting'!J:K,2,FALSE)</f>
        <v>1</v>
      </c>
      <c r="M224" s="3">
        <f t="shared" si="40"/>
        <v>12.604505555131235</v>
      </c>
      <c r="N224" s="3">
        <f>M224/(VLOOKUP($BI224,'5-7 Weighting'!$M$9:$N$20,2,FALSE)/VLOOKUP($BI224,'5-7 Weighting'!$M$9:$O$20,3,FALSE))</f>
        <v>0.25534362137301297</v>
      </c>
      <c r="O224" s="3">
        <f t="shared" si="41"/>
        <v>1.978759859468027E-2</v>
      </c>
      <c r="P224" s="3" t="e">
        <f>1/VLOOKUP($K224,'5-7 Weighting'!Y:Z,2,FALSE)</f>
        <v>#N/A</v>
      </c>
      <c r="Q224" s="3" t="e">
        <f t="shared" si="45"/>
        <v>#N/A</v>
      </c>
      <c r="R224" s="3" t="e">
        <f>Q224/(VLOOKUP($BI224,'5-7 Weighting'!$AC$12:$AD$20,2,FALSE)/(VLOOKUP($BI224,'5-7 Weighting'!$AC$12:$AE$20,3,FALSE)))</f>
        <v>#N/A</v>
      </c>
      <c r="S224" s="3" t="e">
        <f t="shared" si="42"/>
        <v>#N/A</v>
      </c>
      <c r="T224" s="3" t="e">
        <f>1/VLOOKUP($K224,'5-7 Weighting'!$AO$9:$AP$311,2,FALSE)</f>
        <v>#N/A</v>
      </c>
      <c r="U224" s="3" t="e">
        <f t="shared" si="46"/>
        <v>#N/A</v>
      </c>
      <c r="V224" s="3" t="e">
        <f>U224/(VLOOKUP($BI224,'5-7 Weighting'!$AS$12:$AT$22,2,FALSE)/VLOOKUP($BI224,'5-7 Weighting'!$AS$12:$AU$22,3,FALSE))</f>
        <v>#N/A</v>
      </c>
      <c r="W224" s="3" t="e">
        <f t="shared" si="47"/>
        <v>#N/A</v>
      </c>
      <c r="X224" s="3">
        <f>1/VLOOKUP($K224,'5-7 Weighting'!$BE$9:$BF$487,2,FALSE)</f>
        <v>1</v>
      </c>
      <c r="Y224" s="3">
        <f t="shared" si="48"/>
        <v>12.604505555131235</v>
      </c>
      <c r="Z224" s="3">
        <f>Y224/(VLOOKUP($BI224,'5-7 Weighting'!$BI$12:$BJ$23,2,FALSE)/VLOOKUP($BI224,'5-7 Weighting'!$BI$12:$BK$23,3,FALSE))</f>
        <v>0.19905215537965953</v>
      </c>
      <c r="AA224" s="3">
        <f t="shared" si="49"/>
        <v>1.5425347728991337E-2</v>
      </c>
      <c r="AB224" s="3">
        <f>1/VLOOKUP($K224,'5-7 Weighting'!$BU$9:$BV$415,2,FALSE)</f>
        <v>1</v>
      </c>
      <c r="AC224" s="3">
        <f t="shared" si="50"/>
        <v>12.604505555131235</v>
      </c>
      <c r="AD224" s="3">
        <f>AC224/(VLOOKUP($BI224,'5-7 Weighting'!$BY$12:$BZ$23,2,FALSE)/(VLOOKUP($BI224,'5-7 Weighting'!$BY$12:$CA$23,3,FALSE)))</f>
        <v>0.6772669290737372</v>
      </c>
      <c r="AE224" s="3">
        <f t="shared" si="43"/>
        <v>5.2484123401640194E-2</v>
      </c>
      <c r="AF224" s="3">
        <f>1/VLOOKUP($K224,'5-7 Weighting'!$CK$9:CL$445,2,FALSE)</f>
        <v>1</v>
      </c>
      <c r="AG224" s="3">
        <f t="shared" si="51"/>
        <v>12.604505555131235</v>
      </c>
      <c r="AH224" s="3">
        <f>AG224/(VLOOKUP($BI224,'5-7 Weighting'!$CO$12:$CP$23,2,FALSE)/(VLOOKUP($BI224,'5-7 Weighting'!$CO$12:$CQ$23,3,FALSE)))</f>
        <v>0.19317508622441926</v>
      </c>
      <c r="AI224" s="3">
        <f t="shared" si="44"/>
        <v>1.4969910131875147E-2</v>
      </c>
      <c r="AJ224" s="3" t="s">
        <v>246</v>
      </c>
      <c r="AK224" s="6">
        <v>7.7494000000000007E-2</v>
      </c>
      <c r="AL224" s="3" t="s">
        <v>72</v>
      </c>
      <c r="AM224" s="3"/>
      <c r="AN224" s="3"/>
      <c r="AO224" s="3" t="s">
        <v>5</v>
      </c>
      <c r="AP224" s="3" t="s">
        <v>6</v>
      </c>
      <c r="AQ224" s="3" t="s">
        <v>5</v>
      </c>
      <c r="AR224" s="3" t="s">
        <v>83</v>
      </c>
      <c r="AS224" s="3" t="s">
        <v>84</v>
      </c>
      <c r="AT224" s="3" t="s">
        <v>95</v>
      </c>
      <c r="AU224" s="3" t="s">
        <v>10</v>
      </c>
      <c r="AV224" s="3" t="s">
        <v>39</v>
      </c>
      <c r="AW224" s="4" t="s">
        <v>96</v>
      </c>
      <c r="AX224" s="4" t="s">
        <v>247</v>
      </c>
      <c r="AY224" s="4">
        <v>2006</v>
      </c>
      <c r="AZ224" s="3" t="s">
        <v>30</v>
      </c>
      <c r="BA224" s="3" t="s">
        <v>14</v>
      </c>
      <c r="BB224" s="3">
        <v>761</v>
      </c>
      <c r="BC224" s="3">
        <v>1</v>
      </c>
      <c r="BD224" s="3">
        <v>0</v>
      </c>
      <c r="BE224" s="3">
        <v>1</v>
      </c>
      <c r="BF224" s="3">
        <v>1</v>
      </c>
      <c r="BG224" s="4" t="s">
        <v>15</v>
      </c>
      <c r="BH224" s="4" t="s">
        <v>318</v>
      </c>
      <c r="BI224" s="4" t="s">
        <v>42</v>
      </c>
      <c r="BJ224" s="4" t="s">
        <v>89</v>
      </c>
      <c r="BK224" s="4" t="s">
        <v>99</v>
      </c>
      <c r="BL224" s="3">
        <v>0.38746999999999998</v>
      </c>
      <c r="BM224" s="3">
        <v>1.473248755493382</v>
      </c>
      <c r="BN224" s="3"/>
      <c r="BO224" s="3" t="s">
        <v>60</v>
      </c>
      <c r="BP224" s="3" t="s">
        <v>20</v>
      </c>
      <c r="BQ224" s="3"/>
    </row>
    <row r="225" spans="1:69" x14ac:dyDescent="0.25">
      <c r="A225" s="2">
        <v>117</v>
      </c>
      <c r="B225" s="3" t="s">
        <v>402</v>
      </c>
      <c r="C225" s="3">
        <v>117.1</v>
      </c>
      <c r="D225" s="3" t="s">
        <v>403</v>
      </c>
      <c r="E225" s="3" t="s">
        <v>404</v>
      </c>
      <c r="F225" s="3">
        <v>1</v>
      </c>
      <c r="G225" s="3"/>
      <c r="H225" s="3" t="str">
        <f>IF(AK225&lt;'2_3 - Outliers'!$F$11,"Exclude, Low outlier",IF(AK225&gt;'2_3 - Outliers'!$F$12,"Exclude, High outlier",""))</f>
        <v/>
      </c>
      <c r="I225" s="3">
        <f>IF(AM225="",VLOOKUP(BI225,'4 -Impute_SE'!$B$10:$C$21,2,FALSE),Database!AM225)</f>
        <v>0.17690025108422736</v>
      </c>
      <c r="J225" s="3">
        <f t="shared" si="39"/>
        <v>5.6529032258064511</v>
      </c>
      <c r="K225" s="3" t="s">
        <v>1617</v>
      </c>
      <c r="L225" s="3">
        <f>1/VLOOKUP($K225,'5-7 Weighting'!J:K,2,FALSE)</f>
        <v>1</v>
      </c>
      <c r="M225" s="3">
        <f t="shared" si="40"/>
        <v>5.6529032258064511</v>
      </c>
      <c r="N225" s="3">
        <f>M225/(VLOOKUP($BI225,'5-7 Weighting'!$M$9:$N$20,2,FALSE)/VLOOKUP($BI225,'5-7 Weighting'!$M$9:$O$20,3,FALSE))</f>
        <v>0.11451720772664432</v>
      </c>
      <c r="O225" s="3">
        <f t="shared" si="41"/>
        <v>8.8750835988149358E-3</v>
      </c>
      <c r="P225" s="3">
        <f>1/VLOOKUP($K225,'5-7 Weighting'!Y:Z,2,FALSE)</f>
        <v>1</v>
      </c>
      <c r="Q225" s="3">
        <f t="shared" si="45"/>
        <v>5.6529032258064511</v>
      </c>
      <c r="R225" s="3">
        <f>Q225/(VLOOKUP($BI225,'5-7 Weighting'!$AC$12:$AD$20,2,FALSE)/(VLOOKUP($BI225,'5-7 Weighting'!$AC$12:$AE$20,3,FALSE)))</f>
        <v>2.5239673572894195E-2</v>
      </c>
      <c r="S225" s="3">
        <f t="shared" si="42"/>
        <v>1.9560747018992999E-3</v>
      </c>
      <c r="T225" s="3">
        <f>1/VLOOKUP($K225,'5-7 Weighting'!$AO$9:$AP$311,2,FALSE)</f>
        <v>1</v>
      </c>
      <c r="U225" s="3">
        <f t="shared" si="46"/>
        <v>5.6529032258064511</v>
      </c>
      <c r="V225" s="3">
        <f>U225/(VLOOKUP($BI225,'5-7 Weighting'!$AS$12:$AT$22,2,FALSE)/VLOOKUP($BI225,'5-7 Weighting'!$AS$12:$AU$22,3,FALSE))</f>
        <v>0.31859443112569907</v>
      </c>
      <c r="W225" s="3">
        <f t="shared" si="47"/>
        <v>2.4691068412241678E-2</v>
      </c>
      <c r="X225" s="3" t="e">
        <f>1/VLOOKUP($K225,'5-7 Weighting'!$BE$9:$BF$487,2,FALSE)</f>
        <v>#N/A</v>
      </c>
      <c r="Y225" s="3" t="e">
        <f t="shared" si="48"/>
        <v>#N/A</v>
      </c>
      <c r="Z225" s="3" t="e">
        <f>Y225/(VLOOKUP($BI225,'5-7 Weighting'!$BI$12:$BJ$23,2,FALSE)/VLOOKUP($BI225,'5-7 Weighting'!$BI$12:$BK$23,3,FALSE))</f>
        <v>#N/A</v>
      </c>
      <c r="AA225" s="3" t="e">
        <f t="shared" si="49"/>
        <v>#N/A</v>
      </c>
      <c r="AB225" s="3">
        <f>1/VLOOKUP($K225,'5-7 Weighting'!$BU$9:$BV$415,2,FALSE)</f>
        <v>1</v>
      </c>
      <c r="AC225" s="3">
        <f t="shared" si="50"/>
        <v>5.6529032258064511</v>
      </c>
      <c r="AD225" s="3">
        <f>AC225/(VLOOKUP($BI225,'5-7 Weighting'!$BY$12:$BZ$23,2,FALSE)/(VLOOKUP($BI225,'5-7 Weighting'!$BY$12:$CA$23,3,FALSE)))</f>
        <v>0.30374253010935315</v>
      </c>
      <c r="AE225" s="3">
        <f t="shared" si="43"/>
        <v>2.3540046083474868E-2</v>
      </c>
      <c r="AF225" s="3" t="e">
        <f>1/VLOOKUP($K225,'5-7 Weighting'!$CK$9:CL$445,2,FALSE)</f>
        <v>#N/A</v>
      </c>
      <c r="AG225" s="3" t="e">
        <f t="shared" si="51"/>
        <v>#N/A</v>
      </c>
      <c r="AH225" s="3" t="e">
        <f>AG225/(VLOOKUP($BI225,'5-7 Weighting'!$CO$12:$CP$23,2,FALSE)/(VLOOKUP($BI225,'5-7 Weighting'!$CO$12:$CQ$23,3,FALSE)))</f>
        <v>#N/A</v>
      </c>
      <c r="AI225" s="3" t="e">
        <f t="shared" si="44"/>
        <v>#N/A</v>
      </c>
      <c r="AJ225" s="3" t="s">
        <v>94</v>
      </c>
      <c r="AK225" s="6">
        <v>7.7499999999999999E-2</v>
      </c>
      <c r="AL225" s="3" t="s">
        <v>4</v>
      </c>
      <c r="AM225" s="3">
        <v>0.17690025108422736</v>
      </c>
      <c r="AN225" s="3" t="s">
        <v>26</v>
      </c>
      <c r="AO225" s="3" t="s">
        <v>5</v>
      </c>
      <c r="AP225" s="3" t="s">
        <v>6</v>
      </c>
      <c r="AQ225" s="3" t="s">
        <v>5</v>
      </c>
      <c r="AR225" s="3" t="s">
        <v>55</v>
      </c>
      <c r="AS225" s="3" t="s">
        <v>405</v>
      </c>
      <c r="AT225" s="3" t="s">
        <v>56</v>
      </c>
      <c r="AU225" s="3" t="s">
        <v>10</v>
      </c>
      <c r="AV225" s="3" t="s">
        <v>74</v>
      </c>
      <c r="AW225" s="4" t="s">
        <v>12</v>
      </c>
      <c r="AX225" s="4" t="s">
        <v>330</v>
      </c>
      <c r="AY225" s="4">
        <v>1995</v>
      </c>
      <c r="AZ225" s="3" t="s">
        <v>30</v>
      </c>
      <c r="BA225" s="3" t="s">
        <v>30</v>
      </c>
      <c r="BB225" s="3">
        <v>131</v>
      </c>
      <c r="BC225" s="3">
        <v>0</v>
      </c>
      <c r="BD225" s="3">
        <v>0</v>
      </c>
      <c r="BE225" s="3">
        <v>1</v>
      </c>
      <c r="BF225" s="3">
        <v>1</v>
      </c>
      <c r="BG225" s="4" t="s">
        <v>15</v>
      </c>
      <c r="BH225" s="4" t="s">
        <v>41</v>
      </c>
      <c r="BI225" s="4" t="s">
        <v>42</v>
      </c>
      <c r="BJ225" s="4" t="s">
        <v>58</v>
      </c>
      <c r="BK225" s="4" t="s">
        <v>406</v>
      </c>
      <c r="BL225" s="3">
        <v>2.8899999999999999E-2</v>
      </c>
      <c r="BM225" s="3">
        <v>1.0293216571626347</v>
      </c>
      <c r="BN225" s="3"/>
      <c r="BO225" s="3" t="s">
        <v>60</v>
      </c>
      <c r="BP225" s="3">
        <v>0.43809999999999999</v>
      </c>
      <c r="BQ225" s="3"/>
    </row>
    <row r="226" spans="1:69" x14ac:dyDescent="0.25">
      <c r="A226" s="2">
        <v>65</v>
      </c>
      <c r="B226" s="3" t="s">
        <v>354</v>
      </c>
      <c r="C226" s="3">
        <v>65.3</v>
      </c>
      <c r="D226" s="3" t="s">
        <v>882</v>
      </c>
      <c r="E226" s="3" t="s">
        <v>384</v>
      </c>
      <c r="F226" s="3"/>
      <c r="G226" s="3"/>
      <c r="H226" s="3" t="str">
        <f>IF(AK226&lt;'2_3 - Outliers'!$F$11,"Exclude, Low outlier",IF(AK226&gt;'2_3 - Outliers'!$F$12,"Exclude, High outlier",""))</f>
        <v/>
      </c>
      <c r="I226" s="3">
        <f>IF(AM226="",VLOOKUP(BI226,'4 -Impute_SE'!$B$10:$C$21,2,FALSE),Database!AM226)</f>
        <v>4.7301818181818188E-2</v>
      </c>
      <c r="J226" s="3">
        <f t="shared" si="39"/>
        <v>21.140836408364081</v>
      </c>
      <c r="K226" s="3" t="s">
        <v>1618</v>
      </c>
      <c r="L226" s="3">
        <f>1/VLOOKUP($K226,'5-7 Weighting'!J:K,2,FALSE)</f>
        <v>0.5</v>
      </c>
      <c r="M226" s="3">
        <f t="shared" si="40"/>
        <v>10.57041820418204</v>
      </c>
      <c r="N226" s="3">
        <f>M226/(VLOOKUP($BI226,'5-7 Weighting'!$M$9:$N$20,2,FALSE)/VLOOKUP($BI226,'5-7 Weighting'!$M$9:$O$20,3,FALSE))</f>
        <v>0.21413683003093098</v>
      </c>
      <c r="O226" s="3">
        <f t="shared" si="41"/>
        <v>1.6712951310254104E-2</v>
      </c>
      <c r="P226" s="3" t="e">
        <f>1/VLOOKUP($K226,'5-7 Weighting'!Y:Z,2,FALSE)</f>
        <v>#N/A</v>
      </c>
      <c r="Q226" s="3" t="e">
        <f t="shared" si="45"/>
        <v>#N/A</v>
      </c>
      <c r="R226" s="3" t="e">
        <f>Q226/(VLOOKUP($BI226,'5-7 Weighting'!$AC$12:$AD$20,2,FALSE)/(VLOOKUP($BI226,'5-7 Weighting'!$AC$12:$AE$20,3,FALSE)))</f>
        <v>#N/A</v>
      </c>
      <c r="S226" s="3" t="e">
        <f t="shared" si="42"/>
        <v>#N/A</v>
      </c>
      <c r="T226" s="3" t="e">
        <f>1/VLOOKUP($K226,'5-7 Weighting'!$AO$9:$AP$311,2,FALSE)</f>
        <v>#N/A</v>
      </c>
      <c r="U226" s="3" t="e">
        <f t="shared" si="46"/>
        <v>#N/A</v>
      </c>
      <c r="V226" s="3" t="e">
        <f>U226/(VLOOKUP($BI226,'5-7 Weighting'!$AS$12:$AT$22,2,FALSE)/VLOOKUP($BI226,'5-7 Weighting'!$AS$12:$AU$22,3,FALSE))</f>
        <v>#N/A</v>
      </c>
      <c r="W226" s="3" t="e">
        <f t="shared" si="47"/>
        <v>#N/A</v>
      </c>
      <c r="X226" s="3">
        <f>1/VLOOKUP($K226,'5-7 Weighting'!$BE$9:$BF$487,2,FALSE)</f>
        <v>0.5</v>
      </c>
      <c r="Y226" s="3">
        <f t="shared" si="48"/>
        <v>10.57041820418204</v>
      </c>
      <c r="Z226" s="3">
        <f>Y226/(VLOOKUP($BI226,'5-7 Weighting'!$BI$12:$BJ$23,2,FALSE)/VLOOKUP($BI226,'5-7 Weighting'!$BI$12:$BK$23,3,FALSE))</f>
        <v>0.16692955686391603</v>
      </c>
      <c r="AA226" s="3">
        <f t="shared" si="49"/>
        <v>1.3028518054114918E-2</v>
      </c>
      <c r="AB226" s="3" t="e">
        <f>1/VLOOKUP($K226,'5-7 Weighting'!$BU$9:$BV$415,2,FALSE)</f>
        <v>#N/A</v>
      </c>
      <c r="AC226" s="3" t="e">
        <f t="shared" si="50"/>
        <v>#N/A</v>
      </c>
      <c r="AD226" s="3" t="e">
        <f>AC226/(VLOOKUP($BI226,'5-7 Weighting'!$BY$12:$BZ$23,2,FALSE)/(VLOOKUP($BI226,'5-7 Weighting'!$BY$12:$CA$23,3,FALSE)))</f>
        <v>#N/A</v>
      </c>
      <c r="AE226" s="3" t="e">
        <f t="shared" si="43"/>
        <v>#N/A</v>
      </c>
      <c r="AF226" s="3">
        <f>1/VLOOKUP($K226,'5-7 Weighting'!$CK$9:CL$445,2,FALSE)</f>
        <v>0.5</v>
      </c>
      <c r="AG226" s="3">
        <f t="shared" si="51"/>
        <v>10.57041820418204</v>
      </c>
      <c r="AH226" s="3">
        <f>AG226/(VLOOKUP($BI226,'5-7 Weighting'!$CO$12:$CP$23,2,FALSE)/(VLOOKUP($BI226,'5-7 Weighting'!$CO$12:$CQ$23,3,FALSE)))</f>
        <v>0.16200091618744791</v>
      </c>
      <c r="AI226" s="3">
        <f t="shared" si="44"/>
        <v>1.2643847506597935E-2</v>
      </c>
      <c r="AJ226" s="3" t="s">
        <v>357</v>
      </c>
      <c r="AK226" s="6">
        <v>7.8048000000000006E-2</v>
      </c>
      <c r="AL226" s="3" t="s">
        <v>358</v>
      </c>
      <c r="AM226" s="3">
        <v>4.7301818181818188E-2</v>
      </c>
      <c r="AN226" s="3" t="s">
        <v>26</v>
      </c>
      <c r="AO226" s="3" t="s">
        <v>5</v>
      </c>
      <c r="AP226" s="3" t="s">
        <v>6</v>
      </c>
      <c r="AQ226" s="3" t="s">
        <v>5</v>
      </c>
      <c r="AR226" s="3" t="s">
        <v>7</v>
      </c>
      <c r="AS226" s="3" t="s">
        <v>359</v>
      </c>
      <c r="AT226" s="3" t="s">
        <v>28</v>
      </c>
      <c r="AU226" s="3" t="s">
        <v>10</v>
      </c>
      <c r="AV226" s="3" t="s">
        <v>11</v>
      </c>
      <c r="AW226" s="4" t="s">
        <v>108</v>
      </c>
      <c r="AX226" s="4" t="s">
        <v>366</v>
      </c>
      <c r="AY226" s="4">
        <v>2010</v>
      </c>
      <c r="AZ226" s="3" t="s">
        <v>14</v>
      </c>
      <c r="BA226" s="3" t="s">
        <v>14</v>
      </c>
      <c r="BB226" s="3">
        <v>473</v>
      </c>
      <c r="BC226" s="3">
        <v>1</v>
      </c>
      <c r="BD226" s="3">
        <v>0</v>
      </c>
      <c r="BE226" s="3">
        <v>0</v>
      </c>
      <c r="BF226" s="3">
        <v>0</v>
      </c>
      <c r="BG226" s="4" t="s">
        <v>15</v>
      </c>
      <c r="BH226" s="4" t="s">
        <v>775</v>
      </c>
      <c r="BI226" s="4" t="s">
        <v>42</v>
      </c>
      <c r="BJ226" s="4" t="s">
        <v>33</v>
      </c>
      <c r="BK226" s="4"/>
      <c r="BL226" s="3">
        <v>1.0840000000000001</v>
      </c>
      <c r="BM226" s="3"/>
      <c r="BN226" s="3"/>
      <c r="BO226" s="3" t="s">
        <v>20</v>
      </c>
      <c r="BP226" s="3">
        <v>1.65</v>
      </c>
      <c r="BQ226" s="3"/>
    </row>
    <row r="227" spans="1:69" x14ac:dyDescent="0.25">
      <c r="A227" s="2">
        <v>31</v>
      </c>
      <c r="B227" s="3" t="s">
        <v>162</v>
      </c>
      <c r="C227" s="3">
        <v>31.2</v>
      </c>
      <c r="D227" s="3" t="s">
        <v>741</v>
      </c>
      <c r="E227" s="3" t="s">
        <v>164</v>
      </c>
      <c r="F227" s="3">
        <v>1</v>
      </c>
      <c r="G227" s="3"/>
      <c r="H227" s="3" t="str">
        <f>IF(AK227&lt;'2_3 - Outliers'!$F$11,"Exclude, Low outlier",IF(AK227&gt;'2_3 - Outliers'!$F$12,"Exclude, High outlier",""))</f>
        <v/>
      </c>
      <c r="I227" s="3">
        <f>IF(AM227="",VLOOKUP(BI227,'4 -Impute_SE'!$B$10:$C$21,2,FALSE),Database!AM227)</f>
        <v>7.2727272727272724E-2</v>
      </c>
      <c r="J227" s="3">
        <f t="shared" si="39"/>
        <v>13.75</v>
      </c>
      <c r="K227" s="3" t="s">
        <v>1619</v>
      </c>
      <c r="L227" s="3">
        <f>1/VLOOKUP($K227,'5-7 Weighting'!J:K,2,FALSE)</f>
        <v>0.5</v>
      </c>
      <c r="M227" s="3">
        <f t="shared" si="40"/>
        <v>6.875</v>
      </c>
      <c r="N227" s="3">
        <f>M227/(VLOOKUP($BI227,'5-7 Weighting'!$M$9:$N$20,2,FALSE)/VLOOKUP($BI227,'5-7 Weighting'!$M$9:$O$20,3,FALSE))</f>
        <v>9.3292237728472005E-2</v>
      </c>
      <c r="O227" s="3">
        <f t="shared" si="41"/>
        <v>7.4633790182777604E-3</v>
      </c>
      <c r="P227" s="3">
        <f>1/VLOOKUP($K227,'5-7 Weighting'!Y:Z,2,FALSE)</f>
        <v>0.5</v>
      </c>
      <c r="Q227" s="3">
        <f t="shared" si="45"/>
        <v>6.875</v>
      </c>
      <c r="R227" s="3">
        <f>Q227/(VLOOKUP($BI227,'5-7 Weighting'!$AC$12:$AD$20,2,FALSE)/(VLOOKUP($BI227,'5-7 Weighting'!$AC$12:$AE$20,3,FALSE)))</f>
        <v>0.61797177845406537</v>
      </c>
      <c r="S227" s="3">
        <f t="shared" si="42"/>
        <v>4.9437742276325233E-2</v>
      </c>
      <c r="T227" s="3">
        <f>1/VLOOKUP($K227,'5-7 Weighting'!$AO$9:$AP$311,2,FALSE)</f>
        <v>0.5</v>
      </c>
      <c r="U227" s="3">
        <f t="shared" si="46"/>
        <v>6.875</v>
      </c>
      <c r="V227" s="3">
        <f>U227/(VLOOKUP($BI227,'5-7 Weighting'!$AS$12:$AT$22,2,FALSE)/VLOOKUP($BI227,'5-7 Weighting'!$AS$12:$AU$22,3,FALSE))</f>
        <v>0.78712502683578545</v>
      </c>
      <c r="W227" s="3">
        <f t="shared" si="47"/>
        <v>6.2970002146862838E-2</v>
      </c>
      <c r="X227" s="3" t="e">
        <f>1/VLOOKUP($K227,'5-7 Weighting'!$BE$9:$BF$487,2,FALSE)</f>
        <v>#N/A</v>
      </c>
      <c r="Y227" s="3" t="e">
        <f t="shared" si="48"/>
        <v>#N/A</v>
      </c>
      <c r="Z227" s="3" t="e">
        <f>Y227/(VLOOKUP($BI227,'5-7 Weighting'!$BI$12:$BJ$23,2,FALSE)/VLOOKUP($BI227,'5-7 Weighting'!$BI$12:$BK$23,3,FALSE))</f>
        <v>#N/A</v>
      </c>
      <c r="AA227" s="3" t="e">
        <f t="shared" si="49"/>
        <v>#N/A</v>
      </c>
      <c r="AB227" s="3" t="e">
        <f>1/VLOOKUP($K227,'5-7 Weighting'!$BU$9:$BV$415,2,FALSE)</f>
        <v>#N/A</v>
      </c>
      <c r="AC227" s="3" t="e">
        <f t="shared" si="50"/>
        <v>#N/A</v>
      </c>
      <c r="AD227" s="3" t="e">
        <f>AC227/(VLOOKUP($BI227,'5-7 Weighting'!$BY$12:$BZ$23,2,FALSE)/(VLOOKUP($BI227,'5-7 Weighting'!$BY$12:$CA$23,3,FALSE)))</f>
        <v>#N/A</v>
      </c>
      <c r="AE227" s="3" t="e">
        <f t="shared" si="43"/>
        <v>#N/A</v>
      </c>
      <c r="AF227" s="3" t="e">
        <f>1/VLOOKUP($K227,'5-7 Weighting'!$CK$9:CL$445,2,FALSE)</f>
        <v>#N/A</v>
      </c>
      <c r="AG227" s="3" t="e">
        <f t="shared" si="51"/>
        <v>#N/A</v>
      </c>
      <c r="AH227" s="3" t="e">
        <f>AG227/(VLOOKUP($BI227,'5-7 Weighting'!$CO$12:$CP$23,2,FALSE)/(VLOOKUP($BI227,'5-7 Weighting'!$CO$12:$CQ$23,3,FALSE)))</f>
        <v>#N/A</v>
      </c>
      <c r="AI227" s="3" t="e">
        <f t="shared" si="44"/>
        <v>#N/A</v>
      </c>
      <c r="AJ227" s="3" t="s">
        <v>94</v>
      </c>
      <c r="AK227" s="6">
        <v>0.08</v>
      </c>
      <c r="AL227" s="3" t="s">
        <v>4</v>
      </c>
      <c r="AM227" s="3">
        <v>7.2727272727272724E-2</v>
      </c>
      <c r="AN227" s="3" t="s">
        <v>26</v>
      </c>
      <c r="AO227" s="3" t="s">
        <v>53</v>
      </c>
      <c r="AP227" s="3" t="s">
        <v>6</v>
      </c>
      <c r="AQ227" s="3" t="s">
        <v>54</v>
      </c>
      <c r="AR227" s="3" t="s">
        <v>55</v>
      </c>
      <c r="AS227" s="3" t="s">
        <v>165</v>
      </c>
      <c r="AT227" s="3" t="s">
        <v>95</v>
      </c>
      <c r="AU227" s="3" t="s">
        <v>57</v>
      </c>
      <c r="AV227" s="3" t="s">
        <v>39</v>
      </c>
      <c r="AW227" s="4" t="s">
        <v>12</v>
      </c>
      <c r="AX227" s="4" t="s">
        <v>166</v>
      </c>
      <c r="AY227" s="4">
        <v>1999</v>
      </c>
      <c r="AZ227" s="3" t="s">
        <v>30</v>
      </c>
      <c r="BA227" s="3" t="s">
        <v>30</v>
      </c>
      <c r="BB227" s="3">
        <v>10475</v>
      </c>
      <c r="BC227" s="3">
        <v>0</v>
      </c>
      <c r="BD227" s="3">
        <v>0</v>
      </c>
      <c r="BE227" s="3">
        <v>0</v>
      </c>
      <c r="BF227" s="3">
        <v>0</v>
      </c>
      <c r="BG227" s="4" t="s">
        <v>348</v>
      </c>
      <c r="BH227" s="4" t="s">
        <v>684</v>
      </c>
      <c r="BI227" s="4" t="s">
        <v>645</v>
      </c>
      <c r="BJ227" s="4" t="s">
        <v>168</v>
      </c>
      <c r="BK227" s="4" t="s">
        <v>99</v>
      </c>
      <c r="BL227" s="3">
        <v>0.16250000000000001</v>
      </c>
      <c r="BM227" s="3">
        <v>1.1764483184486905</v>
      </c>
      <c r="BN227" s="3"/>
      <c r="BO227" s="3" t="s">
        <v>60</v>
      </c>
      <c r="BP227" s="3">
        <v>1.1000000000000001</v>
      </c>
      <c r="BQ227" s="3"/>
    </row>
    <row r="228" spans="1:69" x14ac:dyDescent="0.25">
      <c r="A228" s="2">
        <v>102</v>
      </c>
      <c r="B228" s="3" t="s">
        <v>258</v>
      </c>
      <c r="C228" s="3">
        <v>102.1</v>
      </c>
      <c r="D228" s="3" t="s">
        <v>259</v>
      </c>
      <c r="E228" s="3" t="s">
        <v>260</v>
      </c>
      <c r="F228" s="3"/>
      <c r="G228" s="3"/>
      <c r="H228" s="3" t="str">
        <f>IF(AK228&lt;'2_3 - Outliers'!$F$11,"Exclude, Low outlier",IF(AK228&gt;'2_3 - Outliers'!$F$12,"Exclude, High outlier",""))</f>
        <v/>
      </c>
      <c r="I228" s="3">
        <f>IF(AM228="",VLOOKUP(BI228,'4 -Impute_SE'!$B$10:$C$21,2,FALSE),Database!AM228)</f>
        <v>2.1978021978021976E-2</v>
      </c>
      <c r="J228" s="3">
        <f t="shared" si="39"/>
        <v>45.500000000000007</v>
      </c>
      <c r="K228" s="3" t="s">
        <v>1620</v>
      </c>
      <c r="L228" s="3">
        <f>1/VLOOKUP($K228,'5-7 Weighting'!J:K,2,FALSE)</f>
        <v>1</v>
      </c>
      <c r="M228" s="3">
        <f t="shared" si="40"/>
        <v>45.500000000000007</v>
      </c>
      <c r="N228" s="3">
        <f>M228/(VLOOKUP($BI228,'5-7 Weighting'!$M$9:$N$20,2,FALSE)/VLOOKUP($BI228,'5-7 Weighting'!$M$9:$O$20,3,FALSE))</f>
        <v>2.5410044835636625</v>
      </c>
      <c r="O228" s="3">
        <f t="shared" si="41"/>
        <v>0.203280358685093</v>
      </c>
      <c r="P228" s="3" t="e">
        <f>1/VLOOKUP($K228,'5-7 Weighting'!Y:Z,2,FALSE)</f>
        <v>#N/A</v>
      </c>
      <c r="Q228" s="3" t="e">
        <f t="shared" si="45"/>
        <v>#N/A</v>
      </c>
      <c r="R228" s="3" t="e">
        <f>Q228/(VLOOKUP($BI228,'5-7 Weighting'!$AC$12:$AD$20,2,FALSE)/(VLOOKUP($BI228,'5-7 Weighting'!$AC$12:$AE$20,3,FALSE)))</f>
        <v>#N/A</v>
      </c>
      <c r="S228" s="3" t="e">
        <f t="shared" si="42"/>
        <v>#N/A</v>
      </c>
      <c r="T228" s="3" t="e">
        <f>1/VLOOKUP($K228,'5-7 Weighting'!$AO$9:$AP$311,2,FALSE)</f>
        <v>#N/A</v>
      </c>
      <c r="U228" s="3" t="e">
        <f t="shared" si="46"/>
        <v>#N/A</v>
      </c>
      <c r="V228" s="3" t="e">
        <f>U228/(VLOOKUP($BI228,'5-7 Weighting'!$AS$12:$AT$22,2,FALSE)/VLOOKUP($BI228,'5-7 Weighting'!$AS$12:$AU$22,3,FALSE))</f>
        <v>#N/A</v>
      </c>
      <c r="W228" s="3" t="e">
        <f t="shared" si="47"/>
        <v>#N/A</v>
      </c>
      <c r="X228" s="3">
        <f>1/VLOOKUP($K228,'5-7 Weighting'!$BE$9:$BF$487,2,FALSE)</f>
        <v>1</v>
      </c>
      <c r="Y228" s="3">
        <f t="shared" si="48"/>
        <v>45.500000000000007</v>
      </c>
      <c r="Z228" s="3">
        <f>Y228/(VLOOKUP($BI228,'5-7 Weighting'!$BI$12:$BJ$23,2,FALSE)/VLOOKUP($BI228,'5-7 Weighting'!$BI$12:$BK$23,3,FALSE))</f>
        <v>2.504179576164796</v>
      </c>
      <c r="AA228" s="3">
        <f t="shared" si="49"/>
        <v>0.2003343660931837</v>
      </c>
      <c r="AB228" s="3">
        <f>1/VLOOKUP($K228,'5-7 Weighting'!$BU$9:$BV$415,2,FALSE)</f>
        <v>1</v>
      </c>
      <c r="AC228" s="3">
        <f t="shared" si="50"/>
        <v>45.500000000000007</v>
      </c>
      <c r="AD228" s="3">
        <f>AC228/(VLOOKUP($BI228,'5-7 Weighting'!$BY$12:$BZ$23,2,FALSE)/(VLOOKUP($BI228,'5-7 Weighting'!$BY$12:$CA$23,3,FALSE)))</f>
        <v>2.2397021287962491</v>
      </c>
      <c r="AE228" s="3">
        <f t="shared" si="43"/>
        <v>0.17917617030369992</v>
      </c>
      <c r="AF228" s="3">
        <f>1/VLOOKUP($K228,'5-7 Weighting'!$CK$9:CL$445,2,FALSE)</f>
        <v>1</v>
      </c>
      <c r="AG228" s="3">
        <f t="shared" si="51"/>
        <v>45.500000000000007</v>
      </c>
      <c r="AH228" s="3">
        <f>AG228/(VLOOKUP($BI228,'5-7 Weighting'!$CO$12:$CP$23,2,FALSE)/(VLOOKUP($BI228,'5-7 Weighting'!$CO$12:$CQ$23,3,FALSE)))</f>
        <v>2.5916648621975593</v>
      </c>
      <c r="AI228" s="3">
        <f t="shared" si="44"/>
        <v>0.20733318897580474</v>
      </c>
      <c r="AJ228" s="3" t="s">
        <v>64</v>
      </c>
      <c r="AK228" s="6">
        <v>0.08</v>
      </c>
      <c r="AL228" s="3" t="s">
        <v>4</v>
      </c>
      <c r="AM228" s="3">
        <v>2.1978021978021976E-2</v>
      </c>
      <c r="AN228" s="3" t="s">
        <v>26</v>
      </c>
      <c r="AO228" s="3" t="s">
        <v>5</v>
      </c>
      <c r="AP228" s="3" t="s">
        <v>6</v>
      </c>
      <c r="AQ228" s="3" t="s">
        <v>5</v>
      </c>
      <c r="AR228" s="3" t="s">
        <v>7</v>
      </c>
      <c r="AS228" s="3" t="s">
        <v>65</v>
      </c>
      <c r="AT228" s="3" t="s">
        <v>28</v>
      </c>
      <c r="AU228" s="3" t="s">
        <v>10</v>
      </c>
      <c r="AV228" s="3" t="s">
        <v>11</v>
      </c>
      <c r="AW228" s="4" t="s">
        <v>66</v>
      </c>
      <c r="AX228" s="4" t="s">
        <v>67</v>
      </c>
      <c r="AY228" s="4" t="s">
        <v>261</v>
      </c>
      <c r="AZ228" s="3" t="s">
        <v>2425</v>
      </c>
      <c r="BA228" s="3" t="s">
        <v>14</v>
      </c>
      <c r="BB228" s="3">
        <v>1824</v>
      </c>
      <c r="BC228" s="3">
        <v>1</v>
      </c>
      <c r="BD228" s="3">
        <v>0</v>
      </c>
      <c r="BE228" s="3">
        <v>1</v>
      </c>
      <c r="BF228" s="3">
        <v>1</v>
      </c>
      <c r="BG228" s="4" t="s">
        <v>15</v>
      </c>
      <c r="BH228" s="4" t="s">
        <v>262</v>
      </c>
      <c r="BI228" s="4" t="s">
        <v>32</v>
      </c>
      <c r="BJ228" s="4" t="s">
        <v>263</v>
      </c>
      <c r="BK228" s="4"/>
      <c r="BL228" s="3">
        <v>2E-3</v>
      </c>
      <c r="BM228" s="3"/>
      <c r="BN228" s="3"/>
      <c r="BO228" s="3" t="s">
        <v>20</v>
      </c>
      <c r="BP228" s="3">
        <v>3.64</v>
      </c>
      <c r="BQ228" s="3"/>
    </row>
    <row r="229" spans="1:69" x14ac:dyDescent="0.25">
      <c r="A229" s="2">
        <v>7</v>
      </c>
      <c r="B229" s="3" t="s">
        <v>602</v>
      </c>
      <c r="C229" s="3">
        <v>7.3</v>
      </c>
      <c r="D229" s="3" t="s">
        <v>954</v>
      </c>
      <c r="E229" s="3" t="s">
        <v>604</v>
      </c>
      <c r="F229" s="3"/>
      <c r="G229" s="3"/>
      <c r="H229" s="3" t="str">
        <f>IF(AK229&lt;'2_3 - Outliers'!$F$11,"Exclude, Low outlier",IF(AK229&gt;'2_3 - Outliers'!$F$12,"Exclude, High outlier",""))</f>
        <v/>
      </c>
      <c r="I229" s="3">
        <f>IF(AM229="",VLOOKUP(BI229,'4 -Impute_SE'!$B$10:$C$21,2,FALSE),Database!AM229)</f>
        <v>8.7111538461538435E-2</v>
      </c>
      <c r="J229" s="3">
        <f t="shared" si="39"/>
        <v>11.479535520332027</v>
      </c>
      <c r="K229" s="3" t="s">
        <v>1621</v>
      </c>
      <c r="L229" s="3">
        <f>1/VLOOKUP($K229,'5-7 Weighting'!J:K,2,FALSE)</f>
        <v>0.33333333333333331</v>
      </c>
      <c r="M229" s="3">
        <f t="shared" si="40"/>
        <v>3.8265118401106752</v>
      </c>
      <c r="N229" s="3">
        <f>M229/(VLOOKUP($BI229,'5-7 Weighting'!$M$9:$N$20,2,FALSE)/VLOOKUP($BI229,'5-7 Weighting'!$M$9:$O$20,3,FALSE))</f>
        <v>7.75179467537946E-2</v>
      </c>
      <c r="O229" s="3">
        <f t="shared" si="41"/>
        <v>6.3205343136960969E-3</v>
      </c>
      <c r="P229" s="3" t="e">
        <f>1/VLOOKUP($K229,'5-7 Weighting'!Y:Z,2,FALSE)</f>
        <v>#N/A</v>
      </c>
      <c r="Q229" s="3" t="e">
        <f t="shared" si="45"/>
        <v>#N/A</v>
      </c>
      <c r="R229" s="3" t="e">
        <f>Q229/(VLOOKUP($BI229,'5-7 Weighting'!$AC$12:$AD$20,2,FALSE)/(VLOOKUP($BI229,'5-7 Weighting'!$AC$12:$AE$20,3,FALSE)))</f>
        <v>#N/A</v>
      </c>
      <c r="S229" s="3" t="e">
        <f t="shared" si="42"/>
        <v>#N/A</v>
      </c>
      <c r="T229" s="3">
        <f>1/VLOOKUP($K229,'5-7 Weighting'!$AO$9:$AP$311,2,FALSE)</f>
        <v>0.33333333333333331</v>
      </c>
      <c r="U229" s="3">
        <f t="shared" si="46"/>
        <v>3.8265118401106752</v>
      </c>
      <c r="V229" s="3">
        <f>U229/(VLOOKUP($BI229,'5-7 Weighting'!$AS$12:$AT$22,2,FALSE)/VLOOKUP($BI229,'5-7 Weighting'!$AS$12:$AU$22,3,FALSE))</f>
        <v>0.21566004479439735</v>
      </c>
      <c r="W229" s="3">
        <f t="shared" si="47"/>
        <v>1.7584143676373894E-2</v>
      </c>
      <c r="X229" s="3" t="e">
        <f>1/VLOOKUP($K229,'5-7 Weighting'!$BE$9:$BF$487,2,FALSE)</f>
        <v>#N/A</v>
      </c>
      <c r="Y229" s="3" t="e">
        <f t="shared" si="48"/>
        <v>#N/A</v>
      </c>
      <c r="Z229" s="3" t="e">
        <f>Y229/(VLOOKUP($BI229,'5-7 Weighting'!$BI$12:$BJ$23,2,FALSE)/VLOOKUP($BI229,'5-7 Weighting'!$BI$12:$BK$23,3,FALSE))</f>
        <v>#N/A</v>
      </c>
      <c r="AA229" s="3" t="e">
        <f t="shared" si="49"/>
        <v>#N/A</v>
      </c>
      <c r="AB229" s="3">
        <f>1/VLOOKUP($K229,'5-7 Weighting'!$BU$9:$BV$415,2,FALSE)</f>
        <v>0.33333333333333331</v>
      </c>
      <c r="AC229" s="3">
        <f t="shared" si="50"/>
        <v>3.8265118401106752</v>
      </c>
      <c r="AD229" s="3">
        <f>AC229/(VLOOKUP($BI229,'5-7 Weighting'!$BY$12:$BZ$23,2,FALSE)/(VLOOKUP($BI229,'5-7 Weighting'!$BY$12:$CA$23,3,FALSE)))</f>
        <v>0.2056066310321103</v>
      </c>
      <c r="AE229" s="3">
        <f t="shared" si="43"/>
        <v>1.6764424510486556E-2</v>
      </c>
      <c r="AF229" s="3">
        <f>1/VLOOKUP($K229,'5-7 Weighting'!$CK$9:CL$445,2,FALSE)</f>
        <v>0.33333333333333331</v>
      </c>
      <c r="AG229" s="3">
        <f t="shared" si="51"/>
        <v>3.8265118401106752</v>
      </c>
      <c r="AH229" s="3">
        <f>AG229/(VLOOKUP($BI229,'5-7 Weighting'!$CO$12:$CP$23,2,FALSE)/(VLOOKUP($BI229,'5-7 Weighting'!$CO$12:$CQ$23,3,FALSE)))</f>
        <v>5.8644645077031321E-2</v>
      </c>
      <c r="AI229" s="3">
        <f t="shared" si="44"/>
        <v>4.7816732388588556E-3</v>
      </c>
      <c r="AJ229" s="3" t="s">
        <v>605</v>
      </c>
      <c r="AK229" s="6">
        <v>8.1536399999999981E-2</v>
      </c>
      <c r="AL229" s="3" t="s">
        <v>462</v>
      </c>
      <c r="AM229" s="3">
        <v>8.7111538461538435E-2</v>
      </c>
      <c r="AN229" s="3" t="s">
        <v>26</v>
      </c>
      <c r="AO229" s="3" t="s">
        <v>53</v>
      </c>
      <c r="AP229" s="3" t="s">
        <v>6</v>
      </c>
      <c r="AQ229" s="3" t="s">
        <v>54</v>
      </c>
      <c r="AR229" s="3" t="s">
        <v>55</v>
      </c>
      <c r="AS229" s="3" t="s">
        <v>606</v>
      </c>
      <c r="AT229" s="3" t="s">
        <v>56</v>
      </c>
      <c r="AU229" s="3" t="s">
        <v>57</v>
      </c>
      <c r="AV229" s="3" t="s">
        <v>39</v>
      </c>
      <c r="AW229" s="4" t="s">
        <v>12</v>
      </c>
      <c r="AX229" s="4" t="s">
        <v>330</v>
      </c>
      <c r="AY229" s="4" t="s">
        <v>607</v>
      </c>
      <c r="AZ229" s="3" t="s">
        <v>2425</v>
      </c>
      <c r="BA229" s="3" t="s">
        <v>30</v>
      </c>
      <c r="BB229" s="3">
        <v>2127</v>
      </c>
      <c r="BC229" s="3">
        <v>1</v>
      </c>
      <c r="BD229" s="3">
        <v>0</v>
      </c>
      <c r="BE229" s="3">
        <v>1</v>
      </c>
      <c r="BF229" s="3">
        <v>1</v>
      </c>
      <c r="BG229" s="4" t="s">
        <v>15</v>
      </c>
      <c r="BH229" s="4" t="s">
        <v>194</v>
      </c>
      <c r="BI229" s="4" t="s">
        <v>42</v>
      </c>
      <c r="BJ229" s="4" t="s">
        <v>58</v>
      </c>
      <c r="BK229" s="4" t="s">
        <v>59</v>
      </c>
      <c r="BL229" s="3">
        <v>2.1999999999999999E-2</v>
      </c>
      <c r="BM229" s="3">
        <v>1.0222437844704382</v>
      </c>
      <c r="BN229" s="3"/>
      <c r="BO229" s="3" t="s">
        <v>60</v>
      </c>
      <c r="BP229" s="3">
        <v>0.93600000000000005</v>
      </c>
      <c r="BQ229" s="3"/>
    </row>
    <row r="230" spans="1:69" x14ac:dyDescent="0.25">
      <c r="A230" s="2">
        <v>65</v>
      </c>
      <c r="B230" s="3" t="s">
        <v>354</v>
      </c>
      <c r="C230" s="3">
        <v>65.599999999999994</v>
      </c>
      <c r="D230" s="3" t="s">
        <v>730</v>
      </c>
      <c r="E230" s="3" t="s">
        <v>388</v>
      </c>
      <c r="F230" s="3"/>
      <c r="G230" s="3"/>
      <c r="H230" s="3" t="str">
        <f>IF(AK230&lt;'2_3 - Outliers'!$F$11,"Exclude, Low outlier",IF(AK230&gt;'2_3 - Outliers'!$F$12,"Exclude, High outlier",""))</f>
        <v/>
      </c>
      <c r="I230" s="3">
        <f>IF(AM230="",VLOOKUP(BI230,'4 -Impute_SE'!$B$10:$C$21,2,FALSE),Database!AM230)</f>
        <v>8.7499999999999994E-2</v>
      </c>
      <c r="J230" s="3">
        <f t="shared" si="39"/>
        <v>11.428571428571429</v>
      </c>
      <c r="K230" s="3" t="s">
        <v>1622</v>
      </c>
      <c r="L230" s="3">
        <f>1/VLOOKUP($K230,'5-7 Weighting'!J:K,2,FALSE)</f>
        <v>1</v>
      </c>
      <c r="M230" s="3">
        <f t="shared" si="40"/>
        <v>11.428571428571429</v>
      </c>
      <c r="N230" s="3">
        <f>M230/(VLOOKUP($BI230,'5-7 Weighting'!$M$9:$N$20,2,FALSE)/VLOOKUP($BI230,'5-7 Weighting'!$M$9:$O$20,3,FALSE))</f>
        <v>0.15508320037979761</v>
      </c>
      <c r="O230" s="3">
        <f t="shared" si="41"/>
        <v>1.3026988831902998E-2</v>
      </c>
      <c r="P230" s="3" t="e">
        <f>1/VLOOKUP($K230,'5-7 Weighting'!Y:Z,2,FALSE)</f>
        <v>#N/A</v>
      </c>
      <c r="Q230" s="3" t="e">
        <f t="shared" si="45"/>
        <v>#N/A</v>
      </c>
      <c r="R230" s="3" t="e">
        <f>Q230/(VLOOKUP($BI230,'5-7 Weighting'!$AC$12:$AD$20,2,FALSE)/(VLOOKUP($BI230,'5-7 Weighting'!$AC$12:$AE$20,3,FALSE)))</f>
        <v>#N/A</v>
      </c>
      <c r="S230" s="3" t="e">
        <f t="shared" si="42"/>
        <v>#N/A</v>
      </c>
      <c r="T230" s="3" t="e">
        <f>1/VLOOKUP($K230,'5-7 Weighting'!$AO$9:$AP$311,2,FALSE)</f>
        <v>#N/A</v>
      </c>
      <c r="U230" s="3" t="e">
        <f t="shared" si="46"/>
        <v>#N/A</v>
      </c>
      <c r="V230" s="3" t="e">
        <f>U230/(VLOOKUP($BI230,'5-7 Weighting'!$AS$12:$AT$22,2,FALSE)/VLOOKUP($BI230,'5-7 Weighting'!$AS$12:$AU$22,3,FALSE))</f>
        <v>#N/A</v>
      </c>
      <c r="W230" s="3" t="e">
        <f t="shared" si="47"/>
        <v>#N/A</v>
      </c>
      <c r="X230" s="3">
        <f>1/VLOOKUP($K230,'5-7 Weighting'!$BE$9:$BF$487,2,FALSE)</f>
        <v>1</v>
      </c>
      <c r="Y230" s="3">
        <f t="shared" si="48"/>
        <v>11.428571428571429</v>
      </c>
      <c r="Z230" s="3">
        <f>Y230/(VLOOKUP($BI230,'5-7 Weighting'!$BI$12:$BJ$23,2,FALSE)/VLOOKUP($BI230,'5-7 Weighting'!$BI$12:$BK$23,3,FALSE))</f>
        <v>0.13239151337137936</v>
      </c>
      <c r="AA230" s="3">
        <f t="shared" si="49"/>
        <v>1.1120887123195864E-2</v>
      </c>
      <c r="AB230" s="3" t="e">
        <f>1/VLOOKUP($K230,'5-7 Weighting'!$BU$9:$BV$415,2,FALSE)</f>
        <v>#N/A</v>
      </c>
      <c r="AC230" s="3" t="e">
        <f t="shared" si="50"/>
        <v>#N/A</v>
      </c>
      <c r="AD230" s="3" t="e">
        <f>AC230/(VLOOKUP($BI230,'5-7 Weighting'!$BY$12:$BZ$23,2,FALSE)/(VLOOKUP($BI230,'5-7 Weighting'!$BY$12:$CA$23,3,FALSE)))</f>
        <v>#N/A</v>
      </c>
      <c r="AE230" s="3" t="e">
        <f t="shared" si="43"/>
        <v>#N/A</v>
      </c>
      <c r="AF230" s="3">
        <f>1/VLOOKUP($K230,'5-7 Weighting'!$CK$9:CL$445,2,FALSE)</f>
        <v>1</v>
      </c>
      <c r="AG230" s="3">
        <f t="shared" si="51"/>
        <v>11.428571428571429</v>
      </c>
      <c r="AH230" s="3">
        <f>AG230/(VLOOKUP($BI230,'5-7 Weighting'!$CO$12:$CP$23,2,FALSE)/(VLOOKUP($BI230,'5-7 Weighting'!$CO$12:$CQ$23,3,FALSE)))</f>
        <v>0.10841995350178762</v>
      </c>
      <c r="AI230" s="3">
        <f t="shared" si="44"/>
        <v>9.1072760941501591E-3</v>
      </c>
      <c r="AJ230" s="3" t="s">
        <v>370</v>
      </c>
      <c r="AK230" s="6">
        <v>8.3999999999999991E-2</v>
      </c>
      <c r="AL230" s="3" t="s">
        <v>358</v>
      </c>
      <c r="AM230" s="3">
        <v>8.7499999999999994E-2</v>
      </c>
      <c r="AN230" s="3" t="s">
        <v>26</v>
      </c>
      <c r="AO230" s="3" t="s">
        <v>53</v>
      </c>
      <c r="AP230" s="3" t="s">
        <v>6</v>
      </c>
      <c r="AQ230" s="3" t="s">
        <v>54</v>
      </c>
      <c r="AR230" s="3" t="s">
        <v>7</v>
      </c>
      <c r="AS230" s="3" t="s">
        <v>359</v>
      </c>
      <c r="AT230" s="3" t="s">
        <v>28</v>
      </c>
      <c r="AU230" s="3" t="s">
        <v>10</v>
      </c>
      <c r="AV230" s="3" t="s">
        <v>11</v>
      </c>
      <c r="AW230" s="4" t="s">
        <v>108</v>
      </c>
      <c r="AX230" s="4" t="s">
        <v>360</v>
      </c>
      <c r="AY230" s="4">
        <v>2010</v>
      </c>
      <c r="AZ230" s="3" t="s">
        <v>14</v>
      </c>
      <c r="BA230" s="3" t="s">
        <v>14</v>
      </c>
      <c r="BB230" s="3">
        <v>473</v>
      </c>
      <c r="BC230" s="3">
        <v>1</v>
      </c>
      <c r="BD230" s="3">
        <v>0</v>
      </c>
      <c r="BE230" s="3">
        <v>0</v>
      </c>
      <c r="BF230" s="3">
        <v>0</v>
      </c>
      <c r="BG230" s="4" t="s">
        <v>348</v>
      </c>
      <c r="BH230" s="4" t="s">
        <v>727</v>
      </c>
      <c r="BI230" s="4" t="s">
        <v>645</v>
      </c>
      <c r="BJ230" s="4" t="s">
        <v>33</v>
      </c>
      <c r="BK230" s="4"/>
      <c r="BL230" s="3">
        <v>0.17499999999999999</v>
      </c>
      <c r="BM230" s="3"/>
      <c r="BN230" s="3"/>
      <c r="BO230" s="3" t="s">
        <v>20</v>
      </c>
      <c r="BP230" s="3">
        <v>0.96</v>
      </c>
      <c r="BQ230" s="3"/>
    </row>
    <row r="231" spans="1:69" x14ac:dyDescent="0.25">
      <c r="A231" s="2">
        <v>65</v>
      </c>
      <c r="B231" s="3" t="s">
        <v>354</v>
      </c>
      <c r="C231" s="3">
        <v>65.099999999999994</v>
      </c>
      <c r="D231" s="3" t="s">
        <v>869</v>
      </c>
      <c r="E231" s="3" t="s">
        <v>378</v>
      </c>
      <c r="F231" s="3"/>
      <c r="G231" s="3"/>
      <c r="H231" s="3" t="str">
        <f>IF(AK231&lt;'2_3 - Outliers'!$F$11,"Exclude, Low outlier",IF(AK231&gt;'2_3 - Outliers'!$F$12,"Exclude, High outlier",""))</f>
        <v/>
      </c>
      <c r="I231" s="3">
        <f>IF(AM231="",VLOOKUP(BI231,'4 -Impute_SE'!$B$10:$C$21,2,FALSE),Database!AM231)</f>
        <v>4.5050802139037428E-2</v>
      </c>
      <c r="J231" s="3">
        <f t="shared" si="39"/>
        <v>22.197163036381983</v>
      </c>
      <c r="K231" s="3" t="s">
        <v>1566</v>
      </c>
      <c r="L231" s="3">
        <f>1/VLOOKUP($K231,'5-7 Weighting'!J:K,2,FALSE)</f>
        <v>0.25</v>
      </c>
      <c r="M231" s="3">
        <f t="shared" si="40"/>
        <v>5.5492907590954959</v>
      </c>
      <c r="N231" s="3">
        <f>M231/(VLOOKUP($BI231,'5-7 Weighting'!$M$9:$N$20,2,FALSE)/VLOOKUP($BI231,'5-7 Weighting'!$M$9:$O$20,3,FALSE))</f>
        <v>0.11241821365237097</v>
      </c>
      <c r="O231" s="3">
        <f t="shared" si="41"/>
        <v>9.4706724091439924E-3</v>
      </c>
      <c r="P231" s="3" t="e">
        <f>1/VLOOKUP($K231,'5-7 Weighting'!Y:Z,2,FALSE)</f>
        <v>#N/A</v>
      </c>
      <c r="Q231" s="3" t="e">
        <f t="shared" si="45"/>
        <v>#N/A</v>
      </c>
      <c r="R231" s="3" t="e">
        <f>Q231/(VLOOKUP($BI231,'5-7 Weighting'!$AC$12:$AD$20,2,FALSE)/(VLOOKUP($BI231,'5-7 Weighting'!$AC$12:$AE$20,3,FALSE)))</f>
        <v>#N/A</v>
      </c>
      <c r="S231" s="3" t="e">
        <f t="shared" si="42"/>
        <v>#N/A</v>
      </c>
      <c r="T231" s="3" t="e">
        <f>1/VLOOKUP($K231,'5-7 Weighting'!$AO$9:$AP$311,2,FALSE)</f>
        <v>#N/A</v>
      </c>
      <c r="U231" s="3" t="e">
        <f t="shared" si="46"/>
        <v>#N/A</v>
      </c>
      <c r="V231" s="3" t="e">
        <f>U231/(VLOOKUP($BI231,'5-7 Weighting'!$AS$12:$AT$22,2,FALSE)/VLOOKUP($BI231,'5-7 Weighting'!$AS$12:$AU$22,3,FALSE))</f>
        <v>#N/A</v>
      </c>
      <c r="W231" s="3" t="e">
        <f t="shared" si="47"/>
        <v>#N/A</v>
      </c>
      <c r="X231" s="3">
        <f>1/VLOOKUP($K231,'5-7 Weighting'!$BE$9:$BF$487,2,FALSE)</f>
        <v>0.25</v>
      </c>
      <c r="Y231" s="3">
        <f t="shared" si="48"/>
        <v>5.5492907590954959</v>
      </c>
      <c r="Z231" s="3">
        <f>Y231/(VLOOKUP($BI231,'5-7 Weighting'!$BI$12:$BJ$23,2,FALSE)/VLOOKUP($BI231,'5-7 Weighting'!$BI$12:$BK$23,3,FALSE))</f>
        <v>8.7635193748374252E-2</v>
      </c>
      <c r="AA231" s="3">
        <f t="shared" si="49"/>
        <v>7.3828268973317891E-3</v>
      </c>
      <c r="AB231" s="3" t="e">
        <f>1/VLOOKUP($K231,'5-7 Weighting'!$BU$9:$BV$415,2,FALSE)</f>
        <v>#N/A</v>
      </c>
      <c r="AC231" s="3" t="e">
        <f t="shared" si="50"/>
        <v>#N/A</v>
      </c>
      <c r="AD231" s="3" t="e">
        <f>AC231/(VLOOKUP($BI231,'5-7 Weighting'!$BY$12:$BZ$23,2,FALSE)/(VLOOKUP($BI231,'5-7 Weighting'!$BY$12:$CA$23,3,FALSE)))</f>
        <v>#N/A</v>
      </c>
      <c r="AE231" s="3" t="e">
        <f t="shared" si="43"/>
        <v>#N/A</v>
      </c>
      <c r="AF231" s="3">
        <f>1/VLOOKUP($K231,'5-7 Weighting'!$CK$9:CL$445,2,FALSE)</f>
        <v>0.25</v>
      </c>
      <c r="AG231" s="3">
        <f t="shared" si="51"/>
        <v>5.5492907590954959</v>
      </c>
      <c r="AH231" s="3">
        <f>AG231/(VLOOKUP($BI231,'5-7 Weighting'!$CO$12:$CP$23,2,FALSE)/(VLOOKUP($BI231,'5-7 Weighting'!$CO$12:$CQ$23,3,FALSE)))</f>
        <v>8.5047740760941279E-2</v>
      </c>
      <c r="AI231" s="3">
        <f t="shared" si="44"/>
        <v>7.1648469204054982E-3</v>
      </c>
      <c r="AJ231" s="3" t="s">
        <v>357</v>
      </c>
      <c r="AK231" s="6">
        <v>8.4245E-2</v>
      </c>
      <c r="AL231" s="3" t="s">
        <v>358</v>
      </c>
      <c r="AM231" s="3">
        <v>4.5050802139037428E-2</v>
      </c>
      <c r="AN231" s="3" t="s">
        <v>26</v>
      </c>
      <c r="AO231" s="3" t="s">
        <v>5</v>
      </c>
      <c r="AP231" s="3" t="s">
        <v>6</v>
      </c>
      <c r="AQ231" s="3" t="s">
        <v>5</v>
      </c>
      <c r="AR231" s="3" t="s">
        <v>7</v>
      </c>
      <c r="AS231" s="3" t="s">
        <v>359</v>
      </c>
      <c r="AT231" s="3" t="s">
        <v>28</v>
      </c>
      <c r="AU231" s="3" t="s">
        <v>10</v>
      </c>
      <c r="AV231" s="3" t="s">
        <v>11</v>
      </c>
      <c r="AW231" s="4" t="s">
        <v>108</v>
      </c>
      <c r="AX231" s="4" t="s">
        <v>360</v>
      </c>
      <c r="AY231" s="4">
        <v>2010</v>
      </c>
      <c r="AZ231" s="3" t="s">
        <v>14</v>
      </c>
      <c r="BA231" s="3" t="s">
        <v>14</v>
      </c>
      <c r="BB231" s="3">
        <v>473</v>
      </c>
      <c r="BC231" s="3">
        <v>1</v>
      </c>
      <c r="BD231" s="3">
        <v>0</v>
      </c>
      <c r="BE231" s="3">
        <v>0</v>
      </c>
      <c r="BF231" s="3">
        <v>0</v>
      </c>
      <c r="BG231" s="4" t="s">
        <v>15</v>
      </c>
      <c r="BH231" s="4" t="s">
        <v>559</v>
      </c>
      <c r="BI231" s="4" t="s">
        <v>42</v>
      </c>
      <c r="BJ231" s="4" t="s">
        <v>33</v>
      </c>
      <c r="BK231" s="4"/>
      <c r="BL231" s="3">
        <v>0.41499999999999998</v>
      </c>
      <c r="BM231" s="3"/>
      <c r="BN231" s="3"/>
      <c r="BO231" s="3" t="s">
        <v>20</v>
      </c>
      <c r="BP231" s="3">
        <v>1.87</v>
      </c>
      <c r="BQ231" s="3"/>
    </row>
    <row r="232" spans="1:69" x14ac:dyDescent="0.25">
      <c r="A232" s="2">
        <v>38</v>
      </c>
      <c r="B232" s="3" t="s">
        <v>104</v>
      </c>
      <c r="C232" s="3">
        <v>38.1</v>
      </c>
      <c r="D232" s="3" t="s">
        <v>469</v>
      </c>
      <c r="E232" s="3" t="s">
        <v>117</v>
      </c>
      <c r="F232" s="3"/>
      <c r="G232" s="3"/>
      <c r="H232" s="3" t="str">
        <f>IF(AK232&lt;'2_3 - Outliers'!$F$11,"Exclude, Low outlier",IF(AK232&gt;'2_3 - Outliers'!$F$12,"Exclude, High outlier",""))</f>
        <v/>
      </c>
      <c r="I232" s="3">
        <f>IF(AM232="",VLOOKUP(BI232,'4 -Impute_SE'!$B$10:$C$21,2,FALSE),Database!AM232)</f>
        <v>0.12883537881963511</v>
      </c>
      <c r="J232" s="3">
        <f t="shared" si="39"/>
        <v>7.7618431300610675</v>
      </c>
      <c r="K232" s="3" t="s">
        <v>1623</v>
      </c>
      <c r="L232" s="3">
        <f>1/VLOOKUP($K232,'5-7 Weighting'!J:K,2,FALSE)</f>
        <v>1</v>
      </c>
      <c r="M232" s="3">
        <f t="shared" si="40"/>
        <v>7.7618431300610675</v>
      </c>
      <c r="N232" s="3">
        <f>M232/(VLOOKUP($BI232,'5-7 Weighting'!$M$9:$N$20,2,FALSE)/VLOOKUP($BI232,'5-7 Weighting'!$M$9:$O$20,3,FALSE))</f>
        <v>0.73333879637414301</v>
      </c>
      <c r="O232" s="3">
        <f t="shared" si="41"/>
        <v>6.2333797691802161E-2</v>
      </c>
      <c r="P232" s="3" t="e">
        <f>1/VLOOKUP($K232,'5-7 Weighting'!Y:Z,2,FALSE)</f>
        <v>#N/A</v>
      </c>
      <c r="Q232" s="3" t="e">
        <f t="shared" si="45"/>
        <v>#N/A</v>
      </c>
      <c r="R232" s="3" t="e">
        <f>Q232/(VLOOKUP($BI232,'5-7 Weighting'!$AC$12:$AD$20,2,FALSE)/(VLOOKUP($BI232,'5-7 Weighting'!$AC$12:$AE$20,3,FALSE)))</f>
        <v>#N/A</v>
      </c>
      <c r="S232" s="3" t="e">
        <f t="shared" si="42"/>
        <v>#N/A</v>
      </c>
      <c r="T232" s="3" t="e">
        <f>1/VLOOKUP($K232,'5-7 Weighting'!$AO$9:$AP$311,2,FALSE)</f>
        <v>#N/A</v>
      </c>
      <c r="U232" s="3" t="e">
        <f t="shared" si="46"/>
        <v>#N/A</v>
      </c>
      <c r="V232" s="3" t="e">
        <f>U232/(VLOOKUP($BI232,'5-7 Weighting'!$AS$12:$AT$22,2,FALSE)/VLOOKUP($BI232,'5-7 Weighting'!$AS$12:$AU$22,3,FALSE))</f>
        <v>#N/A</v>
      </c>
      <c r="W232" s="3" t="e">
        <f t="shared" si="47"/>
        <v>#N/A</v>
      </c>
      <c r="X232" s="3">
        <f>1/VLOOKUP($K232,'5-7 Weighting'!$BE$9:$BF$487,2,FALSE)</f>
        <v>1</v>
      </c>
      <c r="Y232" s="3">
        <f t="shared" si="48"/>
        <v>7.7618431300610675</v>
      </c>
      <c r="Z232" s="3">
        <f>Y232/(VLOOKUP($BI232,'5-7 Weighting'!$BI$12:$BJ$23,2,FALSE)/VLOOKUP($BI232,'5-7 Weighting'!$BI$12:$BK$23,3,FALSE))</f>
        <v>0.57516661211188524</v>
      </c>
      <c r="AA232" s="3">
        <f t="shared" si="49"/>
        <v>4.8889162029510248E-2</v>
      </c>
      <c r="AB232" s="3" t="e">
        <f>1/VLOOKUP($K232,'5-7 Weighting'!$BU$9:$BV$415,2,FALSE)</f>
        <v>#N/A</v>
      </c>
      <c r="AC232" s="3" t="e">
        <f t="shared" si="50"/>
        <v>#N/A</v>
      </c>
      <c r="AD232" s="3" t="e">
        <f>AC232/(VLOOKUP($BI232,'5-7 Weighting'!$BY$12:$BZ$23,2,FALSE)/(VLOOKUP($BI232,'5-7 Weighting'!$BY$12:$CA$23,3,FALSE)))</f>
        <v>#N/A</v>
      </c>
      <c r="AE232" s="3" t="e">
        <f t="shared" si="43"/>
        <v>#N/A</v>
      </c>
      <c r="AF232" s="3">
        <f>1/VLOOKUP($K232,'5-7 Weighting'!$CK$9:CL$445,2,FALSE)</f>
        <v>1</v>
      </c>
      <c r="AG232" s="3">
        <f t="shared" si="51"/>
        <v>7.7618431300610675</v>
      </c>
      <c r="AH232" s="3">
        <f>AG232/(VLOOKUP($BI232,'5-7 Weighting'!$CO$12:$CP$23,2,FALSE)/(VLOOKUP($BI232,'5-7 Weighting'!$CO$12:$CQ$23,3,FALSE)))</f>
        <v>0.59246421905720315</v>
      </c>
      <c r="AI232" s="3">
        <f t="shared" si="44"/>
        <v>5.0359458619862268E-2</v>
      </c>
      <c r="AJ232" s="3" t="s">
        <v>118</v>
      </c>
      <c r="AK232" s="6">
        <v>8.5000000000000006E-2</v>
      </c>
      <c r="AL232" s="3" t="s">
        <v>157</v>
      </c>
      <c r="AM232" s="3"/>
      <c r="AN232" s="3"/>
      <c r="AO232" s="3" t="s">
        <v>5</v>
      </c>
      <c r="AP232" s="3" t="s">
        <v>6</v>
      </c>
      <c r="AQ232" s="3" t="s">
        <v>5</v>
      </c>
      <c r="AR232" s="3" t="s">
        <v>7</v>
      </c>
      <c r="AS232" s="3" t="s">
        <v>37</v>
      </c>
      <c r="AT232" s="3" t="s">
        <v>28</v>
      </c>
      <c r="AU232" s="3" t="s">
        <v>10</v>
      </c>
      <c r="AV232" s="3" t="s">
        <v>107</v>
      </c>
      <c r="AW232" s="4" t="s">
        <v>108</v>
      </c>
      <c r="AX232" s="4" t="s">
        <v>109</v>
      </c>
      <c r="AY232" s="4">
        <v>2010</v>
      </c>
      <c r="AZ232" s="3" t="s">
        <v>14</v>
      </c>
      <c r="BA232" s="3" t="s">
        <v>14</v>
      </c>
      <c r="BB232" s="3">
        <v>2000</v>
      </c>
      <c r="BC232" s="3">
        <v>1</v>
      </c>
      <c r="BD232" s="3">
        <v>0</v>
      </c>
      <c r="BE232" s="3">
        <v>0</v>
      </c>
      <c r="BF232" s="3">
        <v>0</v>
      </c>
      <c r="BG232" s="4" t="s">
        <v>332</v>
      </c>
      <c r="BH232" s="4" t="s">
        <v>467</v>
      </c>
      <c r="BI232" s="4" t="s">
        <v>468</v>
      </c>
      <c r="BJ232" s="4" t="s">
        <v>119</v>
      </c>
      <c r="BK232" s="4"/>
      <c r="BL232" s="3">
        <v>8.5000000000000006E-2</v>
      </c>
      <c r="BM232" s="3"/>
      <c r="BN232" s="3"/>
      <c r="BO232" s="3" t="s">
        <v>20</v>
      </c>
      <c r="BP232" s="3" t="s">
        <v>20</v>
      </c>
      <c r="BQ232" s="3"/>
    </row>
    <row r="233" spans="1:69" x14ac:dyDescent="0.25">
      <c r="A233" s="2">
        <v>183</v>
      </c>
      <c r="B233" s="3" t="s">
        <v>1284</v>
      </c>
      <c r="C233" s="3">
        <v>183.2</v>
      </c>
      <c r="D233" s="3" t="s">
        <v>1287</v>
      </c>
      <c r="E233" s="3" t="s">
        <v>1288</v>
      </c>
      <c r="F233" s="3"/>
      <c r="G233" s="3"/>
      <c r="H233" s="3" t="str">
        <f>IF(AK233&lt;'2_3 - Outliers'!$F$11,"Exclude, Low outlier",IF(AK233&gt;'2_3 - Outliers'!$F$12,"Exclude, High outlier",""))</f>
        <v/>
      </c>
      <c r="I233" s="3">
        <f>IF(AM233="",VLOOKUP(BI233,'4 -Impute_SE'!$B$10:$C$21,2,FALSE),Database!AM233)</f>
        <v>8.8844225904334915E-3</v>
      </c>
      <c r="J233" s="3">
        <f t="shared" si="39"/>
        <v>112.55655500637411</v>
      </c>
      <c r="K233" s="3" t="s">
        <v>1624</v>
      </c>
      <c r="L233" s="3">
        <f>1/VLOOKUP($K233,'5-7 Weighting'!J:K,2,FALSE)</f>
        <v>1</v>
      </c>
      <c r="M233" s="3">
        <f t="shared" si="40"/>
        <v>112.55655500637411</v>
      </c>
      <c r="N233" s="3">
        <f>M233/(VLOOKUP($BI233,'5-7 Weighting'!$M$9:$N$20,2,FALSE)/VLOOKUP($BI233,'5-7 Weighting'!$M$9:$O$20,3,FALSE))</f>
        <v>7.8520076500388974E-6</v>
      </c>
      <c r="O233" s="3">
        <f t="shared" si="41"/>
        <v>6.7737498076020566E-7</v>
      </c>
      <c r="P233" s="3" t="e">
        <f>1/VLOOKUP($K233,'5-7 Weighting'!Y:Z,2,FALSE)</f>
        <v>#N/A</v>
      </c>
      <c r="Q233" s="3" t="e">
        <f t="shared" si="45"/>
        <v>#N/A</v>
      </c>
      <c r="R233" s="3" t="e">
        <f>Q233/(VLOOKUP($BI233,'5-7 Weighting'!$AC$12:$AD$20,2,FALSE)/(VLOOKUP($BI233,'5-7 Weighting'!$AC$12:$AE$20,3,FALSE)))</f>
        <v>#N/A</v>
      </c>
      <c r="S233" s="3" t="e">
        <f t="shared" si="42"/>
        <v>#N/A</v>
      </c>
      <c r="T233" s="3" t="e">
        <f>1/VLOOKUP($K233,'5-7 Weighting'!$AO$9:$AP$311,2,FALSE)</f>
        <v>#N/A</v>
      </c>
      <c r="U233" s="3" t="e">
        <f t="shared" si="46"/>
        <v>#N/A</v>
      </c>
      <c r="V233" s="3" t="e">
        <f>U233/(VLOOKUP($BI233,'5-7 Weighting'!$AS$12:$AT$22,2,FALSE)/VLOOKUP($BI233,'5-7 Weighting'!$AS$12:$AU$22,3,FALSE))</f>
        <v>#N/A</v>
      </c>
      <c r="W233" s="3" t="e">
        <f t="shared" si="47"/>
        <v>#N/A</v>
      </c>
      <c r="X233" s="3">
        <f>1/VLOOKUP($K233,'5-7 Weighting'!$BE$9:$BF$487,2,FALSE)</f>
        <v>1</v>
      </c>
      <c r="Y233" s="3">
        <f t="shared" si="48"/>
        <v>112.55655500637411</v>
      </c>
      <c r="Z233" s="3">
        <f>Y233/(VLOOKUP($BI233,'5-7 Weighting'!$BI$12:$BJ$23,2,FALSE)/VLOOKUP($BI233,'5-7 Weighting'!$BI$12:$BK$23,3,FALSE))</f>
        <v>0.4021192320843901</v>
      </c>
      <c r="AA233" s="3">
        <f t="shared" si="49"/>
        <v>3.4689918710805519E-2</v>
      </c>
      <c r="AB233" s="3" t="e">
        <f>1/VLOOKUP($K233,'5-7 Weighting'!$BU$9:$BV$415,2,FALSE)</f>
        <v>#N/A</v>
      </c>
      <c r="AC233" s="3" t="e">
        <f t="shared" si="50"/>
        <v>#N/A</v>
      </c>
      <c r="AD233" s="3" t="e">
        <f>AC233/(VLOOKUP($BI233,'5-7 Weighting'!$BY$12:$BZ$23,2,FALSE)/(VLOOKUP($BI233,'5-7 Weighting'!$BY$12:$CA$23,3,FALSE)))</f>
        <v>#N/A</v>
      </c>
      <c r="AE233" s="3" t="e">
        <f t="shared" si="43"/>
        <v>#N/A</v>
      </c>
      <c r="AF233" s="3">
        <f>1/VLOOKUP($K233,'5-7 Weighting'!$CK$9:CL$445,2,FALSE)</f>
        <v>1</v>
      </c>
      <c r="AG233" s="3">
        <f t="shared" si="51"/>
        <v>112.55655500637411</v>
      </c>
      <c r="AH233" s="3">
        <f>AG233/(VLOOKUP($BI233,'5-7 Weighting'!$CO$12:$CP$23,2,FALSE)/(VLOOKUP($BI233,'5-7 Weighting'!$CO$12:$CQ$23,3,FALSE)))</f>
        <v>3.9260619261865308E-6</v>
      </c>
      <c r="AI233" s="3">
        <f t="shared" si="44"/>
        <v>3.3869250263667321E-7</v>
      </c>
      <c r="AJ233" s="3" t="s">
        <v>24</v>
      </c>
      <c r="AK233" s="6">
        <v>8.6267743353109202E-2</v>
      </c>
      <c r="AL233" s="3" t="s">
        <v>25</v>
      </c>
      <c r="AM233" s="3">
        <v>8.8844225904334915E-3</v>
      </c>
      <c r="AN233" s="3" t="s">
        <v>26</v>
      </c>
      <c r="AO233" s="3" t="s">
        <v>5</v>
      </c>
      <c r="AP233" s="3" t="s">
        <v>1312</v>
      </c>
      <c r="AQ233" s="3" t="s">
        <v>5</v>
      </c>
      <c r="AR233" s="3" t="s">
        <v>7</v>
      </c>
      <c r="AS233" s="3" t="s">
        <v>1333</v>
      </c>
      <c r="AT233" s="3" t="s">
        <v>698</v>
      </c>
      <c r="AU233" s="3" t="s">
        <v>10</v>
      </c>
      <c r="AV233" s="3" t="s">
        <v>1345</v>
      </c>
      <c r="AW233" s="4" t="s">
        <v>340</v>
      </c>
      <c r="AX233" s="4" t="s">
        <v>841</v>
      </c>
      <c r="AY233" s="4">
        <v>2015</v>
      </c>
      <c r="AZ233" s="3" t="s">
        <v>14</v>
      </c>
      <c r="BA233" s="3" t="s">
        <v>2425</v>
      </c>
      <c r="BB233" s="3">
        <v>286</v>
      </c>
      <c r="BC233" s="3">
        <v>1</v>
      </c>
      <c r="BD233" s="3">
        <v>0</v>
      </c>
      <c r="BE233" s="3">
        <v>0</v>
      </c>
      <c r="BF233" s="3">
        <v>0</v>
      </c>
      <c r="BG233" s="4" t="s">
        <v>97</v>
      </c>
      <c r="BH233" s="4" t="s">
        <v>1398</v>
      </c>
      <c r="BI233" s="4" t="s">
        <v>1401</v>
      </c>
      <c r="BJ233" s="4" t="s">
        <v>33</v>
      </c>
      <c r="BK233" s="4"/>
      <c r="BL233" s="3">
        <v>39260.449999999997</v>
      </c>
      <c r="BM233" s="3"/>
      <c r="BN233" s="3"/>
      <c r="BO233" s="3"/>
      <c r="BP233" s="3">
        <v>9.7100000000000009</v>
      </c>
      <c r="BQ233" s="3" t="s">
        <v>1305</v>
      </c>
    </row>
    <row r="234" spans="1:69" x14ac:dyDescent="0.25">
      <c r="A234" s="2">
        <v>34</v>
      </c>
      <c r="B234" s="3" t="s">
        <v>736</v>
      </c>
      <c r="C234" s="3">
        <v>34.200000000000003</v>
      </c>
      <c r="D234" s="3" t="s">
        <v>737</v>
      </c>
      <c r="E234" s="3" t="s">
        <v>738</v>
      </c>
      <c r="F234" s="3"/>
      <c r="G234" s="3"/>
      <c r="H234" s="3" t="str">
        <f>IF(AK234&lt;'2_3 - Outliers'!$F$11,"Exclude, Low outlier",IF(AK234&gt;'2_3 - Outliers'!$F$12,"Exclude, High outlier",""))</f>
        <v/>
      </c>
      <c r="I234" s="3">
        <f>IF(AM234="",VLOOKUP(BI234,'4 -Impute_SE'!$B$10:$C$21,2,FALSE),Database!AM234)</f>
        <v>0.20232558139534881</v>
      </c>
      <c r="J234" s="3">
        <f t="shared" si="39"/>
        <v>4.9425287356321848</v>
      </c>
      <c r="K234" s="3" t="s">
        <v>1625</v>
      </c>
      <c r="L234" s="3">
        <f>1/VLOOKUP($K234,'5-7 Weighting'!J:K,2,FALSE)</f>
        <v>1</v>
      </c>
      <c r="M234" s="3">
        <f t="shared" si="40"/>
        <v>4.9425287356321848</v>
      </c>
      <c r="N234" s="3">
        <f>M234/(VLOOKUP($BI234,'5-7 Weighting'!$M$9:$N$20,2,FALSE)/VLOOKUP($BI234,'5-7 Weighting'!$M$9:$O$20,3,FALSE))</f>
        <v>6.7069027750458463E-2</v>
      </c>
      <c r="O234" s="3">
        <f t="shared" si="41"/>
        <v>5.8350054142898861E-3</v>
      </c>
      <c r="P234" s="3" t="e">
        <f>1/VLOOKUP($K234,'5-7 Weighting'!Y:Z,2,FALSE)</f>
        <v>#N/A</v>
      </c>
      <c r="Q234" s="3" t="e">
        <f t="shared" si="45"/>
        <v>#N/A</v>
      </c>
      <c r="R234" s="3" t="e">
        <f>Q234/(VLOOKUP($BI234,'5-7 Weighting'!$AC$12:$AD$20,2,FALSE)/(VLOOKUP($BI234,'5-7 Weighting'!$AC$12:$AE$20,3,FALSE)))</f>
        <v>#N/A</v>
      </c>
      <c r="S234" s="3" t="e">
        <f t="shared" si="42"/>
        <v>#N/A</v>
      </c>
      <c r="T234" s="3" t="e">
        <f>1/VLOOKUP($K234,'5-7 Weighting'!$AO$9:$AP$311,2,FALSE)</f>
        <v>#N/A</v>
      </c>
      <c r="U234" s="3" t="e">
        <f t="shared" si="46"/>
        <v>#N/A</v>
      </c>
      <c r="V234" s="3" t="e">
        <f>U234/(VLOOKUP($BI234,'5-7 Weighting'!$AS$12:$AT$22,2,FALSE)/VLOOKUP($BI234,'5-7 Weighting'!$AS$12:$AU$22,3,FALSE))</f>
        <v>#N/A</v>
      </c>
      <c r="W234" s="3" t="e">
        <f t="shared" si="47"/>
        <v>#N/A</v>
      </c>
      <c r="X234" s="3">
        <f>1/VLOOKUP($K234,'5-7 Weighting'!$BE$9:$BF$487,2,FALSE)</f>
        <v>1</v>
      </c>
      <c r="Y234" s="3">
        <f t="shared" si="48"/>
        <v>4.9425287356321848</v>
      </c>
      <c r="Z234" s="3">
        <f>Y234/(VLOOKUP($BI234,'5-7 Weighting'!$BI$12:$BJ$23,2,FALSE)/VLOOKUP($BI234,'5-7 Weighting'!$BI$12:$BK$23,3,FALSE))</f>
        <v>5.7255525179289071E-2</v>
      </c>
      <c r="AA234" s="3">
        <f t="shared" si="49"/>
        <v>4.9812306905981487E-3</v>
      </c>
      <c r="AB234" s="3">
        <f>1/VLOOKUP($K234,'5-7 Weighting'!$BU$9:$BV$415,2,FALSE)</f>
        <v>1</v>
      </c>
      <c r="AC234" s="3">
        <f t="shared" si="50"/>
        <v>4.9425287356321848</v>
      </c>
      <c r="AD234" s="3">
        <f>AC234/(VLOOKUP($BI234,'5-7 Weighting'!$BY$12:$BZ$23,2,FALSE)/(VLOOKUP($BI234,'5-7 Weighting'!$BY$12:$CA$23,3,FALSE)))</f>
        <v>3.6616410558214657E-2</v>
      </c>
      <c r="AE234" s="3">
        <f t="shared" si="43"/>
        <v>3.1856277185646751E-3</v>
      </c>
      <c r="AF234" s="3" t="e">
        <f>1/VLOOKUP($K234,'5-7 Weighting'!$CK$9:CL$445,2,FALSE)</f>
        <v>#N/A</v>
      </c>
      <c r="AG234" s="3" t="e">
        <f t="shared" si="51"/>
        <v>#N/A</v>
      </c>
      <c r="AH234" s="3" t="e">
        <f>AG234/(VLOOKUP($BI234,'5-7 Weighting'!$CO$12:$CP$23,2,FALSE)/(VLOOKUP($BI234,'5-7 Weighting'!$CO$12:$CQ$23,3,FALSE)))</f>
        <v>#N/A</v>
      </c>
      <c r="AI234" s="3" t="e">
        <f t="shared" si="44"/>
        <v>#N/A</v>
      </c>
      <c r="AJ234" s="3" t="s">
        <v>267</v>
      </c>
      <c r="AK234" s="6">
        <v>8.6999999999999994E-2</v>
      </c>
      <c r="AL234" s="3" t="s">
        <v>157</v>
      </c>
      <c r="AM234" s="3">
        <v>0.20232558139534881</v>
      </c>
      <c r="AN234" s="3" t="s">
        <v>26</v>
      </c>
      <c r="AO234" s="3" t="s">
        <v>53</v>
      </c>
      <c r="AP234" s="3" t="s">
        <v>6</v>
      </c>
      <c r="AQ234" s="3" t="s">
        <v>54</v>
      </c>
      <c r="AR234" s="3" t="s">
        <v>102</v>
      </c>
      <c r="AS234" s="3" t="s">
        <v>606</v>
      </c>
      <c r="AT234" s="3" t="s">
        <v>103</v>
      </c>
      <c r="AU234" s="3" t="s">
        <v>10</v>
      </c>
      <c r="AV234" s="3" t="s">
        <v>39</v>
      </c>
      <c r="AW234" s="4" t="s">
        <v>12</v>
      </c>
      <c r="AX234" s="4" t="s">
        <v>13</v>
      </c>
      <c r="AY234" s="4" t="s">
        <v>739</v>
      </c>
      <c r="AZ234" s="3" t="s">
        <v>2425</v>
      </c>
      <c r="BA234" s="3" t="s">
        <v>14</v>
      </c>
      <c r="BB234" s="3">
        <v>451</v>
      </c>
      <c r="BC234" s="3">
        <v>0</v>
      </c>
      <c r="BD234" s="3">
        <v>0</v>
      </c>
      <c r="BE234" s="3">
        <v>1</v>
      </c>
      <c r="BF234" s="3">
        <v>1</v>
      </c>
      <c r="BG234" s="4" t="s">
        <v>348</v>
      </c>
      <c r="BH234" s="4" t="s">
        <v>740</v>
      </c>
      <c r="BI234" s="4" t="s">
        <v>645</v>
      </c>
      <c r="BJ234" s="4" t="s">
        <v>33</v>
      </c>
      <c r="BK234" s="4"/>
      <c r="BL234" s="3">
        <v>8.6999999999999994E-2</v>
      </c>
      <c r="BM234" s="3"/>
      <c r="BN234" s="3"/>
      <c r="BO234" s="3" t="s">
        <v>20</v>
      </c>
      <c r="BP234" s="3">
        <v>0.43</v>
      </c>
      <c r="BQ234" s="3"/>
    </row>
    <row r="235" spans="1:69" x14ac:dyDescent="0.25">
      <c r="A235" s="2">
        <v>113</v>
      </c>
      <c r="B235" s="3" t="s">
        <v>502</v>
      </c>
      <c r="C235" s="3">
        <v>113.2</v>
      </c>
      <c r="D235" s="3" t="s">
        <v>951</v>
      </c>
      <c r="E235" s="3" t="s">
        <v>509</v>
      </c>
      <c r="F235" s="3"/>
      <c r="G235" s="3"/>
      <c r="H235" s="3" t="str">
        <f>IF(AK235&lt;'2_3 - Outliers'!$F$11,"Exclude, Low outlier",IF(AK235&gt;'2_3 - Outliers'!$F$12,"Exclude, High outlier",""))</f>
        <v/>
      </c>
      <c r="I235" s="3">
        <f>IF(AM235="",VLOOKUP(BI235,'4 -Impute_SE'!$B$10:$C$21,2,FALSE),Database!AM235)</f>
        <v>2.033601841196778E-2</v>
      </c>
      <c r="J235" s="3">
        <f t="shared" si="39"/>
        <v>49.173834314169305</v>
      </c>
      <c r="K235" s="3" t="s">
        <v>1626</v>
      </c>
      <c r="L235" s="3">
        <f>1/VLOOKUP($K235,'5-7 Weighting'!J:K,2,FALSE)</f>
        <v>1</v>
      </c>
      <c r="M235" s="3">
        <f t="shared" si="40"/>
        <v>49.173834314169305</v>
      </c>
      <c r="N235" s="3">
        <f>M235/(VLOOKUP($BI235,'5-7 Weighting'!$M$9:$N$20,2,FALSE)/VLOOKUP($BI235,'5-7 Weighting'!$M$9:$O$20,3,FALSE))</f>
        <v>0.66727811503388756</v>
      </c>
      <c r="O235" s="3">
        <f t="shared" si="41"/>
        <v>5.8960694244394304E-2</v>
      </c>
      <c r="P235" s="3" t="e">
        <f>1/VLOOKUP($K235,'5-7 Weighting'!Y:Z,2,FALSE)</f>
        <v>#N/A</v>
      </c>
      <c r="Q235" s="3" t="e">
        <f t="shared" si="45"/>
        <v>#N/A</v>
      </c>
      <c r="R235" s="3" t="e">
        <f>Q235/(VLOOKUP($BI235,'5-7 Weighting'!$AC$12:$AD$20,2,FALSE)/(VLOOKUP($BI235,'5-7 Weighting'!$AC$12:$AE$20,3,FALSE)))</f>
        <v>#N/A</v>
      </c>
      <c r="S235" s="3" t="e">
        <f t="shared" si="42"/>
        <v>#N/A</v>
      </c>
      <c r="T235" s="3" t="e">
        <f>1/VLOOKUP($K235,'5-7 Weighting'!$AO$9:$AP$311,2,FALSE)</f>
        <v>#N/A</v>
      </c>
      <c r="U235" s="3" t="e">
        <f t="shared" si="46"/>
        <v>#N/A</v>
      </c>
      <c r="V235" s="3" t="e">
        <f>U235/(VLOOKUP($BI235,'5-7 Weighting'!$AS$12:$AT$22,2,FALSE)/VLOOKUP($BI235,'5-7 Weighting'!$AS$12:$AU$22,3,FALSE))</f>
        <v>#N/A</v>
      </c>
      <c r="W235" s="3" t="e">
        <f t="shared" si="47"/>
        <v>#N/A</v>
      </c>
      <c r="X235" s="3">
        <f>1/VLOOKUP($K235,'5-7 Weighting'!$BE$9:$BF$487,2,FALSE)</f>
        <v>1</v>
      </c>
      <c r="Y235" s="3">
        <f t="shared" si="48"/>
        <v>49.173834314169305</v>
      </c>
      <c r="Z235" s="3">
        <f>Y235/(VLOOKUP($BI235,'5-7 Weighting'!$BI$12:$BJ$23,2,FALSE)/VLOOKUP($BI235,'5-7 Weighting'!$BI$12:$BK$23,3,FALSE))</f>
        <v>0.56964235502355465</v>
      </c>
      <c r="AA235" s="3">
        <f t="shared" si="49"/>
        <v>5.0333598489881289E-2</v>
      </c>
      <c r="AB235" s="3">
        <f>1/VLOOKUP($K235,'5-7 Weighting'!$BU$9:$BV$415,2,FALSE)</f>
        <v>1</v>
      </c>
      <c r="AC235" s="3">
        <f t="shared" si="50"/>
        <v>49.173834314169305</v>
      </c>
      <c r="AD235" s="3">
        <f>AC235/(VLOOKUP($BI235,'5-7 Weighting'!$BY$12:$BZ$23,2,FALSE)/(VLOOKUP($BI235,'5-7 Weighting'!$BY$12:$CA$23,3,FALSE)))</f>
        <v>0.36430123167284756</v>
      </c>
      <c r="AE235" s="3">
        <f t="shared" si="43"/>
        <v>3.2189656830612805E-2</v>
      </c>
      <c r="AF235" s="3">
        <f>1/VLOOKUP($K235,'5-7 Weighting'!$CK$9:CL$445,2,FALSE)</f>
        <v>1</v>
      </c>
      <c r="AG235" s="3">
        <f t="shared" si="51"/>
        <v>49.173834314169305</v>
      </c>
      <c r="AH235" s="3">
        <f>AG235/(VLOOKUP($BI235,'5-7 Weighting'!$CO$12:$CP$23,2,FALSE)/(VLOOKUP($BI235,'5-7 Weighting'!$CO$12:$CQ$23,3,FALSE)))</f>
        <v>0.46649967261159891</v>
      </c>
      <c r="AI235" s="3">
        <f t="shared" si="44"/>
        <v>4.121991107196088E-2</v>
      </c>
      <c r="AJ235" s="3" t="s">
        <v>510</v>
      </c>
      <c r="AK235" s="6">
        <v>8.8359999999999994E-2</v>
      </c>
      <c r="AL235" s="3" t="s">
        <v>134</v>
      </c>
      <c r="AM235" s="3">
        <v>2.033601841196778E-2</v>
      </c>
      <c r="AN235" s="3" t="s">
        <v>26</v>
      </c>
      <c r="AO235" s="3" t="s">
        <v>5</v>
      </c>
      <c r="AP235" s="3" t="s">
        <v>6</v>
      </c>
      <c r="AQ235" s="3" t="s">
        <v>5</v>
      </c>
      <c r="AR235" s="3" t="s">
        <v>7</v>
      </c>
      <c r="AS235" s="3" t="s">
        <v>37</v>
      </c>
      <c r="AT235" s="3" t="s">
        <v>9</v>
      </c>
      <c r="AU235" s="3" t="s">
        <v>57</v>
      </c>
      <c r="AV235" s="3" t="s">
        <v>11</v>
      </c>
      <c r="AW235" s="4" t="s">
        <v>12</v>
      </c>
      <c r="AX235" s="4" t="s">
        <v>507</v>
      </c>
      <c r="AY235" s="4" t="s">
        <v>13</v>
      </c>
      <c r="AZ235" s="3" t="s">
        <v>2425</v>
      </c>
      <c r="BA235" s="3" t="s">
        <v>14</v>
      </c>
      <c r="BB235" s="3">
        <v>6719</v>
      </c>
      <c r="BC235" s="3">
        <v>1</v>
      </c>
      <c r="BD235" s="3">
        <v>0</v>
      </c>
      <c r="BE235" s="3">
        <v>1</v>
      </c>
      <c r="BF235" s="3">
        <v>1</v>
      </c>
      <c r="BG235" s="4" t="s">
        <v>348</v>
      </c>
      <c r="BH235" s="4" t="s">
        <v>803</v>
      </c>
      <c r="BI235" s="4" t="s">
        <v>645</v>
      </c>
      <c r="BJ235" s="4" t="s">
        <v>18</v>
      </c>
      <c r="BK235" s="4"/>
      <c r="BL235" s="3">
        <v>0.188</v>
      </c>
      <c r="BM235" s="3"/>
      <c r="BN235" s="3">
        <v>1.2068335153496053</v>
      </c>
      <c r="BO235" s="3" t="s">
        <v>19</v>
      </c>
      <c r="BP235" s="3">
        <v>4.3449999999999998</v>
      </c>
      <c r="BQ235" s="3"/>
    </row>
    <row r="236" spans="1:69" x14ac:dyDescent="0.25">
      <c r="A236" s="2">
        <v>97</v>
      </c>
      <c r="B236" s="3" t="s">
        <v>159</v>
      </c>
      <c r="C236" s="3">
        <v>97.1</v>
      </c>
      <c r="D236" s="3" t="s">
        <v>989</v>
      </c>
      <c r="E236" s="3" t="s">
        <v>160</v>
      </c>
      <c r="F236" s="3"/>
      <c r="G236" s="3"/>
      <c r="H236" s="3" t="str">
        <f>IF(AK236&lt;'2_3 - Outliers'!$F$11,"Exclude, Low outlier",IF(AK236&gt;'2_3 - Outliers'!$F$12,"Exclude, High outlier",""))</f>
        <v/>
      </c>
      <c r="I236" s="3">
        <f>IF(AM236="",VLOOKUP(BI236,'4 -Impute_SE'!$B$10:$C$21,2,FALSE),Database!AM236)</f>
        <v>7.9336709847607212E-2</v>
      </c>
      <c r="J236" s="3">
        <f t="shared" si="39"/>
        <v>12.604505555131235</v>
      </c>
      <c r="K236" s="3" t="s">
        <v>1627</v>
      </c>
      <c r="L236" s="3">
        <f>1/VLOOKUP($K236,'5-7 Weighting'!J:K,2,FALSE)</f>
        <v>1</v>
      </c>
      <c r="M236" s="3">
        <f t="shared" si="40"/>
        <v>12.604505555131235</v>
      </c>
      <c r="N236" s="3">
        <f>M236/(VLOOKUP($BI236,'5-7 Weighting'!$M$9:$N$20,2,FALSE)/VLOOKUP($BI236,'5-7 Weighting'!$M$9:$O$20,3,FALSE))</f>
        <v>0.25534362137301297</v>
      </c>
      <c r="O236" s="3">
        <f t="shared" si="41"/>
        <v>2.2725582302198153E-2</v>
      </c>
      <c r="P236" s="3" t="e">
        <f>1/VLOOKUP($K236,'5-7 Weighting'!Y:Z,2,FALSE)</f>
        <v>#N/A</v>
      </c>
      <c r="Q236" s="3" t="e">
        <f t="shared" si="45"/>
        <v>#N/A</v>
      </c>
      <c r="R236" s="3" t="e">
        <f>Q236/(VLOOKUP($BI236,'5-7 Weighting'!$AC$12:$AD$20,2,FALSE)/(VLOOKUP($BI236,'5-7 Weighting'!$AC$12:$AE$20,3,FALSE)))</f>
        <v>#N/A</v>
      </c>
      <c r="S236" s="3" t="e">
        <f t="shared" si="42"/>
        <v>#N/A</v>
      </c>
      <c r="T236" s="3" t="e">
        <f>1/VLOOKUP($K236,'5-7 Weighting'!$AO$9:$AP$311,2,FALSE)</f>
        <v>#N/A</v>
      </c>
      <c r="U236" s="3" t="e">
        <f t="shared" si="46"/>
        <v>#N/A</v>
      </c>
      <c r="V236" s="3" t="e">
        <f>U236/(VLOOKUP($BI236,'5-7 Weighting'!$AS$12:$AT$22,2,FALSE)/VLOOKUP($BI236,'5-7 Weighting'!$AS$12:$AU$22,3,FALSE))</f>
        <v>#N/A</v>
      </c>
      <c r="W236" s="3" t="e">
        <f t="shared" si="47"/>
        <v>#N/A</v>
      </c>
      <c r="X236" s="3">
        <f>1/VLOOKUP($K236,'5-7 Weighting'!$BE$9:$BF$487,2,FALSE)</f>
        <v>1</v>
      </c>
      <c r="Y236" s="3">
        <f t="shared" si="48"/>
        <v>12.604505555131235</v>
      </c>
      <c r="Z236" s="3">
        <f>Y236/(VLOOKUP($BI236,'5-7 Weighting'!$BI$12:$BJ$23,2,FALSE)/VLOOKUP($BI236,'5-7 Weighting'!$BI$12:$BK$23,3,FALSE))</f>
        <v>0.19905215537965953</v>
      </c>
      <c r="AA236" s="3">
        <f t="shared" si="49"/>
        <v>1.7715641828789697E-2</v>
      </c>
      <c r="AB236" s="3">
        <f>1/VLOOKUP($K236,'5-7 Weighting'!$BU$9:$BV$415,2,FALSE)</f>
        <v>1</v>
      </c>
      <c r="AC236" s="3">
        <f t="shared" si="50"/>
        <v>12.604505555131235</v>
      </c>
      <c r="AD236" s="3">
        <f>AC236/(VLOOKUP($BI236,'5-7 Weighting'!$BY$12:$BZ$23,2,FALSE)/(VLOOKUP($BI236,'5-7 Weighting'!$BY$12:$CA$23,3,FALSE)))</f>
        <v>0.6772669290737372</v>
      </c>
      <c r="AE236" s="3">
        <f t="shared" si="43"/>
        <v>6.0276756687562605E-2</v>
      </c>
      <c r="AF236" s="3">
        <f>1/VLOOKUP($K236,'5-7 Weighting'!$CK$9:CL$445,2,FALSE)</f>
        <v>1</v>
      </c>
      <c r="AG236" s="3">
        <f t="shared" si="51"/>
        <v>12.604505555131235</v>
      </c>
      <c r="AH236" s="3">
        <f>AG236/(VLOOKUP($BI236,'5-7 Weighting'!$CO$12:$CP$23,2,FALSE)/(VLOOKUP($BI236,'5-7 Weighting'!$CO$12:$CQ$23,3,FALSE)))</f>
        <v>0.19317508622441926</v>
      </c>
      <c r="AI236" s="3">
        <f t="shared" si="44"/>
        <v>1.7192582673973313E-2</v>
      </c>
      <c r="AJ236" s="3"/>
      <c r="AK236" s="6">
        <v>8.8999999999999996E-2</v>
      </c>
      <c r="AL236" s="3" t="s">
        <v>4</v>
      </c>
      <c r="AM236" s="3"/>
      <c r="AN236" s="3"/>
      <c r="AO236" s="3" t="s">
        <v>139</v>
      </c>
      <c r="AP236" s="3" t="s">
        <v>6</v>
      </c>
      <c r="AQ236" s="3" t="s">
        <v>5</v>
      </c>
      <c r="AR236" s="3" t="s">
        <v>7</v>
      </c>
      <c r="AS236" s="3" t="s">
        <v>37</v>
      </c>
      <c r="AT236" s="3" t="s">
        <v>28</v>
      </c>
      <c r="AU236" s="3" t="s">
        <v>57</v>
      </c>
      <c r="AV236" s="3" t="s">
        <v>11</v>
      </c>
      <c r="AW236" s="4" t="s">
        <v>12</v>
      </c>
      <c r="AX236" s="4" t="s">
        <v>140</v>
      </c>
      <c r="AY236" s="4">
        <v>2000</v>
      </c>
      <c r="AZ236" s="3" t="s">
        <v>30</v>
      </c>
      <c r="BA236" s="3" t="s">
        <v>14</v>
      </c>
      <c r="BB236" s="3">
        <v>8229</v>
      </c>
      <c r="BC236" s="3">
        <v>1</v>
      </c>
      <c r="BD236" s="3">
        <v>1</v>
      </c>
      <c r="BE236" s="3">
        <v>1</v>
      </c>
      <c r="BF236" s="3">
        <v>1</v>
      </c>
      <c r="BG236" s="4" t="s">
        <v>15</v>
      </c>
      <c r="BH236" s="4" t="s">
        <v>990</v>
      </c>
      <c r="BI236" s="4" t="s">
        <v>42</v>
      </c>
      <c r="BJ236" s="4" t="s">
        <v>161</v>
      </c>
      <c r="BK236" s="4"/>
      <c r="BL236" s="3" t="s">
        <v>20</v>
      </c>
      <c r="BM236" s="3"/>
      <c r="BN236" s="3"/>
      <c r="BO236" s="3" t="s">
        <v>20</v>
      </c>
      <c r="BP236" s="3" t="s">
        <v>20</v>
      </c>
      <c r="BQ236" s="3"/>
    </row>
    <row r="237" spans="1:69" x14ac:dyDescent="0.25">
      <c r="A237" s="2">
        <v>31</v>
      </c>
      <c r="B237" s="3" t="s">
        <v>162</v>
      </c>
      <c r="C237" s="3">
        <v>31.1</v>
      </c>
      <c r="D237" s="3" t="s">
        <v>735</v>
      </c>
      <c r="E237" s="3" t="s">
        <v>164</v>
      </c>
      <c r="F237" s="3">
        <v>1</v>
      </c>
      <c r="G237" s="3"/>
      <c r="H237" s="3" t="str">
        <f>IF(AK237&lt;'2_3 - Outliers'!$F$11,"Exclude, Low outlier",IF(AK237&gt;'2_3 - Outliers'!$F$12,"Exclude, High outlier",""))</f>
        <v/>
      </c>
      <c r="I237" s="3">
        <f>IF(AM237="",VLOOKUP(BI237,'4 -Impute_SE'!$B$10:$C$21,2,FALSE),Database!AM237)</f>
        <v>3.7499999999999999E-2</v>
      </c>
      <c r="J237" s="3">
        <f t="shared" si="39"/>
        <v>26.666666666666668</v>
      </c>
      <c r="K237" s="3" t="s">
        <v>1628</v>
      </c>
      <c r="L237" s="3">
        <f>1/VLOOKUP($K237,'5-7 Weighting'!J:K,2,FALSE)</f>
        <v>1</v>
      </c>
      <c r="M237" s="3">
        <f t="shared" si="40"/>
        <v>26.666666666666668</v>
      </c>
      <c r="N237" s="3">
        <f>M237/(VLOOKUP($BI237,'5-7 Weighting'!$M$9:$N$20,2,FALSE)/VLOOKUP($BI237,'5-7 Weighting'!$M$9:$O$20,3,FALSE))</f>
        <v>0.36186080088619443</v>
      </c>
      <c r="O237" s="3">
        <f t="shared" si="41"/>
        <v>3.2567472079757499E-2</v>
      </c>
      <c r="P237" s="3">
        <f>1/VLOOKUP($K237,'5-7 Weighting'!Y:Z,2,FALSE)</f>
        <v>1</v>
      </c>
      <c r="Q237" s="3">
        <f t="shared" si="45"/>
        <v>26.666666666666668</v>
      </c>
      <c r="R237" s="3">
        <f>Q237/(VLOOKUP($BI237,'5-7 Weighting'!$AC$12:$AD$20,2,FALSE)/(VLOOKUP($BI237,'5-7 Weighting'!$AC$12:$AE$20,3,FALSE)))</f>
        <v>2.3969814437006169</v>
      </c>
      <c r="S237" s="3">
        <f t="shared" si="42"/>
        <v>0.21572832993305552</v>
      </c>
      <c r="T237" s="3">
        <f>1/VLOOKUP($K237,'5-7 Weighting'!$AO$9:$AP$311,2,FALSE)</f>
        <v>1</v>
      </c>
      <c r="U237" s="3">
        <f t="shared" si="46"/>
        <v>26.666666666666668</v>
      </c>
      <c r="V237" s="3">
        <f>U237/(VLOOKUP($BI237,'5-7 Weighting'!$AS$12:$AT$22,2,FALSE)/VLOOKUP($BI237,'5-7 Weighting'!$AS$12:$AU$22,3,FALSE))</f>
        <v>3.0530910131812288</v>
      </c>
      <c r="W237" s="3">
        <f t="shared" si="47"/>
        <v>0.27477819118631058</v>
      </c>
      <c r="X237" s="3" t="e">
        <f>1/VLOOKUP($K237,'5-7 Weighting'!$BE$9:$BF$487,2,FALSE)</f>
        <v>#N/A</v>
      </c>
      <c r="Y237" s="3" t="e">
        <f t="shared" si="48"/>
        <v>#N/A</v>
      </c>
      <c r="Z237" s="3" t="e">
        <f>Y237/(VLOOKUP($BI237,'5-7 Weighting'!$BI$12:$BJ$23,2,FALSE)/VLOOKUP($BI237,'5-7 Weighting'!$BI$12:$BK$23,3,FALSE))</f>
        <v>#N/A</v>
      </c>
      <c r="AA237" s="3" t="e">
        <f t="shared" si="49"/>
        <v>#N/A</v>
      </c>
      <c r="AB237" s="3" t="e">
        <f>1/VLOOKUP($K237,'5-7 Weighting'!$BU$9:$BV$415,2,FALSE)</f>
        <v>#N/A</v>
      </c>
      <c r="AC237" s="3" t="e">
        <f t="shared" si="50"/>
        <v>#N/A</v>
      </c>
      <c r="AD237" s="3" t="e">
        <f>AC237/(VLOOKUP($BI237,'5-7 Weighting'!$BY$12:$BZ$23,2,FALSE)/(VLOOKUP($BI237,'5-7 Weighting'!$BY$12:$CA$23,3,FALSE)))</f>
        <v>#N/A</v>
      </c>
      <c r="AE237" s="3" t="e">
        <f t="shared" si="43"/>
        <v>#N/A</v>
      </c>
      <c r="AF237" s="3" t="e">
        <f>1/VLOOKUP($K237,'5-7 Weighting'!$CK$9:CL$445,2,FALSE)</f>
        <v>#N/A</v>
      </c>
      <c r="AG237" s="3" t="e">
        <f t="shared" si="51"/>
        <v>#N/A</v>
      </c>
      <c r="AH237" s="3" t="e">
        <f>AG237/(VLOOKUP($BI237,'5-7 Weighting'!$CO$12:$CP$23,2,FALSE)/(VLOOKUP($BI237,'5-7 Weighting'!$CO$12:$CQ$23,3,FALSE)))</f>
        <v>#N/A</v>
      </c>
      <c r="AI237" s="3" t="e">
        <f t="shared" si="44"/>
        <v>#N/A</v>
      </c>
      <c r="AJ237" s="3" t="s">
        <v>94</v>
      </c>
      <c r="AK237" s="6">
        <v>0.09</v>
      </c>
      <c r="AL237" s="3" t="s">
        <v>4</v>
      </c>
      <c r="AM237" s="3">
        <v>3.7499999999999999E-2</v>
      </c>
      <c r="AN237" s="3" t="s">
        <v>26</v>
      </c>
      <c r="AO237" s="3" t="s">
        <v>5</v>
      </c>
      <c r="AP237" s="3" t="s">
        <v>6</v>
      </c>
      <c r="AQ237" s="3" t="s">
        <v>5</v>
      </c>
      <c r="AR237" s="3" t="s">
        <v>55</v>
      </c>
      <c r="AS237" s="3" t="s">
        <v>165</v>
      </c>
      <c r="AT237" s="3" t="s">
        <v>95</v>
      </c>
      <c r="AU237" s="3" t="s">
        <v>57</v>
      </c>
      <c r="AV237" s="3" t="s">
        <v>39</v>
      </c>
      <c r="AW237" s="3" t="s">
        <v>12</v>
      </c>
      <c r="AX237" s="3" t="s">
        <v>166</v>
      </c>
      <c r="AY237" s="3">
        <v>1999</v>
      </c>
      <c r="AZ237" s="3" t="s">
        <v>30</v>
      </c>
      <c r="BA237" s="3" t="s">
        <v>30</v>
      </c>
      <c r="BB237" s="3">
        <v>8707</v>
      </c>
      <c r="BC237" s="3">
        <v>0</v>
      </c>
      <c r="BD237" s="3">
        <v>0</v>
      </c>
      <c r="BE237" s="3">
        <v>0</v>
      </c>
      <c r="BF237" s="3">
        <v>0</v>
      </c>
      <c r="BG237" s="3" t="s">
        <v>348</v>
      </c>
      <c r="BH237" s="3" t="s">
        <v>684</v>
      </c>
      <c r="BI237" s="3" t="s">
        <v>645</v>
      </c>
      <c r="BJ237" s="3" t="s">
        <v>168</v>
      </c>
      <c r="BK237" s="3" t="s">
        <v>99</v>
      </c>
      <c r="BL237" s="3">
        <v>0.19159999999999999</v>
      </c>
      <c r="BM237" s="3">
        <v>1.2111859456788328</v>
      </c>
      <c r="BN237" s="3"/>
      <c r="BO237" s="3" t="s">
        <v>60</v>
      </c>
      <c r="BP237" s="3">
        <v>2.4</v>
      </c>
      <c r="BQ237" s="3"/>
    </row>
    <row r="238" spans="1:69" x14ac:dyDescent="0.25">
      <c r="A238" s="2">
        <v>103</v>
      </c>
      <c r="B238" s="3" t="s">
        <v>264</v>
      </c>
      <c r="C238" s="3">
        <v>103.1</v>
      </c>
      <c r="D238" s="3" t="s">
        <v>596</v>
      </c>
      <c r="E238" s="3" t="s">
        <v>266</v>
      </c>
      <c r="F238" s="3"/>
      <c r="G238" s="3"/>
      <c r="H238" s="3" t="str">
        <f>IF(AK238&lt;'2_3 - Outliers'!$F$11,"Exclude, Low outlier",IF(AK238&gt;'2_3 - Outliers'!$F$12,"Exclude, High outlier",""))</f>
        <v/>
      </c>
      <c r="I238" s="3">
        <f>IF(AM238="",VLOOKUP(BI238,'4 -Impute_SE'!$B$10:$C$21,2,FALSE),Database!AM238)</f>
        <v>4.4400592007893432E-2</v>
      </c>
      <c r="J238" s="3">
        <f t="shared" si="39"/>
        <v>22.522222222222226</v>
      </c>
      <c r="K238" s="3" t="s">
        <v>1629</v>
      </c>
      <c r="L238" s="3">
        <f>1/VLOOKUP($K238,'5-7 Weighting'!J:K,2,FALSE)</f>
        <v>1</v>
      </c>
      <c r="M238" s="3">
        <f t="shared" si="40"/>
        <v>22.522222222222226</v>
      </c>
      <c r="N238" s="3">
        <f>M238/(VLOOKUP($BI238,'5-7 Weighting'!$M$9:$N$20,2,FALSE)/VLOOKUP($BI238,'5-7 Weighting'!$M$9:$O$20,3,FALSE))</f>
        <v>2.1278991419123772</v>
      </c>
      <c r="O238" s="3">
        <f t="shared" si="41"/>
        <v>0.19151092277211393</v>
      </c>
      <c r="P238" s="3" t="e">
        <f>1/VLOOKUP($K238,'5-7 Weighting'!Y:Z,2,FALSE)</f>
        <v>#N/A</v>
      </c>
      <c r="Q238" s="3" t="e">
        <f t="shared" si="45"/>
        <v>#N/A</v>
      </c>
      <c r="R238" s="3" t="e">
        <f>Q238/(VLOOKUP($BI238,'5-7 Weighting'!$AC$12:$AD$20,2,FALSE)/(VLOOKUP($BI238,'5-7 Weighting'!$AC$12:$AE$20,3,FALSE)))</f>
        <v>#N/A</v>
      </c>
      <c r="S238" s="3" t="e">
        <f t="shared" si="42"/>
        <v>#N/A</v>
      </c>
      <c r="T238" s="3" t="e">
        <f>1/VLOOKUP($K238,'5-7 Weighting'!$AO$9:$AP$311,2,FALSE)</f>
        <v>#N/A</v>
      </c>
      <c r="U238" s="3" t="e">
        <f t="shared" si="46"/>
        <v>#N/A</v>
      </c>
      <c r="V238" s="3" t="e">
        <f>U238/(VLOOKUP($BI238,'5-7 Weighting'!$AS$12:$AT$22,2,FALSE)/VLOOKUP($BI238,'5-7 Weighting'!$AS$12:$AU$22,3,FALSE))</f>
        <v>#N/A</v>
      </c>
      <c r="W238" s="3" t="e">
        <f t="shared" si="47"/>
        <v>#N/A</v>
      </c>
      <c r="X238" s="3">
        <f>1/VLOOKUP($K238,'5-7 Weighting'!$BE$9:$BF$487,2,FALSE)</f>
        <v>1</v>
      </c>
      <c r="Y238" s="3">
        <f t="shared" si="48"/>
        <v>22.522222222222226</v>
      </c>
      <c r="Z238" s="3">
        <f>Y238/(VLOOKUP($BI238,'5-7 Weighting'!$BI$12:$BJ$23,2,FALSE)/VLOOKUP($BI238,'5-7 Weighting'!$BI$12:$BK$23,3,FALSE))</f>
        <v>1.6689373948587718</v>
      </c>
      <c r="AA238" s="3">
        <f t="shared" si="49"/>
        <v>0.15020436553728947</v>
      </c>
      <c r="AB238" s="3">
        <f>1/VLOOKUP($K238,'5-7 Weighting'!$BU$9:$BV$415,2,FALSE)</f>
        <v>1</v>
      </c>
      <c r="AC238" s="3">
        <f t="shared" si="50"/>
        <v>22.522222222222226</v>
      </c>
      <c r="AD238" s="3">
        <f>AC238/(VLOOKUP($BI238,'5-7 Weighting'!$BY$12:$BZ$23,2,FALSE)/(VLOOKUP($BI238,'5-7 Weighting'!$BY$12:$CA$23,3,FALSE)))</f>
        <v>1.6814909208538644</v>
      </c>
      <c r="AE238" s="3">
        <f t="shared" si="43"/>
        <v>0.1513341828768478</v>
      </c>
      <c r="AF238" s="3">
        <f>1/VLOOKUP($K238,'5-7 Weighting'!$CK$9:CL$445,2,FALSE)</f>
        <v>1</v>
      </c>
      <c r="AG238" s="3">
        <f t="shared" si="51"/>
        <v>22.522222222222226</v>
      </c>
      <c r="AH238" s="3">
        <f>AG238/(VLOOKUP($BI238,'5-7 Weighting'!$CO$12:$CP$23,2,FALSE)/(VLOOKUP($BI238,'5-7 Weighting'!$CO$12:$CQ$23,3,FALSE)))</f>
        <v>1.719129152281218</v>
      </c>
      <c r="AI238" s="3">
        <f t="shared" si="44"/>
        <v>0.15472162370530962</v>
      </c>
      <c r="AJ238" s="3" t="s">
        <v>267</v>
      </c>
      <c r="AK238" s="6">
        <v>0.09</v>
      </c>
      <c r="AL238" s="3" t="s">
        <v>176</v>
      </c>
      <c r="AM238" s="3">
        <v>4.4400592007893432E-2</v>
      </c>
      <c r="AN238" s="3" t="s">
        <v>26</v>
      </c>
      <c r="AO238" s="3" t="s">
        <v>5</v>
      </c>
      <c r="AP238" s="3" t="s">
        <v>6</v>
      </c>
      <c r="AQ238" s="3" t="s">
        <v>5</v>
      </c>
      <c r="AR238" s="3" t="s">
        <v>268</v>
      </c>
      <c r="AS238" s="3" t="s">
        <v>269</v>
      </c>
      <c r="AT238" s="3" t="s">
        <v>103</v>
      </c>
      <c r="AU238" s="3" t="s">
        <v>10</v>
      </c>
      <c r="AV238" s="3" t="s">
        <v>39</v>
      </c>
      <c r="AW238" s="4" t="s">
        <v>12</v>
      </c>
      <c r="AX238" s="4" t="s">
        <v>13</v>
      </c>
      <c r="AY238" s="4">
        <v>2010</v>
      </c>
      <c r="AZ238" s="3" t="s">
        <v>14</v>
      </c>
      <c r="BA238" s="3" t="s">
        <v>14</v>
      </c>
      <c r="BB238" s="3">
        <v>4399</v>
      </c>
      <c r="BC238" s="3">
        <v>1</v>
      </c>
      <c r="BD238" s="3">
        <v>0</v>
      </c>
      <c r="BE238" s="3">
        <v>1</v>
      </c>
      <c r="BF238" s="3">
        <v>1</v>
      </c>
      <c r="BG238" s="4" t="s">
        <v>332</v>
      </c>
      <c r="BH238" s="4" t="s">
        <v>597</v>
      </c>
      <c r="BI238" s="4" t="s">
        <v>468</v>
      </c>
      <c r="BJ238" s="4" t="s">
        <v>271</v>
      </c>
      <c r="BK238" s="4"/>
      <c r="BL238" s="3">
        <v>0.09</v>
      </c>
      <c r="BM238" s="3"/>
      <c r="BN238" s="3"/>
      <c r="BO238" s="3" t="s">
        <v>20</v>
      </c>
      <c r="BP238" s="3">
        <v>2.0270000000000001</v>
      </c>
      <c r="BQ238" s="3"/>
    </row>
    <row r="239" spans="1:69" x14ac:dyDescent="0.25">
      <c r="A239" s="2">
        <v>65</v>
      </c>
      <c r="B239" s="3" t="s">
        <v>354</v>
      </c>
      <c r="C239" s="3">
        <v>65.400000000000006</v>
      </c>
      <c r="D239" s="3" t="s">
        <v>868</v>
      </c>
      <c r="E239" s="3" t="s">
        <v>365</v>
      </c>
      <c r="F239" s="3"/>
      <c r="G239" s="3"/>
      <c r="H239" s="3" t="str">
        <f>IF(AK239&lt;'2_3 - Outliers'!$F$11,"Exclude, Low outlier",IF(AK239&gt;'2_3 - Outliers'!$F$12,"Exclude, High outlier",""))</f>
        <v/>
      </c>
      <c r="I239" s="3">
        <f>IF(AM239="",VLOOKUP(BI239,'4 -Impute_SE'!$B$10:$C$21,2,FALSE),Database!AM239)</f>
        <v>5.0904494382022471E-2</v>
      </c>
      <c r="J239" s="3">
        <f t="shared" si="39"/>
        <v>19.644630835448627</v>
      </c>
      <c r="K239" s="3" t="s">
        <v>1582</v>
      </c>
      <c r="L239" s="3">
        <f>1/VLOOKUP($K239,'5-7 Weighting'!J:K,2,FALSE)</f>
        <v>0.5</v>
      </c>
      <c r="M239" s="3">
        <f t="shared" si="40"/>
        <v>9.8223154177243135</v>
      </c>
      <c r="N239" s="3">
        <f>M239/(VLOOKUP($BI239,'5-7 Weighting'!$M$9:$N$20,2,FALSE)/VLOOKUP($BI239,'5-7 Weighting'!$M$9:$O$20,3,FALSE))</f>
        <v>0.19898167191561775</v>
      </c>
      <c r="O239" s="3">
        <f t="shared" si="41"/>
        <v>1.8029729292274123E-2</v>
      </c>
      <c r="P239" s="3" t="e">
        <f>1/VLOOKUP($K239,'5-7 Weighting'!Y:Z,2,FALSE)</f>
        <v>#N/A</v>
      </c>
      <c r="Q239" s="3" t="e">
        <f t="shared" si="45"/>
        <v>#N/A</v>
      </c>
      <c r="R239" s="3" t="e">
        <f>Q239/(VLOOKUP($BI239,'5-7 Weighting'!$AC$12:$AD$20,2,FALSE)/(VLOOKUP($BI239,'5-7 Weighting'!$AC$12:$AE$20,3,FALSE)))</f>
        <v>#N/A</v>
      </c>
      <c r="S239" s="3" t="e">
        <f t="shared" si="42"/>
        <v>#N/A</v>
      </c>
      <c r="T239" s="3" t="e">
        <f>1/VLOOKUP($K239,'5-7 Weighting'!$AO$9:$AP$311,2,FALSE)</f>
        <v>#N/A</v>
      </c>
      <c r="U239" s="3" t="e">
        <f t="shared" si="46"/>
        <v>#N/A</v>
      </c>
      <c r="V239" s="3" t="e">
        <f>U239/(VLOOKUP($BI239,'5-7 Weighting'!$AS$12:$AT$22,2,FALSE)/VLOOKUP($BI239,'5-7 Weighting'!$AS$12:$AU$22,3,FALSE))</f>
        <v>#N/A</v>
      </c>
      <c r="W239" s="3" t="e">
        <f t="shared" si="47"/>
        <v>#N/A</v>
      </c>
      <c r="X239" s="3">
        <f>1/VLOOKUP($K239,'5-7 Weighting'!$BE$9:$BF$487,2,FALSE)</f>
        <v>0.5</v>
      </c>
      <c r="Y239" s="3">
        <f t="shared" si="48"/>
        <v>9.8223154177243135</v>
      </c>
      <c r="Z239" s="3">
        <f>Y239/(VLOOKUP($BI239,'5-7 Weighting'!$BI$12:$BJ$23,2,FALSE)/VLOOKUP($BI239,'5-7 Weighting'!$BI$12:$BK$23,3,FALSE))</f>
        <v>0.15511541060973644</v>
      </c>
      <c r="AA239" s="3">
        <f t="shared" si="49"/>
        <v>1.4055007355348217E-2</v>
      </c>
      <c r="AB239" s="3" t="e">
        <f>1/VLOOKUP($K239,'5-7 Weighting'!$BU$9:$BV$415,2,FALSE)</f>
        <v>#N/A</v>
      </c>
      <c r="AC239" s="3" t="e">
        <f t="shared" si="50"/>
        <v>#N/A</v>
      </c>
      <c r="AD239" s="3" t="e">
        <f>AC239/(VLOOKUP($BI239,'5-7 Weighting'!$BY$12:$BZ$23,2,FALSE)/(VLOOKUP($BI239,'5-7 Weighting'!$BY$12:$CA$23,3,FALSE)))</f>
        <v>#N/A</v>
      </c>
      <c r="AE239" s="3" t="e">
        <f t="shared" si="43"/>
        <v>#N/A</v>
      </c>
      <c r="AF239" s="3">
        <f>1/VLOOKUP($K239,'5-7 Weighting'!$CK$9:CL$445,2,FALSE)</f>
        <v>0.5</v>
      </c>
      <c r="AG239" s="3">
        <f t="shared" si="51"/>
        <v>9.8223154177243135</v>
      </c>
      <c r="AH239" s="3">
        <f>AG239/(VLOOKUP($BI239,'5-7 Weighting'!$CO$12:$CP$23,2,FALSE)/(VLOOKUP($BI239,'5-7 Weighting'!$CO$12:$CQ$23,3,FALSE)))</f>
        <v>0.1505355858223176</v>
      </c>
      <c r="AI239" s="3">
        <f t="shared" si="44"/>
        <v>1.3640029431360197E-2</v>
      </c>
      <c r="AJ239" s="3" t="s">
        <v>357</v>
      </c>
      <c r="AK239" s="6">
        <v>9.0609999999999996E-2</v>
      </c>
      <c r="AL239" s="3" t="s">
        <v>358</v>
      </c>
      <c r="AM239" s="3">
        <v>5.0904494382022471E-2</v>
      </c>
      <c r="AN239" s="3" t="s">
        <v>26</v>
      </c>
      <c r="AO239" s="3" t="s">
        <v>5</v>
      </c>
      <c r="AP239" s="3" t="s">
        <v>6</v>
      </c>
      <c r="AQ239" s="3" t="s">
        <v>5</v>
      </c>
      <c r="AR239" s="3" t="s">
        <v>7</v>
      </c>
      <c r="AS239" s="3" t="s">
        <v>359</v>
      </c>
      <c r="AT239" s="3" t="s">
        <v>28</v>
      </c>
      <c r="AU239" s="3" t="s">
        <v>10</v>
      </c>
      <c r="AV239" s="3" t="s">
        <v>11</v>
      </c>
      <c r="AW239" s="4" t="s">
        <v>108</v>
      </c>
      <c r="AX239" s="4" t="s">
        <v>366</v>
      </c>
      <c r="AY239" s="4">
        <v>2010</v>
      </c>
      <c r="AZ239" s="3" t="s">
        <v>14</v>
      </c>
      <c r="BA239" s="3" t="s">
        <v>14</v>
      </c>
      <c r="BB239" s="3">
        <v>473</v>
      </c>
      <c r="BC239" s="3">
        <v>1</v>
      </c>
      <c r="BD239" s="3">
        <v>0</v>
      </c>
      <c r="BE239" s="3">
        <v>0</v>
      </c>
      <c r="BF239" s="3">
        <v>0</v>
      </c>
      <c r="BG239" s="4" t="s">
        <v>15</v>
      </c>
      <c r="BH239" s="4" t="s">
        <v>559</v>
      </c>
      <c r="BI239" s="4" t="s">
        <v>42</v>
      </c>
      <c r="BJ239" s="4" t="s">
        <v>33</v>
      </c>
      <c r="BK239" s="4"/>
      <c r="BL239" s="3">
        <v>0.69699999999999995</v>
      </c>
      <c r="BM239" s="3"/>
      <c r="BN239" s="3"/>
      <c r="BO239" s="3" t="s">
        <v>20</v>
      </c>
      <c r="BP239" s="3">
        <v>1.78</v>
      </c>
      <c r="BQ239" s="3"/>
    </row>
    <row r="240" spans="1:69" x14ac:dyDescent="0.25">
      <c r="A240" s="2">
        <v>110</v>
      </c>
      <c r="B240" s="3" t="s">
        <v>824</v>
      </c>
      <c r="C240" s="3">
        <v>110.4</v>
      </c>
      <c r="D240" s="3" t="s">
        <v>883</v>
      </c>
      <c r="E240" s="3" t="s">
        <v>831</v>
      </c>
      <c r="F240" s="3">
        <v>1</v>
      </c>
      <c r="G240" s="3"/>
      <c r="H240" s="3" t="str">
        <f>IF(AK240&lt;'2_3 - Outliers'!$F$11,"Exclude, Low outlier",IF(AK240&gt;'2_3 - Outliers'!$F$12,"Exclude, High outlier",""))</f>
        <v/>
      </c>
      <c r="I240" s="3">
        <f>IF(AM240="",VLOOKUP(BI240,'4 -Impute_SE'!$B$10:$C$21,2,FALSE),Database!AM240)</f>
        <v>1.0036138706752309E-2</v>
      </c>
      <c r="J240" s="3">
        <f t="shared" si="39"/>
        <v>99.639914235860502</v>
      </c>
      <c r="K240" s="3" t="s">
        <v>1630</v>
      </c>
      <c r="L240" s="3">
        <f>1/VLOOKUP($K240,'5-7 Weighting'!J:K,2,FALSE)</f>
        <v>0.5</v>
      </c>
      <c r="M240" s="3">
        <f t="shared" si="40"/>
        <v>49.819957117930251</v>
      </c>
      <c r="N240" s="3">
        <f>M240/(VLOOKUP($BI240,'5-7 Weighting'!$M$9:$N$20,2,FALSE)/VLOOKUP($BI240,'5-7 Weighting'!$M$9:$O$20,3,FALSE))</f>
        <v>2.4445630981324807E-3</v>
      </c>
      <c r="O240" s="3">
        <f t="shared" si="41"/>
        <v>2.2301382666211551E-4</v>
      </c>
      <c r="P240" s="3">
        <f>1/VLOOKUP($K240,'5-7 Weighting'!Y:Z,2,FALSE)</f>
        <v>0.5</v>
      </c>
      <c r="Q240" s="3">
        <f t="shared" si="45"/>
        <v>49.819957117930251</v>
      </c>
      <c r="R240" s="3">
        <f>Q240/(VLOOKUP($BI240,'5-7 Weighting'!$AC$12:$AD$20,2,FALSE)/(VLOOKUP($BI240,'5-7 Weighting'!$AC$12:$AE$20,3,FALSE)))</f>
        <v>1.5735319479670786</v>
      </c>
      <c r="S240" s="3">
        <f t="shared" si="42"/>
        <v>0.14355096064377115</v>
      </c>
      <c r="T240" s="3">
        <f>1/VLOOKUP($K240,'5-7 Weighting'!$AO$9:$AP$311,2,FALSE)</f>
        <v>0.5</v>
      </c>
      <c r="U240" s="3">
        <f t="shared" si="46"/>
        <v>49.819957117930251</v>
      </c>
      <c r="V240" s="3">
        <f>U240/(VLOOKUP($BI240,'5-7 Weighting'!$AS$12:$AT$22,2,FALSE)/VLOOKUP($BI240,'5-7 Weighting'!$AS$12:$AU$22,3,FALSE))</f>
        <v>2.4541614792948376</v>
      </c>
      <c r="W240" s="3">
        <f t="shared" si="47"/>
        <v>0.22388947258609027</v>
      </c>
      <c r="X240" s="3" t="e">
        <f>1/VLOOKUP($K240,'5-7 Weighting'!$BE$9:$BF$487,2,FALSE)</f>
        <v>#N/A</v>
      </c>
      <c r="Y240" s="3" t="e">
        <f t="shared" si="48"/>
        <v>#N/A</v>
      </c>
      <c r="Z240" s="3" t="e">
        <f>Y240/(VLOOKUP($BI240,'5-7 Weighting'!$BI$12:$BJ$23,2,FALSE)/VLOOKUP($BI240,'5-7 Weighting'!$BI$12:$BK$23,3,FALSE))</f>
        <v>#N/A</v>
      </c>
      <c r="AA240" s="3" t="e">
        <f t="shared" si="49"/>
        <v>#N/A</v>
      </c>
      <c r="AB240" s="3">
        <f>1/VLOOKUP($K240,'5-7 Weighting'!$BU$9:$BV$415,2,FALSE)</f>
        <v>0.5</v>
      </c>
      <c r="AC240" s="3">
        <f t="shared" si="50"/>
        <v>49.819957117930251</v>
      </c>
      <c r="AD240" s="3">
        <f>AC240/(VLOOKUP($BI240,'5-7 Weighting'!$BY$12:$BZ$23,2,FALSE)/(VLOOKUP($BI240,'5-7 Weighting'!$BY$12:$CA$23,3,FALSE)))</f>
        <v>0.17741881864195566</v>
      </c>
      <c r="AE240" s="3">
        <f t="shared" si="43"/>
        <v>1.6185652846286286E-2</v>
      </c>
      <c r="AF240" s="3">
        <f>1/VLOOKUP($K240,'5-7 Weighting'!$CK$9:CL$445,2,FALSE)</f>
        <v>0.5</v>
      </c>
      <c r="AG240" s="3">
        <f t="shared" si="51"/>
        <v>49.819957117930251</v>
      </c>
      <c r="AH240" s="3">
        <f>AG240/(VLOOKUP($BI240,'5-7 Weighting'!$CO$12:$CP$23,2,FALSE)/(VLOOKUP($BI240,'5-7 Weighting'!$CO$12:$CQ$23,3,FALSE)))</f>
        <v>1.482287465876987E-3</v>
      </c>
      <c r="AI240" s="3">
        <f t="shared" si="44"/>
        <v>1.3522686333237037E-4</v>
      </c>
      <c r="AJ240" s="3" t="s">
        <v>643</v>
      </c>
      <c r="AK240" s="6">
        <v>9.1228500844378488E-2</v>
      </c>
      <c r="AL240" s="3" t="s">
        <v>827</v>
      </c>
      <c r="AM240" s="3">
        <v>1.0036138706752309E-2</v>
      </c>
      <c r="AN240" s="3" t="s">
        <v>26</v>
      </c>
      <c r="AO240" s="3" t="s">
        <v>5</v>
      </c>
      <c r="AP240" s="3" t="s">
        <v>6</v>
      </c>
      <c r="AQ240" s="3" t="s">
        <v>5</v>
      </c>
      <c r="AR240" s="3" t="s">
        <v>55</v>
      </c>
      <c r="AS240" s="3" t="s">
        <v>37</v>
      </c>
      <c r="AT240" s="3" t="s">
        <v>56</v>
      </c>
      <c r="AU240" s="3" t="s">
        <v>10</v>
      </c>
      <c r="AV240" s="3" t="s">
        <v>74</v>
      </c>
      <c r="AW240" s="4" t="s">
        <v>12</v>
      </c>
      <c r="AX240" s="4" t="s">
        <v>40</v>
      </c>
      <c r="AY240" s="4" t="s">
        <v>828</v>
      </c>
      <c r="AZ240" s="3" t="s">
        <v>2425</v>
      </c>
      <c r="BA240" s="3" t="s">
        <v>30</v>
      </c>
      <c r="BB240" s="3">
        <v>25372</v>
      </c>
      <c r="BC240" s="3">
        <v>1</v>
      </c>
      <c r="BD240" s="3">
        <v>0</v>
      </c>
      <c r="BE240" s="3">
        <v>1</v>
      </c>
      <c r="BF240" s="3">
        <v>1</v>
      </c>
      <c r="BG240" s="4" t="s">
        <v>97</v>
      </c>
      <c r="BH240" s="4" t="s">
        <v>857</v>
      </c>
      <c r="BI240" s="4" t="s">
        <v>709</v>
      </c>
      <c r="BJ240" s="4" t="s">
        <v>58</v>
      </c>
      <c r="BK240" s="4" t="s">
        <v>59</v>
      </c>
      <c r="BL240" s="3">
        <v>0.14099999999999999</v>
      </c>
      <c r="BM240" s="3">
        <v>1.1514246479847441</v>
      </c>
      <c r="BN240" s="3"/>
      <c r="BO240" s="3" t="s">
        <v>60</v>
      </c>
      <c r="BP240" s="3">
        <v>9.09</v>
      </c>
      <c r="BQ240" s="3"/>
    </row>
    <row r="241" spans="1:69" x14ac:dyDescent="0.25">
      <c r="A241" s="2">
        <v>70</v>
      </c>
      <c r="B241" s="3" t="s">
        <v>177</v>
      </c>
      <c r="C241" s="3">
        <v>70.13</v>
      </c>
      <c r="D241" s="3" t="s">
        <v>974</v>
      </c>
      <c r="E241" s="3" t="s">
        <v>694</v>
      </c>
      <c r="F241" s="3"/>
      <c r="G241" s="3"/>
      <c r="H241" s="3" t="str">
        <f>IF(AK241&lt;'2_3 - Outliers'!$F$11,"Exclude, Low outlier",IF(AK241&gt;'2_3 - Outliers'!$F$12,"Exclude, High outlier",""))</f>
        <v/>
      </c>
      <c r="I241" s="3">
        <f>IF(AM241="",VLOOKUP(BI241,'4 -Impute_SE'!$B$10:$C$21,2,FALSE),Database!AM241)</f>
        <v>4.0616740088105729E-2</v>
      </c>
      <c r="J241" s="3">
        <f t="shared" si="39"/>
        <v>24.620390455531453</v>
      </c>
      <c r="K241" s="3" t="s">
        <v>1631</v>
      </c>
      <c r="L241" s="3">
        <f>1/VLOOKUP($K241,'5-7 Weighting'!J:K,2,FALSE)</f>
        <v>1</v>
      </c>
      <c r="M241" s="3">
        <f t="shared" si="40"/>
        <v>24.620390455531453</v>
      </c>
      <c r="N241" s="3">
        <f>M241/(VLOOKUP($BI241,'5-7 Weighting'!$M$9:$N$20,2,FALSE)/VLOOKUP($BI241,'5-7 Weighting'!$M$9:$O$20,3,FALSE))</f>
        <v>0.49876289323968725</v>
      </c>
      <c r="O241" s="3">
        <f t="shared" si="41"/>
        <v>4.5985938756699166E-2</v>
      </c>
      <c r="P241" s="3" t="e">
        <f>1/VLOOKUP($K241,'5-7 Weighting'!Y:Z,2,FALSE)</f>
        <v>#N/A</v>
      </c>
      <c r="Q241" s="3" t="e">
        <f t="shared" si="45"/>
        <v>#N/A</v>
      </c>
      <c r="R241" s="3" t="e">
        <f>Q241/(VLOOKUP($BI241,'5-7 Weighting'!$AC$12:$AD$20,2,FALSE)/(VLOOKUP($BI241,'5-7 Weighting'!$AC$12:$AE$20,3,FALSE)))</f>
        <v>#N/A</v>
      </c>
      <c r="S241" s="3" t="e">
        <f t="shared" si="42"/>
        <v>#N/A</v>
      </c>
      <c r="T241" s="3" t="e">
        <f>1/VLOOKUP($K241,'5-7 Weighting'!$AO$9:$AP$311,2,FALSE)</f>
        <v>#N/A</v>
      </c>
      <c r="U241" s="3" t="e">
        <f t="shared" si="46"/>
        <v>#N/A</v>
      </c>
      <c r="V241" s="3" t="e">
        <f>U241/(VLOOKUP($BI241,'5-7 Weighting'!$AS$12:$AT$22,2,FALSE)/VLOOKUP($BI241,'5-7 Weighting'!$AS$12:$AU$22,3,FALSE))</f>
        <v>#N/A</v>
      </c>
      <c r="W241" s="3" t="e">
        <f t="shared" si="47"/>
        <v>#N/A</v>
      </c>
      <c r="X241" s="3">
        <f>1/VLOOKUP($K241,'5-7 Weighting'!$BE$9:$BF$487,2,FALSE)</f>
        <v>1</v>
      </c>
      <c r="Y241" s="3">
        <f t="shared" si="48"/>
        <v>24.620390455531453</v>
      </c>
      <c r="Z241" s="3">
        <f>Y241/(VLOOKUP($BI241,'5-7 Weighting'!$BI$12:$BJ$23,2,FALSE)/VLOOKUP($BI241,'5-7 Weighting'!$BI$12:$BK$23,3,FALSE))</f>
        <v>0.38880872915060632</v>
      </c>
      <c r="AA241" s="3">
        <f t="shared" si="49"/>
        <v>3.5848164827685908E-2</v>
      </c>
      <c r="AB241" s="3" t="e">
        <f>1/VLOOKUP($K241,'5-7 Weighting'!$BU$9:$BV$415,2,FALSE)</f>
        <v>#N/A</v>
      </c>
      <c r="AC241" s="3" t="e">
        <f t="shared" si="50"/>
        <v>#N/A</v>
      </c>
      <c r="AD241" s="3" t="e">
        <f>AC241/(VLOOKUP($BI241,'5-7 Weighting'!$BY$12:$BZ$23,2,FALSE)/(VLOOKUP($BI241,'5-7 Weighting'!$BY$12:$CA$23,3,FALSE)))</f>
        <v>#N/A</v>
      </c>
      <c r="AE241" s="3" t="e">
        <f t="shared" si="43"/>
        <v>#N/A</v>
      </c>
      <c r="AF241" s="3">
        <f>1/VLOOKUP($K241,'5-7 Weighting'!$CK$9:CL$445,2,FALSE)</f>
        <v>1</v>
      </c>
      <c r="AG241" s="3">
        <f t="shared" si="51"/>
        <v>24.620390455531453</v>
      </c>
      <c r="AH241" s="3">
        <f>AG241/(VLOOKUP($BI241,'5-7 Weighting'!$CO$12:$CP$23,2,FALSE)/(VLOOKUP($BI241,'5-7 Weighting'!$CO$12:$CQ$23,3,FALSE)))</f>
        <v>0.37732904542138057</v>
      </c>
      <c r="AI241" s="3">
        <f t="shared" si="44"/>
        <v>3.4789737987851288E-2</v>
      </c>
      <c r="AJ241" s="3" t="s">
        <v>156</v>
      </c>
      <c r="AK241" s="6">
        <v>9.2200000000000004E-2</v>
      </c>
      <c r="AL241" s="3" t="s">
        <v>157</v>
      </c>
      <c r="AM241" s="3">
        <v>4.0616740088105729E-2</v>
      </c>
      <c r="AN241" s="3" t="s">
        <v>26</v>
      </c>
      <c r="AO241" s="3" t="s">
        <v>5</v>
      </c>
      <c r="AP241" s="3" t="s">
        <v>6</v>
      </c>
      <c r="AQ241" s="3" t="s">
        <v>5</v>
      </c>
      <c r="AR241" s="3" t="s">
        <v>7</v>
      </c>
      <c r="AS241" s="3" t="s">
        <v>48</v>
      </c>
      <c r="AT241" s="3" t="s">
        <v>28</v>
      </c>
      <c r="AU241" s="3" t="s">
        <v>10</v>
      </c>
      <c r="AV241" s="3" t="s">
        <v>182</v>
      </c>
      <c r="AW241" s="4" t="s">
        <v>12</v>
      </c>
      <c r="AX241" s="4" t="s">
        <v>13</v>
      </c>
      <c r="AY241" s="4">
        <v>2009</v>
      </c>
      <c r="AZ241" s="3" t="s">
        <v>30</v>
      </c>
      <c r="BA241" s="3" t="s">
        <v>14</v>
      </c>
      <c r="BB241" s="3">
        <v>1449</v>
      </c>
      <c r="BC241" s="3">
        <v>1</v>
      </c>
      <c r="BD241" s="3">
        <v>0</v>
      </c>
      <c r="BE241" s="3">
        <v>0</v>
      </c>
      <c r="BF241" s="3">
        <v>0</v>
      </c>
      <c r="BG241" s="4" t="s">
        <v>15</v>
      </c>
      <c r="BH241" s="4" t="s">
        <v>41</v>
      </c>
      <c r="BI241" s="4" t="s">
        <v>42</v>
      </c>
      <c r="BJ241" s="4" t="s">
        <v>33</v>
      </c>
      <c r="BK241" s="4"/>
      <c r="BL241" s="3">
        <v>9.2200000000000004E-2</v>
      </c>
      <c r="BM241" s="3"/>
      <c r="BN241" s="3"/>
      <c r="BO241" s="3" t="s">
        <v>20</v>
      </c>
      <c r="BP241" s="3">
        <v>2.27</v>
      </c>
      <c r="BQ241" s="3"/>
    </row>
    <row r="242" spans="1:69" x14ac:dyDescent="0.25">
      <c r="A242" s="2">
        <v>154</v>
      </c>
      <c r="B242" s="3" t="s">
        <v>1194</v>
      </c>
      <c r="C242" s="3">
        <v>154.1</v>
      </c>
      <c r="D242" s="3" t="s">
        <v>1199</v>
      </c>
      <c r="E242" s="3" t="s">
        <v>1196</v>
      </c>
      <c r="F242" s="3"/>
      <c r="G242" s="3"/>
      <c r="H242" s="3" t="str">
        <f>IF(AK242&lt;'2_3 - Outliers'!$F$11,"Exclude, Low outlier",IF(AK242&gt;'2_3 - Outliers'!$F$12,"Exclude, High outlier",""))</f>
        <v/>
      </c>
      <c r="I242" s="3">
        <f>IF(AM242="",VLOOKUP(BI242,'4 -Impute_SE'!$B$10:$C$21,2,FALSE),Database!AM242)</f>
        <v>4.6363636363636357E-2</v>
      </c>
      <c r="J242" s="3">
        <f t="shared" si="39"/>
        <v>21.568627450980394</v>
      </c>
      <c r="K242" s="3" t="s">
        <v>1632</v>
      </c>
      <c r="L242" s="3">
        <f>1/VLOOKUP($K242,'5-7 Weighting'!J:K,2,FALSE)</f>
        <v>1</v>
      </c>
      <c r="M242" s="3">
        <f t="shared" si="40"/>
        <v>21.568627450980394</v>
      </c>
      <c r="N242" s="3">
        <f>M242/(VLOOKUP($BI242,'5-7 Weighting'!$M$9:$N$20,2,FALSE)/VLOOKUP($BI242,'5-7 Weighting'!$M$9:$O$20,3,FALSE))</f>
        <v>2.4071970427369851</v>
      </c>
      <c r="O242" s="3">
        <f t="shared" si="41"/>
        <v>0.22321281669015677</v>
      </c>
      <c r="P242" s="3" t="e">
        <f>1/VLOOKUP($K242,'5-7 Weighting'!Y:Z,2,FALSE)</f>
        <v>#N/A</v>
      </c>
      <c r="Q242" s="3" t="e">
        <f t="shared" si="45"/>
        <v>#N/A</v>
      </c>
      <c r="R242" s="3" t="e">
        <f>Q242/(VLOOKUP($BI242,'5-7 Weighting'!$AC$12:$AD$20,2,FALSE)/(VLOOKUP($BI242,'5-7 Weighting'!$AC$12:$AE$20,3,FALSE)))</f>
        <v>#N/A</v>
      </c>
      <c r="S242" s="3" t="e">
        <f t="shared" si="42"/>
        <v>#N/A</v>
      </c>
      <c r="T242" s="3" t="e">
        <f>1/VLOOKUP($K242,'5-7 Weighting'!$AO$9:$AP$311,2,FALSE)</f>
        <v>#N/A</v>
      </c>
      <c r="U242" s="3" t="e">
        <f t="shared" si="46"/>
        <v>#N/A</v>
      </c>
      <c r="V242" s="3" t="e">
        <f>U242/(VLOOKUP($BI242,'5-7 Weighting'!$AS$12:$AT$22,2,FALSE)/VLOOKUP($BI242,'5-7 Weighting'!$AS$12:$AU$22,3,FALSE))</f>
        <v>#N/A</v>
      </c>
      <c r="W242" s="3" t="e">
        <f t="shared" si="47"/>
        <v>#N/A</v>
      </c>
      <c r="X242" s="3">
        <f>1/VLOOKUP($K242,'5-7 Weighting'!$BE$9:$BF$487,2,FALSE)</f>
        <v>1</v>
      </c>
      <c r="Y242" s="3">
        <f t="shared" si="48"/>
        <v>21.568627450980394</v>
      </c>
      <c r="Z242" s="3">
        <f>Y242/(VLOOKUP($BI242,'5-7 Weighting'!$BI$12:$BJ$23,2,FALSE)/VLOOKUP($BI242,'5-7 Weighting'!$BI$12:$BK$23,3,FALSE))</f>
        <v>2.1961542950895043</v>
      </c>
      <c r="AA242" s="3">
        <f t="shared" si="49"/>
        <v>0.20364339827193584</v>
      </c>
      <c r="AB242" s="3">
        <f>1/VLOOKUP($K242,'5-7 Weighting'!$BU$9:$BV$415,2,FALSE)</f>
        <v>1</v>
      </c>
      <c r="AC242" s="3">
        <f t="shared" si="50"/>
        <v>21.568627450980394</v>
      </c>
      <c r="AD242" s="3">
        <f>AC242/(VLOOKUP($BI242,'5-7 Weighting'!$BY$12:$BZ$23,2,FALSE)/(VLOOKUP($BI242,'5-7 Weighting'!$BY$12:$CA$23,3,FALSE)))</f>
        <v>1.5540802815029231</v>
      </c>
      <c r="AE242" s="3">
        <f t="shared" si="43"/>
        <v>0.14410562610299829</v>
      </c>
      <c r="AF242" s="3">
        <f>1/VLOOKUP($K242,'5-7 Weighting'!$CK$9:CL$445,2,FALSE)</f>
        <v>1</v>
      </c>
      <c r="AG242" s="3">
        <f t="shared" si="51"/>
        <v>21.568627450980394</v>
      </c>
      <c r="AH242" s="3">
        <f>AG242/(VLOOKUP($BI242,'5-7 Weighting'!$CO$12:$CP$23,2,FALSE)/(VLOOKUP($BI242,'5-7 Weighting'!$CO$12:$CQ$23,3,FALSE)))</f>
        <v>2.2653913454065311</v>
      </c>
      <c r="AI242" s="3">
        <f t="shared" si="44"/>
        <v>0.21006356111951466</v>
      </c>
      <c r="AJ242" s="3" t="s">
        <v>130</v>
      </c>
      <c r="AK242" s="6">
        <v>9.2727272727272714E-2</v>
      </c>
      <c r="AL242" s="3" t="s">
        <v>25</v>
      </c>
      <c r="AM242" s="3">
        <v>4.6363636363636357E-2</v>
      </c>
      <c r="AN242" s="3" t="s">
        <v>1310</v>
      </c>
      <c r="AO242" s="3" t="s">
        <v>53</v>
      </c>
      <c r="AP242" s="3" t="s">
        <v>6</v>
      </c>
      <c r="AQ242" s="3" t="s">
        <v>1311</v>
      </c>
      <c r="AR242" s="3" t="s">
        <v>102</v>
      </c>
      <c r="AS242" s="3" t="s">
        <v>37</v>
      </c>
      <c r="AT242" s="3" t="s">
        <v>1317</v>
      </c>
      <c r="AU242" s="3" t="s">
        <v>10</v>
      </c>
      <c r="AV242" s="3" t="s">
        <v>191</v>
      </c>
      <c r="AW242" s="3" t="s">
        <v>75</v>
      </c>
      <c r="AX242" s="3" t="s">
        <v>75</v>
      </c>
      <c r="AY242" s="3">
        <v>2011</v>
      </c>
      <c r="AZ242" s="3" t="s">
        <v>14</v>
      </c>
      <c r="BA242" s="3" t="s">
        <v>2425</v>
      </c>
      <c r="BB242" s="3">
        <v>4768</v>
      </c>
      <c r="BC242" s="3">
        <v>1</v>
      </c>
      <c r="BD242" s="3">
        <v>0</v>
      </c>
      <c r="BE242" s="3">
        <v>1</v>
      </c>
      <c r="BF242" s="3">
        <v>1</v>
      </c>
      <c r="BG242" s="3" t="s">
        <v>348</v>
      </c>
      <c r="BH242" s="3" t="s">
        <v>1359</v>
      </c>
      <c r="BI242" s="3" t="s">
        <v>350</v>
      </c>
      <c r="BJ242" s="3" t="s">
        <v>1402</v>
      </c>
      <c r="BK242" s="4"/>
      <c r="BL242" s="3">
        <v>0.04</v>
      </c>
      <c r="BM242" s="3"/>
      <c r="BN242" s="3"/>
      <c r="BO242" s="3"/>
      <c r="BP242" s="3">
        <v>2</v>
      </c>
      <c r="BQ242" s="3" t="s">
        <v>125</v>
      </c>
    </row>
    <row r="243" spans="1:69" x14ac:dyDescent="0.25">
      <c r="A243" s="2">
        <v>110</v>
      </c>
      <c r="B243" s="3" t="s">
        <v>824</v>
      </c>
      <c r="C243" s="3">
        <v>110.2</v>
      </c>
      <c r="D243" s="3" t="s">
        <v>870</v>
      </c>
      <c r="E243" s="3" t="s">
        <v>833</v>
      </c>
      <c r="F243" s="3">
        <v>1</v>
      </c>
      <c r="G243" s="3"/>
      <c r="H243" s="3" t="str">
        <f>IF(AK243&lt;'2_3 - Outliers'!$F$11,"Exclude, Low outlier",IF(AK243&gt;'2_3 - Outliers'!$F$12,"Exclude, High outlier",""))</f>
        <v/>
      </c>
      <c r="I243" s="3">
        <f>IF(AM243="",VLOOKUP(BI243,'4 -Impute_SE'!$B$10:$C$21,2,FALSE),Database!AM243)</f>
        <v>2.960109065147035E-2</v>
      </c>
      <c r="J243" s="3">
        <f t="shared" si="39"/>
        <v>33.78253902108596</v>
      </c>
      <c r="K243" s="3" t="s">
        <v>1633</v>
      </c>
      <c r="L243" s="3">
        <f>1/VLOOKUP($K243,'5-7 Weighting'!J:K,2,FALSE)</f>
        <v>1</v>
      </c>
      <c r="M243" s="3">
        <f t="shared" si="40"/>
        <v>33.78253902108596</v>
      </c>
      <c r="N243" s="3">
        <f>M243/(VLOOKUP($BI243,'5-7 Weighting'!$M$9:$N$20,2,FALSE)/VLOOKUP($BI243,'5-7 Weighting'!$M$9:$O$20,3,FALSE))</f>
        <v>1.6576398903090468E-3</v>
      </c>
      <c r="O243" s="3">
        <f t="shared" si="41"/>
        <v>1.540733587940688E-4</v>
      </c>
      <c r="P243" s="3">
        <f>1/VLOOKUP($K243,'5-7 Weighting'!Y:Z,2,FALSE)</f>
        <v>1</v>
      </c>
      <c r="Q243" s="3">
        <f t="shared" si="45"/>
        <v>33.78253902108596</v>
      </c>
      <c r="R243" s="3">
        <f>Q243/(VLOOKUP($BI243,'5-7 Weighting'!$AC$12:$AD$20,2,FALSE)/(VLOOKUP($BI243,'5-7 Weighting'!$AC$12:$AE$20,3,FALSE)))</f>
        <v>1.0670002045022167</v>
      </c>
      <c r="S243" s="3">
        <f t="shared" si="42"/>
        <v>9.9174921104827618E-2</v>
      </c>
      <c r="T243" s="3">
        <f>1/VLOOKUP($K243,'5-7 Weighting'!$AO$9:$AP$311,2,FALSE)</f>
        <v>1</v>
      </c>
      <c r="U243" s="3">
        <f t="shared" si="46"/>
        <v>33.78253902108596</v>
      </c>
      <c r="V243" s="3">
        <f>U243/(VLOOKUP($BI243,'5-7 Weighting'!$AS$12:$AT$22,2,FALSE)/VLOOKUP($BI243,'5-7 Weighting'!$AS$12:$AU$22,3,FALSE))</f>
        <v>1.6641484805390427</v>
      </c>
      <c r="W243" s="3">
        <f t="shared" si="47"/>
        <v>0.15467831549402056</v>
      </c>
      <c r="X243" s="3" t="e">
        <f>1/VLOOKUP($K243,'5-7 Weighting'!$BE$9:$BF$487,2,FALSE)</f>
        <v>#N/A</v>
      </c>
      <c r="Y243" s="3" t="e">
        <f t="shared" si="48"/>
        <v>#N/A</v>
      </c>
      <c r="Z243" s="3" t="e">
        <f>Y243/(VLOOKUP($BI243,'5-7 Weighting'!$BI$12:$BJ$23,2,FALSE)/VLOOKUP($BI243,'5-7 Weighting'!$BI$12:$BK$23,3,FALSE))</f>
        <v>#N/A</v>
      </c>
      <c r="AA243" s="3" t="e">
        <f t="shared" si="49"/>
        <v>#N/A</v>
      </c>
      <c r="AB243" s="3">
        <f>1/VLOOKUP($K243,'5-7 Weighting'!$BU$9:$BV$415,2,FALSE)</f>
        <v>1</v>
      </c>
      <c r="AC243" s="3">
        <f t="shared" si="50"/>
        <v>33.78253902108596</v>
      </c>
      <c r="AD243" s="3">
        <f>AC243/(VLOOKUP($BI243,'5-7 Weighting'!$BY$12:$BZ$23,2,FALSE)/(VLOOKUP($BI243,'5-7 Weighting'!$BY$12:$CA$23,3,FALSE)))</f>
        <v>0.12030636938645048</v>
      </c>
      <c r="AE243" s="3">
        <f t="shared" si="43"/>
        <v>1.1182167202934858E-2</v>
      </c>
      <c r="AF243" s="3">
        <f>1/VLOOKUP($K243,'5-7 Weighting'!$CK$9:CL$445,2,FALSE)</f>
        <v>1</v>
      </c>
      <c r="AG243" s="3">
        <f t="shared" si="51"/>
        <v>33.78253902108596</v>
      </c>
      <c r="AH243" s="3">
        <f>AG243/(VLOOKUP($BI243,'5-7 Weighting'!$CO$12:$CP$23,2,FALSE)/(VLOOKUP($BI243,'5-7 Weighting'!$CO$12:$CQ$23,3,FALSE)))</f>
        <v>1.0051280059900683E-3</v>
      </c>
      <c r="AI243" s="3">
        <f t="shared" si="44"/>
        <v>9.3424059595961052E-5</v>
      </c>
      <c r="AJ243" s="3" t="s">
        <v>643</v>
      </c>
      <c r="AK243" s="6">
        <v>9.2947424645616908E-2</v>
      </c>
      <c r="AL243" s="3" t="s">
        <v>827</v>
      </c>
      <c r="AM243" s="3">
        <v>2.960109065147035E-2</v>
      </c>
      <c r="AN243" s="3" t="s">
        <v>26</v>
      </c>
      <c r="AO243" s="3" t="s">
        <v>5</v>
      </c>
      <c r="AP243" s="3" t="s">
        <v>6</v>
      </c>
      <c r="AQ243" s="3" t="s">
        <v>5</v>
      </c>
      <c r="AR243" s="3" t="s">
        <v>55</v>
      </c>
      <c r="AS243" s="3" t="s">
        <v>37</v>
      </c>
      <c r="AT243" s="3" t="s">
        <v>56</v>
      </c>
      <c r="AU243" s="3" t="s">
        <v>10</v>
      </c>
      <c r="AV243" s="3" t="s">
        <v>74</v>
      </c>
      <c r="AW243" s="4" t="s">
        <v>12</v>
      </c>
      <c r="AX243" s="4" t="s">
        <v>40</v>
      </c>
      <c r="AY243" s="4" t="s">
        <v>828</v>
      </c>
      <c r="AZ243" s="3" t="s">
        <v>2425</v>
      </c>
      <c r="BA243" s="3" t="s">
        <v>30</v>
      </c>
      <c r="BB243" s="3">
        <v>8489</v>
      </c>
      <c r="BC243" s="3">
        <v>1</v>
      </c>
      <c r="BD243" s="3">
        <v>0</v>
      </c>
      <c r="BE243" s="3">
        <v>1</v>
      </c>
      <c r="BF243" s="3">
        <v>1</v>
      </c>
      <c r="BG243" s="4" t="s">
        <v>97</v>
      </c>
      <c r="BH243" s="4" t="s">
        <v>857</v>
      </c>
      <c r="BI243" s="4" t="s">
        <v>709</v>
      </c>
      <c r="BJ243" s="4" t="s">
        <v>58</v>
      </c>
      <c r="BK243" s="4" t="s">
        <v>59</v>
      </c>
      <c r="BL243" s="3">
        <v>0.125</v>
      </c>
      <c r="BM243" s="3">
        <v>1.1331484530668263</v>
      </c>
      <c r="BN243" s="3"/>
      <c r="BO243" s="3" t="s">
        <v>60</v>
      </c>
      <c r="BP243" s="3">
        <v>3.14</v>
      </c>
      <c r="BQ243" s="3"/>
    </row>
    <row r="244" spans="1:69" x14ac:dyDescent="0.25">
      <c r="A244" s="2">
        <v>38</v>
      </c>
      <c r="B244" s="3" t="s">
        <v>104</v>
      </c>
      <c r="C244" s="3">
        <v>38.299999999999997</v>
      </c>
      <c r="D244" s="3" t="s">
        <v>466</v>
      </c>
      <c r="E244" s="3" t="s">
        <v>126</v>
      </c>
      <c r="F244" s="3"/>
      <c r="G244" s="3"/>
      <c r="H244" s="3" t="str">
        <f>IF(AK244&lt;'2_3 - Outliers'!$F$11,"Exclude, Low outlier",IF(AK244&gt;'2_3 - Outliers'!$F$12,"Exclude, High outlier",""))</f>
        <v/>
      </c>
      <c r="I244" s="3">
        <f>IF(AM244="",VLOOKUP(BI244,'4 -Impute_SE'!$B$10:$C$21,2,FALSE),Database!AM244)</f>
        <v>0.12883537881963511</v>
      </c>
      <c r="J244" s="3">
        <f t="shared" si="39"/>
        <v>7.7618431300610675</v>
      </c>
      <c r="K244" s="3" t="s">
        <v>1634</v>
      </c>
      <c r="L244" s="3">
        <f>1/VLOOKUP($K244,'5-7 Weighting'!J:K,2,FALSE)</f>
        <v>1</v>
      </c>
      <c r="M244" s="3">
        <f t="shared" si="40"/>
        <v>7.7618431300610675</v>
      </c>
      <c r="N244" s="3">
        <f>M244/(VLOOKUP($BI244,'5-7 Weighting'!$M$9:$N$20,2,FALSE)/VLOOKUP($BI244,'5-7 Weighting'!$M$9:$O$20,3,FALSE))</f>
        <v>0.73333879637414301</v>
      </c>
      <c r="O244" s="3">
        <f t="shared" si="41"/>
        <v>6.8933846859169437E-2</v>
      </c>
      <c r="P244" s="3" t="e">
        <f>1/VLOOKUP($K244,'5-7 Weighting'!Y:Z,2,FALSE)</f>
        <v>#N/A</v>
      </c>
      <c r="Q244" s="3" t="e">
        <f t="shared" si="45"/>
        <v>#N/A</v>
      </c>
      <c r="R244" s="3" t="e">
        <f>Q244/(VLOOKUP($BI244,'5-7 Weighting'!$AC$12:$AD$20,2,FALSE)/(VLOOKUP($BI244,'5-7 Weighting'!$AC$12:$AE$20,3,FALSE)))</f>
        <v>#N/A</v>
      </c>
      <c r="S244" s="3" t="e">
        <f t="shared" si="42"/>
        <v>#N/A</v>
      </c>
      <c r="T244" s="3" t="e">
        <f>1/VLOOKUP($K244,'5-7 Weighting'!$AO$9:$AP$311,2,FALSE)</f>
        <v>#N/A</v>
      </c>
      <c r="U244" s="3" t="e">
        <f t="shared" si="46"/>
        <v>#N/A</v>
      </c>
      <c r="V244" s="3" t="e">
        <f>U244/(VLOOKUP($BI244,'5-7 Weighting'!$AS$12:$AT$22,2,FALSE)/VLOOKUP($BI244,'5-7 Weighting'!$AS$12:$AU$22,3,FALSE))</f>
        <v>#N/A</v>
      </c>
      <c r="W244" s="3" t="e">
        <f t="shared" si="47"/>
        <v>#N/A</v>
      </c>
      <c r="X244" s="3">
        <f>1/VLOOKUP($K244,'5-7 Weighting'!$BE$9:$BF$487,2,FALSE)</f>
        <v>1</v>
      </c>
      <c r="Y244" s="3">
        <f t="shared" si="48"/>
        <v>7.7618431300610675</v>
      </c>
      <c r="Z244" s="3">
        <f>Y244/(VLOOKUP($BI244,'5-7 Weighting'!$BI$12:$BJ$23,2,FALSE)/VLOOKUP($BI244,'5-7 Weighting'!$BI$12:$BK$23,3,FALSE))</f>
        <v>0.57516661211188524</v>
      </c>
      <c r="AA244" s="3">
        <f t="shared" si="49"/>
        <v>5.4065661538517211E-2</v>
      </c>
      <c r="AB244" s="3" t="e">
        <f>1/VLOOKUP($K244,'5-7 Weighting'!$BU$9:$BV$415,2,FALSE)</f>
        <v>#N/A</v>
      </c>
      <c r="AC244" s="3" t="e">
        <f t="shared" si="50"/>
        <v>#N/A</v>
      </c>
      <c r="AD244" s="3" t="e">
        <f>AC244/(VLOOKUP($BI244,'5-7 Weighting'!$BY$12:$BZ$23,2,FALSE)/(VLOOKUP($BI244,'5-7 Weighting'!$BY$12:$CA$23,3,FALSE)))</f>
        <v>#N/A</v>
      </c>
      <c r="AE244" s="3" t="e">
        <f t="shared" si="43"/>
        <v>#N/A</v>
      </c>
      <c r="AF244" s="3">
        <f>1/VLOOKUP($K244,'5-7 Weighting'!$CK$9:CL$445,2,FALSE)</f>
        <v>1</v>
      </c>
      <c r="AG244" s="3">
        <f t="shared" si="51"/>
        <v>7.7618431300610675</v>
      </c>
      <c r="AH244" s="3">
        <f>AG244/(VLOOKUP($BI244,'5-7 Weighting'!$CO$12:$CP$23,2,FALSE)/(VLOOKUP($BI244,'5-7 Weighting'!$CO$12:$CQ$23,3,FALSE)))</f>
        <v>0.59246421905720315</v>
      </c>
      <c r="AI244" s="3">
        <f t="shared" si="44"/>
        <v>5.5691636591377096E-2</v>
      </c>
      <c r="AJ244" s="3" t="s">
        <v>196</v>
      </c>
      <c r="AK244" s="6">
        <v>9.4E-2</v>
      </c>
      <c r="AL244" s="3" t="s">
        <v>157</v>
      </c>
      <c r="AM244" s="3"/>
      <c r="AN244" s="3"/>
      <c r="AO244" s="3" t="s">
        <v>5</v>
      </c>
      <c r="AP244" s="3" t="s">
        <v>6</v>
      </c>
      <c r="AQ244" s="3" t="s">
        <v>5</v>
      </c>
      <c r="AR244" s="3" t="s">
        <v>7</v>
      </c>
      <c r="AS244" s="3" t="s">
        <v>37</v>
      </c>
      <c r="AT244" s="3" t="s">
        <v>28</v>
      </c>
      <c r="AU244" s="3" t="s">
        <v>10</v>
      </c>
      <c r="AV244" s="3" t="s">
        <v>107</v>
      </c>
      <c r="AW244" s="4" t="s">
        <v>108</v>
      </c>
      <c r="AX244" s="4" t="s">
        <v>109</v>
      </c>
      <c r="AY244" s="4">
        <v>2010</v>
      </c>
      <c r="AZ244" s="3" t="s">
        <v>14</v>
      </c>
      <c r="BA244" s="3" t="s">
        <v>14</v>
      </c>
      <c r="BB244" s="3">
        <v>1000</v>
      </c>
      <c r="BC244" s="3">
        <v>1</v>
      </c>
      <c r="BD244" s="3">
        <v>0</v>
      </c>
      <c r="BE244" s="3">
        <v>0</v>
      </c>
      <c r="BF244" s="3">
        <v>0</v>
      </c>
      <c r="BG244" s="4" t="s">
        <v>332</v>
      </c>
      <c r="BH244" s="4" t="s">
        <v>467</v>
      </c>
      <c r="BI244" s="4" t="s">
        <v>468</v>
      </c>
      <c r="BJ244" s="4" t="s">
        <v>119</v>
      </c>
      <c r="BK244" s="4"/>
      <c r="BL244" s="3">
        <v>9.4E-2</v>
      </c>
      <c r="BM244" s="3"/>
      <c r="BN244" s="3"/>
      <c r="BO244" s="3" t="s">
        <v>20</v>
      </c>
      <c r="BP244" s="3" t="s">
        <v>20</v>
      </c>
      <c r="BQ244" s="3"/>
    </row>
    <row r="245" spans="1:69" x14ac:dyDescent="0.25">
      <c r="A245" s="2">
        <v>76</v>
      </c>
      <c r="B245" s="3" t="s">
        <v>981</v>
      </c>
      <c r="C245" s="3">
        <v>76.099999999999994</v>
      </c>
      <c r="D245" s="3" t="s">
        <v>982</v>
      </c>
      <c r="E245" s="3" t="s">
        <v>983</v>
      </c>
      <c r="F245" s="3"/>
      <c r="G245" s="3"/>
      <c r="H245" s="3" t="str">
        <f>IF(AK245&lt;'2_3 - Outliers'!$F$11,"Exclude, Low outlier",IF(AK245&gt;'2_3 - Outliers'!$F$12,"Exclude, High outlier",""))</f>
        <v/>
      </c>
      <c r="I245" s="3">
        <f>IF(AM245="",VLOOKUP(BI245,'4 -Impute_SE'!$B$10:$C$21,2,FALSE),Database!AM245)</f>
        <v>2.5924228998389812E-2</v>
      </c>
      <c r="J245" s="3">
        <f t="shared" si="39"/>
        <v>38.573953349282299</v>
      </c>
      <c r="K245" s="3" t="s">
        <v>1477</v>
      </c>
      <c r="L245" s="3">
        <f>1/VLOOKUP($K245,'5-7 Weighting'!J:K,2,FALSE)</f>
        <v>0.5</v>
      </c>
      <c r="M245" s="3">
        <f t="shared" si="40"/>
        <v>19.286976674641149</v>
      </c>
      <c r="N245" s="3">
        <f>M245/(VLOOKUP($BI245,'5-7 Weighting'!$M$9:$N$20,2,FALSE)/VLOOKUP($BI245,'5-7 Weighting'!$M$9:$O$20,3,FALSE))</f>
        <v>1.8222332019954433</v>
      </c>
      <c r="O245" s="3">
        <f t="shared" si="41"/>
        <v>0.18895996326799597</v>
      </c>
      <c r="P245" s="3" t="e">
        <f>1/VLOOKUP($K245,'5-7 Weighting'!Y:Z,2,FALSE)</f>
        <v>#N/A</v>
      </c>
      <c r="Q245" s="3" t="e">
        <f t="shared" si="45"/>
        <v>#N/A</v>
      </c>
      <c r="R245" s="3" t="e">
        <f>Q245/(VLOOKUP($BI245,'5-7 Weighting'!$AC$12:$AD$20,2,FALSE)/(VLOOKUP($BI245,'5-7 Weighting'!$AC$12:$AE$20,3,FALSE)))</f>
        <v>#N/A</v>
      </c>
      <c r="S245" s="3" t="e">
        <f t="shared" si="42"/>
        <v>#N/A</v>
      </c>
      <c r="T245" s="3" t="e">
        <f>1/VLOOKUP($K245,'5-7 Weighting'!$AO$9:$AP$311,2,FALSE)</f>
        <v>#N/A</v>
      </c>
      <c r="U245" s="3" t="e">
        <f t="shared" si="46"/>
        <v>#N/A</v>
      </c>
      <c r="V245" s="3" t="e">
        <f>U245/(VLOOKUP($BI245,'5-7 Weighting'!$AS$12:$AT$22,2,FALSE)/VLOOKUP($BI245,'5-7 Weighting'!$AS$12:$AU$22,3,FALSE))</f>
        <v>#N/A</v>
      </c>
      <c r="W245" s="3" t="e">
        <f t="shared" si="47"/>
        <v>#N/A</v>
      </c>
      <c r="X245" s="3">
        <f>1/VLOOKUP($K245,'5-7 Weighting'!$BE$9:$BF$487,2,FALSE)</f>
        <v>0.5</v>
      </c>
      <c r="Y245" s="3">
        <f t="shared" si="48"/>
        <v>19.286976674641149</v>
      </c>
      <c r="Z245" s="3">
        <f>Y245/(VLOOKUP($BI245,'5-7 Weighting'!$BI$12:$BJ$23,2,FALSE)/VLOOKUP($BI245,'5-7 Weighting'!$BI$12:$BK$23,3,FALSE))</f>
        <v>1.4291998493078315</v>
      </c>
      <c r="AA245" s="3">
        <f t="shared" si="49"/>
        <v>0.14820361671168175</v>
      </c>
      <c r="AB245" s="3">
        <f>1/VLOOKUP($K245,'5-7 Weighting'!$BU$9:$BV$415,2,FALSE)</f>
        <v>0.5</v>
      </c>
      <c r="AC245" s="3">
        <f t="shared" si="50"/>
        <v>19.286976674641149</v>
      </c>
      <c r="AD245" s="3">
        <f>AC245/(VLOOKUP($BI245,'5-7 Weighting'!$BY$12:$BZ$23,2,FALSE)/(VLOOKUP($BI245,'5-7 Weighting'!$BY$12:$CA$23,3,FALSE)))</f>
        <v>1.4399501012440261</v>
      </c>
      <c r="AE245" s="3">
        <f t="shared" si="43"/>
        <v>0.14931838468361891</v>
      </c>
      <c r="AF245" s="3" t="e">
        <f>1/VLOOKUP($K245,'5-7 Weighting'!$CK$9:CL$445,2,FALSE)</f>
        <v>#N/A</v>
      </c>
      <c r="AG245" s="3" t="e">
        <f t="shared" si="51"/>
        <v>#N/A</v>
      </c>
      <c r="AH245" s="3" t="e">
        <f>AG245/(VLOOKUP($BI245,'5-7 Weighting'!$CO$12:$CP$23,2,FALSE)/(VLOOKUP($BI245,'5-7 Weighting'!$CO$12:$CQ$23,3,FALSE)))</f>
        <v>#N/A</v>
      </c>
      <c r="AI245" s="3" t="e">
        <f t="shared" si="44"/>
        <v>#N/A</v>
      </c>
      <c r="AJ245" s="3" t="s">
        <v>24</v>
      </c>
      <c r="AK245" s="6">
        <v>0.10369691599355925</v>
      </c>
      <c r="AL245" s="3" t="s">
        <v>25</v>
      </c>
      <c r="AM245" s="3">
        <v>2.5924228998389812E-2</v>
      </c>
      <c r="AN245" s="3" t="s">
        <v>26</v>
      </c>
      <c r="AO245" s="3" t="s">
        <v>5</v>
      </c>
      <c r="AP245" s="3" t="s">
        <v>6</v>
      </c>
      <c r="AQ245" s="3" t="s">
        <v>5</v>
      </c>
      <c r="AR245" s="3" t="s">
        <v>7</v>
      </c>
      <c r="AS245" s="3" t="s">
        <v>8</v>
      </c>
      <c r="AT245" s="3" t="s">
        <v>28</v>
      </c>
      <c r="AU245" s="3" t="s">
        <v>10</v>
      </c>
      <c r="AV245" s="3" t="s">
        <v>11</v>
      </c>
      <c r="AW245" s="4" t="s">
        <v>12</v>
      </c>
      <c r="AX245" s="4" t="s">
        <v>984</v>
      </c>
      <c r="AY245" s="4">
        <v>2012</v>
      </c>
      <c r="AZ245" s="3" t="s">
        <v>14</v>
      </c>
      <c r="BA245" s="3" t="s">
        <v>14</v>
      </c>
      <c r="BB245" s="3">
        <v>18</v>
      </c>
      <c r="BC245" s="3">
        <v>0</v>
      </c>
      <c r="BD245" s="3">
        <v>0</v>
      </c>
      <c r="BE245" s="3">
        <v>1</v>
      </c>
      <c r="BF245" s="3">
        <v>1</v>
      </c>
      <c r="BG245" s="4" t="s">
        <v>332</v>
      </c>
      <c r="BH245" s="4" t="s">
        <v>985</v>
      </c>
      <c r="BI245" s="4" t="s">
        <v>468</v>
      </c>
      <c r="BJ245" s="4" t="s">
        <v>33</v>
      </c>
      <c r="BK245" s="4"/>
      <c r="BL245" s="3">
        <v>0.04</v>
      </c>
      <c r="BM245" s="3"/>
      <c r="BN245" s="3"/>
      <c r="BO245" s="3" t="s">
        <v>20</v>
      </c>
      <c r="BP245" s="3">
        <v>4</v>
      </c>
      <c r="BQ245" s="3"/>
    </row>
    <row r="246" spans="1:69" x14ac:dyDescent="0.25">
      <c r="A246" s="2">
        <v>86</v>
      </c>
      <c r="B246" s="3" t="s">
        <v>585</v>
      </c>
      <c r="C246" s="3">
        <v>86.4</v>
      </c>
      <c r="D246" s="3" t="s">
        <v>856</v>
      </c>
      <c r="E246" s="3" t="s">
        <v>806</v>
      </c>
      <c r="F246" s="3"/>
      <c r="G246" s="3"/>
      <c r="H246" s="3" t="str">
        <f>IF(AK246&lt;'2_3 - Outliers'!$F$11,"Exclude, Low outlier",IF(AK246&gt;'2_3 - Outliers'!$F$12,"Exclude, High outlier",""))</f>
        <v/>
      </c>
      <c r="I246" s="3">
        <f>IF(AM246="",VLOOKUP(BI246,'4 -Impute_SE'!$B$10:$C$21,2,FALSE),Database!AM246)</f>
        <v>4.0945860762741065E-2</v>
      </c>
      <c r="J246" s="3">
        <f t="shared" si="39"/>
        <v>24.422493052336954</v>
      </c>
      <c r="K246" s="3" t="s">
        <v>1635</v>
      </c>
      <c r="L246" s="3">
        <f>1/VLOOKUP($K246,'5-7 Weighting'!J:K,2,FALSE)</f>
        <v>1</v>
      </c>
      <c r="M246" s="3">
        <f t="shared" si="40"/>
        <v>24.422493052336954</v>
      </c>
      <c r="N246" s="3">
        <f>M246/(VLOOKUP($BI246,'5-7 Weighting'!$M$9:$N$20,2,FALSE)/VLOOKUP($BI246,'5-7 Weighting'!$M$9:$O$20,3,FALSE))</f>
        <v>1.1983616352542561E-3</v>
      </c>
      <c r="O246" s="3">
        <f t="shared" si="41"/>
        <v>1.2462961006644264E-4</v>
      </c>
      <c r="P246" s="3" t="e">
        <f>1/VLOOKUP($K246,'5-7 Weighting'!Y:Z,2,FALSE)</f>
        <v>#N/A</v>
      </c>
      <c r="Q246" s="3" t="e">
        <f t="shared" si="45"/>
        <v>#N/A</v>
      </c>
      <c r="R246" s="3" t="e">
        <f>Q246/(VLOOKUP($BI246,'5-7 Weighting'!$AC$12:$AD$20,2,FALSE)/(VLOOKUP($BI246,'5-7 Weighting'!$AC$12:$AE$20,3,FALSE)))</f>
        <v>#N/A</v>
      </c>
      <c r="S246" s="3" t="e">
        <f t="shared" si="42"/>
        <v>#N/A</v>
      </c>
      <c r="T246" s="3" t="e">
        <f>1/VLOOKUP($K246,'5-7 Weighting'!$AO$9:$AP$311,2,FALSE)</f>
        <v>#N/A</v>
      </c>
      <c r="U246" s="3" t="e">
        <f t="shared" si="46"/>
        <v>#N/A</v>
      </c>
      <c r="V246" s="3" t="e">
        <f>U246/(VLOOKUP($BI246,'5-7 Weighting'!$AS$12:$AT$22,2,FALSE)/VLOOKUP($BI246,'5-7 Weighting'!$AS$12:$AU$22,3,FALSE))</f>
        <v>#N/A</v>
      </c>
      <c r="W246" s="3" t="e">
        <f t="shared" si="47"/>
        <v>#N/A</v>
      </c>
      <c r="X246" s="3">
        <f>1/VLOOKUP($K246,'5-7 Weighting'!$BE$9:$BF$487,2,FALSE)</f>
        <v>1</v>
      </c>
      <c r="Y246" s="3">
        <f t="shared" si="48"/>
        <v>24.422493052336954</v>
      </c>
      <c r="Z246" s="3">
        <f>Y246/(VLOOKUP($BI246,'5-7 Weighting'!$BI$12:$BJ$23,2,FALSE)/VLOOKUP($BI246,'5-7 Weighting'!$BI$12:$BK$23,3,FALSE))</f>
        <v>6.5937470328730427E-4</v>
      </c>
      <c r="AA246" s="3">
        <f t="shared" si="49"/>
        <v>6.8574969141879647E-5</v>
      </c>
      <c r="AB246" s="3">
        <f>1/VLOOKUP($K246,'5-7 Weighting'!$BU$9:$BV$415,2,FALSE)</f>
        <v>1</v>
      </c>
      <c r="AC246" s="3">
        <f t="shared" si="50"/>
        <v>24.422493052336954</v>
      </c>
      <c r="AD246" s="3">
        <f>AC246/(VLOOKUP($BI246,'5-7 Weighting'!$BY$12:$BZ$23,2,FALSE)/(VLOOKUP($BI246,'5-7 Weighting'!$BY$12:$CA$23,3,FALSE)))</f>
        <v>8.697337605851807E-2</v>
      </c>
      <c r="AE246" s="3">
        <f t="shared" si="43"/>
        <v>9.0452311100858787E-3</v>
      </c>
      <c r="AF246" s="3">
        <f>1/VLOOKUP($K246,'5-7 Weighting'!$CK$9:CL$445,2,FALSE)</f>
        <v>1</v>
      </c>
      <c r="AG246" s="3">
        <f t="shared" si="51"/>
        <v>24.422493052336954</v>
      </c>
      <c r="AH246" s="3">
        <f>AG246/(VLOOKUP($BI246,'5-7 Weighting'!$CO$12:$CP$23,2,FALSE)/(VLOOKUP($BI246,'5-7 Weighting'!$CO$12:$CQ$23,3,FALSE)))</f>
        <v>7.2663963261257079E-4</v>
      </c>
      <c r="AI246" s="3">
        <f t="shared" si="44"/>
        <v>7.5570521791707359E-5</v>
      </c>
      <c r="AJ246" s="3"/>
      <c r="AK246" s="6">
        <v>0.104</v>
      </c>
      <c r="AL246" s="3" t="s">
        <v>4</v>
      </c>
      <c r="AM246" s="3"/>
      <c r="AN246" s="3"/>
      <c r="AO246" s="3" t="s">
        <v>53</v>
      </c>
      <c r="AP246" s="3" t="s">
        <v>6</v>
      </c>
      <c r="AQ246" s="3" t="s">
        <v>54</v>
      </c>
      <c r="AR246" s="3" t="s">
        <v>7</v>
      </c>
      <c r="AS246" s="3" t="s">
        <v>8</v>
      </c>
      <c r="AT246" s="3" t="s">
        <v>28</v>
      </c>
      <c r="AU246" s="3" t="s">
        <v>10</v>
      </c>
      <c r="AV246" s="3" t="s">
        <v>107</v>
      </c>
      <c r="AW246" s="4" t="s">
        <v>12</v>
      </c>
      <c r="AX246" s="4" t="s">
        <v>232</v>
      </c>
      <c r="AY246" s="4" t="s">
        <v>588</v>
      </c>
      <c r="AZ246" s="3" t="s">
        <v>2425</v>
      </c>
      <c r="BA246" s="3" t="s">
        <v>14</v>
      </c>
      <c r="BB246" s="3">
        <v>120</v>
      </c>
      <c r="BC246" s="3">
        <v>1</v>
      </c>
      <c r="BD246" s="3">
        <v>0</v>
      </c>
      <c r="BE246" s="3">
        <v>1</v>
      </c>
      <c r="BF246" s="3">
        <v>1</v>
      </c>
      <c r="BG246" s="4" t="s">
        <v>97</v>
      </c>
      <c r="BH246" s="4" t="s">
        <v>857</v>
      </c>
      <c r="BI246" s="4" t="s">
        <v>709</v>
      </c>
      <c r="BJ246" s="4" t="s">
        <v>33</v>
      </c>
      <c r="BK246" s="4"/>
      <c r="BL246" s="3">
        <v>0.09</v>
      </c>
      <c r="BM246" s="3"/>
      <c r="BN246" s="3"/>
      <c r="BO246" s="3" t="s">
        <v>20</v>
      </c>
      <c r="BP246" s="3" t="s">
        <v>20</v>
      </c>
      <c r="BQ246" s="3"/>
    </row>
    <row r="247" spans="1:69" x14ac:dyDescent="0.25">
      <c r="A247" s="2">
        <v>131</v>
      </c>
      <c r="B247" s="3" t="s">
        <v>68</v>
      </c>
      <c r="C247" s="3">
        <v>131.30000000000001</v>
      </c>
      <c r="D247" s="3" t="s">
        <v>382</v>
      </c>
      <c r="E247" s="3" t="s">
        <v>190</v>
      </c>
      <c r="F247" s="3">
        <v>1</v>
      </c>
      <c r="G247" s="3"/>
      <c r="H247" s="3" t="str">
        <f>IF(AK247&lt;'2_3 - Outliers'!$F$11,"Exclude, Low outlier",IF(AK247&gt;'2_3 - Outliers'!$F$12,"Exclude, High outlier",""))</f>
        <v/>
      </c>
      <c r="I247" s="3">
        <f>IF(AM247="",VLOOKUP(BI247,'4 -Impute_SE'!$B$10:$C$21,2,FALSE),Database!AM247)</f>
        <v>0.19127272727272726</v>
      </c>
      <c r="J247" s="3">
        <f t="shared" si="39"/>
        <v>5.2281368821292782</v>
      </c>
      <c r="K247" s="3" t="s">
        <v>1636</v>
      </c>
      <c r="L247" s="3">
        <f>1/VLOOKUP($K247,'5-7 Weighting'!J:K,2,FALSE)</f>
        <v>1</v>
      </c>
      <c r="M247" s="3">
        <f t="shared" si="40"/>
        <v>5.2281368821292782</v>
      </c>
      <c r="N247" s="3">
        <f>M247/(VLOOKUP($BI247,'5-7 Weighting'!$M$9:$N$20,2,FALSE)/VLOOKUP($BI247,'5-7 Weighting'!$M$9:$O$20,3,FALSE))</f>
        <v>0.10591223897499433</v>
      </c>
      <c r="O247" s="3">
        <f t="shared" si="41"/>
        <v>1.1141967540169403E-2</v>
      </c>
      <c r="P247" s="3">
        <f>1/VLOOKUP($K247,'5-7 Weighting'!Y:Z,2,FALSE)</f>
        <v>1</v>
      </c>
      <c r="Q247" s="3">
        <f t="shared" si="45"/>
        <v>5.2281368821292782</v>
      </c>
      <c r="R247" s="3">
        <f>Q247/(VLOOKUP($BI247,'5-7 Weighting'!$AC$12:$AD$20,2,FALSE)/(VLOOKUP($BI247,'5-7 Weighting'!$AC$12:$AE$20,3,FALSE)))</f>
        <v>2.3343132374343222E-2</v>
      </c>
      <c r="S247" s="3">
        <f t="shared" si="42"/>
        <v>2.4556975257809068E-3</v>
      </c>
      <c r="T247" s="3">
        <f>1/VLOOKUP($K247,'5-7 Weighting'!$AO$9:$AP$311,2,FALSE)</f>
        <v>1</v>
      </c>
      <c r="U247" s="3">
        <f t="shared" si="46"/>
        <v>5.2281368821292782</v>
      </c>
      <c r="V247" s="3">
        <f>U247/(VLOOKUP($BI247,'5-7 Weighting'!$AS$12:$AT$22,2,FALSE)/VLOOKUP($BI247,'5-7 Weighting'!$AS$12:$AU$22,3,FALSE))</f>
        <v>0.29465484004843168</v>
      </c>
      <c r="W247" s="3">
        <f t="shared" si="47"/>
        <v>3.0997689173095012E-2</v>
      </c>
      <c r="X247" s="3" t="e">
        <f>1/VLOOKUP($K247,'5-7 Weighting'!$BE$9:$BF$487,2,FALSE)</f>
        <v>#N/A</v>
      </c>
      <c r="Y247" s="3" t="e">
        <f t="shared" si="48"/>
        <v>#N/A</v>
      </c>
      <c r="Z247" s="3" t="e">
        <f>Y247/(VLOOKUP($BI247,'5-7 Weighting'!$BI$12:$BJ$23,2,FALSE)/VLOOKUP($BI247,'5-7 Weighting'!$BI$12:$BK$23,3,FALSE))</f>
        <v>#N/A</v>
      </c>
      <c r="AA247" s="3" t="e">
        <f t="shared" si="49"/>
        <v>#N/A</v>
      </c>
      <c r="AB247" s="3">
        <f>1/VLOOKUP($K247,'5-7 Weighting'!$BU$9:$BV$415,2,FALSE)</f>
        <v>1</v>
      </c>
      <c r="AC247" s="3">
        <f t="shared" si="50"/>
        <v>5.2281368821292782</v>
      </c>
      <c r="AD247" s="3">
        <f>AC247/(VLOOKUP($BI247,'5-7 Weighting'!$BY$12:$BZ$23,2,FALSE)/(VLOOKUP($BI247,'5-7 Weighting'!$BY$12:$CA$23,3,FALSE)))</f>
        <v>0.28091892977867572</v>
      </c>
      <c r="AE247" s="3">
        <f t="shared" si="43"/>
        <v>2.9552671412716686E-2</v>
      </c>
      <c r="AF247" s="3" t="e">
        <f>1/VLOOKUP($K247,'5-7 Weighting'!$CK$9:CL$445,2,FALSE)</f>
        <v>#N/A</v>
      </c>
      <c r="AG247" s="3" t="e">
        <f t="shared" si="51"/>
        <v>#N/A</v>
      </c>
      <c r="AH247" s="3" t="e">
        <f>AG247/(VLOOKUP($BI247,'5-7 Weighting'!$CO$12:$CP$23,2,FALSE)/(VLOOKUP($BI247,'5-7 Weighting'!$CO$12:$CQ$23,3,FALSE)))</f>
        <v>#N/A</v>
      </c>
      <c r="AI247" s="3" t="e">
        <f t="shared" si="44"/>
        <v>#N/A</v>
      </c>
      <c r="AJ247" s="3" t="s">
        <v>643</v>
      </c>
      <c r="AK247" s="6">
        <v>0.1052</v>
      </c>
      <c r="AL247" s="3" t="s">
        <v>72</v>
      </c>
      <c r="AM247" s="3">
        <v>0.19127272727272726</v>
      </c>
      <c r="AN247" s="3" t="s">
        <v>26</v>
      </c>
      <c r="AO247" s="3" t="s">
        <v>53</v>
      </c>
      <c r="AP247" s="3" t="s">
        <v>6</v>
      </c>
      <c r="AQ247" s="3" t="s">
        <v>54</v>
      </c>
      <c r="AR247" s="3" t="s">
        <v>55</v>
      </c>
      <c r="AS247" s="3" t="s">
        <v>37</v>
      </c>
      <c r="AT247" s="3" t="s">
        <v>73</v>
      </c>
      <c r="AU247" s="3" t="s">
        <v>57</v>
      </c>
      <c r="AV247" s="3" t="s">
        <v>191</v>
      </c>
      <c r="AW247" s="4" t="s">
        <v>75</v>
      </c>
      <c r="AX247" s="4" t="s">
        <v>75</v>
      </c>
      <c r="AY247" s="4">
        <v>1991</v>
      </c>
      <c r="AZ247" s="3" t="s">
        <v>30</v>
      </c>
      <c r="BA247" s="3" t="s">
        <v>30</v>
      </c>
      <c r="BB247" s="3">
        <v>20246</v>
      </c>
      <c r="BC247" s="3">
        <v>0</v>
      </c>
      <c r="BD247" s="3">
        <v>0</v>
      </c>
      <c r="BE247" s="3">
        <v>1</v>
      </c>
      <c r="BF247" s="3">
        <v>1</v>
      </c>
      <c r="BG247" s="4" t="s">
        <v>15</v>
      </c>
      <c r="BH247" s="4" t="s">
        <v>76</v>
      </c>
      <c r="BI247" s="3" t="s">
        <v>42</v>
      </c>
      <c r="BJ247" s="4" t="s">
        <v>77</v>
      </c>
      <c r="BK247" s="4" t="s">
        <v>78</v>
      </c>
      <c r="BL247" s="3">
        <v>4.0000000000000002E-4</v>
      </c>
      <c r="BM247" s="3">
        <v>1.0004000800106678</v>
      </c>
      <c r="BN247" s="3"/>
      <c r="BO247" s="3" t="s">
        <v>60</v>
      </c>
      <c r="BP247" s="3">
        <v>0.55000000000000004</v>
      </c>
      <c r="BQ247" s="3"/>
    </row>
    <row r="248" spans="1:69" x14ac:dyDescent="0.25">
      <c r="A248" s="2">
        <v>110</v>
      </c>
      <c r="B248" s="3" t="s">
        <v>824</v>
      </c>
      <c r="C248" s="3">
        <v>110.3</v>
      </c>
      <c r="D248" s="3" t="s">
        <v>866</v>
      </c>
      <c r="E248" s="3" t="s">
        <v>835</v>
      </c>
      <c r="F248" s="3">
        <v>1</v>
      </c>
      <c r="G248" s="3"/>
      <c r="H248" s="3" t="str">
        <f>IF(AK248&lt;'2_3 - Outliers'!$F$11,"Exclude, Low outlier",IF(AK248&gt;'2_3 - Outliers'!$F$12,"Exclude, High outlier",""))</f>
        <v/>
      </c>
      <c r="I248" s="3">
        <f>IF(AM248="",VLOOKUP(BI248,'4 -Impute_SE'!$B$10:$C$21,2,FALSE),Database!AM248)</f>
        <v>3.453900589968345E-2</v>
      </c>
      <c r="J248" s="3">
        <f t="shared" si="39"/>
        <v>28.952773073563328</v>
      </c>
      <c r="K248" s="3" t="s">
        <v>1637</v>
      </c>
      <c r="L248" s="3">
        <f>1/VLOOKUP($K248,'5-7 Weighting'!J:K,2,FALSE)</f>
        <v>0.5</v>
      </c>
      <c r="M248" s="3">
        <f t="shared" si="40"/>
        <v>14.476386536781664</v>
      </c>
      <c r="N248" s="3">
        <f>M248/(VLOOKUP($BI248,'5-7 Weighting'!$M$9:$N$20,2,FALSE)/VLOOKUP($BI248,'5-7 Weighting'!$M$9:$O$20,3,FALSE))</f>
        <v>7.1032659137681162E-4</v>
      </c>
      <c r="O248" s="3">
        <f t="shared" si="41"/>
        <v>7.5564640937218457E-5</v>
      </c>
      <c r="P248" s="3">
        <f>1/VLOOKUP($K248,'5-7 Weighting'!Y:Z,2,FALSE)</f>
        <v>0.5</v>
      </c>
      <c r="Q248" s="3">
        <f t="shared" si="45"/>
        <v>14.476386536781664</v>
      </c>
      <c r="R248" s="3">
        <f>Q248/(VLOOKUP($BI248,'5-7 Weighting'!$AC$12:$AD$20,2,FALSE)/(VLOOKUP($BI248,'5-7 Weighting'!$AC$12:$AE$20,3,FALSE)))</f>
        <v>0.45722754543576755</v>
      </c>
      <c r="S248" s="3">
        <f t="shared" si="42"/>
        <v>4.8639929459055577E-2</v>
      </c>
      <c r="T248" s="3">
        <f>1/VLOOKUP($K248,'5-7 Weighting'!$AO$9:$AP$311,2,FALSE)</f>
        <v>0.5</v>
      </c>
      <c r="U248" s="3">
        <f t="shared" si="46"/>
        <v>14.476386536781664</v>
      </c>
      <c r="V248" s="3">
        <f>U248/(VLOOKUP($BI248,'5-7 Weighting'!$AS$12:$AT$22,2,FALSE)/VLOOKUP($BI248,'5-7 Weighting'!$AS$12:$AU$22,3,FALSE))</f>
        <v>0.71311563183111648</v>
      </c>
      <c r="W248" s="3">
        <f t="shared" si="47"/>
        <v>7.5861339446111981E-2</v>
      </c>
      <c r="X248" s="3" t="e">
        <f>1/VLOOKUP($K248,'5-7 Weighting'!$BE$9:$BF$487,2,FALSE)</f>
        <v>#N/A</v>
      </c>
      <c r="Y248" s="3" t="e">
        <f t="shared" si="48"/>
        <v>#N/A</v>
      </c>
      <c r="Z248" s="3" t="e">
        <f>Y248/(VLOOKUP($BI248,'5-7 Weighting'!$BI$12:$BJ$23,2,FALSE)/VLOOKUP($BI248,'5-7 Weighting'!$BI$12:$BK$23,3,FALSE))</f>
        <v>#N/A</v>
      </c>
      <c r="AA248" s="3" t="e">
        <f t="shared" si="49"/>
        <v>#N/A</v>
      </c>
      <c r="AB248" s="3">
        <f>1/VLOOKUP($K248,'5-7 Weighting'!$BU$9:$BV$415,2,FALSE)</f>
        <v>0.5</v>
      </c>
      <c r="AC248" s="3">
        <f t="shared" si="50"/>
        <v>14.476386536781664</v>
      </c>
      <c r="AD248" s="3">
        <f>AC248/(VLOOKUP($BI248,'5-7 Weighting'!$BY$12:$BZ$23,2,FALSE)/(VLOOKUP($BI248,'5-7 Weighting'!$BY$12:$CA$23,3,FALSE)))</f>
        <v>5.1553304060066141E-2</v>
      </c>
      <c r="AE248" s="3">
        <f t="shared" si="43"/>
        <v>5.4842476090827012E-3</v>
      </c>
      <c r="AF248" s="3">
        <f>1/VLOOKUP($K248,'5-7 Weighting'!$CK$9:CL$445,2,FALSE)</f>
        <v>0.5</v>
      </c>
      <c r="AG248" s="3">
        <f t="shared" si="51"/>
        <v>14.476386536781664</v>
      </c>
      <c r="AH248" s="3">
        <f>AG248/(VLOOKUP($BI248,'5-7 Weighting'!$CO$12:$CP$23,2,FALSE)/(VLOOKUP($BI248,'5-7 Weighting'!$CO$12:$CQ$23,3,FALSE)))</f>
        <v>4.307142670530122E-4</v>
      </c>
      <c r="AI248" s="3">
        <f t="shared" si="44"/>
        <v>4.5819443241331208E-5</v>
      </c>
      <c r="AJ248" s="3" t="s">
        <v>643</v>
      </c>
      <c r="AK248" s="6">
        <v>0.10638013817102503</v>
      </c>
      <c r="AL248" s="3" t="s">
        <v>827</v>
      </c>
      <c r="AM248" s="3">
        <v>3.453900589968345E-2</v>
      </c>
      <c r="AN248" s="3" t="s">
        <v>26</v>
      </c>
      <c r="AO248" s="3" t="s">
        <v>5</v>
      </c>
      <c r="AP248" s="3" t="s">
        <v>6</v>
      </c>
      <c r="AQ248" s="3" t="s">
        <v>5</v>
      </c>
      <c r="AR248" s="3" t="s">
        <v>55</v>
      </c>
      <c r="AS248" s="3" t="s">
        <v>37</v>
      </c>
      <c r="AT248" s="3" t="s">
        <v>56</v>
      </c>
      <c r="AU248" s="3" t="s">
        <v>10</v>
      </c>
      <c r="AV248" s="3" t="s">
        <v>836</v>
      </c>
      <c r="AW248" s="4" t="s">
        <v>12</v>
      </c>
      <c r="AX248" s="4" t="s">
        <v>40</v>
      </c>
      <c r="AY248" s="4" t="s">
        <v>828</v>
      </c>
      <c r="AZ248" s="3" t="s">
        <v>2425</v>
      </c>
      <c r="BA248" s="3" t="s">
        <v>30</v>
      </c>
      <c r="BB248" s="3">
        <v>4224</v>
      </c>
      <c r="BC248" s="3">
        <v>1</v>
      </c>
      <c r="BD248" s="3">
        <v>0</v>
      </c>
      <c r="BE248" s="3">
        <v>1</v>
      </c>
      <c r="BF248" s="3">
        <v>1</v>
      </c>
      <c r="BG248" s="4" t="s">
        <v>97</v>
      </c>
      <c r="BH248" s="4" t="s">
        <v>857</v>
      </c>
      <c r="BI248" s="3" t="s">
        <v>709</v>
      </c>
      <c r="BJ248" s="4" t="s">
        <v>58</v>
      </c>
      <c r="BK248" s="4" t="s">
        <v>59</v>
      </c>
      <c r="BL248" s="3">
        <v>0.108</v>
      </c>
      <c r="BM248" s="3">
        <v>1.1140477453864677</v>
      </c>
      <c r="BN248" s="3"/>
      <c r="BO248" s="3" t="s">
        <v>60</v>
      </c>
      <c r="BP248" s="3">
        <v>3.08</v>
      </c>
      <c r="BQ248" s="3"/>
    </row>
    <row r="249" spans="1:69" x14ac:dyDescent="0.25">
      <c r="A249" s="2">
        <v>37</v>
      </c>
      <c r="B249" s="3" t="s">
        <v>243</v>
      </c>
      <c r="C249" s="3">
        <v>37.200000000000003</v>
      </c>
      <c r="D249" s="3" t="s">
        <v>958</v>
      </c>
      <c r="E249" s="3" t="s">
        <v>530</v>
      </c>
      <c r="F249" s="3"/>
      <c r="G249" s="3"/>
      <c r="H249" s="3" t="str">
        <f>IF(AK249&lt;'2_3 - Outliers'!$F$11,"Exclude, Low outlier",IF(AK249&gt;'2_3 - Outliers'!$F$12,"Exclude, High outlier",""))</f>
        <v/>
      </c>
      <c r="I249" s="3">
        <f>IF(AM249="",VLOOKUP(BI249,'4 -Impute_SE'!$B$10:$C$21,2,FALSE),Database!AM249)</f>
        <v>7.9336709847607212E-2</v>
      </c>
      <c r="J249" s="3">
        <f t="shared" si="39"/>
        <v>12.604505555131235</v>
      </c>
      <c r="K249" s="3" t="s">
        <v>1638</v>
      </c>
      <c r="L249" s="3">
        <f>1/VLOOKUP($K249,'5-7 Weighting'!J:K,2,FALSE)</f>
        <v>1</v>
      </c>
      <c r="M249" s="3">
        <f t="shared" si="40"/>
        <v>12.604505555131235</v>
      </c>
      <c r="N249" s="3">
        <f>M249/(VLOOKUP($BI249,'5-7 Weighting'!$M$9:$N$20,2,FALSE)/VLOOKUP($BI249,'5-7 Weighting'!$M$9:$O$20,3,FALSE))</f>
        <v>0.25534362137301297</v>
      </c>
      <c r="O249" s="3">
        <f t="shared" si="41"/>
        <v>2.7168109458016201E-2</v>
      </c>
      <c r="P249" s="3" t="e">
        <f>1/VLOOKUP($K249,'5-7 Weighting'!Y:Z,2,FALSE)</f>
        <v>#N/A</v>
      </c>
      <c r="Q249" s="3" t="e">
        <f t="shared" si="45"/>
        <v>#N/A</v>
      </c>
      <c r="R249" s="3" t="e">
        <f>Q249/(VLOOKUP($BI249,'5-7 Weighting'!$AC$12:$AD$20,2,FALSE)/(VLOOKUP($BI249,'5-7 Weighting'!$AC$12:$AE$20,3,FALSE)))</f>
        <v>#N/A</v>
      </c>
      <c r="S249" s="3" t="e">
        <f t="shared" si="42"/>
        <v>#N/A</v>
      </c>
      <c r="T249" s="3" t="e">
        <f>1/VLOOKUP($K249,'5-7 Weighting'!$AO$9:$AP$311,2,FALSE)</f>
        <v>#N/A</v>
      </c>
      <c r="U249" s="3" t="e">
        <f t="shared" si="46"/>
        <v>#N/A</v>
      </c>
      <c r="V249" s="3" t="e">
        <f>U249/(VLOOKUP($BI249,'5-7 Weighting'!$AS$12:$AT$22,2,FALSE)/VLOOKUP($BI249,'5-7 Weighting'!$AS$12:$AU$22,3,FALSE))</f>
        <v>#N/A</v>
      </c>
      <c r="W249" s="3" t="e">
        <f t="shared" si="47"/>
        <v>#N/A</v>
      </c>
      <c r="X249" s="3">
        <f>1/VLOOKUP($K249,'5-7 Weighting'!$BE$9:$BF$487,2,FALSE)</f>
        <v>1</v>
      </c>
      <c r="Y249" s="3">
        <f t="shared" si="48"/>
        <v>12.604505555131235</v>
      </c>
      <c r="Z249" s="3">
        <f>Y249/(VLOOKUP($BI249,'5-7 Weighting'!$BI$12:$BJ$23,2,FALSE)/VLOOKUP($BI249,'5-7 Weighting'!$BI$12:$BK$23,3,FALSE))</f>
        <v>0.19905215537965953</v>
      </c>
      <c r="AA249" s="3">
        <f t="shared" si="49"/>
        <v>2.1178797089701613E-2</v>
      </c>
      <c r="AB249" s="3">
        <f>1/VLOOKUP($K249,'5-7 Weighting'!$BU$9:$BV$415,2,FALSE)</f>
        <v>1</v>
      </c>
      <c r="AC249" s="3">
        <f t="shared" si="50"/>
        <v>12.604505555131235</v>
      </c>
      <c r="AD249" s="3">
        <f>AC249/(VLOOKUP($BI249,'5-7 Weighting'!$BY$12:$BZ$23,2,FALSE)/(VLOOKUP($BI249,'5-7 Weighting'!$BY$12:$CA$23,3,FALSE)))</f>
        <v>0.6772669290737372</v>
      </c>
      <c r="AE249" s="3">
        <f t="shared" si="43"/>
        <v>7.2060002761887954E-2</v>
      </c>
      <c r="AF249" s="3">
        <f>1/VLOOKUP($K249,'5-7 Weighting'!$CK$9:CL$445,2,FALSE)</f>
        <v>1</v>
      </c>
      <c r="AG249" s="3">
        <f t="shared" si="51"/>
        <v>12.604505555131235</v>
      </c>
      <c r="AH249" s="3">
        <f>AG249/(VLOOKUP($BI249,'5-7 Weighting'!$CO$12:$CP$23,2,FALSE)/(VLOOKUP($BI249,'5-7 Weighting'!$CO$12:$CQ$23,3,FALSE)))</f>
        <v>0.19317508622441926</v>
      </c>
      <c r="AI249" s="3">
        <f t="shared" si="44"/>
        <v>2.0553487331645626E-2</v>
      </c>
      <c r="AJ249" s="3" t="s">
        <v>246</v>
      </c>
      <c r="AK249" s="6">
        <v>0.1063982304</v>
      </c>
      <c r="AL249" s="3" t="s">
        <v>72</v>
      </c>
      <c r="AM249" s="3"/>
      <c r="AN249" s="3"/>
      <c r="AO249" s="3" t="s">
        <v>5</v>
      </c>
      <c r="AP249" s="3" t="s">
        <v>6</v>
      </c>
      <c r="AQ249" s="3" t="s">
        <v>5</v>
      </c>
      <c r="AR249" s="3" t="s">
        <v>83</v>
      </c>
      <c r="AS249" s="3" t="s">
        <v>84</v>
      </c>
      <c r="AT249" s="3" t="s">
        <v>95</v>
      </c>
      <c r="AU249" s="3" t="s">
        <v>10</v>
      </c>
      <c r="AV249" s="3" t="s">
        <v>39</v>
      </c>
      <c r="AW249" s="4" t="s">
        <v>96</v>
      </c>
      <c r="AX249" s="4" t="s">
        <v>247</v>
      </c>
      <c r="AY249" s="4">
        <v>2006</v>
      </c>
      <c r="AZ249" s="3" t="s">
        <v>30</v>
      </c>
      <c r="BA249" s="3" t="s">
        <v>14</v>
      </c>
      <c r="BB249" s="3">
        <v>761</v>
      </c>
      <c r="BC249" s="3">
        <v>1</v>
      </c>
      <c r="BD249" s="3">
        <v>0</v>
      </c>
      <c r="BE249" s="3">
        <v>1</v>
      </c>
      <c r="BF249" s="3">
        <v>1</v>
      </c>
      <c r="BG249" s="4" t="s">
        <v>15</v>
      </c>
      <c r="BH249" s="4" t="s">
        <v>318</v>
      </c>
      <c r="BI249" s="4" t="s">
        <v>42</v>
      </c>
      <c r="BJ249" s="4" t="s">
        <v>89</v>
      </c>
      <c r="BK249" s="4" t="s">
        <v>99</v>
      </c>
      <c r="BL249" s="3">
        <v>0.58640999999999999</v>
      </c>
      <c r="BM249" s="3">
        <v>1.7975237080793633</v>
      </c>
      <c r="BN249" s="3"/>
      <c r="BO249" s="3" t="s">
        <v>60</v>
      </c>
      <c r="BP249" s="3" t="s">
        <v>20</v>
      </c>
      <c r="BQ249" s="3"/>
    </row>
    <row r="250" spans="1:69" x14ac:dyDescent="0.25">
      <c r="A250" s="2">
        <v>9</v>
      </c>
      <c r="B250" s="3" t="s">
        <v>614</v>
      </c>
      <c r="C250" s="3">
        <v>9.1</v>
      </c>
      <c r="D250" s="3" t="s">
        <v>754</v>
      </c>
      <c r="E250" s="3" t="s">
        <v>616</v>
      </c>
      <c r="F250" s="3">
        <v>1</v>
      </c>
      <c r="G250" s="3"/>
      <c r="H250" s="3" t="str">
        <f>IF(AK250&lt;'2_3 - Outliers'!$F$11,"Exclude, Low outlier",IF(AK250&gt;'2_3 - Outliers'!$F$12,"Exclude, High outlier",""))</f>
        <v/>
      </c>
      <c r="I250" s="3">
        <f>IF(AM250="",VLOOKUP(BI250,'4 -Impute_SE'!$B$10:$C$21,2,FALSE),Database!AM250)</f>
        <v>4.6932524201704955E-2</v>
      </c>
      <c r="J250" s="3">
        <f t="shared" si="39"/>
        <v>21.307185518133121</v>
      </c>
      <c r="K250" s="3" t="s">
        <v>1639</v>
      </c>
      <c r="L250" s="3">
        <f>1/VLOOKUP($K250,'5-7 Weighting'!J:K,2,FALSE)</f>
        <v>1</v>
      </c>
      <c r="M250" s="3">
        <f t="shared" si="40"/>
        <v>21.307185518133121</v>
      </c>
      <c r="N250" s="3">
        <f>M250/(VLOOKUP($BI250,'5-7 Weighting'!$M$9:$N$20,2,FALSE)/VLOOKUP($BI250,'5-7 Weighting'!$M$9:$O$20,3,FALSE))</f>
        <v>0.43164358075528508</v>
      </c>
      <c r="O250" s="3">
        <f t="shared" si="41"/>
        <v>4.6735489300310566E-2</v>
      </c>
      <c r="P250" s="3">
        <f>1/VLOOKUP($K250,'5-7 Weighting'!Y:Z,2,FALSE)</f>
        <v>1</v>
      </c>
      <c r="Q250" s="3">
        <f t="shared" si="45"/>
        <v>21.307185518133121</v>
      </c>
      <c r="R250" s="3">
        <f>Q250/(VLOOKUP($BI250,'5-7 Weighting'!$AC$12:$AD$20,2,FALSE)/(VLOOKUP($BI250,'5-7 Weighting'!$AC$12:$AE$20,3,FALSE)))</f>
        <v>9.5134550469516854E-2</v>
      </c>
      <c r="S250" s="3">
        <f t="shared" si="42"/>
        <v>1.0300534894502821E-2</v>
      </c>
      <c r="T250" s="3">
        <f>1/VLOOKUP($K250,'5-7 Weighting'!$AO$9:$AP$311,2,FALSE)</f>
        <v>1</v>
      </c>
      <c r="U250" s="3">
        <f t="shared" si="46"/>
        <v>21.307185518133121</v>
      </c>
      <c r="V250" s="3">
        <f>U250/(VLOOKUP($BI250,'5-7 Weighting'!$AS$12:$AT$22,2,FALSE)/VLOOKUP($BI250,'5-7 Weighting'!$AS$12:$AU$22,3,FALSE))</f>
        <v>1.2008609342628396</v>
      </c>
      <c r="W250" s="3">
        <f t="shared" si="47"/>
        <v>0.13002121622241852</v>
      </c>
      <c r="X250" s="3" t="e">
        <f>1/VLOOKUP($K250,'5-7 Weighting'!$BE$9:$BF$487,2,FALSE)</f>
        <v>#N/A</v>
      </c>
      <c r="Y250" s="3" t="e">
        <f t="shared" si="48"/>
        <v>#N/A</v>
      </c>
      <c r="Z250" s="3" t="e">
        <f>Y250/(VLOOKUP($BI250,'5-7 Weighting'!$BI$12:$BJ$23,2,FALSE)/VLOOKUP($BI250,'5-7 Weighting'!$BI$12:$BK$23,3,FALSE))</f>
        <v>#N/A</v>
      </c>
      <c r="AA250" s="3" t="e">
        <f t="shared" si="49"/>
        <v>#N/A</v>
      </c>
      <c r="AB250" s="3" t="e">
        <f>1/VLOOKUP($K250,'5-7 Weighting'!$BU$9:$BV$415,2,FALSE)</f>
        <v>#N/A</v>
      </c>
      <c r="AC250" s="3" t="e">
        <f t="shared" si="50"/>
        <v>#N/A</v>
      </c>
      <c r="AD250" s="3" t="e">
        <f>AC250/(VLOOKUP($BI250,'5-7 Weighting'!$BY$12:$BZ$23,2,FALSE)/(VLOOKUP($BI250,'5-7 Weighting'!$BY$12:$CA$23,3,FALSE)))</f>
        <v>#N/A</v>
      </c>
      <c r="AE250" s="3" t="e">
        <f t="shared" si="43"/>
        <v>#N/A</v>
      </c>
      <c r="AF250" s="3">
        <f>1/VLOOKUP($K250,'5-7 Weighting'!$CK$9:CL$445,2,FALSE)</f>
        <v>1</v>
      </c>
      <c r="AG250" s="3">
        <f t="shared" si="51"/>
        <v>21.307185518133121</v>
      </c>
      <c r="AH250" s="3">
        <f>AG250/(VLOOKUP($BI250,'5-7 Weighting'!$CO$12:$CP$23,2,FALSE)/(VLOOKUP($BI250,'5-7 Weighting'!$CO$12:$CQ$23,3,FALSE)))</f>
        <v>0.32655127816492985</v>
      </c>
      <c r="AI250" s="3">
        <f t="shared" si="44"/>
        <v>3.5356795391177503E-2</v>
      </c>
      <c r="AJ250" s="3" t="s">
        <v>24</v>
      </c>
      <c r="AK250" s="6">
        <v>0.10827333333333333</v>
      </c>
      <c r="AL250" s="3" t="s">
        <v>25</v>
      </c>
      <c r="AM250" s="3">
        <v>4.6932524201704955E-2</v>
      </c>
      <c r="AN250" s="3" t="s">
        <v>26</v>
      </c>
      <c r="AO250" s="3" t="s">
        <v>5</v>
      </c>
      <c r="AP250" s="3" t="s">
        <v>6</v>
      </c>
      <c r="AQ250" s="3" t="s">
        <v>5</v>
      </c>
      <c r="AR250" s="3" t="s">
        <v>7</v>
      </c>
      <c r="AS250" s="3" t="s">
        <v>617</v>
      </c>
      <c r="AT250" s="3" t="s">
        <v>28</v>
      </c>
      <c r="AU250" s="3" t="s">
        <v>10</v>
      </c>
      <c r="AV250" s="3" t="s">
        <v>182</v>
      </c>
      <c r="AW250" s="4" t="s">
        <v>12</v>
      </c>
      <c r="AX250" s="4" t="s">
        <v>13</v>
      </c>
      <c r="AY250" s="4">
        <v>2000</v>
      </c>
      <c r="AZ250" s="3" t="s">
        <v>30</v>
      </c>
      <c r="BA250" s="3" t="s">
        <v>30</v>
      </c>
      <c r="BB250" s="3">
        <v>268</v>
      </c>
      <c r="BC250" s="3">
        <v>1</v>
      </c>
      <c r="BD250" s="3">
        <v>0</v>
      </c>
      <c r="BE250" s="3">
        <v>0</v>
      </c>
      <c r="BF250" s="3">
        <v>0</v>
      </c>
      <c r="BG250" s="4" t="s">
        <v>15</v>
      </c>
      <c r="BH250" s="4" t="s">
        <v>41</v>
      </c>
      <c r="BI250" s="4" t="s">
        <v>42</v>
      </c>
      <c r="BJ250" s="4" t="s">
        <v>33</v>
      </c>
      <c r="BK250" s="4"/>
      <c r="BL250" s="3">
        <v>9.1560000000000002E-2</v>
      </c>
      <c r="BM250" s="3"/>
      <c r="BN250" s="3"/>
      <c r="BO250" s="3" t="s">
        <v>20</v>
      </c>
      <c r="BP250" s="3">
        <v>2.3069999999999999</v>
      </c>
      <c r="BQ250" s="3"/>
    </row>
    <row r="251" spans="1:69" x14ac:dyDescent="0.25">
      <c r="A251" s="2">
        <v>14</v>
      </c>
      <c r="B251" s="3" t="s">
        <v>169</v>
      </c>
      <c r="C251" s="3">
        <v>14.1</v>
      </c>
      <c r="D251" s="3" t="s">
        <v>375</v>
      </c>
      <c r="E251" s="3" t="s">
        <v>260</v>
      </c>
      <c r="F251" s="3"/>
      <c r="G251" s="3"/>
      <c r="H251" s="3" t="str">
        <f>IF(AK251&lt;'2_3 - Outliers'!$F$11,"Exclude, Low outlier",IF(AK251&gt;'2_3 - Outliers'!$F$12,"Exclude, High outlier",""))</f>
        <v/>
      </c>
      <c r="I251" s="3">
        <f>IF(AM251="",VLOOKUP(BI251,'4 -Impute_SE'!$B$10:$C$21,2,FALSE),Database!AM251)</f>
        <v>7.9336709847607212E-2</v>
      </c>
      <c r="J251" s="3">
        <f t="shared" si="39"/>
        <v>12.604505555131235</v>
      </c>
      <c r="K251" s="3" t="s">
        <v>1640</v>
      </c>
      <c r="L251" s="3">
        <f>1/VLOOKUP($K251,'5-7 Weighting'!J:K,2,FALSE)</f>
        <v>1</v>
      </c>
      <c r="M251" s="3">
        <f t="shared" si="40"/>
        <v>12.604505555131235</v>
      </c>
      <c r="N251" s="3">
        <f>M251/(VLOOKUP($BI251,'5-7 Weighting'!$M$9:$N$20,2,FALSE)/VLOOKUP($BI251,'5-7 Weighting'!$M$9:$O$20,3,FALSE))</f>
        <v>0.25534362137301297</v>
      </c>
      <c r="O251" s="3">
        <f t="shared" si="41"/>
        <v>2.7763511951887698E-2</v>
      </c>
      <c r="P251" s="3" t="e">
        <f>1/VLOOKUP($K251,'5-7 Weighting'!Y:Z,2,FALSE)</f>
        <v>#N/A</v>
      </c>
      <c r="Q251" s="3" t="e">
        <f t="shared" si="45"/>
        <v>#N/A</v>
      </c>
      <c r="R251" s="3" t="e">
        <f>Q251/(VLOOKUP($BI251,'5-7 Weighting'!$AC$12:$AD$20,2,FALSE)/(VLOOKUP($BI251,'5-7 Weighting'!$AC$12:$AE$20,3,FALSE)))</f>
        <v>#N/A</v>
      </c>
      <c r="S251" s="3" t="e">
        <f t="shared" si="42"/>
        <v>#N/A</v>
      </c>
      <c r="T251" s="3">
        <f>1/VLOOKUP($K251,'5-7 Weighting'!$AO$9:$AP$311,2,FALSE)</f>
        <v>1</v>
      </c>
      <c r="U251" s="3">
        <f t="shared" si="46"/>
        <v>12.604505555131235</v>
      </c>
      <c r="V251" s="3">
        <f>U251/(VLOOKUP($BI251,'5-7 Weighting'!$AS$12:$AT$22,2,FALSE)/VLOOKUP($BI251,'5-7 Weighting'!$AS$12:$AU$22,3,FALSE))</f>
        <v>0.71038280977910429</v>
      </c>
      <c r="W251" s="3">
        <f t="shared" si="47"/>
        <v>7.7239922907282002E-2</v>
      </c>
      <c r="X251" s="3" t="e">
        <f>1/VLOOKUP($K251,'5-7 Weighting'!$BE$9:$BF$487,2,FALSE)</f>
        <v>#N/A</v>
      </c>
      <c r="Y251" s="3" t="e">
        <f t="shared" si="48"/>
        <v>#N/A</v>
      </c>
      <c r="Z251" s="3" t="e">
        <f>Y251/(VLOOKUP($BI251,'5-7 Weighting'!$BI$12:$BJ$23,2,FALSE)/VLOOKUP($BI251,'5-7 Weighting'!$BI$12:$BK$23,3,FALSE))</f>
        <v>#N/A</v>
      </c>
      <c r="AA251" s="3" t="e">
        <f t="shared" si="49"/>
        <v>#N/A</v>
      </c>
      <c r="AB251" s="3">
        <f>1/VLOOKUP($K251,'5-7 Weighting'!$BU$9:$BV$415,2,FALSE)</f>
        <v>1</v>
      </c>
      <c r="AC251" s="3">
        <f t="shared" si="50"/>
        <v>12.604505555131235</v>
      </c>
      <c r="AD251" s="3">
        <f>AC251/(VLOOKUP($BI251,'5-7 Weighting'!$BY$12:$BZ$23,2,FALSE)/(VLOOKUP($BI251,'5-7 Weighting'!$BY$12:$CA$23,3,FALSE)))</f>
        <v>0.6772669290737372</v>
      </c>
      <c r="AE251" s="3">
        <f t="shared" si="43"/>
        <v>7.3639233198187437E-2</v>
      </c>
      <c r="AF251" s="3" t="e">
        <f>1/VLOOKUP($K251,'5-7 Weighting'!$CK$9:CL$445,2,FALSE)</f>
        <v>#N/A</v>
      </c>
      <c r="AG251" s="3" t="e">
        <f t="shared" si="51"/>
        <v>#N/A</v>
      </c>
      <c r="AH251" s="3" t="e">
        <f>AG251/(VLOOKUP($BI251,'5-7 Weighting'!$CO$12:$CP$23,2,FALSE)/(VLOOKUP($BI251,'5-7 Weighting'!$CO$12:$CQ$23,3,FALSE)))</f>
        <v>#N/A</v>
      </c>
      <c r="AI251" s="3" t="e">
        <f t="shared" si="44"/>
        <v>#N/A</v>
      </c>
      <c r="AJ251" s="3" t="s">
        <v>172</v>
      </c>
      <c r="AK251" s="6">
        <v>0.10872999999999999</v>
      </c>
      <c r="AL251" s="3" t="s">
        <v>157</v>
      </c>
      <c r="AM251" s="3"/>
      <c r="AN251" s="3"/>
      <c r="AO251" s="3" t="s">
        <v>53</v>
      </c>
      <c r="AP251" s="3" t="s">
        <v>6</v>
      </c>
      <c r="AQ251" s="3" t="s">
        <v>54</v>
      </c>
      <c r="AR251" s="3" t="s">
        <v>7</v>
      </c>
      <c r="AS251" s="3" t="s">
        <v>8</v>
      </c>
      <c r="AT251" s="3" t="s">
        <v>28</v>
      </c>
      <c r="AU251" s="3" t="s">
        <v>10</v>
      </c>
      <c r="AV251" s="3" t="s">
        <v>173</v>
      </c>
      <c r="AW251" s="4" t="s">
        <v>12</v>
      </c>
      <c r="AX251" s="4" t="s">
        <v>13</v>
      </c>
      <c r="AY251" s="4">
        <v>2000</v>
      </c>
      <c r="AZ251" s="3" t="s">
        <v>30</v>
      </c>
      <c r="BA251" s="3" t="s">
        <v>30</v>
      </c>
      <c r="BB251" s="3">
        <v>265</v>
      </c>
      <c r="BC251" s="3">
        <v>0</v>
      </c>
      <c r="BD251" s="3">
        <v>0</v>
      </c>
      <c r="BE251" s="3">
        <v>1</v>
      </c>
      <c r="BF251" s="3">
        <v>1</v>
      </c>
      <c r="BG251" s="4" t="s">
        <v>15</v>
      </c>
      <c r="BH251" s="4" t="s">
        <v>41</v>
      </c>
      <c r="BI251" s="4" t="s">
        <v>42</v>
      </c>
      <c r="BJ251" s="4" t="s">
        <v>33</v>
      </c>
      <c r="BK251" s="4"/>
      <c r="BL251" s="3">
        <v>0.10872999999999999</v>
      </c>
      <c r="BM251" s="3"/>
      <c r="BN251" s="3"/>
      <c r="BO251" s="3" t="s">
        <v>20</v>
      </c>
      <c r="BP251" s="3" t="s">
        <v>20</v>
      </c>
      <c r="BQ251" s="3"/>
    </row>
    <row r="252" spans="1:69" x14ac:dyDescent="0.25">
      <c r="A252" s="2">
        <v>72</v>
      </c>
      <c r="B252" s="3" t="s">
        <v>275</v>
      </c>
      <c r="C252" s="3">
        <v>72.400000000000006</v>
      </c>
      <c r="D252" s="3" t="s">
        <v>373</v>
      </c>
      <c r="E252" s="3" t="s">
        <v>374</v>
      </c>
      <c r="F252" s="3"/>
      <c r="G252" s="3"/>
      <c r="H252" s="3" t="str">
        <f>IF(AK252&lt;'2_3 - Outliers'!$F$11,"Exclude, Low outlier",IF(AK252&gt;'2_3 - Outliers'!$F$12,"Exclude, High outlier",""))</f>
        <v/>
      </c>
      <c r="I252" s="3">
        <f>IF(AM252="",VLOOKUP(BI252,'4 -Impute_SE'!$B$10:$C$21,2,FALSE),Database!AM252)</f>
        <v>3.4187648600865699E-2</v>
      </c>
      <c r="J252" s="3">
        <f t="shared" si="39"/>
        <v>29.250329897642565</v>
      </c>
      <c r="K252" s="3" t="s">
        <v>1641</v>
      </c>
      <c r="L252" s="3">
        <f>1/VLOOKUP($K252,'5-7 Weighting'!J:K,2,FALSE)</f>
        <v>1</v>
      </c>
      <c r="M252" s="3">
        <f t="shared" si="40"/>
        <v>29.250329897642565</v>
      </c>
      <c r="N252" s="3">
        <f>M252/(VLOOKUP($BI252,'5-7 Weighting'!$M$9:$N$20,2,FALSE)/VLOOKUP($BI252,'5-7 Weighting'!$M$9:$O$20,3,FALSE))</f>
        <v>0.54102568330461986</v>
      </c>
      <c r="O252" s="3">
        <f t="shared" si="41"/>
        <v>5.9512825163508185E-2</v>
      </c>
      <c r="P252" s="3" t="e">
        <f>1/VLOOKUP($K252,'5-7 Weighting'!Y:Z,2,FALSE)</f>
        <v>#N/A</v>
      </c>
      <c r="Q252" s="3" t="e">
        <f t="shared" si="45"/>
        <v>#N/A</v>
      </c>
      <c r="R252" s="3" t="e">
        <f>Q252/(VLOOKUP($BI252,'5-7 Weighting'!$AC$12:$AD$20,2,FALSE)/(VLOOKUP($BI252,'5-7 Weighting'!$AC$12:$AE$20,3,FALSE)))</f>
        <v>#N/A</v>
      </c>
      <c r="S252" s="3" t="e">
        <f t="shared" si="42"/>
        <v>#N/A</v>
      </c>
      <c r="T252" s="3" t="e">
        <f>1/VLOOKUP($K252,'5-7 Weighting'!$AO$9:$AP$311,2,FALSE)</f>
        <v>#N/A</v>
      </c>
      <c r="U252" s="3" t="e">
        <f t="shared" si="46"/>
        <v>#N/A</v>
      </c>
      <c r="V252" s="3" t="e">
        <f>U252/(VLOOKUP($BI252,'5-7 Weighting'!$AS$12:$AT$22,2,FALSE)/VLOOKUP($BI252,'5-7 Weighting'!$AS$12:$AU$22,3,FALSE))</f>
        <v>#N/A</v>
      </c>
      <c r="W252" s="3" t="e">
        <f t="shared" si="47"/>
        <v>#N/A</v>
      </c>
      <c r="X252" s="3">
        <f>1/VLOOKUP($K252,'5-7 Weighting'!$BE$9:$BF$487,2,FALSE)</f>
        <v>1</v>
      </c>
      <c r="Y252" s="3">
        <f t="shared" si="48"/>
        <v>29.250329897642565</v>
      </c>
      <c r="Z252" s="3">
        <f>Y252/(VLOOKUP($BI252,'5-7 Weighting'!$BI$12:$BJ$23,2,FALSE)/VLOOKUP($BI252,'5-7 Weighting'!$BI$12:$BK$23,3,FALSE))</f>
        <v>0.45204995231547368</v>
      </c>
      <c r="AA252" s="3">
        <f t="shared" si="49"/>
        <v>4.9725494754702108E-2</v>
      </c>
      <c r="AB252" s="3">
        <f>1/VLOOKUP($K252,'5-7 Weighting'!$BU$9:$BV$415,2,FALSE)</f>
        <v>1</v>
      </c>
      <c r="AC252" s="3">
        <f t="shared" si="50"/>
        <v>29.250329897642565</v>
      </c>
      <c r="AD252" s="3">
        <f>AC252/(VLOOKUP($BI252,'5-7 Weighting'!$BY$12:$BZ$23,2,FALSE)/(VLOOKUP($BI252,'5-7 Weighting'!$BY$12:$CA$23,3,FALSE)))</f>
        <v>1.2941720052937107</v>
      </c>
      <c r="AE252" s="3">
        <f t="shared" si="43"/>
        <v>0.14235892058230817</v>
      </c>
      <c r="AF252" s="3" t="e">
        <f>1/VLOOKUP($K252,'5-7 Weighting'!$CK$9:CL$445,2,FALSE)</f>
        <v>#N/A</v>
      </c>
      <c r="AG252" s="3" t="e">
        <f t="shared" si="51"/>
        <v>#N/A</v>
      </c>
      <c r="AH252" s="3" t="e">
        <f>AG252/(VLOOKUP($BI252,'5-7 Weighting'!$CO$12:$CP$23,2,FALSE)/(VLOOKUP($BI252,'5-7 Weighting'!$CO$12:$CQ$23,3,FALSE)))</f>
        <v>#N/A</v>
      </c>
      <c r="AI252" s="3" t="e">
        <f t="shared" si="44"/>
        <v>#N/A</v>
      </c>
      <c r="AJ252" s="3" t="s">
        <v>278</v>
      </c>
      <c r="AK252" s="6">
        <v>0.11</v>
      </c>
      <c r="AL252" s="3" t="s">
        <v>4</v>
      </c>
      <c r="AM252" s="3">
        <v>3.4187648600865699E-2</v>
      </c>
      <c r="AN252" s="3" t="s">
        <v>26</v>
      </c>
      <c r="AO252" s="3" t="s">
        <v>5</v>
      </c>
      <c r="AP252" s="3" t="s">
        <v>6</v>
      </c>
      <c r="AQ252" s="3" t="s">
        <v>5</v>
      </c>
      <c r="AR252" s="3" t="s">
        <v>201</v>
      </c>
      <c r="AS252" s="3" t="s">
        <v>84</v>
      </c>
      <c r="AT252" s="3" t="s">
        <v>38</v>
      </c>
      <c r="AU252" s="3" t="s">
        <v>10</v>
      </c>
      <c r="AV252" s="3" t="s">
        <v>11</v>
      </c>
      <c r="AW252" s="4" t="s">
        <v>12</v>
      </c>
      <c r="AX252" s="4" t="s">
        <v>40</v>
      </c>
      <c r="AY252" s="4">
        <v>2009</v>
      </c>
      <c r="AZ252" s="3" t="s">
        <v>30</v>
      </c>
      <c r="BA252" s="3" t="s">
        <v>14</v>
      </c>
      <c r="BB252" s="3">
        <v>1605</v>
      </c>
      <c r="BC252" s="3">
        <v>0</v>
      </c>
      <c r="BD252" s="3">
        <v>0</v>
      </c>
      <c r="BE252" s="3">
        <v>1</v>
      </c>
      <c r="BF252" s="3">
        <v>1</v>
      </c>
      <c r="BG252" s="4" t="s">
        <v>15</v>
      </c>
      <c r="BH252" s="4" t="s">
        <v>16</v>
      </c>
      <c r="BI252" s="4" t="s">
        <v>17</v>
      </c>
      <c r="BJ252" s="4" t="s">
        <v>18</v>
      </c>
      <c r="BK252" s="4"/>
      <c r="BL252" s="3">
        <v>1.6402999999999999E-3</v>
      </c>
      <c r="BM252" s="6"/>
      <c r="BN252" s="6">
        <v>1.0016416460279076</v>
      </c>
      <c r="BO252" s="3" t="s">
        <v>19</v>
      </c>
      <c r="BP252" s="3">
        <v>3.2175362887406824</v>
      </c>
      <c r="BQ252" s="3" t="s">
        <v>91</v>
      </c>
    </row>
    <row r="253" spans="1:69" x14ac:dyDescent="0.25">
      <c r="A253" s="2">
        <v>150</v>
      </c>
      <c r="B253" s="3" t="s">
        <v>1182</v>
      </c>
      <c r="C253" s="3">
        <v>150.1</v>
      </c>
      <c r="D253" s="3" t="s">
        <v>1183</v>
      </c>
      <c r="E253" s="3" t="s">
        <v>1184</v>
      </c>
      <c r="F253" s="3"/>
      <c r="G253" s="3"/>
      <c r="H253" s="3" t="str">
        <f>IF(AK253&lt;'2_3 - Outliers'!$F$11,"Exclude, Low outlier",IF(AK253&gt;'2_3 - Outliers'!$F$12,"Exclude, High outlier",""))</f>
        <v/>
      </c>
      <c r="I253" s="3">
        <f>IF(AM253="",VLOOKUP(BI253,'4 -Impute_SE'!$B$10:$C$21,2,FALSE),Database!AM253)</f>
        <v>6.2340116200624504E-2</v>
      </c>
      <c r="J253" s="3">
        <f t="shared" si="39"/>
        <v>16.041035226526933</v>
      </c>
      <c r="K253" s="3" t="s">
        <v>1642</v>
      </c>
      <c r="L253" s="3">
        <f>1/VLOOKUP($K253,'5-7 Weighting'!J:K,2,FALSE)</f>
        <v>1</v>
      </c>
      <c r="M253" s="3">
        <f t="shared" si="40"/>
        <v>16.041035226526933</v>
      </c>
      <c r="N253" s="3">
        <f>M253/(VLOOKUP($BI253,'5-7 Weighting'!$M$9:$N$20,2,FALSE)/VLOOKUP($BI253,'5-7 Weighting'!$M$9:$O$20,3,FALSE))</f>
        <v>0.29670133891531481</v>
      </c>
      <c r="O253" s="3">
        <f t="shared" si="41"/>
        <v>3.2812606406184476E-2</v>
      </c>
      <c r="P253" s="3" t="e">
        <f>1/VLOOKUP($K253,'5-7 Weighting'!Y:Z,2,FALSE)</f>
        <v>#N/A</v>
      </c>
      <c r="Q253" s="3" t="e">
        <f t="shared" si="45"/>
        <v>#N/A</v>
      </c>
      <c r="R253" s="3" t="e">
        <f>Q253/(VLOOKUP($BI253,'5-7 Weighting'!$AC$12:$AD$20,2,FALSE)/(VLOOKUP($BI253,'5-7 Weighting'!$AC$12:$AE$20,3,FALSE)))</f>
        <v>#N/A</v>
      </c>
      <c r="S253" s="3" t="e">
        <f t="shared" si="42"/>
        <v>#N/A</v>
      </c>
      <c r="T253" s="3" t="e">
        <f>1/VLOOKUP($K253,'5-7 Weighting'!$AO$9:$AP$311,2,FALSE)</f>
        <v>#N/A</v>
      </c>
      <c r="U253" s="3" t="e">
        <f t="shared" si="46"/>
        <v>#N/A</v>
      </c>
      <c r="V253" s="3" t="e">
        <f>U253/(VLOOKUP($BI253,'5-7 Weighting'!$AS$12:$AT$22,2,FALSE)/VLOOKUP($BI253,'5-7 Weighting'!$AS$12:$AU$22,3,FALSE))</f>
        <v>#N/A</v>
      </c>
      <c r="W253" s="3" t="e">
        <f t="shared" si="47"/>
        <v>#N/A</v>
      </c>
      <c r="X253" s="3">
        <f>1/VLOOKUP($K253,'5-7 Weighting'!$BE$9:$BF$487,2,FALSE)</f>
        <v>1</v>
      </c>
      <c r="Y253" s="3">
        <f t="shared" si="48"/>
        <v>16.041035226526933</v>
      </c>
      <c r="Z253" s="3">
        <f>Y253/(VLOOKUP($BI253,'5-7 Weighting'!$BI$12:$BJ$23,2,FALSE)/VLOOKUP($BI253,'5-7 Weighting'!$BI$12:$BK$23,3,FALSE))</f>
        <v>0.24790657864774227</v>
      </c>
      <c r="AA253" s="3">
        <f t="shared" si="49"/>
        <v>2.7416327207724332E-2</v>
      </c>
      <c r="AB253" s="3" t="e">
        <f>1/VLOOKUP($K253,'5-7 Weighting'!$BU$9:$BV$415,2,FALSE)</f>
        <v>#N/A</v>
      </c>
      <c r="AC253" s="3" t="e">
        <f t="shared" si="50"/>
        <v>#N/A</v>
      </c>
      <c r="AD253" s="3" t="e">
        <f>AC253/(VLOOKUP($BI253,'5-7 Weighting'!$BY$12:$BZ$23,2,FALSE)/(VLOOKUP($BI253,'5-7 Weighting'!$BY$12:$CA$23,3,FALSE)))</f>
        <v>#N/A</v>
      </c>
      <c r="AE253" s="3" t="e">
        <f t="shared" si="43"/>
        <v>#N/A</v>
      </c>
      <c r="AF253" s="3">
        <f>1/VLOOKUP($K253,'5-7 Weighting'!$CK$9:CL$445,2,FALSE)</f>
        <v>1</v>
      </c>
      <c r="AG253" s="3">
        <f t="shared" si="51"/>
        <v>16.041035226526933</v>
      </c>
      <c r="AH253" s="3">
        <f>AG253/(VLOOKUP($BI253,'5-7 Weighting'!$CO$12:$CP$23,2,FALSE)/(VLOOKUP($BI253,'5-7 Weighting'!$CO$12:$CQ$23,3,FALSE)))</f>
        <v>0.24592597937794428</v>
      </c>
      <c r="AI253" s="3">
        <f t="shared" si="44"/>
        <v>2.7197290028701668E-2</v>
      </c>
      <c r="AJ253" s="3" t="s">
        <v>24</v>
      </c>
      <c r="AK253" s="6">
        <v>0.11059136613990787</v>
      </c>
      <c r="AL253" s="3" t="s">
        <v>1303</v>
      </c>
      <c r="AM253" s="3">
        <v>6.2340116200624504E-2</v>
      </c>
      <c r="AN253" s="3" t="s">
        <v>26</v>
      </c>
      <c r="AO253" s="3" t="s">
        <v>53</v>
      </c>
      <c r="AP253" s="3" t="s">
        <v>6</v>
      </c>
      <c r="AQ253" s="3" t="s">
        <v>1311</v>
      </c>
      <c r="AR253" s="3" t="s">
        <v>7</v>
      </c>
      <c r="AS253" s="3" t="s">
        <v>1315</v>
      </c>
      <c r="AT253" s="3" t="s">
        <v>698</v>
      </c>
      <c r="AU253" s="3" t="s">
        <v>10</v>
      </c>
      <c r="AV253" s="3" t="s">
        <v>182</v>
      </c>
      <c r="AW253" s="4" t="s">
        <v>1335</v>
      </c>
      <c r="AX253" s="4" t="s">
        <v>1336</v>
      </c>
      <c r="AY253" s="4">
        <v>2015</v>
      </c>
      <c r="AZ253" s="3" t="s">
        <v>14</v>
      </c>
      <c r="BA253" s="3" t="s">
        <v>2425</v>
      </c>
      <c r="BB253" s="3">
        <v>108</v>
      </c>
      <c r="BC253" s="3">
        <v>1</v>
      </c>
      <c r="BD253" s="3">
        <v>0</v>
      </c>
      <c r="BE253" s="3">
        <v>0</v>
      </c>
      <c r="BF253" s="3">
        <v>0</v>
      </c>
      <c r="BG253" s="4" t="s">
        <v>15</v>
      </c>
      <c r="BH253" s="4" t="s">
        <v>1349</v>
      </c>
      <c r="BI253" s="3" t="s">
        <v>17</v>
      </c>
      <c r="BJ253" s="4" t="s">
        <v>33</v>
      </c>
      <c r="BK253" s="4"/>
      <c r="BL253" s="3">
        <v>1007</v>
      </c>
      <c r="BM253" s="3"/>
      <c r="BN253" s="3"/>
      <c r="BO253" s="3"/>
      <c r="BP253" s="3">
        <v>1.774</v>
      </c>
      <c r="BQ253" s="3" t="s">
        <v>1305</v>
      </c>
    </row>
    <row r="254" spans="1:69" x14ac:dyDescent="0.25">
      <c r="A254" s="2">
        <v>65</v>
      </c>
      <c r="B254" s="3" t="s">
        <v>354</v>
      </c>
      <c r="C254" s="3">
        <v>65.8</v>
      </c>
      <c r="D254" s="3" t="s">
        <v>718</v>
      </c>
      <c r="E254" s="3" t="s">
        <v>397</v>
      </c>
      <c r="F254" s="3"/>
      <c r="G254" s="3"/>
      <c r="H254" s="3" t="str">
        <f>IF(AK254&lt;'2_3 - Outliers'!$F$11,"Exclude, Low outlier",IF(AK254&gt;'2_3 - Outliers'!$F$12,"Exclude, High outlier",""))</f>
        <v/>
      </c>
      <c r="I254" s="3">
        <f>IF(AM254="",VLOOKUP(BI254,'4 -Impute_SE'!$B$10:$C$21,2,FALSE),Database!AM254)</f>
        <v>7.4228947368421047E-2</v>
      </c>
      <c r="J254" s="3">
        <f t="shared" si="39"/>
        <v>13.471833232885455</v>
      </c>
      <c r="K254" s="3" t="s">
        <v>1643</v>
      </c>
      <c r="L254" s="3">
        <f>1/VLOOKUP($K254,'5-7 Weighting'!J:K,2,FALSE)</f>
        <v>1</v>
      </c>
      <c r="M254" s="3">
        <f t="shared" si="40"/>
        <v>13.471833232885455</v>
      </c>
      <c r="N254" s="3">
        <f>M254/(VLOOKUP($BI254,'5-7 Weighting'!$M$9:$N$20,2,FALSE)/VLOOKUP($BI254,'5-7 Weighting'!$M$9:$O$20,3,FALSE))</f>
        <v>1.5865771388571408</v>
      </c>
      <c r="O254" s="3">
        <f t="shared" si="41"/>
        <v>0.17901032542297349</v>
      </c>
      <c r="P254" s="3" t="e">
        <f>1/VLOOKUP($K254,'5-7 Weighting'!Y:Z,2,FALSE)</f>
        <v>#N/A</v>
      </c>
      <c r="Q254" s="3" t="e">
        <f t="shared" si="45"/>
        <v>#N/A</v>
      </c>
      <c r="R254" s="3" t="e">
        <f>Q254/(VLOOKUP($BI254,'5-7 Weighting'!$AC$12:$AD$20,2,FALSE)/(VLOOKUP($BI254,'5-7 Weighting'!$AC$12:$AE$20,3,FALSE)))</f>
        <v>#N/A</v>
      </c>
      <c r="S254" s="3" t="e">
        <f t="shared" si="42"/>
        <v>#N/A</v>
      </c>
      <c r="T254" s="3" t="e">
        <f>1/VLOOKUP($K254,'5-7 Weighting'!$AO$9:$AP$311,2,FALSE)</f>
        <v>#N/A</v>
      </c>
      <c r="U254" s="3" t="e">
        <f t="shared" si="46"/>
        <v>#N/A</v>
      </c>
      <c r="V254" s="3" t="e">
        <f>U254/(VLOOKUP($BI254,'5-7 Weighting'!$AS$12:$AT$22,2,FALSE)/VLOOKUP($BI254,'5-7 Weighting'!$AS$12:$AU$22,3,FALSE))</f>
        <v>#N/A</v>
      </c>
      <c r="W254" s="3" t="e">
        <f t="shared" si="47"/>
        <v>#N/A</v>
      </c>
      <c r="X254" s="3">
        <f>1/VLOOKUP($K254,'5-7 Weighting'!$BE$9:$BF$487,2,FALSE)</f>
        <v>1</v>
      </c>
      <c r="Y254" s="3">
        <f t="shared" si="48"/>
        <v>13.471833232885455</v>
      </c>
      <c r="Z254" s="3">
        <f>Y254/(VLOOKUP($BI254,'5-7 Weighting'!$BI$12:$BJ$23,2,FALSE)/VLOOKUP($BI254,'5-7 Weighting'!$BI$12:$BK$23,3,FALSE))</f>
        <v>1.5865771388571412</v>
      </c>
      <c r="AA254" s="3">
        <f t="shared" si="49"/>
        <v>0.17901032542297352</v>
      </c>
      <c r="AB254" s="3" t="e">
        <f>1/VLOOKUP($K254,'5-7 Weighting'!$BU$9:$BV$415,2,FALSE)</f>
        <v>#N/A</v>
      </c>
      <c r="AC254" s="3" t="e">
        <f t="shared" si="50"/>
        <v>#N/A</v>
      </c>
      <c r="AD254" s="3" t="e">
        <f>AC254/(VLOOKUP($BI254,'5-7 Weighting'!$BY$12:$BZ$23,2,FALSE)/(VLOOKUP($BI254,'5-7 Weighting'!$BY$12:$CA$23,3,FALSE)))</f>
        <v>#N/A</v>
      </c>
      <c r="AE254" s="3" t="e">
        <f t="shared" si="43"/>
        <v>#N/A</v>
      </c>
      <c r="AF254" s="3">
        <f>1/VLOOKUP($K254,'5-7 Weighting'!$CK$9:CL$445,2,FALSE)</f>
        <v>1</v>
      </c>
      <c r="AG254" s="3">
        <f t="shared" si="51"/>
        <v>13.471833232885455</v>
      </c>
      <c r="AH254" s="3">
        <f>AG254/(VLOOKUP($BI254,'5-7 Weighting'!$CO$12:$CP$23,2,FALSE)/(VLOOKUP($BI254,'5-7 Weighting'!$CO$12:$CQ$23,3,FALSE)))</f>
        <v>1.6179795958325547</v>
      </c>
      <c r="AI254" s="3">
        <f t="shared" si="44"/>
        <v>0.18255340183859547</v>
      </c>
      <c r="AJ254" s="3" t="s">
        <v>370</v>
      </c>
      <c r="AK254" s="6">
        <v>0.112828</v>
      </c>
      <c r="AL254" s="3" t="s">
        <v>358</v>
      </c>
      <c r="AM254" s="3">
        <v>7.4228947368421047E-2</v>
      </c>
      <c r="AN254" s="3" t="s">
        <v>26</v>
      </c>
      <c r="AO254" s="3" t="s">
        <v>53</v>
      </c>
      <c r="AP254" s="3" t="s">
        <v>6</v>
      </c>
      <c r="AQ254" s="3" t="s">
        <v>54</v>
      </c>
      <c r="AR254" s="3" t="s">
        <v>7</v>
      </c>
      <c r="AS254" s="3" t="s">
        <v>359</v>
      </c>
      <c r="AT254" s="3" t="s">
        <v>28</v>
      </c>
      <c r="AU254" s="3" t="s">
        <v>10</v>
      </c>
      <c r="AV254" s="3" t="s">
        <v>11</v>
      </c>
      <c r="AW254" s="4" t="s">
        <v>108</v>
      </c>
      <c r="AX254" s="4" t="s">
        <v>360</v>
      </c>
      <c r="AY254" s="4">
        <v>2010</v>
      </c>
      <c r="AZ254" s="3" t="s">
        <v>14</v>
      </c>
      <c r="BA254" s="3" t="s">
        <v>14</v>
      </c>
      <c r="BB254" s="3">
        <v>473</v>
      </c>
      <c r="BC254" s="3">
        <v>1</v>
      </c>
      <c r="BD254" s="3">
        <v>0</v>
      </c>
      <c r="BE254" s="3">
        <v>0</v>
      </c>
      <c r="BF254" s="3">
        <v>0</v>
      </c>
      <c r="BG254" s="4" t="s">
        <v>348</v>
      </c>
      <c r="BH254" s="4" t="s">
        <v>435</v>
      </c>
      <c r="BI254" s="4" t="s">
        <v>711</v>
      </c>
      <c r="BJ254" s="4" t="s">
        <v>33</v>
      </c>
      <c r="BK254" s="4"/>
      <c r="BL254" s="3">
        <v>0.26800000000000002</v>
      </c>
      <c r="BM254" s="3"/>
      <c r="BN254" s="3"/>
      <c r="BO254" s="3" t="s">
        <v>20</v>
      </c>
      <c r="BP254" s="3">
        <v>1.52</v>
      </c>
      <c r="BQ254" s="3"/>
    </row>
    <row r="255" spans="1:69" x14ac:dyDescent="0.25">
      <c r="A255" s="2">
        <v>67</v>
      </c>
      <c r="B255" s="3" t="s">
        <v>248</v>
      </c>
      <c r="C255" s="3">
        <v>67.2</v>
      </c>
      <c r="D255" s="3" t="s">
        <v>256</v>
      </c>
      <c r="E255" s="3" t="s">
        <v>257</v>
      </c>
      <c r="F255" s="3"/>
      <c r="G255" s="3"/>
      <c r="H255" s="3" t="str">
        <f>IF(AK255&lt;'2_3 - Outliers'!$F$11,"Exclude, Low outlier",IF(AK255&gt;'2_3 - Outliers'!$F$12,"Exclude, High outlier",""))</f>
        <v/>
      </c>
      <c r="I255" s="3">
        <f>IF(AM255="",VLOOKUP(BI255,'4 -Impute_SE'!$B$10:$C$21,2,FALSE),Database!AM255)</f>
        <v>4.2481203007518793E-2</v>
      </c>
      <c r="J255" s="3">
        <f t="shared" si="39"/>
        <v>23.539823008849559</v>
      </c>
      <c r="K255" s="3" t="s">
        <v>1644</v>
      </c>
      <c r="L255" s="3">
        <f>1/VLOOKUP($K255,'5-7 Weighting'!J:K,2,FALSE)</f>
        <v>1</v>
      </c>
      <c r="M255" s="3">
        <f t="shared" si="40"/>
        <v>23.539823008849559</v>
      </c>
      <c r="N255" s="3">
        <f>M255/(VLOOKUP($BI255,'5-7 Weighting'!$M$9:$N$20,2,FALSE)/VLOOKUP($BI255,'5-7 Weighting'!$M$9:$O$20,3,FALSE))</f>
        <v>1.3146108968743249</v>
      </c>
      <c r="O255" s="3">
        <f t="shared" si="41"/>
        <v>0.1485510313467987</v>
      </c>
      <c r="P255" s="3" t="e">
        <f>1/VLOOKUP($K255,'5-7 Weighting'!Y:Z,2,FALSE)</f>
        <v>#N/A</v>
      </c>
      <c r="Q255" s="3" t="e">
        <f t="shared" si="45"/>
        <v>#N/A</v>
      </c>
      <c r="R255" s="3" t="e">
        <f>Q255/(VLOOKUP($BI255,'5-7 Weighting'!$AC$12:$AD$20,2,FALSE)/(VLOOKUP($BI255,'5-7 Weighting'!$AC$12:$AE$20,3,FALSE)))</f>
        <v>#N/A</v>
      </c>
      <c r="S255" s="3" t="e">
        <f t="shared" si="42"/>
        <v>#N/A</v>
      </c>
      <c r="T255" s="3" t="e">
        <f>1/VLOOKUP($K255,'5-7 Weighting'!$AO$9:$AP$311,2,FALSE)</f>
        <v>#N/A</v>
      </c>
      <c r="U255" s="3" t="e">
        <f t="shared" si="46"/>
        <v>#N/A</v>
      </c>
      <c r="V255" s="3" t="e">
        <f>U255/(VLOOKUP($BI255,'5-7 Weighting'!$AS$12:$AT$22,2,FALSE)/VLOOKUP($BI255,'5-7 Weighting'!$AS$12:$AU$22,3,FALSE))</f>
        <v>#N/A</v>
      </c>
      <c r="W255" s="3" t="e">
        <f t="shared" si="47"/>
        <v>#N/A</v>
      </c>
      <c r="X255" s="3">
        <f>1/VLOOKUP($K255,'5-7 Weighting'!$BE$9:$BF$487,2,FALSE)</f>
        <v>1</v>
      </c>
      <c r="Y255" s="3">
        <f t="shared" si="48"/>
        <v>23.539823008849559</v>
      </c>
      <c r="Z255" s="3">
        <f>Y255/(VLOOKUP($BI255,'5-7 Weighting'!$BI$12:$BJ$23,2,FALSE)/VLOOKUP($BI255,'5-7 Weighting'!$BI$12:$BK$23,3,FALSE))</f>
        <v>1.2955592089075867</v>
      </c>
      <c r="AA255" s="3">
        <f t="shared" si="49"/>
        <v>0.14639819060655729</v>
      </c>
      <c r="AB255" s="3">
        <f>1/VLOOKUP($K255,'5-7 Weighting'!$BU$9:$BV$415,2,FALSE)</f>
        <v>1</v>
      </c>
      <c r="AC255" s="3">
        <f t="shared" si="50"/>
        <v>23.539823008849559</v>
      </c>
      <c r="AD255" s="3">
        <f>AC255/(VLOOKUP($BI255,'5-7 Weighting'!$BY$12:$BZ$23,2,FALSE)/(VLOOKUP($BI255,'5-7 Weighting'!$BY$12:$CA$23,3,FALSE)))</f>
        <v>1.1587294880089511</v>
      </c>
      <c r="AE255" s="3">
        <f t="shared" si="43"/>
        <v>0.13093643214501149</v>
      </c>
      <c r="AF255" s="3">
        <f>1/VLOOKUP($K255,'5-7 Weighting'!$CK$9:CL$445,2,FALSE)</f>
        <v>1</v>
      </c>
      <c r="AG255" s="3">
        <f t="shared" si="51"/>
        <v>23.539823008849559</v>
      </c>
      <c r="AH255" s="3">
        <f>AG255/(VLOOKUP($BI255,'5-7 Weighting'!$CO$12:$CP$23,2,FALSE)/(VLOOKUP($BI255,'5-7 Weighting'!$CO$12:$CQ$23,3,FALSE)))</f>
        <v>1.3408204869095608</v>
      </c>
      <c r="AI255" s="3">
        <f t="shared" si="44"/>
        <v>0.15151271502078037</v>
      </c>
      <c r="AJ255" s="3" t="s">
        <v>251</v>
      </c>
      <c r="AK255" s="6">
        <v>0.113</v>
      </c>
      <c r="AL255" s="3" t="s">
        <v>157</v>
      </c>
      <c r="AM255" s="3">
        <v>4.2481203007518793E-2</v>
      </c>
      <c r="AN255" s="3" t="s">
        <v>26</v>
      </c>
      <c r="AO255" s="3" t="s">
        <v>5</v>
      </c>
      <c r="AP255" s="3" t="s">
        <v>6</v>
      </c>
      <c r="AQ255" s="3" t="s">
        <v>5</v>
      </c>
      <c r="AR255" s="3" t="s">
        <v>7</v>
      </c>
      <c r="AS255" s="3" t="s">
        <v>252</v>
      </c>
      <c r="AT255" s="3" t="s">
        <v>28</v>
      </c>
      <c r="AU255" s="3" t="s">
        <v>10</v>
      </c>
      <c r="AV255" s="3" t="s">
        <v>11</v>
      </c>
      <c r="AW255" s="4" t="s">
        <v>253</v>
      </c>
      <c r="AX255" s="4" t="s">
        <v>254</v>
      </c>
      <c r="AY255" s="4">
        <v>2013</v>
      </c>
      <c r="AZ255" s="3" t="s">
        <v>14</v>
      </c>
      <c r="BA255" s="3" t="s">
        <v>14</v>
      </c>
      <c r="BB255" s="3">
        <v>1284</v>
      </c>
      <c r="BC255" s="3">
        <v>1</v>
      </c>
      <c r="BD255" s="3">
        <v>0</v>
      </c>
      <c r="BE255" s="3">
        <v>1</v>
      </c>
      <c r="BF255" s="3">
        <v>1</v>
      </c>
      <c r="BG255" s="4" t="s">
        <v>15</v>
      </c>
      <c r="BH255" s="4" t="s">
        <v>255</v>
      </c>
      <c r="BI255" s="4" t="s">
        <v>32</v>
      </c>
      <c r="BJ255" s="4" t="s">
        <v>33</v>
      </c>
      <c r="BK255" s="4"/>
      <c r="BL255" s="3">
        <v>0.113</v>
      </c>
      <c r="BM255" s="3"/>
      <c r="BN255" s="3"/>
      <c r="BO255" s="3" t="s">
        <v>20</v>
      </c>
      <c r="BP255" s="3">
        <v>2.66</v>
      </c>
      <c r="BQ255" s="3"/>
    </row>
    <row r="256" spans="1:69" x14ac:dyDescent="0.25">
      <c r="A256" s="2">
        <v>65</v>
      </c>
      <c r="B256" s="3" t="s">
        <v>354</v>
      </c>
      <c r="C256" s="3">
        <v>65.3</v>
      </c>
      <c r="D256" s="3" t="s">
        <v>713</v>
      </c>
      <c r="E256" s="3" t="s">
        <v>384</v>
      </c>
      <c r="F256" s="3"/>
      <c r="G256" s="3"/>
      <c r="H256" s="3" t="str">
        <f>IF(AK256&lt;'2_3 - Outliers'!$F$11,"Exclude, Low outlier",IF(AK256&gt;'2_3 - Outliers'!$F$12,"Exclude, High outlier",""))</f>
        <v/>
      </c>
      <c r="I256" s="3">
        <f>IF(AM256="",VLOOKUP(BI256,'4 -Impute_SE'!$B$10:$C$21,2,FALSE),Database!AM256)</f>
        <v>0.12597</v>
      </c>
      <c r="J256" s="3">
        <f t="shared" si="39"/>
        <v>7.9383980312772886</v>
      </c>
      <c r="K256" s="3" t="s">
        <v>1645</v>
      </c>
      <c r="L256" s="3">
        <f>1/VLOOKUP($K256,'5-7 Weighting'!J:K,2,FALSE)</f>
        <v>1</v>
      </c>
      <c r="M256" s="3">
        <f t="shared" si="40"/>
        <v>7.9383980312772886</v>
      </c>
      <c r="N256" s="3">
        <f>M256/(VLOOKUP($BI256,'5-7 Weighting'!$M$9:$N$20,2,FALSE)/VLOOKUP($BI256,'5-7 Weighting'!$M$9:$O$20,3,FALSE))</f>
        <v>0.934904746655289</v>
      </c>
      <c r="O256" s="3">
        <f t="shared" si="41"/>
        <v>0.10599295584255009</v>
      </c>
      <c r="P256" s="3" t="e">
        <f>1/VLOOKUP($K256,'5-7 Weighting'!Y:Z,2,FALSE)</f>
        <v>#N/A</v>
      </c>
      <c r="Q256" s="3" t="e">
        <f t="shared" si="45"/>
        <v>#N/A</v>
      </c>
      <c r="R256" s="3" t="e">
        <f>Q256/(VLOOKUP($BI256,'5-7 Weighting'!$AC$12:$AD$20,2,FALSE)/(VLOOKUP($BI256,'5-7 Weighting'!$AC$12:$AE$20,3,FALSE)))</f>
        <v>#N/A</v>
      </c>
      <c r="S256" s="3" t="e">
        <f t="shared" si="42"/>
        <v>#N/A</v>
      </c>
      <c r="T256" s="3" t="e">
        <f>1/VLOOKUP($K256,'5-7 Weighting'!$AO$9:$AP$311,2,FALSE)</f>
        <v>#N/A</v>
      </c>
      <c r="U256" s="3" t="e">
        <f t="shared" si="46"/>
        <v>#N/A</v>
      </c>
      <c r="V256" s="3" t="e">
        <f>U256/(VLOOKUP($BI256,'5-7 Weighting'!$AS$12:$AT$22,2,FALSE)/VLOOKUP($BI256,'5-7 Weighting'!$AS$12:$AU$22,3,FALSE))</f>
        <v>#N/A</v>
      </c>
      <c r="W256" s="3" t="e">
        <f t="shared" si="47"/>
        <v>#N/A</v>
      </c>
      <c r="X256" s="3">
        <f>1/VLOOKUP($K256,'5-7 Weighting'!$BE$9:$BF$487,2,FALSE)</f>
        <v>1</v>
      </c>
      <c r="Y256" s="3">
        <f t="shared" si="48"/>
        <v>7.9383980312772886</v>
      </c>
      <c r="Z256" s="3">
        <f>Y256/(VLOOKUP($BI256,'5-7 Weighting'!$BI$12:$BJ$23,2,FALSE)/VLOOKUP($BI256,'5-7 Weighting'!$BI$12:$BK$23,3,FALSE))</f>
        <v>0.93490474665528922</v>
      </c>
      <c r="AA256" s="3">
        <f t="shared" si="49"/>
        <v>0.10599295584255011</v>
      </c>
      <c r="AB256" s="3" t="e">
        <f>1/VLOOKUP($K256,'5-7 Weighting'!$BU$9:$BV$415,2,FALSE)</f>
        <v>#N/A</v>
      </c>
      <c r="AC256" s="3" t="e">
        <f t="shared" si="50"/>
        <v>#N/A</v>
      </c>
      <c r="AD256" s="3" t="e">
        <f>AC256/(VLOOKUP($BI256,'5-7 Weighting'!$BY$12:$BZ$23,2,FALSE)/(VLOOKUP($BI256,'5-7 Weighting'!$BY$12:$CA$23,3,FALSE)))</f>
        <v>#N/A</v>
      </c>
      <c r="AE256" s="3" t="e">
        <f t="shared" si="43"/>
        <v>#N/A</v>
      </c>
      <c r="AF256" s="3">
        <f>1/VLOOKUP($K256,'5-7 Weighting'!$CK$9:CL$445,2,FALSE)</f>
        <v>1</v>
      </c>
      <c r="AG256" s="3">
        <f t="shared" si="51"/>
        <v>7.9383980312772886</v>
      </c>
      <c r="AH256" s="3">
        <f>AG256/(VLOOKUP($BI256,'5-7 Weighting'!$CO$12:$CP$23,2,FALSE)/(VLOOKUP($BI256,'5-7 Weighting'!$CO$12:$CQ$23,3,FALSE)))</f>
        <v>0.95340892484110396</v>
      </c>
      <c r="AI256" s="3">
        <f t="shared" si="44"/>
        <v>0.10809083003601049</v>
      </c>
      <c r="AJ256" s="3" t="s">
        <v>370</v>
      </c>
      <c r="AK256" s="6">
        <v>0.113373</v>
      </c>
      <c r="AL256" s="3" t="s">
        <v>358</v>
      </c>
      <c r="AM256" s="3">
        <v>0.12597</v>
      </c>
      <c r="AN256" s="3" t="s">
        <v>26</v>
      </c>
      <c r="AO256" s="3" t="s">
        <v>53</v>
      </c>
      <c r="AP256" s="3" t="s">
        <v>6</v>
      </c>
      <c r="AQ256" s="3" t="s">
        <v>54</v>
      </c>
      <c r="AR256" s="3" t="s">
        <v>7</v>
      </c>
      <c r="AS256" s="3" t="s">
        <v>359</v>
      </c>
      <c r="AT256" s="3" t="s">
        <v>28</v>
      </c>
      <c r="AU256" s="3" t="s">
        <v>10</v>
      </c>
      <c r="AV256" s="3" t="s">
        <v>11</v>
      </c>
      <c r="AW256" s="4" t="s">
        <v>108</v>
      </c>
      <c r="AX256" s="4" t="s">
        <v>366</v>
      </c>
      <c r="AY256" s="4">
        <v>2010</v>
      </c>
      <c r="AZ256" s="3" t="s">
        <v>14</v>
      </c>
      <c r="BA256" s="3" t="s">
        <v>14</v>
      </c>
      <c r="BB256" s="3">
        <v>473</v>
      </c>
      <c r="BC256" s="3">
        <v>1</v>
      </c>
      <c r="BD256" s="3">
        <v>0</v>
      </c>
      <c r="BE256" s="3">
        <v>0</v>
      </c>
      <c r="BF256" s="3">
        <v>0</v>
      </c>
      <c r="BG256" s="4" t="s">
        <v>348</v>
      </c>
      <c r="BH256" s="4" t="s">
        <v>435</v>
      </c>
      <c r="BI256" s="4" t="s">
        <v>711</v>
      </c>
      <c r="BJ256" s="4" t="s">
        <v>33</v>
      </c>
      <c r="BK256" s="4"/>
      <c r="BL256" s="3">
        <v>0.221</v>
      </c>
      <c r="BM256" s="3"/>
      <c r="BN256" s="3"/>
      <c r="BO256" s="3" t="s">
        <v>20</v>
      </c>
      <c r="BP256" s="3">
        <v>0.9</v>
      </c>
      <c r="BQ256" s="3"/>
    </row>
    <row r="257" spans="1:69" x14ac:dyDescent="0.25">
      <c r="A257" s="2">
        <v>128</v>
      </c>
      <c r="B257" s="3" t="s">
        <v>695</v>
      </c>
      <c r="C257" s="3">
        <v>128.1</v>
      </c>
      <c r="D257" s="3" t="s">
        <v>696</v>
      </c>
      <c r="E257" s="3" t="s">
        <v>697</v>
      </c>
      <c r="F257" s="3">
        <v>1</v>
      </c>
      <c r="G257" s="3"/>
      <c r="H257" s="3" t="str">
        <f>IF(AK257&lt;'2_3 - Outliers'!$F$11,"Exclude, Low outlier",IF(AK257&gt;'2_3 - Outliers'!$F$12,"Exclude, High outlier",""))</f>
        <v/>
      </c>
      <c r="I257" s="3">
        <f>IF(AM257="",VLOOKUP(BI257,'4 -Impute_SE'!$B$10:$C$21,2,FALSE),Database!AM257)</f>
        <v>3.4439017243834052E-2</v>
      </c>
      <c r="J257" s="3">
        <f t="shared" si="39"/>
        <v>29.036833220873618</v>
      </c>
      <c r="K257" s="3" t="s">
        <v>1646</v>
      </c>
      <c r="L257" s="3">
        <f>1/VLOOKUP($K257,'5-7 Weighting'!J:K,2,FALSE)</f>
        <v>0.5</v>
      </c>
      <c r="M257" s="3">
        <f t="shared" si="40"/>
        <v>14.518416610436809</v>
      </c>
      <c r="N257" s="3">
        <f>M257/(VLOOKUP($BI257,'5-7 Weighting'!$M$9:$N$20,2,FALSE)/VLOOKUP($BI257,'5-7 Weighting'!$M$9:$O$20,3,FALSE))</f>
        <v>0.26853838211909464</v>
      </c>
      <c r="O257" s="3">
        <f t="shared" si="41"/>
        <v>3.0704017268470246E-2</v>
      </c>
      <c r="P257" s="3">
        <f>1/VLOOKUP($K257,'5-7 Weighting'!Y:Z,2,FALSE)</f>
        <v>0.5</v>
      </c>
      <c r="Q257" s="3">
        <f t="shared" si="45"/>
        <v>14.518416610436809</v>
      </c>
      <c r="R257" s="3">
        <f>Q257/(VLOOKUP($BI257,'5-7 Weighting'!$AC$12:$AD$20,2,FALSE)/(VLOOKUP($BI257,'5-7 Weighting'!$AC$12:$AE$20,3,FALSE)))</f>
        <v>5.3810570293208917E-2</v>
      </c>
      <c r="S257" s="3">
        <f t="shared" si="42"/>
        <v>6.152568085318175E-3</v>
      </c>
      <c r="T257" s="3" t="e">
        <f>1/VLOOKUP($K257,'5-7 Weighting'!$AO$9:$AP$311,2,FALSE)</f>
        <v>#N/A</v>
      </c>
      <c r="U257" s="3" t="e">
        <f t="shared" si="46"/>
        <v>#N/A</v>
      </c>
      <c r="V257" s="3" t="e">
        <f>U257/(VLOOKUP($BI257,'5-7 Weighting'!$AS$12:$AT$22,2,FALSE)/VLOOKUP($BI257,'5-7 Weighting'!$AS$12:$AU$22,3,FALSE))</f>
        <v>#N/A</v>
      </c>
      <c r="W257" s="3" t="e">
        <f t="shared" si="47"/>
        <v>#N/A</v>
      </c>
      <c r="X257" s="3">
        <f>1/VLOOKUP($K257,'5-7 Weighting'!$BE$9:$BF$487,2,FALSE)</f>
        <v>0.5</v>
      </c>
      <c r="Y257" s="3">
        <f t="shared" si="48"/>
        <v>14.518416610436809</v>
      </c>
      <c r="Z257" s="3">
        <f>Y257/(VLOOKUP($BI257,'5-7 Weighting'!$BI$12:$BJ$23,2,FALSE)/VLOOKUP($BI257,'5-7 Weighting'!$BI$12:$BK$23,3,FALSE))</f>
        <v>0.2243752313020268</v>
      </c>
      <c r="AA257" s="3">
        <f t="shared" si="49"/>
        <v>2.5654511366867184E-2</v>
      </c>
      <c r="AB257" s="3" t="e">
        <f>1/VLOOKUP($K257,'5-7 Weighting'!$BU$9:$BV$415,2,FALSE)</f>
        <v>#N/A</v>
      </c>
      <c r="AC257" s="3" t="e">
        <f t="shared" si="50"/>
        <v>#N/A</v>
      </c>
      <c r="AD257" s="3" t="e">
        <f>AC257/(VLOOKUP($BI257,'5-7 Weighting'!$BY$12:$BZ$23,2,FALSE)/(VLOOKUP($BI257,'5-7 Weighting'!$BY$12:$CA$23,3,FALSE)))</f>
        <v>#N/A</v>
      </c>
      <c r="AE257" s="3" t="e">
        <f t="shared" si="43"/>
        <v>#N/A</v>
      </c>
      <c r="AF257" s="3">
        <f>1/VLOOKUP($K257,'5-7 Weighting'!$CK$9:CL$445,2,FALSE)</f>
        <v>0.5</v>
      </c>
      <c r="AG257" s="3">
        <f t="shared" si="51"/>
        <v>14.518416610436809</v>
      </c>
      <c r="AH257" s="3">
        <f>AG257/(VLOOKUP($BI257,'5-7 Weighting'!$CO$12:$CP$23,2,FALSE)/(VLOOKUP($BI257,'5-7 Weighting'!$CO$12:$CQ$23,3,FALSE)))</f>
        <v>0.2225826309535342</v>
      </c>
      <c r="AI257" s="3">
        <f t="shared" si="44"/>
        <v>2.5449549857747892E-2</v>
      </c>
      <c r="AJ257" s="3" t="s">
        <v>24</v>
      </c>
      <c r="AK257" s="6">
        <v>0.11433753724952904</v>
      </c>
      <c r="AL257" s="3" t="s">
        <v>47</v>
      </c>
      <c r="AM257" s="3">
        <v>3.4439017243834052E-2</v>
      </c>
      <c r="AN257" s="3" t="s">
        <v>26</v>
      </c>
      <c r="AO257" s="3" t="s">
        <v>5</v>
      </c>
      <c r="AP257" s="3" t="s">
        <v>6</v>
      </c>
      <c r="AQ257" s="3" t="s">
        <v>5</v>
      </c>
      <c r="AR257" s="3" t="s">
        <v>7</v>
      </c>
      <c r="AS257" s="3"/>
      <c r="AT257" s="3" t="s">
        <v>698</v>
      </c>
      <c r="AU257" s="3" t="s">
        <v>338</v>
      </c>
      <c r="AV257" s="3" t="s">
        <v>339</v>
      </c>
      <c r="AW257" s="4" t="s">
        <v>340</v>
      </c>
      <c r="AX257" s="4" t="s">
        <v>341</v>
      </c>
      <c r="AY257" s="4">
        <v>2010</v>
      </c>
      <c r="AZ257" s="3" t="s">
        <v>14</v>
      </c>
      <c r="BA257" s="3" t="s">
        <v>14</v>
      </c>
      <c r="BB257" s="3">
        <v>55</v>
      </c>
      <c r="BC257" s="3">
        <v>1</v>
      </c>
      <c r="BD257" s="3">
        <v>0</v>
      </c>
      <c r="BE257" s="3">
        <v>0</v>
      </c>
      <c r="BF257" s="3">
        <v>0</v>
      </c>
      <c r="BG257" s="4" t="s">
        <v>15</v>
      </c>
      <c r="BH257" s="4" t="s">
        <v>699</v>
      </c>
      <c r="BI257" s="4" t="s">
        <v>700</v>
      </c>
      <c r="BJ257" s="4" t="s">
        <v>33</v>
      </c>
      <c r="BK257" s="4"/>
      <c r="BL257" s="3">
        <v>0.24060000000000001</v>
      </c>
      <c r="BM257" s="3"/>
      <c r="BN257" s="3"/>
      <c r="BO257" s="3"/>
      <c r="BP257" s="3">
        <v>3.32</v>
      </c>
      <c r="BQ257" s="3"/>
    </row>
    <row r="258" spans="1:69" x14ac:dyDescent="0.25">
      <c r="A258" s="2">
        <v>177</v>
      </c>
      <c r="B258" s="3" t="s">
        <v>1258</v>
      </c>
      <c r="C258" s="3">
        <v>177.2</v>
      </c>
      <c r="D258" s="3" t="s">
        <v>1264</v>
      </c>
      <c r="E258" s="3" t="s">
        <v>1263</v>
      </c>
      <c r="F258" s="3"/>
      <c r="G258" s="3"/>
      <c r="H258" s="3" t="str">
        <f>IF(AK258&lt;'2_3 - Outliers'!$F$11,"Exclude, Low outlier",IF(AK258&gt;'2_3 - Outliers'!$F$12,"Exclude, High outlier",""))</f>
        <v/>
      </c>
      <c r="I258" s="3">
        <f>IF(AM258="",VLOOKUP(BI258,'4 -Impute_SE'!$B$10:$C$21,2,FALSE),Database!AM258)</f>
        <v>5.8071742424242428E-2</v>
      </c>
      <c r="J258" s="3">
        <f t="shared" ref="J258:J321" si="52">1/I258</f>
        <v>17.220079134090927</v>
      </c>
      <c r="K258" s="3" t="s">
        <v>1647</v>
      </c>
      <c r="L258" s="3">
        <f>1/VLOOKUP($K258,'5-7 Weighting'!J:K,2,FALSE)</f>
        <v>1</v>
      </c>
      <c r="M258" s="3">
        <f t="shared" ref="M258:M321" si="53">J258*L258</f>
        <v>17.220079134090927</v>
      </c>
      <c r="N258" s="3">
        <f>M258/(VLOOKUP($BI258,'5-7 Weighting'!$M$9:$N$20,2,FALSE)/VLOOKUP($BI258,'5-7 Weighting'!$M$9:$O$20,3,FALSE))</f>
        <v>0.23367268600446708</v>
      </c>
      <c r="O258" s="3">
        <f t="shared" ref="O258:O321" si="54">N258*AK258</f>
        <v>2.6868164465799933E-2</v>
      </c>
      <c r="P258" s="3" t="e">
        <f>1/VLOOKUP($K258,'5-7 Weighting'!Y:Z,2,FALSE)</f>
        <v>#N/A</v>
      </c>
      <c r="Q258" s="3" t="e">
        <f t="shared" si="45"/>
        <v>#N/A</v>
      </c>
      <c r="R258" s="3" t="e">
        <f>Q258/(VLOOKUP($BI258,'5-7 Weighting'!$AC$12:$AD$20,2,FALSE)/(VLOOKUP($BI258,'5-7 Weighting'!$AC$12:$AE$20,3,FALSE)))</f>
        <v>#N/A</v>
      </c>
      <c r="S258" s="3" t="e">
        <f t="shared" ref="S258:S321" si="55">R258*$AK258</f>
        <v>#N/A</v>
      </c>
      <c r="T258" s="3" t="e">
        <f>1/VLOOKUP($K258,'5-7 Weighting'!$AO$9:$AP$311,2,FALSE)</f>
        <v>#N/A</v>
      </c>
      <c r="U258" s="3" t="e">
        <f t="shared" si="46"/>
        <v>#N/A</v>
      </c>
      <c r="V258" s="3" t="e">
        <f>U258/(VLOOKUP($BI258,'5-7 Weighting'!$AS$12:$AT$22,2,FALSE)/VLOOKUP($BI258,'5-7 Weighting'!$AS$12:$AU$22,3,FALSE))</f>
        <v>#N/A</v>
      </c>
      <c r="W258" s="3" t="e">
        <f t="shared" si="47"/>
        <v>#N/A</v>
      </c>
      <c r="X258" s="3">
        <f>1/VLOOKUP($K258,'5-7 Weighting'!$BE$9:$BF$487,2,FALSE)</f>
        <v>1</v>
      </c>
      <c r="Y258" s="3">
        <f t="shared" si="48"/>
        <v>17.220079134090927</v>
      </c>
      <c r="Z258" s="3">
        <f>Y258/(VLOOKUP($BI258,'5-7 Weighting'!$BI$12:$BJ$23,2,FALSE)/VLOOKUP($BI258,'5-7 Weighting'!$BI$12:$BK$23,3,FALSE))</f>
        <v>0.19948182948200585</v>
      </c>
      <c r="AA258" s="3">
        <f t="shared" si="49"/>
        <v>2.293682969159147E-2</v>
      </c>
      <c r="AB258" s="3">
        <f>1/VLOOKUP($K258,'5-7 Weighting'!$BU$9:$BV$415,2,FALSE)</f>
        <v>1</v>
      </c>
      <c r="AC258" s="3">
        <f t="shared" si="50"/>
        <v>17.220079134090927</v>
      </c>
      <c r="AD258" s="3">
        <f>AC258/(VLOOKUP($BI258,'5-7 Weighting'!$BY$12:$BZ$23,2,FALSE)/(VLOOKUP($BI258,'5-7 Weighting'!$BY$12:$CA$23,3,FALSE)))</f>
        <v>0.12757386373357496</v>
      </c>
      <c r="AE258" s="3">
        <f t="shared" ref="AE258:AE321" si="56">AD258*$AK258</f>
        <v>1.4668704378507104E-2</v>
      </c>
      <c r="AF258" s="3">
        <f>1/VLOOKUP($K258,'5-7 Weighting'!$CK$9:CL$445,2,FALSE)</f>
        <v>1</v>
      </c>
      <c r="AG258" s="3">
        <f t="shared" si="51"/>
        <v>17.220079134090927</v>
      </c>
      <c r="AH258" s="3">
        <f>AG258/(VLOOKUP($BI258,'5-7 Weighting'!$CO$12:$CP$23,2,FALSE)/(VLOOKUP($BI258,'5-7 Weighting'!$CO$12:$CQ$23,3,FALSE)))</f>
        <v>0.16336251566383364</v>
      </c>
      <c r="AI258" s="3">
        <f t="shared" ref="AI258:AI321" si="57">AH258*$AK258</f>
        <v>1.8783756944184705E-2</v>
      </c>
      <c r="AJ258" s="3" t="s">
        <v>370</v>
      </c>
      <c r="AK258" s="6">
        <v>0.11498205</v>
      </c>
      <c r="AL258" s="3" t="s">
        <v>358</v>
      </c>
      <c r="AM258" s="3">
        <v>5.8071742424242428E-2</v>
      </c>
      <c r="AN258" s="3" t="s">
        <v>26</v>
      </c>
      <c r="AO258" s="3" t="s">
        <v>5</v>
      </c>
      <c r="AP258" s="3" t="s">
        <v>1312</v>
      </c>
      <c r="AQ258" s="3" t="s">
        <v>5</v>
      </c>
      <c r="AR258" s="3" t="s">
        <v>7</v>
      </c>
      <c r="AS258" s="3" t="s">
        <v>1318</v>
      </c>
      <c r="AT258" s="3" t="s">
        <v>38</v>
      </c>
      <c r="AU258" s="3" t="s">
        <v>10</v>
      </c>
      <c r="AV258" s="3" t="s">
        <v>11</v>
      </c>
      <c r="AW258" s="4" t="s">
        <v>340</v>
      </c>
      <c r="AX258" s="4" t="s">
        <v>1343</v>
      </c>
      <c r="AY258" s="4">
        <v>2014</v>
      </c>
      <c r="AZ258" s="3" t="s">
        <v>14</v>
      </c>
      <c r="BA258" s="3" t="s">
        <v>2425</v>
      </c>
      <c r="BB258" s="3">
        <v>491</v>
      </c>
      <c r="BC258" s="3">
        <v>1</v>
      </c>
      <c r="BD258" s="3">
        <v>0</v>
      </c>
      <c r="BE258" s="3">
        <v>1</v>
      </c>
      <c r="BF258" s="3">
        <v>1</v>
      </c>
      <c r="BG258" s="4" t="s">
        <v>348</v>
      </c>
      <c r="BH258" s="4" t="s">
        <v>1392</v>
      </c>
      <c r="BI258" s="3" t="s">
        <v>645</v>
      </c>
      <c r="BJ258" s="4" t="s">
        <v>33</v>
      </c>
      <c r="BK258" s="4"/>
      <c r="BL258" s="3">
        <v>0.2019</v>
      </c>
      <c r="BM258" s="3"/>
      <c r="BN258" s="3"/>
      <c r="BO258" s="3"/>
      <c r="BP258" s="3">
        <v>1.98</v>
      </c>
      <c r="BQ258" s="3" t="s">
        <v>1305</v>
      </c>
    </row>
    <row r="259" spans="1:69" x14ac:dyDescent="0.25">
      <c r="A259" s="2">
        <v>33</v>
      </c>
      <c r="B259" s="3" t="s">
        <v>0</v>
      </c>
      <c r="C259" s="3">
        <v>33.200000000000003</v>
      </c>
      <c r="D259" s="3" t="s">
        <v>362</v>
      </c>
      <c r="E259" s="3" t="s">
        <v>363</v>
      </c>
      <c r="F259" s="3"/>
      <c r="G259" s="3"/>
      <c r="H259" s="3" t="str">
        <f>IF(AK259&lt;'2_3 - Outliers'!$F$11,"Exclude, Low outlier",IF(AK259&gt;'2_3 - Outliers'!$F$12,"Exclude, High outlier",""))</f>
        <v/>
      </c>
      <c r="I259" s="3">
        <f>IF(AM259="",VLOOKUP(BI259,'4 -Impute_SE'!$B$10:$C$21,2,FALSE),Database!AM259)</f>
        <v>7.9336709847607212E-2</v>
      </c>
      <c r="J259" s="3">
        <f t="shared" si="52"/>
        <v>12.604505555131235</v>
      </c>
      <c r="K259" s="3" t="s">
        <v>1648</v>
      </c>
      <c r="L259" s="3">
        <f>1/VLOOKUP($K259,'5-7 Weighting'!J:K,2,FALSE)</f>
        <v>1</v>
      </c>
      <c r="M259" s="3">
        <f t="shared" si="53"/>
        <v>12.604505555131235</v>
      </c>
      <c r="N259" s="3">
        <f>M259/(VLOOKUP($BI259,'5-7 Weighting'!$M$9:$N$20,2,FALSE)/VLOOKUP($BI259,'5-7 Weighting'!$M$9:$O$20,3,FALSE))</f>
        <v>0.25534362137301297</v>
      </c>
      <c r="O259" s="3">
        <f t="shared" si="54"/>
        <v>2.9364516457896492E-2</v>
      </c>
      <c r="P259" s="3" t="e">
        <f>1/VLOOKUP($K259,'5-7 Weighting'!Y:Z,2,FALSE)</f>
        <v>#N/A</v>
      </c>
      <c r="Q259" s="3" t="e">
        <f t="shared" ref="Q259:Q322" si="58">$J259*P259</f>
        <v>#N/A</v>
      </c>
      <c r="R259" s="3" t="e">
        <f>Q259/(VLOOKUP($BI259,'5-7 Weighting'!$AC$12:$AD$20,2,FALSE)/(VLOOKUP($BI259,'5-7 Weighting'!$AC$12:$AE$20,3,FALSE)))</f>
        <v>#N/A</v>
      </c>
      <c r="S259" s="3" t="e">
        <f t="shared" si="55"/>
        <v>#N/A</v>
      </c>
      <c r="T259" s="3" t="e">
        <f>1/VLOOKUP($K259,'5-7 Weighting'!$AO$9:$AP$311,2,FALSE)</f>
        <v>#N/A</v>
      </c>
      <c r="U259" s="3" t="e">
        <f t="shared" ref="U259:U322" si="59">$J259*T259</f>
        <v>#N/A</v>
      </c>
      <c r="V259" s="3" t="e">
        <f>U259/(VLOOKUP($BI259,'5-7 Weighting'!$AS$12:$AT$22,2,FALSE)/VLOOKUP($BI259,'5-7 Weighting'!$AS$12:$AU$22,3,FALSE))</f>
        <v>#N/A</v>
      </c>
      <c r="W259" s="3" t="e">
        <f t="shared" ref="W259:W322" si="60">V259*$AK259</f>
        <v>#N/A</v>
      </c>
      <c r="X259" s="3">
        <f>1/VLOOKUP($K259,'5-7 Weighting'!$BE$9:$BF$487,2,FALSE)</f>
        <v>1</v>
      </c>
      <c r="Y259" s="3">
        <f t="shared" ref="Y259:Y322" si="61">$J259*X259</f>
        <v>12.604505555131235</v>
      </c>
      <c r="Z259" s="3">
        <f>Y259/(VLOOKUP($BI259,'5-7 Weighting'!$BI$12:$BJ$23,2,FALSE)/VLOOKUP($BI259,'5-7 Weighting'!$BI$12:$BK$23,3,FALSE))</f>
        <v>0.19905215537965953</v>
      </c>
      <c r="AA259" s="3">
        <f t="shared" ref="AA259:AA322" si="62">Z259*$AK259</f>
        <v>2.2890997868660848E-2</v>
      </c>
      <c r="AB259" s="3">
        <f>1/VLOOKUP($K259,'5-7 Weighting'!$BU$9:$BV$415,2,FALSE)</f>
        <v>1</v>
      </c>
      <c r="AC259" s="3">
        <f t="shared" ref="AC259:AC322" si="63">$J259*AB259</f>
        <v>12.604505555131235</v>
      </c>
      <c r="AD259" s="3">
        <f>AC259/(VLOOKUP($BI259,'5-7 Weighting'!$BY$12:$BZ$23,2,FALSE)/(VLOOKUP($BI259,'5-7 Weighting'!$BY$12:$CA$23,3,FALSE)))</f>
        <v>0.6772669290737372</v>
      </c>
      <c r="AE259" s="3">
        <f t="shared" si="56"/>
        <v>7.7885696843479776E-2</v>
      </c>
      <c r="AF259" s="3" t="e">
        <f>1/VLOOKUP($K259,'5-7 Weighting'!$CK$9:CL$445,2,FALSE)</f>
        <v>#N/A</v>
      </c>
      <c r="AG259" s="3" t="e">
        <f t="shared" ref="AG259:AG322" si="64">$J259*AF259</f>
        <v>#N/A</v>
      </c>
      <c r="AH259" s="3" t="e">
        <f>AG259/(VLOOKUP($BI259,'5-7 Weighting'!$CO$12:$CP$23,2,FALSE)/(VLOOKUP($BI259,'5-7 Weighting'!$CO$12:$CQ$23,3,FALSE)))</f>
        <v>#N/A</v>
      </c>
      <c r="AI259" s="3" t="e">
        <f t="shared" si="57"/>
        <v>#N/A</v>
      </c>
      <c r="AJ259" s="3" t="s">
        <v>3</v>
      </c>
      <c r="AK259" s="6">
        <v>0.115</v>
      </c>
      <c r="AL259" s="3" t="s">
        <v>4</v>
      </c>
      <c r="AM259" s="3"/>
      <c r="AN259" s="3"/>
      <c r="AO259" s="3" t="s">
        <v>5</v>
      </c>
      <c r="AP259" s="3" t="s">
        <v>6</v>
      </c>
      <c r="AQ259" s="3" t="s">
        <v>5</v>
      </c>
      <c r="AR259" s="3" t="s">
        <v>7</v>
      </c>
      <c r="AS259" s="3" t="s">
        <v>8</v>
      </c>
      <c r="AT259" s="3" t="s">
        <v>9</v>
      </c>
      <c r="AU259" s="3" t="s">
        <v>10</v>
      </c>
      <c r="AV259" s="3" t="s">
        <v>11</v>
      </c>
      <c r="AW259" s="3" t="s">
        <v>12</v>
      </c>
      <c r="AX259" s="3" t="s">
        <v>13</v>
      </c>
      <c r="AY259" s="3">
        <v>2012</v>
      </c>
      <c r="AZ259" s="3" t="s">
        <v>14</v>
      </c>
      <c r="BA259" s="3" t="s">
        <v>14</v>
      </c>
      <c r="BB259" s="3">
        <v>432</v>
      </c>
      <c r="BC259" s="3">
        <v>0</v>
      </c>
      <c r="BD259" s="3">
        <v>0</v>
      </c>
      <c r="BE259" s="3">
        <v>1</v>
      </c>
      <c r="BF259" s="3">
        <v>1</v>
      </c>
      <c r="BG259" s="3" t="s">
        <v>15</v>
      </c>
      <c r="BH259" s="3" t="s">
        <v>41</v>
      </c>
      <c r="BI259" s="3" t="s">
        <v>42</v>
      </c>
      <c r="BJ259" s="3" t="s">
        <v>18</v>
      </c>
      <c r="BK259" s="3"/>
      <c r="BL259" s="3">
        <v>1E-4</v>
      </c>
      <c r="BM259" s="3"/>
      <c r="BN259" s="3">
        <v>1.0001000050001667</v>
      </c>
      <c r="BO259" s="3" t="s">
        <v>19</v>
      </c>
      <c r="BP259" s="3" t="s">
        <v>20</v>
      </c>
      <c r="BQ259" s="3"/>
    </row>
    <row r="260" spans="1:69" x14ac:dyDescent="0.25">
      <c r="A260" s="2">
        <v>113</v>
      </c>
      <c r="B260" s="3" t="s">
        <v>502</v>
      </c>
      <c r="C260" s="3">
        <v>113.2</v>
      </c>
      <c r="D260" s="3" t="s">
        <v>508</v>
      </c>
      <c r="E260" s="3" t="s">
        <v>509</v>
      </c>
      <c r="F260" s="3"/>
      <c r="G260" s="3"/>
      <c r="H260" s="3" t="str">
        <f>IF(AK260&lt;'2_3 - Outliers'!$F$11,"Exclude, Low outlier",IF(AK260&gt;'2_3 - Outliers'!$F$12,"Exclude, High outlier",""))</f>
        <v/>
      </c>
      <c r="I260" s="3">
        <f>IF(AM260="",VLOOKUP(BI260,'4 -Impute_SE'!$B$10:$C$21,2,FALSE),Database!AM260)</f>
        <v>5.3991750687442712E-2</v>
      </c>
      <c r="J260" s="3">
        <f t="shared" si="52"/>
        <v>18.52134793311264</v>
      </c>
      <c r="K260" s="3" t="s">
        <v>1649</v>
      </c>
      <c r="L260" s="3">
        <f>1/VLOOKUP($K260,'5-7 Weighting'!J:K,2,FALSE)</f>
        <v>1</v>
      </c>
      <c r="M260" s="3">
        <f t="shared" si="53"/>
        <v>18.52134793311264</v>
      </c>
      <c r="N260" s="3">
        <f>M260/(VLOOKUP($BI260,'5-7 Weighting'!$M$9:$N$20,2,FALSE)/VLOOKUP($BI260,'5-7 Weighting'!$M$9:$O$20,3,FALSE))</f>
        <v>2.0671011205242431</v>
      </c>
      <c r="O260" s="3">
        <f t="shared" si="54"/>
        <v>0.24352518300896109</v>
      </c>
      <c r="P260" s="3" t="e">
        <f>1/VLOOKUP($K260,'5-7 Weighting'!Y:Z,2,FALSE)</f>
        <v>#N/A</v>
      </c>
      <c r="Q260" s="3" t="e">
        <f t="shared" si="58"/>
        <v>#N/A</v>
      </c>
      <c r="R260" s="3" t="e">
        <f>Q260/(VLOOKUP($BI260,'5-7 Weighting'!$AC$12:$AD$20,2,FALSE)/(VLOOKUP($BI260,'5-7 Weighting'!$AC$12:$AE$20,3,FALSE)))</f>
        <v>#N/A</v>
      </c>
      <c r="S260" s="3" t="e">
        <f t="shared" si="55"/>
        <v>#N/A</v>
      </c>
      <c r="T260" s="3" t="e">
        <f>1/VLOOKUP($K260,'5-7 Weighting'!$AO$9:$AP$311,2,FALSE)</f>
        <v>#N/A</v>
      </c>
      <c r="U260" s="3" t="e">
        <f t="shared" si="59"/>
        <v>#N/A</v>
      </c>
      <c r="V260" s="3" t="e">
        <f>U260/(VLOOKUP($BI260,'5-7 Weighting'!$AS$12:$AT$22,2,FALSE)/VLOOKUP($BI260,'5-7 Weighting'!$AS$12:$AU$22,3,FALSE))</f>
        <v>#N/A</v>
      </c>
      <c r="W260" s="3" t="e">
        <f t="shared" si="60"/>
        <v>#N/A</v>
      </c>
      <c r="X260" s="3">
        <f>1/VLOOKUP($K260,'5-7 Weighting'!$BE$9:$BF$487,2,FALSE)</f>
        <v>1</v>
      </c>
      <c r="Y260" s="3">
        <f t="shared" si="61"/>
        <v>18.52134793311264</v>
      </c>
      <c r="Z260" s="3">
        <f>Y260/(VLOOKUP($BI260,'5-7 Weighting'!$BI$12:$BJ$23,2,FALSE)/VLOOKUP($BI260,'5-7 Weighting'!$BI$12:$BK$23,3,FALSE))</f>
        <v>1.8858751168379766</v>
      </c>
      <c r="AA260" s="3">
        <f t="shared" si="62"/>
        <v>0.22217494751468203</v>
      </c>
      <c r="AB260" s="3">
        <f>1/VLOOKUP($K260,'5-7 Weighting'!$BU$9:$BV$415,2,FALSE)</f>
        <v>1</v>
      </c>
      <c r="AC260" s="3">
        <f t="shared" si="63"/>
        <v>18.52134793311264</v>
      </c>
      <c r="AD260" s="3">
        <f>AC260/(VLOOKUP($BI260,'5-7 Weighting'!$BY$12:$BZ$23,2,FALSE)/(VLOOKUP($BI260,'5-7 Weighting'!$BY$12:$CA$23,3,FALSE)))</f>
        <v>1.3345152200863353</v>
      </c>
      <c r="AE260" s="3">
        <f t="shared" si="56"/>
        <v>0.15721923807837115</v>
      </c>
      <c r="AF260" s="3">
        <f>1/VLOOKUP($K260,'5-7 Weighting'!$CK$9:CL$445,2,FALSE)</f>
        <v>1</v>
      </c>
      <c r="AG260" s="3">
        <f t="shared" si="64"/>
        <v>18.52134793311264</v>
      </c>
      <c r="AH260" s="3">
        <f>AG260/(VLOOKUP($BI260,'5-7 Weighting'!$CO$12:$CP$23,2,FALSE)/(VLOOKUP($BI260,'5-7 Weighting'!$CO$12:$CQ$23,3,FALSE)))</f>
        <v>1.9453301517816022</v>
      </c>
      <c r="AI260" s="3">
        <f t="shared" si="57"/>
        <v>0.22917934518139055</v>
      </c>
      <c r="AJ260" s="3" t="s">
        <v>510</v>
      </c>
      <c r="AK260" s="6">
        <v>0.11781</v>
      </c>
      <c r="AL260" s="3" t="s">
        <v>134</v>
      </c>
      <c r="AM260" s="3">
        <v>5.3991750687442712E-2</v>
      </c>
      <c r="AN260" s="3" t="s">
        <v>26</v>
      </c>
      <c r="AO260" s="3" t="s">
        <v>5</v>
      </c>
      <c r="AP260" s="3" t="s">
        <v>6</v>
      </c>
      <c r="AQ260" s="3" t="s">
        <v>5</v>
      </c>
      <c r="AR260" s="3" t="s">
        <v>7</v>
      </c>
      <c r="AS260" s="3" t="s">
        <v>37</v>
      </c>
      <c r="AT260" s="3" t="s">
        <v>9</v>
      </c>
      <c r="AU260" s="3" t="s">
        <v>57</v>
      </c>
      <c r="AV260" s="3" t="s">
        <v>11</v>
      </c>
      <c r="AW260" s="4" t="s">
        <v>12</v>
      </c>
      <c r="AX260" s="4" t="s">
        <v>507</v>
      </c>
      <c r="AY260" s="4" t="s">
        <v>13</v>
      </c>
      <c r="AZ260" s="3" t="s">
        <v>2425</v>
      </c>
      <c r="BA260" s="3" t="s">
        <v>14</v>
      </c>
      <c r="BB260" s="3">
        <v>6719</v>
      </c>
      <c r="BC260" s="3">
        <v>1</v>
      </c>
      <c r="BD260" s="3">
        <v>0</v>
      </c>
      <c r="BE260" s="3">
        <v>1</v>
      </c>
      <c r="BF260" s="3">
        <v>1</v>
      </c>
      <c r="BG260" s="4" t="s">
        <v>348</v>
      </c>
      <c r="BH260" s="4" t="s">
        <v>501</v>
      </c>
      <c r="BI260" s="4" t="s">
        <v>350</v>
      </c>
      <c r="BJ260" s="4" t="s">
        <v>18</v>
      </c>
      <c r="BK260" s="4"/>
      <c r="BL260" s="3">
        <v>0.187</v>
      </c>
      <c r="BM260" s="3"/>
      <c r="BN260" s="3">
        <v>1.2056272850499248</v>
      </c>
      <c r="BO260" s="3" t="s">
        <v>19</v>
      </c>
      <c r="BP260" s="3">
        <v>2.1819999999999999</v>
      </c>
      <c r="BQ260" s="3"/>
    </row>
    <row r="261" spans="1:69" x14ac:dyDescent="0.25">
      <c r="A261" s="2">
        <v>38</v>
      </c>
      <c r="B261" s="3" t="s">
        <v>104</v>
      </c>
      <c r="C261" s="3">
        <v>38.299999999999997</v>
      </c>
      <c r="D261" s="3" t="s">
        <v>761</v>
      </c>
      <c r="E261" s="3" t="s">
        <v>126</v>
      </c>
      <c r="F261" s="3"/>
      <c r="G261" s="3"/>
      <c r="H261" s="3" t="str">
        <f>IF(AK261&lt;'2_3 - Outliers'!$F$11,"Exclude, Low outlier",IF(AK261&gt;'2_3 - Outliers'!$F$12,"Exclude, High outlier",""))</f>
        <v/>
      </c>
      <c r="I261" s="3">
        <f>IF(AM261="",VLOOKUP(BI261,'4 -Impute_SE'!$B$10:$C$21,2,FALSE),Database!AM261)</f>
        <v>7.9336709847607212E-2</v>
      </c>
      <c r="J261" s="3">
        <f t="shared" si="52"/>
        <v>12.604505555131235</v>
      </c>
      <c r="K261" s="3" t="s">
        <v>1650</v>
      </c>
      <c r="L261" s="3">
        <f>1/VLOOKUP($K261,'5-7 Weighting'!J:K,2,FALSE)</f>
        <v>1</v>
      </c>
      <c r="M261" s="3">
        <f t="shared" si="53"/>
        <v>12.604505555131235</v>
      </c>
      <c r="N261" s="3">
        <f>M261/(VLOOKUP($BI261,'5-7 Weighting'!$M$9:$N$20,2,FALSE)/VLOOKUP($BI261,'5-7 Weighting'!$M$9:$O$20,3,FALSE))</f>
        <v>0.25534362137301297</v>
      </c>
      <c r="O261" s="3">
        <f t="shared" si="54"/>
        <v>3.089657818613457E-2</v>
      </c>
      <c r="P261" s="3" t="e">
        <f>1/VLOOKUP($K261,'5-7 Weighting'!Y:Z,2,FALSE)</f>
        <v>#N/A</v>
      </c>
      <c r="Q261" s="3" t="e">
        <f t="shared" si="58"/>
        <v>#N/A</v>
      </c>
      <c r="R261" s="3" t="e">
        <f>Q261/(VLOOKUP($BI261,'5-7 Weighting'!$AC$12:$AD$20,2,FALSE)/(VLOOKUP($BI261,'5-7 Weighting'!$AC$12:$AE$20,3,FALSE)))</f>
        <v>#N/A</v>
      </c>
      <c r="S261" s="3" t="e">
        <f t="shared" si="55"/>
        <v>#N/A</v>
      </c>
      <c r="T261" s="3" t="e">
        <f>1/VLOOKUP($K261,'5-7 Weighting'!$AO$9:$AP$311,2,FALSE)</f>
        <v>#N/A</v>
      </c>
      <c r="U261" s="3" t="e">
        <f t="shared" si="59"/>
        <v>#N/A</v>
      </c>
      <c r="V261" s="3" t="e">
        <f>U261/(VLOOKUP($BI261,'5-7 Weighting'!$AS$12:$AT$22,2,FALSE)/VLOOKUP($BI261,'5-7 Weighting'!$AS$12:$AU$22,3,FALSE))</f>
        <v>#N/A</v>
      </c>
      <c r="W261" s="3" t="e">
        <f t="shared" si="60"/>
        <v>#N/A</v>
      </c>
      <c r="X261" s="3">
        <f>1/VLOOKUP($K261,'5-7 Weighting'!$BE$9:$BF$487,2,FALSE)</f>
        <v>1</v>
      </c>
      <c r="Y261" s="3">
        <f t="shared" si="61"/>
        <v>12.604505555131235</v>
      </c>
      <c r="Z261" s="3">
        <f>Y261/(VLOOKUP($BI261,'5-7 Weighting'!$BI$12:$BJ$23,2,FALSE)/VLOOKUP($BI261,'5-7 Weighting'!$BI$12:$BK$23,3,FALSE))</f>
        <v>0.19905215537965953</v>
      </c>
      <c r="AA261" s="3">
        <f t="shared" si="62"/>
        <v>2.4085310800938804E-2</v>
      </c>
      <c r="AB261" s="3" t="e">
        <f>1/VLOOKUP($K261,'5-7 Weighting'!$BU$9:$BV$415,2,FALSE)</f>
        <v>#N/A</v>
      </c>
      <c r="AC261" s="3" t="e">
        <f t="shared" si="63"/>
        <v>#N/A</v>
      </c>
      <c r="AD261" s="3" t="e">
        <f>AC261/(VLOOKUP($BI261,'5-7 Weighting'!$BY$12:$BZ$23,2,FALSE)/(VLOOKUP($BI261,'5-7 Weighting'!$BY$12:$CA$23,3,FALSE)))</f>
        <v>#N/A</v>
      </c>
      <c r="AE261" s="3" t="e">
        <f t="shared" si="56"/>
        <v>#N/A</v>
      </c>
      <c r="AF261" s="3">
        <f>1/VLOOKUP($K261,'5-7 Weighting'!$CK$9:CL$445,2,FALSE)</f>
        <v>1</v>
      </c>
      <c r="AG261" s="3">
        <f t="shared" si="64"/>
        <v>12.604505555131235</v>
      </c>
      <c r="AH261" s="3">
        <f>AG261/(VLOOKUP($BI261,'5-7 Weighting'!$CO$12:$CP$23,2,FALSE)/(VLOOKUP($BI261,'5-7 Weighting'!$CO$12:$CQ$23,3,FALSE)))</f>
        <v>0.19317508622441926</v>
      </c>
      <c r="AI261" s="3">
        <f t="shared" si="57"/>
        <v>2.337418543315473E-2</v>
      </c>
      <c r="AJ261" s="3" t="s">
        <v>196</v>
      </c>
      <c r="AK261" s="6">
        <v>0.121</v>
      </c>
      <c r="AL261" s="3" t="s">
        <v>157</v>
      </c>
      <c r="AM261" s="3"/>
      <c r="AN261" s="3"/>
      <c r="AO261" s="3" t="s">
        <v>5</v>
      </c>
      <c r="AP261" s="3" t="s">
        <v>6</v>
      </c>
      <c r="AQ261" s="3" t="s">
        <v>5</v>
      </c>
      <c r="AR261" s="3" t="s">
        <v>7</v>
      </c>
      <c r="AS261" s="3" t="s">
        <v>37</v>
      </c>
      <c r="AT261" s="3" t="s">
        <v>28</v>
      </c>
      <c r="AU261" s="3" t="s">
        <v>10</v>
      </c>
      <c r="AV261" s="3" t="s">
        <v>107</v>
      </c>
      <c r="AW261" s="4" t="s">
        <v>108</v>
      </c>
      <c r="AX261" s="4" t="s">
        <v>109</v>
      </c>
      <c r="AY261" s="4">
        <v>2010</v>
      </c>
      <c r="AZ261" s="3" t="s">
        <v>14</v>
      </c>
      <c r="BA261" s="3" t="s">
        <v>14</v>
      </c>
      <c r="BB261" s="3">
        <v>1000</v>
      </c>
      <c r="BC261" s="3">
        <v>1</v>
      </c>
      <c r="BD261" s="3">
        <v>0</v>
      </c>
      <c r="BE261" s="3">
        <v>0</v>
      </c>
      <c r="BF261" s="3">
        <v>0</v>
      </c>
      <c r="BG261" s="4" t="s">
        <v>15</v>
      </c>
      <c r="BH261" s="4" t="s">
        <v>760</v>
      </c>
      <c r="BI261" s="4" t="s">
        <v>42</v>
      </c>
      <c r="BJ261" s="4" t="s">
        <v>119</v>
      </c>
      <c r="BK261" s="4"/>
      <c r="BL261" s="3">
        <v>0.121</v>
      </c>
      <c r="BM261" s="3"/>
      <c r="BN261" s="3"/>
      <c r="BO261" s="3" t="s">
        <v>20</v>
      </c>
      <c r="BP261" s="3" t="s">
        <v>20</v>
      </c>
      <c r="BQ261" s="3"/>
    </row>
    <row r="262" spans="1:69" x14ac:dyDescent="0.25">
      <c r="A262" s="2">
        <v>88</v>
      </c>
      <c r="B262" s="3" t="s">
        <v>807</v>
      </c>
      <c r="C262" s="3">
        <v>88.1</v>
      </c>
      <c r="D262" s="3" t="s">
        <v>986</v>
      </c>
      <c r="E262" s="3" t="s">
        <v>809</v>
      </c>
      <c r="F262" s="3"/>
      <c r="G262" s="3"/>
      <c r="H262" s="3" t="str">
        <f>IF(AK262&lt;'2_3 - Outliers'!$F$11,"Exclude, Low outlier",IF(AK262&gt;'2_3 - Outliers'!$F$12,"Exclude, High outlier",""))</f>
        <v/>
      </c>
      <c r="I262" s="3">
        <f>IF(AM262="",VLOOKUP(BI262,'4 -Impute_SE'!$B$10:$C$21,2,FALSE),Database!AM262)</f>
        <v>7.9336709847607212E-2</v>
      </c>
      <c r="J262" s="3">
        <f t="shared" si="52"/>
        <v>12.604505555131235</v>
      </c>
      <c r="K262" s="3" t="s">
        <v>1651</v>
      </c>
      <c r="L262" s="3">
        <f>1/VLOOKUP($K262,'5-7 Weighting'!J:K,2,FALSE)</f>
        <v>1</v>
      </c>
      <c r="M262" s="3">
        <f t="shared" si="53"/>
        <v>12.604505555131235</v>
      </c>
      <c r="N262" s="3">
        <f>M262/(VLOOKUP($BI262,'5-7 Weighting'!$M$9:$N$20,2,FALSE)/VLOOKUP($BI262,'5-7 Weighting'!$M$9:$O$20,3,FALSE))</f>
        <v>0.25534362137301297</v>
      </c>
      <c r="O262" s="3">
        <f t="shared" si="54"/>
        <v>3.0921343784443771E-2</v>
      </c>
      <c r="P262" s="3" t="e">
        <f>1/VLOOKUP($K262,'5-7 Weighting'!Y:Z,2,FALSE)</f>
        <v>#N/A</v>
      </c>
      <c r="Q262" s="3" t="e">
        <f t="shared" si="58"/>
        <v>#N/A</v>
      </c>
      <c r="R262" s="3" t="e">
        <f>Q262/(VLOOKUP($BI262,'5-7 Weighting'!$AC$12:$AD$20,2,FALSE)/(VLOOKUP($BI262,'5-7 Weighting'!$AC$12:$AE$20,3,FALSE)))</f>
        <v>#N/A</v>
      </c>
      <c r="S262" s="3" t="e">
        <f t="shared" si="55"/>
        <v>#N/A</v>
      </c>
      <c r="T262" s="3" t="e">
        <f>1/VLOOKUP($K262,'5-7 Weighting'!$AO$9:$AP$311,2,FALSE)</f>
        <v>#N/A</v>
      </c>
      <c r="U262" s="3" t="e">
        <f t="shared" si="59"/>
        <v>#N/A</v>
      </c>
      <c r="V262" s="3" t="e">
        <f>U262/(VLOOKUP($BI262,'5-7 Weighting'!$AS$12:$AT$22,2,FALSE)/VLOOKUP($BI262,'5-7 Weighting'!$AS$12:$AU$22,3,FALSE))</f>
        <v>#N/A</v>
      </c>
      <c r="W262" s="3" t="e">
        <f t="shared" si="60"/>
        <v>#N/A</v>
      </c>
      <c r="X262" s="3">
        <f>1/VLOOKUP($K262,'5-7 Weighting'!$BE$9:$BF$487,2,FALSE)</f>
        <v>1</v>
      </c>
      <c r="Y262" s="3">
        <f t="shared" si="61"/>
        <v>12.604505555131235</v>
      </c>
      <c r="Z262" s="3">
        <f>Y262/(VLOOKUP($BI262,'5-7 Weighting'!$BI$12:$BJ$23,2,FALSE)/VLOOKUP($BI262,'5-7 Weighting'!$BI$12:$BK$23,3,FALSE))</f>
        <v>0.19905215537965953</v>
      </c>
      <c r="AA262" s="3">
        <f t="shared" si="62"/>
        <v>2.4104616729538883E-2</v>
      </c>
      <c r="AB262" s="3">
        <f>1/VLOOKUP($K262,'5-7 Weighting'!$BU$9:$BV$415,2,FALSE)</f>
        <v>1</v>
      </c>
      <c r="AC262" s="3">
        <f t="shared" si="63"/>
        <v>12.604505555131235</v>
      </c>
      <c r="AD262" s="3">
        <f>AC262/(VLOOKUP($BI262,'5-7 Weighting'!$BY$12:$BZ$23,2,FALSE)/(VLOOKUP($BI262,'5-7 Weighting'!$BY$12:$CA$23,3,FALSE)))</f>
        <v>0.6772669290737372</v>
      </c>
      <c r="AE262" s="3">
        <f t="shared" si="56"/>
        <v>8.201498606119817E-2</v>
      </c>
      <c r="AF262" s="3">
        <f>1/VLOOKUP($K262,'5-7 Weighting'!$CK$9:CL$445,2,FALSE)</f>
        <v>1</v>
      </c>
      <c r="AG262" s="3">
        <f t="shared" si="64"/>
        <v>12.604505555131235</v>
      </c>
      <c r="AH262" s="3">
        <f>AG262/(VLOOKUP($BI262,'5-7 Weighting'!$CO$12:$CP$23,2,FALSE)/(VLOOKUP($BI262,'5-7 Weighting'!$CO$12:$CQ$23,3,FALSE)))</f>
        <v>0.19317508622441926</v>
      </c>
      <c r="AI262" s="3">
        <f t="shared" si="57"/>
        <v>2.3392921348949512E-2</v>
      </c>
      <c r="AJ262" s="3" t="s">
        <v>810</v>
      </c>
      <c r="AK262" s="6">
        <v>0.12109698929691697</v>
      </c>
      <c r="AL262" s="3" t="s">
        <v>25</v>
      </c>
      <c r="AM262" s="3"/>
      <c r="AN262" s="3"/>
      <c r="AO262" s="3" t="s">
        <v>5</v>
      </c>
      <c r="AP262" s="3" t="s">
        <v>6</v>
      </c>
      <c r="AQ262" s="3" t="s">
        <v>5</v>
      </c>
      <c r="AR262" s="3" t="s">
        <v>102</v>
      </c>
      <c r="AS262" s="3" t="s">
        <v>37</v>
      </c>
      <c r="AT262" s="3" t="s">
        <v>103</v>
      </c>
      <c r="AU262" s="3" t="s">
        <v>10</v>
      </c>
      <c r="AV262" s="3" t="s">
        <v>11</v>
      </c>
      <c r="AW262" s="4" t="s">
        <v>108</v>
      </c>
      <c r="AX262" s="4" t="s">
        <v>811</v>
      </c>
      <c r="AY262" s="4">
        <v>2010</v>
      </c>
      <c r="AZ262" s="3" t="s">
        <v>14</v>
      </c>
      <c r="BA262" s="3" t="s">
        <v>14</v>
      </c>
      <c r="BB262" s="3">
        <v>78</v>
      </c>
      <c r="BC262" s="3">
        <v>1</v>
      </c>
      <c r="BD262" s="3">
        <v>0</v>
      </c>
      <c r="BE262" s="3">
        <v>1</v>
      </c>
      <c r="BF262" s="3">
        <v>1</v>
      </c>
      <c r="BG262" s="4" t="s">
        <v>15</v>
      </c>
      <c r="BH262" s="4" t="s">
        <v>41</v>
      </c>
      <c r="BI262" s="4" t="s">
        <v>42</v>
      </c>
      <c r="BJ262" s="4" t="s">
        <v>33</v>
      </c>
      <c r="BK262" s="4"/>
      <c r="BL262" s="3">
        <v>7.1520643493541822E-4</v>
      </c>
      <c r="BM262" s="3"/>
      <c r="BN262" s="3"/>
      <c r="BO262" s="3" t="s">
        <v>20</v>
      </c>
      <c r="BP262" s="3" t="s">
        <v>20</v>
      </c>
      <c r="BQ262" s="3"/>
    </row>
    <row r="263" spans="1:69" x14ac:dyDescent="0.25">
      <c r="A263" s="2">
        <v>65</v>
      </c>
      <c r="B263" s="3" t="s">
        <v>354</v>
      </c>
      <c r="C263" s="3">
        <v>65.900000000000006</v>
      </c>
      <c r="D263" s="3" t="s">
        <v>368</v>
      </c>
      <c r="E263" s="3" t="s">
        <v>369</v>
      </c>
      <c r="F263" s="3"/>
      <c r="G263" s="3"/>
      <c r="H263" s="3" t="str">
        <f>IF(AK263&lt;'2_3 - Outliers'!$F$11,"Exclude, Low outlier",IF(AK263&gt;'2_3 - Outliers'!$F$12,"Exclude, High outlier",""))</f>
        <v/>
      </c>
      <c r="I263" s="3">
        <f>IF(AM263="",VLOOKUP(BI263,'4 -Impute_SE'!$B$10:$C$21,2,FALSE),Database!AM263)</f>
        <v>7.9687499999999994E-2</v>
      </c>
      <c r="J263" s="3">
        <f t="shared" si="52"/>
        <v>12.549019607843139</v>
      </c>
      <c r="K263" s="3" t="s">
        <v>1475</v>
      </c>
      <c r="L263" s="3">
        <f>1/VLOOKUP($K263,'5-7 Weighting'!J:K,2,FALSE)</f>
        <v>0.33333333333333331</v>
      </c>
      <c r="M263" s="3">
        <f t="shared" si="53"/>
        <v>4.1830065359477127</v>
      </c>
      <c r="N263" s="3">
        <f>M263/(VLOOKUP($BI263,'5-7 Weighting'!$M$9:$N$20,2,FALSE)/VLOOKUP($BI263,'5-7 Weighting'!$M$9:$O$20,3,FALSE))</f>
        <v>0.46685033556111222</v>
      </c>
      <c r="O263" s="3">
        <f t="shared" si="54"/>
        <v>5.6547246894839712E-2</v>
      </c>
      <c r="P263" s="3" t="e">
        <f>1/VLOOKUP($K263,'5-7 Weighting'!Y:Z,2,FALSE)</f>
        <v>#N/A</v>
      </c>
      <c r="Q263" s="3" t="e">
        <f t="shared" si="58"/>
        <v>#N/A</v>
      </c>
      <c r="R263" s="3" t="e">
        <f>Q263/(VLOOKUP($BI263,'5-7 Weighting'!$AC$12:$AD$20,2,FALSE)/(VLOOKUP($BI263,'5-7 Weighting'!$AC$12:$AE$20,3,FALSE)))</f>
        <v>#N/A</v>
      </c>
      <c r="S263" s="3" t="e">
        <f t="shared" si="55"/>
        <v>#N/A</v>
      </c>
      <c r="T263" s="3" t="e">
        <f>1/VLOOKUP($K263,'5-7 Weighting'!$AO$9:$AP$311,2,FALSE)</f>
        <v>#N/A</v>
      </c>
      <c r="U263" s="3" t="e">
        <f t="shared" si="59"/>
        <v>#N/A</v>
      </c>
      <c r="V263" s="3" t="e">
        <f>U263/(VLOOKUP($BI263,'5-7 Weighting'!$AS$12:$AT$22,2,FALSE)/VLOOKUP($BI263,'5-7 Weighting'!$AS$12:$AU$22,3,FALSE))</f>
        <v>#N/A</v>
      </c>
      <c r="W263" s="3" t="e">
        <f t="shared" si="60"/>
        <v>#N/A</v>
      </c>
      <c r="X263" s="3">
        <f>1/VLOOKUP($K263,'5-7 Weighting'!$BE$9:$BF$487,2,FALSE)</f>
        <v>0.33333333333333331</v>
      </c>
      <c r="Y263" s="3">
        <f t="shared" si="61"/>
        <v>4.1830065359477127</v>
      </c>
      <c r="Z263" s="3">
        <f>Y263/(VLOOKUP($BI263,'5-7 Weighting'!$BI$12:$BJ$23,2,FALSE)/VLOOKUP($BI263,'5-7 Weighting'!$BI$12:$BK$23,3,FALSE))</f>
        <v>0.42592083298705541</v>
      </c>
      <c r="AA263" s="3">
        <f t="shared" si="62"/>
        <v>5.1589660895557082E-2</v>
      </c>
      <c r="AB263" s="3" t="e">
        <f>1/VLOOKUP($K263,'5-7 Weighting'!$BU$9:$BV$415,2,FALSE)</f>
        <v>#N/A</v>
      </c>
      <c r="AC263" s="3" t="e">
        <f t="shared" si="63"/>
        <v>#N/A</v>
      </c>
      <c r="AD263" s="3" t="e">
        <f>AC263/(VLOOKUP($BI263,'5-7 Weighting'!$BY$12:$BZ$23,2,FALSE)/(VLOOKUP($BI263,'5-7 Weighting'!$BY$12:$CA$23,3,FALSE)))</f>
        <v>#N/A</v>
      </c>
      <c r="AE263" s="3" t="e">
        <f t="shared" si="56"/>
        <v>#N/A</v>
      </c>
      <c r="AF263" s="3">
        <f>1/VLOOKUP($K263,'5-7 Weighting'!$CK$9:CL$445,2,FALSE)</f>
        <v>0.33333333333333331</v>
      </c>
      <c r="AG263" s="3">
        <f t="shared" si="64"/>
        <v>4.1830065359477127</v>
      </c>
      <c r="AH263" s="3">
        <f>AG263/(VLOOKUP($BI263,'5-7 Weighting'!$CO$12:$CP$23,2,FALSE)/(VLOOKUP($BI263,'5-7 Weighting'!$CO$12:$CQ$23,3,FALSE)))</f>
        <v>0.43934862456369089</v>
      </c>
      <c r="AI263" s="3">
        <f t="shared" si="57"/>
        <v>5.3216102150277049E-2</v>
      </c>
      <c r="AJ263" s="3" t="s">
        <v>370</v>
      </c>
      <c r="AK263" s="6">
        <v>0.12112499999999998</v>
      </c>
      <c r="AL263" s="3" t="s">
        <v>358</v>
      </c>
      <c r="AM263" s="3">
        <v>7.9687499999999994E-2</v>
      </c>
      <c r="AN263" s="3" t="s">
        <v>26</v>
      </c>
      <c r="AO263" s="3" t="s">
        <v>53</v>
      </c>
      <c r="AP263" s="3" t="s">
        <v>6</v>
      </c>
      <c r="AQ263" s="3" t="s">
        <v>54</v>
      </c>
      <c r="AR263" s="3" t="s">
        <v>7</v>
      </c>
      <c r="AS263" s="3" t="s">
        <v>359</v>
      </c>
      <c r="AT263" s="3" t="s">
        <v>28</v>
      </c>
      <c r="AU263" s="3" t="s">
        <v>10</v>
      </c>
      <c r="AV263" s="3" t="s">
        <v>11</v>
      </c>
      <c r="AW263" s="4" t="s">
        <v>108</v>
      </c>
      <c r="AX263" s="4" t="s">
        <v>360</v>
      </c>
      <c r="AY263" s="4">
        <v>2010</v>
      </c>
      <c r="AZ263" s="3" t="s">
        <v>14</v>
      </c>
      <c r="BA263" s="3" t="s">
        <v>14</v>
      </c>
      <c r="BB263" s="3">
        <v>473</v>
      </c>
      <c r="BC263" s="3">
        <v>1</v>
      </c>
      <c r="BD263" s="3">
        <v>0</v>
      </c>
      <c r="BE263" s="3">
        <v>0</v>
      </c>
      <c r="BF263" s="3">
        <v>0</v>
      </c>
      <c r="BG263" s="4" t="s">
        <v>348</v>
      </c>
      <c r="BH263" s="4" t="s">
        <v>367</v>
      </c>
      <c r="BI263" s="4" t="s">
        <v>350</v>
      </c>
      <c r="BJ263" s="4" t="s">
        <v>33</v>
      </c>
      <c r="BK263" s="4"/>
      <c r="BL263" s="3">
        <v>0.28499999999999998</v>
      </c>
      <c r="BM263" s="3"/>
      <c r="BN263" s="3"/>
      <c r="BO263" s="3" t="s">
        <v>20</v>
      </c>
      <c r="BP263" s="3">
        <v>1.52</v>
      </c>
      <c r="BQ263" s="3"/>
    </row>
    <row r="264" spans="1:69" x14ac:dyDescent="0.25">
      <c r="A264" s="2">
        <v>131</v>
      </c>
      <c r="B264" s="3" t="s">
        <v>68</v>
      </c>
      <c r="C264" s="3">
        <v>131.1</v>
      </c>
      <c r="D264" s="3" t="s">
        <v>352</v>
      </c>
      <c r="E264" s="3" t="s">
        <v>307</v>
      </c>
      <c r="F264" s="3">
        <v>1</v>
      </c>
      <c r="G264" s="3"/>
      <c r="H264" s="3" t="str">
        <f>IF(AK264&lt;'2_3 - Outliers'!$F$11,"Exclude, Low outlier",IF(AK264&gt;'2_3 - Outliers'!$F$12,"Exclude, High outlier",""))</f>
        <v/>
      </c>
      <c r="I264" s="3">
        <f>IF(AM264="",VLOOKUP(BI264,'4 -Impute_SE'!$B$10:$C$21,2,FALSE),Database!AM264)</f>
        <v>4.1326530612244901E-2</v>
      </c>
      <c r="J264" s="3">
        <f t="shared" si="52"/>
        <v>24.197530864197528</v>
      </c>
      <c r="K264" s="3" t="s">
        <v>1561</v>
      </c>
      <c r="L264" s="3">
        <f>1/VLOOKUP($K264,'5-7 Weighting'!J:K,2,FALSE)</f>
        <v>0.5</v>
      </c>
      <c r="M264" s="3">
        <f t="shared" si="53"/>
        <v>12.098765432098764</v>
      </c>
      <c r="N264" s="3">
        <f>M264/(VLOOKUP($BI264,'5-7 Weighting'!$M$9:$N$20,2,FALSE)/VLOOKUP($BI264,'5-7 Weighting'!$M$9:$O$20,3,FALSE))</f>
        <v>0.22378355587610324</v>
      </c>
      <c r="O264" s="3">
        <f t="shared" si="54"/>
        <v>2.7189702038946544E-2</v>
      </c>
      <c r="P264" s="3">
        <f>1/VLOOKUP($K264,'5-7 Weighting'!Y:Z,2,FALSE)</f>
        <v>0.5</v>
      </c>
      <c r="Q264" s="3">
        <f t="shared" si="58"/>
        <v>12.098765432098764</v>
      </c>
      <c r="R264" s="3">
        <f>Q264/(VLOOKUP($BI264,'5-7 Weighting'!$AC$12:$AD$20,2,FALSE)/(VLOOKUP($BI264,'5-7 Weighting'!$AC$12:$AE$20,3,FALSE)))</f>
        <v>4.4842456668241944E-2</v>
      </c>
      <c r="S264" s="3">
        <f t="shared" si="55"/>
        <v>5.4483584851913961E-3</v>
      </c>
      <c r="T264" s="3">
        <f>1/VLOOKUP($K264,'5-7 Weighting'!$AO$9:$AP$311,2,FALSE)</f>
        <v>0.5</v>
      </c>
      <c r="U264" s="3">
        <f t="shared" si="59"/>
        <v>12.098765432098764</v>
      </c>
      <c r="V264" s="3">
        <f>U264/(VLOOKUP($BI264,'5-7 Weighting'!$AS$12:$AT$22,2,FALSE)/VLOOKUP($BI264,'5-7 Weighting'!$AS$12:$AU$22,3,FALSE))</f>
        <v>0.74552292391195751</v>
      </c>
      <c r="W264" s="3">
        <f t="shared" si="60"/>
        <v>9.0581035255302839E-2</v>
      </c>
      <c r="X264" s="3" t="e">
        <f>1/VLOOKUP($K264,'5-7 Weighting'!$BE$9:$BF$487,2,FALSE)</f>
        <v>#N/A</v>
      </c>
      <c r="Y264" s="3" t="e">
        <f t="shared" si="61"/>
        <v>#N/A</v>
      </c>
      <c r="Z264" s="3" t="e">
        <f>Y264/(VLOOKUP($BI264,'5-7 Weighting'!$BI$12:$BJ$23,2,FALSE)/VLOOKUP($BI264,'5-7 Weighting'!$BI$12:$BK$23,3,FALSE))</f>
        <v>#N/A</v>
      </c>
      <c r="AA264" s="3" t="e">
        <f t="shared" si="62"/>
        <v>#N/A</v>
      </c>
      <c r="AB264" s="3">
        <f>1/VLOOKUP($K264,'5-7 Weighting'!$BU$9:$BV$415,2,FALSE)</f>
        <v>0.5</v>
      </c>
      <c r="AC264" s="3">
        <f t="shared" si="63"/>
        <v>12.098765432098764</v>
      </c>
      <c r="AD264" s="3">
        <f>AC264/(VLOOKUP($BI264,'5-7 Weighting'!$BY$12:$BZ$23,2,FALSE)/(VLOOKUP($BI264,'5-7 Weighting'!$BY$12:$CA$23,3,FALSE)))</f>
        <v>0.53530621964367775</v>
      </c>
      <c r="AE264" s="3">
        <f t="shared" si="56"/>
        <v>6.5039705686706847E-2</v>
      </c>
      <c r="AF264" s="3" t="e">
        <f>1/VLOOKUP($K264,'5-7 Weighting'!$CK$9:CL$445,2,FALSE)</f>
        <v>#N/A</v>
      </c>
      <c r="AG264" s="3" t="e">
        <f t="shared" si="64"/>
        <v>#N/A</v>
      </c>
      <c r="AH264" s="3" t="e">
        <f>AG264/(VLOOKUP($BI264,'5-7 Weighting'!$CO$12:$CP$23,2,FALSE)/(VLOOKUP($BI264,'5-7 Weighting'!$CO$12:$CQ$23,3,FALSE)))</f>
        <v>#N/A</v>
      </c>
      <c r="AI264" s="3" t="e">
        <f t="shared" si="57"/>
        <v>#N/A</v>
      </c>
      <c r="AJ264" s="3" t="s">
        <v>643</v>
      </c>
      <c r="AK264" s="6">
        <v>0.1215</v>
      </c>
      <c r="AL264" s="3" t="s">
        <v>72</v>
      </c>
      <c r="AM264" s="3">
        <v>4.1326530612244901E-2</v>
      </c>
      <c r="AN264" s="3" t="s">
        <v>26</v>
      </c>
      <c r="AO264" s="3" t="s">
        <v>5</v>
      </c>
      <c r="AP264" s="3" t="s">
        <v>6</v>
      </c>
      <c r="AQ264" s="3" t="s">
        <v>5</v>
      </c>
      <c r="AR264" s="3" t="s">
        <v>55</v>
      </c>
      <c r="AS264" s="3" t="s">
        <v>37</v>
      </c>
      <c r="AT264" s="3" t="s">
        <v>73</v>
      </c>
      <c r="AU264" s="3" t="s">
        <v>57</v>
      </c>
      <c r="AV264" s="3" t="s">
        <v>191</v>
      </c>
      <c r="AW264" s="4" t="s">
        <v>12</v>
      </c>
      <c r="AX264" s="4" t="s">
        <v>232</v>
      </c>
      <c r="AY264" s="4">
        <v>1991</v>
      </c>
      <c r="AZ264" s="3" t="s">
        <v>30</v>
      </c>
      <c r="BA264" s="3" t="s">
        <v>30</v>
      </c>
      <c r="BB264" s="3">
        <v>1619</v>
      </c>
      <c r="BC264" s="3">
        <v>0</v>
      </c>
      <c r="BD264" s="3">
        <v>0</v>
      </c>
      <c r="BE264" s="3">
        <v>1</v>
      </c>
      <c r="BF264" s="3">
        <v>1</v>
      </c>
      <c r="BG264" s="4" t="s">
        <v>15</v>
      </c>
      <c r="BH264" s="4" t="s">
        <v>353</v>
      </c>
      <c r="BI264" s="4" t="s">
        <v>17</v>
      </c>
      <c r="BJ264" s="4" t="s">
        <v>234</v>
      </c>
      <c r="BK264" s="4" t="s">
        <v>78</v>
      </c>
      <c r="BL264" s="3">
        <v>8.9999999999999998E-4</v>
      </c>
      <c r="BM264" s="3">
        <v>1.0009004051215273</v>
      </c>
      <c r="BN264" s="3"/>
      <c r="BO264" s="3" t="s">
        <v>60</v>
      </c>
      <c r="BP264" s="3">
        <v>2.94</v>
      </c>
      <c r="BQ264" s="3"/>
    </row>
    <row r="265" spans="1:69" x14ac:dyDescent="0.25">
      <c r="A265" s="2">
        <v>113</v>
      </c>
      <c r="B265" s="3" t="s">
        <v>502</v>
      </c>
      <c r="C265" s="3">
        <v>113.1</v>
      </c>
      <c r="D265" s="3" t="s">
        <v>950</v>
      </c>
      <c r="E265" s="3" t="s">
        <v>504</v>
      </c>
      <c r="F265" s="3"/>
      <c r="G265" s="3"/>
      <c r="H265" s="3" t="str">
        <f>IF(AK265&lt;'2_3 - Outliers'!$F$11,"Exclude, Low outlier",IF(AK265&gt;'2_3 - Outliers'!$F$12,"Exclude, High outlier",""))</f>
        <v/>
      </c>
      <c r="I265" s="3">
        <f>IF(AM265="",VLOOKUP(BI265,'4 -Impute_SE'!$B$10:$C$21,2,FALSE),Database!AM265)</f>
        <v>1.8708913010243081E-2</v>
      </c>
      <c r="J265" s="3">
        <f t="shared" si="52"/>
        <v>53.450459652706847</v>
      </c>
      <c r="K265" s="3" t="s">
        <v>1652</v>
      </c>
      <c r="L265" s="3">
        <f>1/VLOOKUP($K265,'5-7 Weighting'!J:K,2,FALSE)</f>
        <v>1</v>
      </c>
      <c r="M265" s="3">
        <f t="shared" si="53"/>
        <v>53.450459652706847</v>
      </c>
      <c r="N265" s="3">
        <f>M265/(VLOOKUP($BI265,'5-7 Weighting'!$M$9:$N$20,2,FALSE)/VLOOKUP($BI265,'5-7 Weighting'!$M$9:$O$20,3,FALSE))</f>
        <v>0.7253109801623896</v>
      </c>
      <c r="O265" s="3">
        <f t="shared" si="54"/>
        <v>8.8759931197372438E-2</v>
      </c>
      <c r="P265" s="3" t="e">
        <f>1/VLOOKUP($K265,'5-7 Weighting'!Y:Z,2,FALSE)</f>
        <v>#N/A</v>
      </c>
      <c r="Q265" s="3" t="e">
        <f t="shared" si="58"/>
        <v>#N/A</v>
      </c>
      <c r="R265" s="3" t="e">
        <f>Q265/(VLOOKUP($BI265,'5-7 Weighting'!$AC$12:$AD$20,2,FALSE)/(VLOOKUP($BI265,'5-7 Weighting'!$AC$12:$AE$20,3,FALSE)))</f>
        <v>#N/A</v>
      </c>
      <c r="S265" s="3" t="e">
        <f t="shared" si="55"/>
        <v>#N/A</v>
      </c>
      <c r="T265" s="3" t="e">
        <f>1/VLOOKUP($K265,'5-7 Weighting'!$AO$9:$AP$311,2,FALSE)</f>
        <v>#N/A</v>
      </c>
      <c r="U265" s="3" t="e">
        <f t="shared" si="59"/>
        <v>#N/A</v>
      </c>
      <c r="V265" s="3" t="e">
        <f>U265/(VLOOKUP($BI265,'5-7 Weighting'!$AS$12:$AT$22,2,FALSE)/VLOOKUP($BI265,'5-7 Weighting'!$AS$12:$AU$22,3,FALSE))</f>
        <v>#N/A</v>
      </c>
      <c r="W265" s="3" t="e">
        <f t="shared" si="60"/>
        <v>#N/A</v>
      </c>
      <c r="X265" s="3">
        <f>1/VLOOKUP($K265,'5-7 Weighting'!$BE$9:$BF$487,2,FALSE)</f>
        <v>1</v>
      </c>
      <c r="Y265" s="3">
        <f t="shared" si="61"/>
        <v>53.450459652706847</v>
      </c>
      <c r="Z265" s="3">
        <f>Y265/(VLOOKUP($BI265,'5-7 Weighting'!$BI$12:$BJ$23,2,FALSE)/VLOOKUP($BI265,'5-7 Weighting'!$BI$12:$BK$23,3,FALSE))</f>
        <v>0.61918388383404976</v>
      </c>
      <c r="AA265" s="3">
        <f t="shared" si="62"/>
        <v>7.5772627784191846E-2</v>
      </c>
      <c r="AB265" s="3">
        <f>1/VLOOKUP($K265,'5-7 Weighting'!$BU$9:$BV$415,2,FALSE)</f>
        <v>1</v>
      </c>
      <c r="AC265" s="3">
        <f t="shared" si="63"/>
        <v>53.450459652706847</v>
      </c>
      <c r="AD265" s="3">
        <f>AC265/(VLOOKUP($BI265,'5-7 Weighting'!$BY$12:$BZ$23,2,FALSE)/(VLOOKUP($BI265,'5-7 Weighting'!$BY$12:$CA$23,3,FALSE)))</f>
        <v>0.39598433916205972</v>
      </c>
      <c r="AE265" s="3">
        <f t="shared" si="56"/>
        <v>4.8458583504957062E-2</v>
      </c>
      <c r="AF265" s="3">
        <f>1/VLOOKUP($K265,'5-7 Weighting'!$CK$9:CL$445,2,FALSE)</f>
        <v>1</v>
      </c>
      <c r="AG265" s="3">
        <f t="shared" si="64"/>
        <v>53.450459652706847</v>
      </c>
      <c r="AH265" s="3">
        <f>AG265/(VLOOKUP($BI265,'5-7 Weighting'!$CO$12:$CP$23,2,FALSE)/(VLOOKUP($BI265,'5-7 Weighting'!$CO$12:$CQ$23,3,FALSE)))</f>
        <v>0.5070709306421195</v>
      </c>
      <c r="AI265" s="3">
        <f t="shared" si="57"/>
        <v>6.205280513732938E-2</v>
      </c>
      <c r="AJ265" s="3" t="s">
        <v>505</v>
      </c>
      <c r="AK265" s="6">
        <v>0.12237500000000001</v>
      </c>
      <c r="AL265" s="3" t="s">
        <v>72</v>
      </c>
      <c r="AM265" s="3">
        <v>1.8708913010243081E-2</v>
      </c>
      <c r="AN265" s="3" t="s">
        <v>26</v>
      </c>
      <c r="AO265" s="3" t="s">
        <v>5</v>
      </c>
      <c r="AP265" s="3" t="s">
        <v>6</v>
      </c>
      <c r="AQ265" s="3" t="s">
        <v>5</v>
      </c>
      <c r="AR265" s="3" t="s">
        <v>83</v>
      </c>
      <c r="AS265" s="3" t="s">
        <v>506</v>
      </c>
      <c r="AT265" s="3" t="s">
        <v>95</v>
      </c>
      <c r="AU265" s="3" t="s">
        <v>57</v>
      </c>
      <c r="AV265" s="3" t="s">
        <v>11</v>
      </c>
      <c r="AW265" s="4" t="s">
        <v>12</v>
      </c>
      <c r="AX265" s="4" t="s">
        <v>507</v>
      </c>
      <c r="AY265" s="4" t="s">
        <v>13</v>
      </c>
      <c r="AZ265" s="3" t="s">
        <v>2425</v>
      </c>
      <c r="BA265" s="3" t="s">
        <v>14</v>
      </c>
      <c r="BB265" s="3">
        <v>62011</v>
      </c>
      <c r="BC265" s="3">
        <v>1</v>
      </c>
      <c r="BD265" s="3">
        <v>0</v>
      </c>
      <c r="BE265" s="3">
        <v>1</v>
      </c>
      <c r="BF265" s="3">
        <v>1</v>
      </c>
      <c r="BG265" s="4" t="s">
        <v>348</v>
      </c>
      <c r="BH265" s="4" t="s">
        <v>803</v>
      </c>
      <c r="BI265" s="4" t="s">
        <v>645</v>
      </c>
      <c r="BJ265" s="4" t="s">
        <v>98</v>
      </c>
      <c r="BK265" s="4" t="s">
        <v>90</v>
      </c>
      <c r="BL265" s="3">
        <v>0.625</v>
      </c>
      <c r="BM265" s="3">
        <v>1.8682459574322223</v>
      </c>
      <c r="BN265" s="3"/>
      <c r="BO265" s="3" t="s">
        <v>60</v>
      </c>
      <c r="BP265" s="3">
        <v>6.5410000000000004</v>
      </c>
      <c r="BQ265" s="3"/>
    </row>
    <row r="266" spans="1:69" x14ac:dyDescent="0.25">
      <c r="A266" s="2">
        <v>178</v>
      </c>
      <c r="B266" s="3" t="s">
        <v>1268</v>
      </c>
      <c r="C266" s="3">
        <v>178.2</v>
      </c>
      <c r="D266" s="3" t="s">
        <v>1276</v>
      </c>
      <c r="E266" s="3" t="s">
        <v>1270</v>
      </c>
      <c r="F266" s="3"/>
      <c r="G266" s="3"/>
      <c r="H266" s="3" t="str">
        <f>IF(AK266&lt;'2_3 - Outliers'!$F$11,"Exclude, Low outlier",IF(AK266&gt;'2_3 - Outliers'!$F$12,"Exclude, High outlier",""))</f>
        <v/>
      </c>
      <c r="I266" s="3">
        <f>IF(AM266="",VLOOKUP(BI266,'4 -Impute_SE'!$B$10:$C$21,2,FALSE),Database!AM266)</f>
        <v>8.9700000000000002E-2</v>
      </c>
      <c r="J266" s="3">
        <f t="shared" si="52"/>
        <v>11.148272017837234</v>
      </c>
      <c r="K266" s="3" t="s">
        <v>1653</v>
      </c>
      <c r="L266" s="3">
        <f>1/VLOOKUP($K266,'5-7 Weighting'!J:K,2,FALSE)</f>
        <v>1</v>
      </c>
      <c r="M266" s="3">
        <f t="shared" si="53"/>
        <v>11.148272017837234</v>
      </c>
      <c r="N266" s="3">
        <f>M266/(VLOOKUP($BI266,'5-7 Weighting'!$M$9:$N$20,2,FALSE)/VLOOKUP($BI266,'5-7 Weighting'!$M$9:$O$20,3,FALSE))</f>
        <v>0.15127959903268998</v>
      </c>
      <c r="O266" s="3">
        <f t="shared" si="54"/>
        <v>1.8788926199860095E-2</v>
      </c>
      <c r="P266" s="3" t="e">
        <f>1/VLOOKUP($K266,'5-7 Weighting'!Y:Z,2,FALSE)</f>
        <v>#N/A</v>
      </c>
      <c r="Q266" s="3" t="e">
        <f t="shared" si="58"/>
        <v>#N/A</v>
      </c>
      <c r="R266" s="3" t="e">
        <f>Q266/(VLOOKUP($BI266,'5-7 Weighting'!$AC$12:$AD$20,2,FALSE)/(VLOOKUP($BI266,'5-7 Weighting'!$AC$12:$AE$20,3,FALSE)))</f>
        <v>#N/A</v>
      </c>
      <c r="S266" s="3" t="e">
        <f t="shared" si="55"/>
        <v>#N/A</v>
      </c>
      <c r="T266" s="3" t="e">
        <f>1/VLOOKUP($K266,'5-7 Weighting'!$AO$9:$AP$311,2,FALSE)</f>
        <v>#N/A</v>
      </c>
      <c r="U266" s="3" t="e">
        <f t="shared" si="59"/>
        <v>#N/A</v>
      </c>
      <c r="V266" s="3" t="e">
        <f>U266/(VLOOKUP($BI266,'5-7 Weighting'!$AS$12:$AT$22,2,FALSE)/VLOOKUP($BI266,'5-7 Weighting'!$AS$12:$AU$22,3,FALSE))</f>
        <v>#N/A</v>
      </c>
      <c r="W266" s="3" t="e">
        <f t="shared" si="60"/>
        <v>#N/A</v>
      </c>
      <c r="X266" s="3">
        <f>1/VLOOKUP($K266,'5-7 Weighting'!$BE$9:$BF$487,2,FALSE)</f>
        <v>1</v>
      </c>
      <c r="Y266" s="3">
        <f t="shared" si="61"/>
        <v>11.148272017837234</v>
      </c>
      <c r="Z266" s="3">
        <f>Y266/(VLOOKUP($BI266,'5-7 Weighting'!$BI$12:$BJ$23,2,FALSE)/VLOOKUP($BI266,'5-7 Weighting'!$BI$12:$BK$23,3,FALSE))</f>
        <v>0.12914445284276135</v>
      </c>
      <c r="AA266" s="3">
        <f t="shared" si="62"/>
        <v>1.603974104307096E-2</v>
      </c>
      <c r="AB266" s="3">
        <f>1/VLOOKUP($K266,'5-7 Weighting'!$BU$9:$BV$415,2,FALSE)</f>
        <v>1</v>
      </c>
      <c r="AC266" s="3">
        <f t="shared" si="63"/>
        <v>11.148272017837234</v>
      </c>
      <c r="AD266" s="3">
        <f>AC266/(VLOOKUP($BI266,'5-7 Weighting'!$BY$12:$BZ$23,2,FALSE)/(VLOOKUP($BI266,'5-7 Weighting'!$BY$12:$CA$23,3,FALSE)))</f>
        <v>8.2591265939816805E-2</v>
      </c>
      <c r="AE266" s="3">
        <f t="shared" si="56"/>
        <v>1.0257835229725246E-2</v>
      </c>
      <c r="AF266" s="3">
        <f>1/VLOOKUP($K266,'5-7 Weighting'!$CK$9:CL$445,2,FALSE)</f>
        <v>1</v>
      </c>
      <c r="AG266" s="3">
        <f t="shared" si="64"/>
        <v>11.148272017837234</v>
      </c>
      <c r="AH266" s="3">
        <f>AG266/(VLOOKUP($BI266,'5-7 Weighting'!$CO$12:$CP$23,2,FALSE)/(VLOOKUP($BI266,'5-7 Weighting'!$CO$12:$CQ$23,3,FALSE)))</f>
        <v>0.10576082420742938</v>
      </c>
      <c r="AI266" s="3">
        <f t="shared" si="57"/>
        <v>1.3135494366562729E-2</v>
      </c>
      <c r="AJ266" s="3" t="s">
        <v>1306</v>
      </c>
      <c r="AK266" s="6">
        <v>0.12419999999999999</v>
      </c>
      <c r="AL266" s="3" t="s">
        <v>134</v>
      </c>
      <c r="AM266" s="3">
        <v>8.9700000000000002E-2</v>
      </c>
      <c r="AN266" s="3" t="s">
        <v>1310</v>
      </c>
      <c r="AO266" s="3" t="s">
        <v>53</v>
      </c>
      <c r="AP266" s="3" t="s">
        <v>1312</v>
      </c>
      <c r="AQ266" s="3" t="s">
        <v>54</v>
      </c>
      <c r="AR266" s="3" t="s">
        <v>7</v>
      </c>
      <c r="AS266" s="3" t="s">
        <v>1329</v>
      </c>
      <c r="AT266" s="3" t="s">
        <v>38</v>
      </c>
      <c r="AU266" s="3" t="s">
        <v>57</v>
      </c>
      <c r="AV266" s="3" t="s">
        <v>11</v>
      </c>
      <c r="AW266" s="4" t="s">
        <v>12</v>
      </c>
      <c r="AX266" s="4" t="s">
        <v>13</v>
      </c>
      <c r="AY266" s="4">
        <v>2012</v>
      </c>
      <c r="AZ266" s="3" t="s">
        <v>14</v>
      </c>
      <c r="BA266" s="3" t="s">
        <v>2425</v>
      </c>
      <c r="BB266" s="3">
        <v>977</v>
      </c>
      <c r="BC266" s="3">
        <v>1</v>
      </c>
      <c r="BD266" s="3">
        <v>0</v>
      </c>
      <c r="BE266" s="3">
        <v>1</v>
      </c>
      <c r="BF266" s="3">
        <v>1</v>
      </c>
      <c r="BG266" s="4" t="s">
        <v>348</v>
      </c>
      <c r="BH266" s="4" t="s">
        <v>1394</v>
      </c>
      <c r="BI266" s="4" t="s">
        <v>645</v>
      </c>
      <c r="BJ266" s="4" t="s">
        <v>1408</v>
      </c>
      <c r="BK266" s="4"/>
      <c r="BL266" s="3">
        <v>0.18</v>
      </c>
      <c r="BM266" s="3"/>
      <c r="BN266" s="3"/>
      <c r="BO266" s="3"/>
      <c r="BP266" s="3">
        <v>1.3846153846153846</v>
      </c>
      <c r="BQ266" s="3" t="s">
        <v>125</v>
      </c>
    </row>
    <row r="267" spans="1:69" x14ac:dyDescent="0.25">
      <c r="A267" s="2">
        <v>52</v>
      </c>
      <c r="B267" s="3" t="s">
        <v>343</v>
      </c>
      <c r="C267" s="3">
        <v>52.1</v>
      </c>
      <c r="D267" s="3" t="s">
        <v>447</v>
      </c>
      <c r="E267" s="3" t="s">
        <v>345</v>
      </c>
      <c r="F267" s="3"/>
      <c r="G267" s="3"/>
      <c r="H267" s="3" t="str">
        <f>IF(AK267&lt;'2_3 - Outliers'!$F$11,"Exclude, Low outlier",IF(AK267&gt;'2_3 - Outliers'!$F$12,"Exclude, High outlier",""))</f>
        <v/>
      </c>
      <c r="I267" s="3">
        <f>IF(AM267="",VLOOKUP(BI267,'4 -Impute_SE'!$B$10:$C$21,2,FALSE),Database!AM267)</f>
        <v>2.6562500000000003E-2</v>
      </c>
      <c r="J267" s="3">
        <f t="shared" si="52"/>
        <v>37.647058823529406</v>
      </c>
      <c r="K267" s="3" t="s">
        <v>1654</v>
      </c>
      <c r="L267" s="3">
        <f>1/VLOOKUP($K267,'5-7 Weighting'!J:K,2,FALSE)</f>
        <v>1</v>
      </c>
      <c r="M267" s="3">
        <f t="shared" si="53"/>
        <v>37.647058823529406</v>
      </c>
      <c r="N267" s="3">
        <f>M267/(VLOOKUP($BI267,'5-7 Weighting'!$M$9:$N$20,2,FALSE)/VLOOKUP($BI267,'5-7 Weighting'!$M$9:$O$20,3,FALSE))</f>
        <v>0.5399810812525212</v>
      </c>
      <c r="O267" s="3">
        <f t="shared" si="54"/>
        <v>6.8847587859696455E-2</v>
      </c>
      <c r="P267" s="3" t="e">
        <f>1/VLOOKUP($K267,'5-7 Weighting'!Y:Z,2,FALSE)</f>
        <v>#N/A</v>
      </c>
      <c r="Q267" s="3" t="e">
        <f t="shared" si="58"/>
        <v>#N/A</v>
      </c>
      <c r="R267" s="3" t="e">
        <f>Q267/(VLOOKUP($BI267,'5-7 Weighting'!$AC$12:$AD$20,2,FALSE)/(VLOOKUP($BI267,'5-7 Weighting'!$AC$12:$AE$20,3,FALSE)))</f>
        <v>#N/A</v>
      </c>
      <c r="S267" s="3" t="e">
        <f t="shared" si="55"/>
        <v>#N/A</v>
      </c>
      <c r="T267" s="3" t="e">
        <f>1/VLOOKUP($K267,'5-7 Weighting'!$AO$9:$AP$311,2,FALSE)</f>
        <v>#N/A</v>
      </c>
      <c r="U267" s="3" t="e">
        <f t="shared" si="59"/>
        <v>#N/A</v>
      </c>
      <c r="V267" s="3" t="e">
        <f>U267/(VLOOKUP($BI267,'5-7 Weighting'!$AS$12:$AT$22,2,FALSE)/VLOOKUP($BI267,'5-7 Weighting'!$AS$12:$AU$22,3,FALSE))</f>
        <v>#N/A</v>
      </c>
      <c r="W267" s="3" t="e">
        <f t="shared" si="60"/>
        <v>#N/A</v>
      </c>
      <c r="X267" s="3">
        <f>1/VLOOKUP($K267,'5-7 Weighting'!$BE$9:$BF$487,2,FALSE)</f>
        <v>1</v>
      </c>
      <c r="Y267" s="3">
        <f t="shared" si="61"/>
        <v>37.647058823529406</v>
      </c>
      <c r="Z267" s="3">
        <f>Y267/(VLOOKUP($BI267,'5-7 Weighting'!$BI$12:$BJ$23,2,FALSE)/VLOOKUP($BI267,'5-7 Weighting'!$BI$12:$BK$23,3,FALSE))</f>
        <v>0.56616841840093712</v>
      </c>
      <c r="AA267" s="3">
        <f t="shared" si="62"/>
        <v>7.2186473346119481E-2</v>
      </c>
      <c r="AB267" s="3" t="e">
        <f>1/VLOOKUP($K267,'5-7 Weighting'!$BU$9:$BV$415,2,FALSE)</f>
        <v>#N/A</v>
      </c>
      <c r="AC267" s="3" t="e">
        <f t="shared" si="63"/>
        <v>#N/A</v>
      </c>
      <c r="AD267" s="3" t="e">
        <f>AC267/(VLOOKUP($BI267,'5-7 Weighting'!$BY$12:$BZ$23,2,FALSE)/(VLOOKUP($BI267,'5-7 Weighting'!$BY$12:$CA$23,3,FALSE)))</f>
        <v>#N/A</v>
      </c>
      <c r="AE267" s="3" t="e">
        <f t="shared" si="56"/>
        <v>#N/A</v>
      </c>
      <c r="AF267" s="3">
        <f>1/VLOOKUP($K267,'5-7 Weighting'!$CK$9:CL$445,2,FALSE)</f>
        <v>1</v>
      </c>
      <c r="AG267" s="3">
        <f t="shared" si="64"/>
        <v>37.647058823529406</v>
      </c>
      <c r="AH267" s="3">
        <f>AG267/(VLOOKUP($BI267,'5-7 Weighting'!$CO$12:$CP$23,2,FALSE)/(VLOOKUP($BI267,'5-7 Weighting'!$CO$12:$CQ$23,3,FALSE)))</f>
        <v>0.59240588319039811</v>
      </c>
      <c r="AI267" s="3">
        <f t="shared" si="57"/>
        <v>7.5531750106775764E-2</v>
      </c>
      <c r="AJ267" s="3" t="s">
        <v>448</v>
      </c>
      <c r="AK267" s="6">
        <v>0.1275</v>
      </c>
      <c r="AL267" s="3" t="s">
        <v>4</v>
      </c>
      <c r="AM267" s="3">
        <v>2.6562500000000003E-2</v>
      </c>
      <c r="AN267" s="3" t="s">
        <v>26</v>
      </c>
      <c r="AO267" s="3" t="s">
        <v>5</v>
      </c>
      <c r="AP267" s="3" t="s">
        <v>6</v>
      </c>
      <c r="AQ267" s="3" t="s">
        <v>5</v>
      </c>
      <c r="AR267" s="3" t="s">
        <v>7</v>
      </c>
      <c r="AS267" s="3" t="s">
        <v>346</v>
      </c>
      <c r="AT267" s="3" t="s">
        <v>28</v>
      </c>
      <c r="AU267" s="3" t="s">
        <v>10</v>
      </c>
      <c r="AV267" s="3" t="s">
        <v>182</v>
      </c>
      <c r="AW267" s="4" t="s">
        <v>96</v>
      </c>
      <c r="AX267" s="4" t="s">
        <v>347</v>
      </c>
      <c r="AY267" s="4">
        <v>2012</v>
      </c>
      <c r="AZ267" s="3" t="s">
        <v>14</v>
      </c>
      <c r="BA267" s="3" t="s">
        <v>14</v>
      </c>
      <c r="BB267" s="3">
        <v>342</v>
      </c>
      <c r="BC267" s="3">
        <v>1</v>
      </c>
      <c r="BD267" s="3">
        <v>0</v>
      </c>
      <c r="BE267" s="3">
        <v>0</v>
      </c>
      <c r="BF267" s="3">
        <v>0</v>
      </c>
      <c r="BG267" s="4" t="s">
        <v>15</v>
      </c>
      <c r="BH267" s="4" t="s">
        <v>87</v>
      </c>
      <c r="BI267" s="4" t="s">
        <v>88</v>
      </c>
      <c r="BJ267" s="4" t="s">
        <v>351</v>
      </c>
      <c r="BK267" s="4"/>
      <c r="BL267" s="3">
        <v>2.4000000000000001E-4</v>
      </c>
      <c r="BM267" s="3"/>
      <c r="BN267" s="3"/>
      <c r="BO267" s="3" t="s">
        <v>20</v>
      </c>
      <c r="BP267" s="3">
        <v>4.8</v>
      </c>
      <c r="BQ267" s="3" t="s">
        <v>125</v>
      </c>
    </row>
    <row r="268" spans="1:69" x14ac:dyDescent="0.25">
      <c r="A268" s="2">
        <v>164</v>
      </c>
      <c r="B268" s="3" t="s">
        <v>1223</v>
      </c>
      <c r="C268" s="3">
        <v>164.1</v>
      </c>
      <c r="D268" s="3" t="s">
        <v>1227</v>
      </c>
      <c r="E268" s="3" t="s">
        <v>1225</v>
      </c>
      <c r="F268" s="3"/>
      <c r="G268" s="3"/>
      <c r="H268" s="3" t="str">
        <f>IF(AK268&lt;'2_3 - Outliers'!$F$11,"Exclude, Low outlier",IF(AK268&gt;'2_3 - Outliers'!$F$12,"Exclude, High outlier",""))</f>
        <v/>
      </c>
      <c r="I268" s="3">
        <f>IF(AM268="",VLOOKUP(BI268,'4 -Impute_SE'!$B$10:$C$21,2,FALSE),Database!AM268)</f>
        <v>4.9702463302186993E-2</v>
      </c>
      <c r="J268" s="3">
        <f t="shared" si="52"/>
        <v>20.119727143503535</v>
      </c>
      <c r="K268" s="3" t="s">
        <v>1655</v>
      </c>
      <c r="L268" s="3">
        <f>1/VLOOKUP($K268,'5-7 Weighting'!J:K,2,FALSE)</f>
        <v>1</v>
      </c>
      <c r="M268" s="3">
        <f t="shared" si="53"/>
        <v>20.119727143503535</v>
      </c>
      <c r="N268" s="3">
        <f>M268/(VLOOKUP($BI268,'5-7 Weighting'!$M$9:$N$20,2,FALSE)/VLOOKUP($BI268,'5-7 Weighting'!$M$9:$O$20,3,FALSE))</f>
        <v>0.37214243954882059</v>
      </c>
      <c r="O268" s="3">
        <f t="shared" si="54"/>
        <v>4.7856256691755195E-2</v>
      </c>
      <c r="P268" s="3" t="e">
        <f>1/VLOOKUP($K268,'5-7 Weighting'!Y:Z,2,FALSE)</f>
        <v>#N/A</v>
      </c>
      <c r="Q268" s="3" t="e">
        <f t="shared" si="58"/>
        <v>#N/A</v>
      </c>
      <c r="R268" s="3" t="e">
        <f>Q268/(VLOOKUP($BI268,'5-7 Weighting'!$AC$12:$AD$20,2,FALSE)/(VLOOKUP($BI268,'5-7 Weighting'!$AC$12:$AE$20,3,FALSE)))</f>
        <v>#N/A</v>
      </c>
      <c r="S268" s="3" t="e">
        <f t="shared" si="55"/>
        <v>#N/A</v>
      </c>
      <c r="T268" s="3" t="e">
        <f>1/VLOOKUP($K268,'5-7 Weighting'!$AO$9:$AP$311,2,FALSE)</f>
        <v>#N/A</v>
      </c>
      <c r="U268" s="3" t="e">
        <f t="shared" si="59"/>
        <v>#N/A</v>
      </c>
      <c r="V268" s="3" t="e">
        <f>U268/(VLOOKUP($BI268,'5-7 Weighting'!$AS$12:$AT$22,2,FALSE)/VLOOKUP($BI268,'5-7 Weighting'!$AS$12:$AU$22,3,FALSE))</f>
        <v>#N/A</v>
      </c>
      <c r="W268" s="3" t="e">
        <f t="shared" si="60"/>
        <v>#N/A</v>
      </c>
      <c r="X268" s="3">
        <f>1/VLOOKUP($K268,'5-7 Weighting'!$BE$9:$BF$487,2,FALSE)</f>
        <v>1</v>
      </c>
      <c r="Y268" s="3">
        <f t="shared" si="61"/>
        <v>20.119727143503535</v>
      </c>
      <c r="Z268" s="3">
        <f>Y268/(VLOOKUP($BI268,'5-7 Weighting'!$BI$12:$BJ$23,2,FALSE)/VLOOKUP($BI268,'5-7 Weighting'!$BI$12:$BK$23,3,FALSE))</f>
        <v>0.31094082451884197</v>
      </c>
      <c r="AA268" s="3">
        <f t="shared" si="62"/>
        <v>3.9985936385434941E-2</v>
      </c>
      <c r="AB268" s="3">
        <f>1/VLOOKUP($K268,'5-7 Weighting'!$BU$9:$BV$415,2,FALSE)</f>
        <v>1</v>
      </c>
      <c r="AC268" s="3">
        <f t="shared" si="63"/>
        <v>20.119727143503535</v>
      </c>
      <c r="AD268" s="3">
        <f>AC268/(VLOOKUP($BI268,'5-7 Weighting'!$BY$12:$BZ$23,2,FALSE)/(VLOOKUP($BI268,'5-7 Weighting'!$BY$12:$CA$23,3,FALSE)))</f>
        <v>0.89019124619749457</v>
      </c>
      <c r="AE268" s="3">
        <f t="shared" si="56"/>
        <v>0.11447557777723436</v>
      </c>
      <c r="AF268" s="3">
        <f>1/VLOOKUP($K268,'5-7 Weighting'!$CK$9:CL$445,2,FALSE)</f>
        <v>1</v>
      </c>
      <c r="AG268" s="3">
        <f t="shared" si="64"/>
        <v>20.119727143503535</v>
      </c>
      <c r="AH268" s="3">
        <f>AG268/(VLOOKUP($BI268,'5-7 Weighting'!$CO$12:$CP$23,2,FALSE)/(VLOOKUP($BI268,'5-7 Weighting'!$CO$12:$CQ$23,3,FALSE)))</f>
        <v>0.30845662594149209</v>
      </c>
      <c r="AI268" s="3">
        <f t="shared" si="57"/>
        <v>3.9666476866291996E-2</v>
      </c>
      <c r="AJ268" s="3" t="s">
        <v>1307</v>
      </c>
      <c r="AK268" s="6">
        <v>0.12859661142054998</v>
      </c>
      <c r="AL268" s="3" t="s">
        <v>462</v>
      </c>
      <c r="AM268" s="3"/>
      <c r="AN268" s="3"/>
      <c r="AO268" s="3" t="s">
        <v>5</v>
      </c>
      <c r="AP268" s="3" t="s">
        <v>1312</v>
      </c>
      <c r="AQ268" s="3" t="s">
        <v>5</v>
      </c>
      <c r="AR268" s="3" t="s">
        <v>102</v>
      </c>
      <c r="AS268" s="3" t="s">
        <v>1321</v>
      </c>
      <c r="AT268" s="3" t="s">
        <v>1317</v>
      </c>
      <c r="AU268" s="3" t="s">
        <v>10</v>
      </c>
      <c r="AV268" s="3" t="s">
        <v>191</v>
      </c>
      <c r="AW268" s="4" t="s">
        <v>12</v>
      </c>
      <c r="AX268" s="4" t="s">
        <v>13</v>
      </c>
      <c r="AY268" s="4">
        <v>2013</v>
      </c>
      <c r="AZ268" s="3" t="s">
        <v>14</v>
      </c>
      <c r="BA268" s="3" t="s">
        <v>2425</v>
      </c>
      <c r="BB268" s="3">
        <v>120</v>
      </c>
      <c r="BC268" s="3">
        <v>1</v>
      </c>
      <c r="BD268" s="3">
        <v>0</v>
      </c>
      <c r="BE268" s="3">
        <v>1</v>
      </c>
      <c r="BF268" s="3">
        <v>1</v>
      </c>
      <c r="BG268" s="4" t="s">
        <v>15</v>
      </c>
      <c r="BH268" s="4" t="s">
        <v>1374</v>
      </c>
      <c r="BI268" s="4" t="s">
        <v>17</v>
      </c>
      <c r="BJ268" s="4" t="s">
        <v>1404</v>
      </c>
      <c r="BK268" s="4" t="s">
        <v>1405</v>
      </c>
      <c r="BL268" s="3">
        <v>8.9800000000000001E-3</v>
      </c>
      <c r="BM268" s="3"/>
      <c r="BN268" s="3"/>
      <c r="BO268" s="3"/>
      <c r="BP268" s="3"/>
      <c r="BQ268" s="3"/>
    </row>
    <row r="269" spans="1:69" x14ac:dyDescent="0.25">
      <c r="A269" s="2">
        <v>113</v>
      </c>
      <c r="B269" s="3" t="s">
        <v>502</v>
      </c>
      <c r="C269" s="3">
        <v>113.1</v>
      </c>
      <c r="D269" s="3" t="s">
        <v>503</v>
      </c>
      <c r="E269" s="3" t="s">
        <v>504</v>
      </c>
      <c r="F269" s="3"/>
      <c r="G269" s="3"/>
      <c r="H269" s="3" t="str">
        <f>IF(AK269&lt;'2_3 - Outliers'!$F$11,"Exclude, Low outlier",IF(AK269&gt;'2_3 - Outliers'!$F$12,"Exclude, High outlier",""))</f>
        <v/>
      </c>
      <c r="I269" s="3">
        <f>IF(AM269="",VLOOKUP(BI269,'4 -Impute_SE'!$B$10:$C$21,2,FALSE),Database!AM269)</f>
        <v>6.2889289191820838E-2</v>
      </c>
      <c r="J269" s="3">
        <f t="shared" si="52"/>
        <v>15.90095885723664</v>
      </c>
      <c r="K269" s="3" t="s">
        <v>1656</v>
      </c>
      <c r="L269" s="3">
        <f>1/VLOOKUP($K269,'5-7 Weighting'!J:K,2,FALSE)</f>
        <v>1</v>
      </c>
      <c r="M269" s="3">
        <f t="shared" si="53"/>
        <v>15.90095885723664</v>
      </c>
      <c r="N269" s="3">
        <f>M269/(VLOOKUP($BI269,'5-7 Weighting'!$M$9:$N$20,2,FALSE)/VLOOKUP($BI269,'5-7 Weighting'!$M$9:$O$20,3,FALSE))</f>
        <v>1.7746489072990435</v>
      </c>
      <c r="O269" s="3">
        <f t="shared" si="54"/>
        <v>0.22923956274079102</v>
      </c>
      <c r="P269" s="3" t="e">
        <f>1/VLOOKUP($K269,'5-7 Weighting'!Y:Z,2,FALSE)</f>
        <v>#N/A</v>
      </c>
      <c r="Q269" s="3" t="e">
        <f t="shared" si="58"/>
        <v>#N/A</v>
      </c>
      <c r="R269" s="3" t="e">
        <f>Q269/(VLOOKUP($BI269,'5-7 Weighting'!$AC$12:$AD$20,2,FALSE)/(VLOOKUP($BI269,'5-7 Weighting'!$AC$12:$AE$20,3,FALSE)))</f>
        <v>#N/A</v>
      </c>
      <c r="S269" s="3" t="e">
        <f t="shared" si="55"/>
        <v>#N/A</v>
      </c>
      <c r="T269" s="3" t="e">
        <f>1/VLOOKUP($K269,'5-7 Weighting'!$AO$9:$AP$311,2,FALSE)</f>
        <v>#N/A</v>
      </c>
      <c r="U269" s="3" t="e">
        <f t="shared" si="59"/>
        <v>#N/A</v>
      </c>
      <c r="V269" s="3" t="e">
        <f>U269/(VLOOKUP($BI269,'5-7 Weighting'!$AS$12:$AT$22,2,FALSE)/VLOOKUP($BI269,'5-7 Weighting'!$AS$12:$AU$22,3,FALSE))</f>
        <v>#N/A</v>
      </c>
      <c r="W269" s="3" t="e">
        <f t="shared" si="60"/>
        <v>#N/A</v>
      </c>
      <c r="X269" s="3">
        <f>1/VLOOKUP($K269,'5-7 Weighting'!$BE$9:$BF$487,2,FALSE)</f>
        <v>1</v>
      </c>
      <c r="Y269" s="3">
        <f t="shared" si="61"/>
        <v>15.90095885723664</v>
      </c>
      <c r="Z269" s="3">
        <f>Y269/(VLOOKUP($BI269,'5-7 Weighting'!$BI$12:$BJ$23,2,FALSE)/VLOOKUP($BI269,'5-7 Weighting'!$BI$12:$BK$23,3,FALSE))</f>
        <v>1.6190626487349535</v>
      </c>
      <c r="AA269" s="3">
        <f t="shared" si="62"/>
        <v>0.20914177002527812</v>
      </c>
      <c r="AB269" s="3">
        <f>1/VLOOKUP($K269,'5-7 Weighting'!$BU$9:$BV$415,2,FALSE)</f>
        <v>1</v>
      </c>
      <c r="AC269" s="3">
        <f t="shared" si="63"/>
        <v>15.90095885723664</v>
      </c>
      <c r="AD269" s="3">
        <f>AC269/(VLOOKUP($BI269,'5-7 Weighting'!$BY$12:$BZ$23,2,FALSE)/(VLOOKUP($BI269,'5-7 Weighting'!$BY$12:$CA$23,3,FALSE)))</f>
        <v>1.1457088158800512</v>
      </c>
      <c r="AE269" s="3">
        <f t="shared" si="56"/>
        <v>0.14799647800777926</v>
      </c>
      <c r="AF269" s="3">
        <f>1/VLOOKUP($K269,'5-7 Weighting'!$CK$9:CL$445,2,FALSE)</f>
        <v>1</v>
      </c>
      <c r="AG269" s="3">
        <f t="shared" si="64"/>
        <v>15.90095885723664</v>
      </c>
      <c r="AH269" s="3">
        <f>AG269/(VLOOKUP($BI269,'5-7 Weighting'!$CO$12:$CP$23,2,FALSE)/(VLOOKUP($BI269,'5-7 Weighting'!$CO$12:$CQ$23,3,FALSE)))</f>
        <v>1.6701060213830088</v>
      </c>
      <c r="AI269" s="3">
        <f t="shared" si="57"/>
        <v>0.21573527726974162</v>
      </c>
      <c r="AJ269" s="3" t="s">
        <v>505</v>
      </c>
      <c r="AK269" s="6">
        <v>0.1291746</v>
      </c>
      <c r="AL269" s="3" t="s">
        <v>72</v>
      </c>
      <c r="AM269" s="3">
        <v>6.2889289191820838E-2</v>
      </c>
      <c r="AN269" s="3" t="s">
        <v>26</v>
      </c>
      <c r="AO269" s="3" t="s">
        <v>5</v>
      </c>
      <c r="AP269" s="3" t="s">
        <v>6</v>
      </c>
      <c r="AQ269" s="3" t="s">
        <v>5</v>
      </c>
      <c r="AR269" s="3" t="s">
        <v>83</v>
      </c>
      <c r="AS269" s="3" t="s">
        <v>506</v>
      </c>
      <c r="AT269" s="3" t="s">
        <v>95</v>
      </c>
      <c r="AU269" s="3" t="s">
        <v>57</v>
      </c>
      <c r="AV269" s="3" t="s">
        <v>11</v>
      </c>
      <c r="AW269" s="4" t="s">
        <v>12</v>
      </c>
      <c r="AX269" s="4" t="s">
        <v>507</v>
      </c>
      <c r="AY269" s="4" t="s">
        <v>13</v>
      </c>
      <c r="AZ269" s="3" t="s">
        <v>2425</v>
      </c>
      <c r="BA269" s="3" t="s">
        <v>14</v>
      </c>
      <c r="BB269" s="3">
        <v>62011</v>
      </c>
      <c r="BC269" s="3">
        <v>1</v>
      </c>
      <c r="BD269" s="3">
        <v>0</v>
      </c>
      <c r="BE269" s="3">
        <v>1</v>
      </c>
      <c r="BF269" s="3">
        <v>1</v>
      </c>
      <c r="BG269" s="4" t="s">
        <v>348</v>
      </c>
      <c r="BH269" s="4" t="s">
        <v>501</v>
      </c>
      <c r="BI269" s="4" t="s">
        <v>350</v>
      </c>
      <c r="BJ269" s="4" t="s">
        <v>98</v>
      </c>
      <c r="BK269" s="4" t="s">
        <v>90</v>
      </c>
      <c r="BL269" s="3">
        <v>0.246</v>
      </c>
      <c r="BM269" s="3">
        <v>1.2788995735417383</v>
      </c>
      <c r="BN269" s="3"/>
      <c r="BO269" s="3" t="s">
        <v>60</v>
      </c>
      <c r="BP269" s="3">
        <v>2.0539999999999998</v>
      </c>
      <c r="BQ269" s="3"/>
    </row>
    <row r="270" spans="1:69" x14ac:dyDescent="0.25">
      <c r="A270" s="2">
        <v>7</v>
      </c>
      <c r="B270" s="3" t="s">
        <v>602</v>
      </c>
      <c r="C270" s="3">
        <v>7.3</v>
      </c>
      <c r="D270" s="3" t="s">
        <v>953</v>
      </c>
      <c r="E270" s="3" t="s">
        <v>604</v>
      </c>
      <c r="F270" s="3"/>
      <c r="G270" s="3"/>
      <c r="H270" s="3" t="str">
        <f>IF(AK270&lt;'2_3 - Outliers'!$F$11,"Exclude, Low outlier",IF(AK270&gt;'2_3 - Outliers'!$F$12,"Exclude, High outlier",""))</f>
        <v/>
      </c>
      <c r="I270" s="3">
        <f>IF(AM270="",VLOOKUP(BI270,'4 -Impute_SE'!$B$10:$C$21,2,FALSE),Database!AM270)</f>
        <v>8.0089053803339499E-2</v>
      </c>
      <c r="J270" s="3">
        <f t="shared" si="52"/>
        <v>12.486100815418832</v>
      </c>
      <c r="K270" s="3" t="s">
        <v>1621</v>
      </c>
      <c r="L270" s="3">
        <f>1/VLOOKUP($K270,'5-7 Weighting'!J:K,2,FALSE)</f>
        <v>0.33333333333333331</v>
      </c>
      <c r="M270" s="3">
        <f t="shared" si="53"/>
        <v>4.1620336051396105</v>
      </c>
      <c r="N270" s="3">
        <f>M270/(VLOOKUP($BI270,'5-7 Weighting'!$M$9:$N$20,2,FALSE)/VLOOKUP($BI270,'5-7 Weighting'!$M$9:$O$20,3,FALSE))</f>
        <v>8.4314987871926858E-2</v>
      </c>
      <c r="O270" s="3">
        <f t="shared" si="54"/>
        <v>1.0919128189366014E-2</v>
      </c>
      <c r="P270" s="3" t="e">
        <f>1/VLOOKUP($K270,'5-7 Weighting'!Y:Z,2,FALSE)</f>
        <v>#N/A</v>
      </c>
      <c r="Q270" s="3" t="e">
        <f t="shared" si="58"/>
        <v>#N/A</v>
      </c>
      <c r="R270" s="3" t="e">
        <f>Q270/(VLOOKUP($BI270,'5-7 Weighting'!$AC$12:$AD$20,2,FALSE)/(VLOOKUP($BI270,'5-7 Weighting'!$AC$12:$AE$20,3,FALSE)))</f>
        <v>#N/A</v>
      </c>
      <c r="S270" s="3" t="e">
        <f t="shared" si="55"/>
        <v>#N/A</v>
      </c>
      <c r="T270" s="3">
        <f>1/VLOOKUP($K270,'5-7 Weighting'!$AO$9:$AP$311,2,FALSE)</f>
        <v>0.33333333333333331</v>
      </c>
      <c r="U270" s="3">
        <f t="shared" si="59"/>
        <v>4.1620336051396105</v>
      </c>
      <c r="V270" s="3">
        <f>U270/(VLOOKUP($BI270,'5-7 Weighting'!$AS$12:$AT$22,2,FALSE)/VLOOKUP($BI270,'5-7 Weighting'!$AS$12:$AU$22,3,FALSE))</f>
        <v>0.23456986185471582</v>
      </c>
      <c r="W270" s="3">
        <f t="shared" si="60"/>
        <v>3.0377735389633113E-2</v>
      </c>
      <c r="X270" s="3" t="e">
        <f>1/VLOOKUP($K270,'5-7 Weighting'!$BE$9:$BF$487,2,FALSE)</f>
        <v>#N/A</v>
      </c>
      <c r="Y270" s="3" t="e">
        <f t="shared" si="61"/>
        <v>#N/A</v>
      </c>
      <c r="Z270" s="3" t="e">
        <f>Y270/(VLOOKUP($BI270,'5-7 Weighting'!$BI$12:$BJ$23,2,FALSE)/VLOOKUP($BI270,'5-7 Weighting'!$BI$12:$BK$23,3,FALSE))</f>
        <v>#N/A</v>
      </c>
      <c r="AA270" s="3" t="e">
        <f t="shared" si="62"/>
        <v>#N/A</v>
      </c>
      <c r="AB270" s="3">
        <f>1/VLOOKUP($K270,'5-7 Weighting'!$BU$9:$BV$415,2,FALSE)</f>
        <v>0.33333333333333331</v>
      </c>
      <c r="AC270" s="3">
        <f t="shared" si="63"/>
        <v>4.1620336051396105</v>
      </c>
      <c r="AD270" s="3">
        <f>AC270/(VLOOKUP($BI270,'5-7 Weighting'!$BY$12:$BZ$23,2,FALSE)/(VLOOKUP($BI270,'5-7 Weighting'!$BY$12:$CA$23,3,FALSE)))</f>
        <v>0.22363493007522822</v>
      </c>
      <c r="AE270" s="3">
        <f t="shared" si="56"/>
        <v>2.896161798446235E-2</v>
      </c>
      <c r="AF270" s="3">
        <f>1/VLOOKUP($K270,'5-7 Weighting'!$CK$9:CL$445,2,FALSE)</f>
        <v>0.33333333333333331</v>
      </c>
      <c r="AG270" s="3">
        <f t="shared" si="64"/>
        <v>4.1620336051396105</v>
      </c>
      <c r="AH270" s="3">
        <f>AG270/(VLOOKUP($BI270,'5-7 Weighting'!$CO$12:$CP$23,2,FALSE)/(VLOOKUP($BI270,'5-7 Weighting'!$CO$12:$CQ$23,3,FALSE)))</f>
        <v>6.3786809964510638E-2</v>
      </c>
      <c r="AI270" s="3">
        <f t="shared" si="57"/>
        <v>8.2606470376439846E-3</v>
      </c>
      <c r="AJ270" s="3" t="s">
        <v>605</v>
      </c>
      <c r="AK270" s="6">
        <v>0.12950399999999998</v>
      </c>
      <c r="AL270" s="3" t="s">
        <v>462</v>
      </c>
      <c r="AM270" s="3">
        <v>8.0089053803339499E-2</v>
      </c>
      <c r="AN270" s="3" t="s">
        <v>26</v>
      </c>
      <c r="AO270" s="3" t="s">
        <v>53</v>
      </c>
      <c r="AP270" s="3" t="s">
        <v>6</v>
      </c>
      <c r="AQ270" s="3" t="s">
        <v>54</v>
      </c>
      <c r="AR270" s="3" t="s">
        <v>55</v>
      </c>
      <c r="AS270" s="3" t="s">
        <v>606</v>
      </c>
      <c r="AT270" s="3" t="s">
        <v>56</v>
      </c>
      <c r="AU270" s="3" t="s">
        <v>57</v>
      </c>
      <c r="AV270" s="3" t="s">
        <v>39</v>
      </c>
      <c r="AW270" s="4" t="s">
        <v>12</v>
      </c>
      <c r="AX270" s="4" t="s">
        <v>330</v>
      </c>
      <c r="AY270" s="4" t="s">
        <v>607</v>
      </c>
      <c r="AZ270" s="3" t="s">
        <v>2425</v>
      </c>
      <c r="BA270" s="3" t="s">
        <v>30</v>
      </c>
      <c r="BB270" s="3">
        <v>2127</v>
      </c>
      <c r="BC270" s="3">
        <v>1</v>
      </c>
      <c r="BD270" s="3">
        <v>0</v>
      </c>
      <c r="BE270" s="3">
        <v>1</v>
      </c>
      <c r="BF270" s="3">
        <v>1</v>
      </c>
      <c r="BG270" s="4" t="s">
        <v>15</v>
      </c>
      <c r="BH270" s="4" t="s">
        <v>194</v>
      </c>
      <c r="BI270" s="4" t="s">
        <v>42</v>
      </c>
      <c r="BJ270" s="4" t="s">
        <v>58</v>
      </c>
      <c r="BK270" s="4" t="s">
        <v>59</v>
      </c>
      <c r="BL270" s="3">
        <v>3.2000000000000001E-2</v>
      </c>
      <c r="BM270" s="3">
        <v>1.0325175053051183</v>
      </c>
      <c r="BN270" s="3"/>
      <c r="BO270" s="3" t="s">
        <v>60</v>
      </c>
      <c r="BP270" s="3">
        <v>1.617</v>
      </c>
      <c r="BQ270" s="3"/>
    </row>
    <row r="271" spans="1:69" x14ac:dyDescent="0.25">
      <c r="A271" s="2">
        <v>72</v>
      </c>
      <c r="B271" s="3" t="s">
        <v>275</v>
      </c>
      <c r="C271" s="3">
        <v>72.2</v>
      </c>
      <c r="D271" s="3" t="s">
        <v>323</v>
      </c>
      <c r="E271" s="3" t="s">
        <v>324</v>
      </c>
      <c r="F271" s="3"/>
      <c r="G271" s="3"/>
      <c r="H271" s="3" t="str">
        <f>IF(AK271&lt;'2_3 - Outliers'!$F$11,"Exclude, Low outlier",IF(AK271&gt;'2_3 - Outliers'!$F$12,"Exclude, High outlier",""))</f>
        <v/>
      </c>
      <c r="I271" s="3">
        <f>IF(AM271="",VLOOKUP(BI271,'4 -Impute_SE'!$B$10:$C$21,2,FALSE),Database!AM271)</f>
        <v>3.2161159794204051E-2</v>
      </c>
      <c r="J271" s="3">
        <f t="shared" si="52"/>
        <v>31.093406033827666</v>
      </c>
      <c r="K271" s="3" t="s">
        <v>1657</v>
      </c>
      <c r="L271" s="3">
        <f>1/VLOOKUP($K271,'5-7 Weighting'!J:K,2,FALSE)</f>
        <v>1</v>
      </c>
      <c r="M271" s="3">
        <f t="shared" si="53"/>
        <v>31.093406033827666</v>
      </c>
      <c r="N271" s="3">
        <f>M271/(VLOOKUP($BI271,'5-7 Weighting'!$M$9:$N$20,2,FALSE)/VLOOKUP($BI271,'5-7 Weighting'!$M$9:$O$20,3,FALSE))</f>
        <v>0.62989403771311869</v>
      </c>
      <c r="O271" s="3">
        <f t="shared" si="54"/>
        <v>8.1886224902705432E-2</v>
      </c>
      <c r="P271" s="3" t="e">
        <f>1/VLOOKUP($K271,'5-7 Weighting'!Y:Z,2,FALSE)</f>
        <v>#N/A</v>
      </c>
      <c r="Q271" s="3" t="e">
        <f t="shared" si="58"/>
        <v>#N/A</v>
      </c>
      <c r="R271" s="3" t="e">
        <f>Q271/(VLOOKUP($BI271,'5-7 Weighting'!$AC$12:$AD$20,2,FALSE)/(VLOOKUP($BI271,'5-7 Weighting'!$AC$12:$AE$20,3,FALSE)))</f>
        <v>#N/A</v>
      </c>
      <c r="S271" s="3" t="e">
        <f t="shared" si="55"/>
        <v>#N/A</v>
      </c>
      <c r="T271" s="3" t="e">
        <f>1/VLOOKUP($K271,'5-7 Weighting'!$AO$9:$AP$311,2,FALSE)</f>
        <v>#N/A</v>
      </c>
      <c r="U271" s="3" t="e">
        <f t="shared" si="59"/>
        <v>#N/A</v>
      </c>
      <c r="V271" s="3" t="e">
        <f>U271/(VLOOKUP($BI271,'5-7 Weighting'!$AS$12:$AT$22,2,FALSE)/VLOOKUP($BI271,'5-7 Weighting'!$AS$12:$AU$22,3,FALSE))</f>
        <v>#N/A</v>
      </c>
      <c r="W271" s="3" t="e">
        <f t="shared" si="60"/>
        <v>#N/A</v>
      </c>
      <c r="X271" s="3">
        <f>1/VLOOKUP($K271,'5-7 Weighting'!$BE$9:$BF$487,2,FALSE)</f>
        <v>1</v>
      </c>
      <c r="Y271" s="3">
        <f t="shared" si="61"/>
        <v>31.093406033827666</v>
      </c>
      <c r="Z271" s="3">
        <f>Y271/(VLOOKUP($BI271,'5-7 Weighting'!$BI$12:$BJ$23,2,FALSE)/VLOOKUP($BI271,'5-7 Weighting'!$BI$12:$BK$23,3,FALSE))</f>
        <v>0.49103151742502976</v>
      </c>
      <c r="AA271" s="3">
        <f t="shared" si="62"/>
        <v>6.3834097265253867E-2</v>
      </c>
      <c r="AB271" s="3">
        <f>1/VLOOKUP($K271,'5-7 Weighting'!$BU$9:$BV$415,2,FALSE)</f>
        <v>1</v>
      </c>
      <c r="AC271" s="3">
        <f t="shared" si="63"/>
        <v>31.093406033827666</v>
      </c>
      <c r="AD271" s="3">
        <f>AC271/(VLOOKUP($BI271,'5-7 Weighting'!$BY$12:$BZ$23,2,FALSE)/(VLOOKUP($BI271,'5-7 Weighting'!$BY$12:$CA$23,3,FALSE)))</f>
        <v>1.6707149302179842</v>
      </c>
      <c r="AE271" s="3">
        <f t="shared" si="56"/>
        <v>0.21719294092833796</v>
      </c>
      <c r="AF271" s="3" t="e">
        <f>1/VLOOKUP($K271,'5-7 Weighting'!$CK$9:CL$445,2,FALSE)</f>
        <v>#N/A</v>
      </c>
      <c r="AG271" s="3" t="e">
        <f t="shared" si="64"/>
        <v>#N/A</v>
      </c>
      <c r="AH271" s="3" t="e">
        <f>AG271/(VLOOKUP($BI271,'5-7 Weighting'!$CO$12:$CP$23,2,FALSE)/(VLOOKUP($BI271,'5-7 Weighting'!$CO$12:$CQ$23,3,FALSE)))</f>
        <v>#N/A</v>
      </c>
      <c r="AI271" s="3" t="e">
        <f t="shared" si="57"/>
        <v>#N/A</v>
      </c>
      <c r="AJ271" s="3" t="s">
        <v>278</v>
      </c>
      <c r="AK271" s="6">
        <v>0.13</v>
      </c>
      <c r="AL271" s="3" t="s">
        <v>4</v>
      </c>
      <c r="AM271" s="3">
        <v>3.2161159794204051E-2</v>
      </c>
      <c r="AN271" s="3" t="s">
        <v>26</v>
      </c>
      <c r="AO271" s="3" t="s">
        <v>5</v>
      </c>
      <c r="AP271" s="3" t="s">
        <v>6</v>
      </c>
      <c r="AQ271" s="3" t="s">
        <v>5</v>
      </c>
      <c r="AR271" s="3" t="s">
        <v>201</v>
      </c>
      <c r="AS271" s="3" t="s">
        <v>84</v>
      </c>
      <c r="AT271" s="3" t="s">
        <v>38</v>
      </c>
      <c r="AU271" s="3" t="s">
        <v>10</v>
      </c>
      <c r="AV271" s="3" t="s">
        <v>11</v>
      </c>
      <c r="AW271" s="4" t="s">
        <v>12</v>
      </c>
      <c r="AX271" s="4" t="s">
        <v>40</v>
      </c>
      <c r="AY271" s="4">
        <v>2009</v>
      </c>
      <c r="AZ271" s="3" t="s">
        <v>30</v>
      </c>
      <c r="BA271" s="3" t="s">
        <v>14</v>
      </c>
      <c r="BB271" s="3">
        <v>10491</v>
      </c>
      <c r="BC271" s="3">
        <v>0</v>
      </c>
      <c r="BD271" s="3">
        <v>0</v>
      </c>
      <c r="BE271" s="3">
        <v>1</v>
      </c>
      <c r="BF271" s="3">
        <v>1</v>
      </c>
      <c r="BG271" s="4" t="s">
        <v>15</v>
      </c>
      <c r="BH271" s="4" t="s">
        <v>41</v>
      </c>
      <c r="BI271" s="4" t="s">
        <v>42</v>
      </c>
      <c r="BJ271" s="4" t="s">
        <v>18</v>
      </c>
      <c r="BK271" s="4"/>
      <c r="BL271" s="3">
        <v>1.9844899999999999E-2</v>
      </c>
      <c r="BM271" s="3"/>
      <c r="BN271" s="3">
        <v>1.02004311906927</v>
      </c>
      <c r="BO271" s="3" t="s">
        <v>19</v>
      </c>
      <c r="BP271" s="3">
        <v>4.0421427843975968</v>
      </c>
      <c r="BQ271" s="3" t="s">
        <v>91</v>
      </c>
    </row>
    <row r="272" spans="1:69" x14ac:dyDescent="0.25">
      <c r="A272" s="2">
        <v>115</v>
      </c>
      <c r="B272" s="3" t="s">
        <v>479</v>
      </c>
      <c r="C272" s="3">
        <v>115.4</v>
      </c>
      <c r="D272" s="3" t="s">
        <v>485</v>
      </c>
      <c r="E272" s="3" t="s">
        <v>481</v>
      </c>
      <c r="F272" s="3">
        <v>1</v>
      </c>
      <c r="G272" s="3"/>
      <c r="H272" s="3" t="str">
        <f>IF(AK272&lt;'2_3 - Outliers'!$F$11,"Exclude, Low outlier",IF(AK272&gt;'2_3 - Outliers'!$F$12,"Exclude, High outlier",""))</f>
        <v/>
      </c>
      <c r="I272" s="3">
        <f>IF(AM272="",VLOOKUP(BI272,'4 -Impute_SE'!$B$10:$C$21,2,FALSE),Database!AM272)</f>
        <v>4.3741588156123827E-2</v>
      </c>
      <c r="J272" s="3">
        <f t="shared" si="52"/>
        <v>22.861538461538458</v>
      </c>
      <c r="K272" s="3" t="s">
        <v>1658</v>
      </c>
      <c r="L272" s="3">
        <f>1/VLOOKUP($K272,'5-7 Weighting'!J:K,2,FALSE)</f>
        <v>0.5</v>
      </c>
      <c r="M272" s="3">
        <f t="shared" si="53"/>
        <v>11.430769230769229</v>
      </c>
      <c r="N272" s="3">
        <f>M272/(VLOOKUP($BI272,'5-7 Weighting'!$M$9:$N$20,2,FALSE)/VLOOKUP($BI272,'5-7 Weighting'!$M$9:$O$20,3,FALSE))</f>
        <v>6.9430755809944303E-2</v>
      </c>
      <c r="O272" s="3">
        <f t="shared" si="54"/>
        <v>9.0259982552927595E-3</v>
      </c>
      <c r="P272" s="3">
        <f>1/VLOOKUP($K272,'5-7 Weighting'!Y:Z,2,FALSE)</f>
        <v>0.5</v>
      </c>
      <c r="Q272" s="3">
        <f t="shared" si="58"/>
        <v>11.430769230769229</v>
      </c>
      <c r="R272" s="3">
        <f>Q272/(VLOOKUP($BI272,'5-7 Weighting'!$AC$12:$AD$20,2,FALSE)/(VLOOKUP($BI272,'5-7 Weighting'!$AC$12:$AE$20,3,FALSE)))</f>
        <v>1.6293644198387021</v>
      </c>
      <c r="S272" s="3">
        <f t="shared" si="55"/>
        <v>0.21181737457903127</v>
      </c>
      <c r="T272" s="3">
        <f>1/VLOOKUP($K272,'5-7 Weighting'!$AO$9:$AP$311,2,FALSE)</f>
        <v>0.5</v>
      </c>
      <c r="U272" s="3">
        <f t="shared" si="59"/>
        <v>11.430769230769229</v>
      </c>
      <c r="V272" s="3">
        <f>U272/(VLOOKUP($BI272,'5-7 Weighting'!$AS$12:$AT$22,2,FALSE)/VLOOKUP($BI272,'5-7 Weighting'!$AS$12:$AU$22,3,FALSE))</f>
        <v>0.12502227315654349</v>
      </c>
      <c r="W272" s="3">
        <f t="shared" si="60"/>
        <v>1.6252895510350654E-2</v>
      </c>
      <c r="X272" s="3" t="e">
        <f>1/VLOOKUP($K272,'5-7 Weighting'!$BE$9:$BF$487,2,FALSE)</f>
        <v>#N/A</v>
      </c>
      <c r="Y272" s="3" t="e">
        <f t="shared" si="61"/>
        <v>#N/A</v>
      </c>
      <c r="Z272" s="3" t="e">
        <f>Y272/(VLOOKUP($BI272,'5-7 Weighting'!$BI$12:$BJ$23,2,FALSE)/VLOOKUP($BI272,'5-7 Weighting'!$BI$12:$BK$23,3,FALSE))</f>
        <v>#N/A</v>
      </c>
      <c r="AA272" s="3" t="e">
        <f t="shared" si="62"/>
        <v>#N/A</v>
      </c>
      <c r="AB272" s="3">
        <f>1/VLOOKUP($K272,'5-7 Weighting'!$BU$9:$BV$415,2,FALSE)</f>
        <v>0.5</v>
      </c>
      <c r="AC272" s="3">
        <f t="shared" si="63"/>
        <v>11.430769230769229</v>
      </c>
      <c r="AD272" s="3">
        <f>AC272/(VLOOKUP($BI272,'5-7 Weighting'!$BY$12:$BZ$23,2,FALSE)/(VLOOKUP($BI272,'5-7 Weighting'!$BY$12:$CA$23,3,FALSE)))</f>
        <v>9.2440341443232085E-2</v>
      </c>
      <c r="AE272" s="3">
        <f t="shared" si="56"/>
        <v>1.2017244387620172E-2</v>
      </c>
      <c r="AF272" s="3">
        <f>1/VLOOKUP($K272,'5-7 Weighting'!$CK$9:CL$445,2,FALSE)</f>
        <v>0.5</v>
      </c>
      <c r="AG272" s="3">
        <f t="shared" si="64"/>
        <v>11.430769230769229</v>
      </c>
      <c r="AH272" s="3">
        <f>AG272/(VLOOKUP($BI272,'5-7 Weighting'!$CO$12:$CP$23,2,FALSE)/(VLOOKUP($BI272,'5-7 Weighting'!$CO$12:$CQ$23,3,FALSE)))</f>
        <v>4.5763569770629238E-2</v>
      </c>
      <c r="AI272" s="3">
        <f t="shared" si="57"/>
        <v>5.9492640701818015E-3</v>
      </c>
      <c r="AJ272" s="3" t="s">
        <v>482</v>
      </c>
      <c r="AK272" s="6">
        <v>0.13</v>
      </c>
      <c r="AL272" s="3" t="s">
        <v>4</v>
      </c>
      <c r="AM272" s="3">
        <v>4.3741588156123827E-2</v>
      </c>
      <c r="AN272" s="3" t="s">
        <v>26</v>
      </c>
      <c r="AO272" s="3" t="s">
        <v>5</v>
      </c>
      <c r="AP272" s="3" t="s">
        <v>6</v>
      </c>
      <c r="AQ272" s="3" t="s">
        <v>5</v>
      </c>
      <c r="AR272" s="3" t="s">
        <v>102</v>
      </c>
      <c r="AS272" s="3" t="s">
        <v>37</v>
      </c>
      <c r="AT272" s="3" t="s">
        <v>483</v>
      </c>
      <c r="AU272" s="3" t="s">
        <v>10</v>
      </c>
      <c r="AV272" s="3" t="s">
        <v>11</v>
      </c>
      <c r="AW272" s="4" t="s">
        <v>12</v>
      </c>
      <c r="AX272" s="4" t="s">
        <v>223</v>
      </c>
      <c r="AY272" s="4">
        <v>2003</v>
      </c>
      <c r="AZ272" s="3" t="s">
        <v>30</v>
      </c>
      <c r="BA272" s="3" t="s">
        <v>30</v>
      </c>
      <c r="BB272" s="3">
        <v>22</v>
      </c>
      <c r="BC272" s="3">
        <v>1</v>
      </c>
      <c r="BD272" s="3">
        <v>1</v>
      </c>
      <c r="BE272" s="3">
        <v>0</v>
      </c>
      <c r="BF272" s="3">
        <v>1</v>
      </c>
      <c r="BG272" s="4" t="s">
        <v>332</v>
      </c>
      <c r="BH272" s="4" t="s">
        <v>486</v>
      </c>
      <c r="BI272" s="3" t="s">
        <v>334</v>
      </c>
      <c r="BJ272" s="4" t="s">
        <v>33</v>
      </c>
      <c r="BK272" s="4"/>
      <c r="BL272" s="3">
        <v>1.6E-2</v>
      </c>
      <c r="BM272" s="3"/>
      <c r="BN272" s="3">
        <v>1.0161286854060949</v>
      </c>
      <c r="BO272" s="3" t="s">
        <v>19</v>
      </c>
      <c r="BP272" s="3">
        <v>2.972</v>
      </c>
      <c r="BQ272" s="3"/>
    </row>
    <row r="273" spans="1:69" x14ac:dyDescent="0.25">
      <c r="A273" s="2">
        <v>71</v>
      </c>
      <c r="B273" s="3" t="s">
        <v>667</v>
      </c>
      <c r="C273" s="3">
        <v>71.2</v>
      </c>
      <c r="D273" s="3" t="s">
        <v>671</v>
      </c>
      <c r="E273" s="3" t="s">
        <v>669</v>
      </c>
      <c r="F273" s="3"/>
      <c r="G273" s="3"/>
      <c r="H273" s="3" t="str">
        <f>IF(AK273&lt;'2_3 - Outliers'!$F$11,"Exclude, Low outlier",IF(AK273&gt;'2_3 - Outliers'!$F$12,"Exclude, High outlier",""))</f>
        <v/>
      </c>
      <c r="I273" s="3">
        <f>IF(AM273="",VLOOKUP(BI273,'4 -Impute_SE'!$B$10:$C$21,2,FALSE),Database!AM273)</f>
        <v>4.9702463302186993E-2</v>
      </c>
      <c r="J273" s="3">
        <f t="shared" si="52"/>
        <v>20.119727143503535</v>
      </c>
      <c r="K273" s="3" t="s">
        <v>1659</v>
      </c>
      <c r="L273" s="3">
        <f>1/VLOOKUP($K273,'5-7 Weighting'!J:K,2,FALSE)</f>
        <v>1</v>
      </c>
      <c r="M273" s="3">
        <f t="shared" si="53"/>
        <v>20.119727143503535</v>
      </c>
      <c r="N273" s="3">
        <f>M273/(VLOOKUP($BI273,'5-7 Weighting'!$M$9:$N$20,2,FALSE)/VLOOKUP($BI273,'5-7 Weighting'!$M$9:$O$20,3,FALSE))</f>
        <v>0.37214243954882059</v>
      </c>
      <c r="O273" s="3">
        <f t="shared" si="54"/>
        <v>4.8452945629256443E-2</v>
      </c>
      <c r="P273" s="3" t="e">
        <f>1/VLOOKUP($K273,'5-7 Weighting'!Y:Z,2,FALSE)</f>
        <v>#N/A</v>
      </c>
      <c r="Q273" s="3" t="e">
        <f t="shared" si="58"/>
        <v>#N/A</v>
      </c>
      <c r="R273" s="3" t="e">
        <f>Q273/(VLOOKUP($BI273,'5-7 Weighting'!$AC$12:$AD$20,2,FALSE)/(VLOOKUP($BI273,'5-7 Weighting'!$AC$12:$AE$20,3,FALSE)))</f>
        <v>#N/A</v>
      </c>
      <c r="S273" s="3" t="e">
        <f t="shared" si="55"/>
        <v>#N/A</v>
      </c>
      <c r="T273" s="3" t="e">
        <f>1/VLOOKUP($K273,'5-7 Weighting'!$AO$9:$AP$311,2,FALSE)</f>
        <v>#N/A</v>
      </c>
      <c r="U273" s="3" t="e">
        <f t="shared" si="59"/>
        <v>#N/A</v>
      </c>
      <c r="V273" s="3" t="e">
        <f>U273/(VLOOKUP($BI273,'5-7 Weighting'!$AS$12:$AT$22,2,FALSE)/VLOOKUP($BI273,'5-7 Weighting'!$AS$12:$AU$22,3,FALSE))</f>
        <v>#N/A</v>
      </c>
      <c r="W273" s="3" t="e">
        <f t="shared" si="60"/>
        <v>#N/A</v>
      </c>
      <c r="X273" s="3">
        <f>1/VLOOKUP($K273,'5-7 Weighting'!$BE$9:$BF$487,2,FALSE)</f>
        <v>1</v>
      </c>
      <c r="Y273" s="3">
        <f t="shared" si="61"/>
        <v>20.119727143503535</v>
      </c>
      <c r="Z273" s="3">
        <f>Y273/(VLOOKUP($BI273,'5-7 Weighting'!$BI$12:$BJ$23,2,FALSE)/VLOOKUP($BI273,'5-7 Weighting'!$BI$12:$BK$23,3,FALSE))</f>
        <v>0.31094082451884197</v>
      </c>
      <c r="AA273" s="3">
        <f t="shared" si="62"/>
        <v>4.0484495352353225E-2</v>
      </c>
      <c r="AB273" s="3">
        <f>1/VLOOKUP($K273,'5-7 Weighting'!$BU$9:$BV$415,2,FALSE)</f>
        <v>1</v>
      </c>
      <c r="AC273" s="3">
        <f t="shared" si="63"/>
        <v>20.119727143503535</v>
      </c>
      <c r="AD273" s="3">
        <f>AC273/(VLOOKUP($BI273,'5-7 Weighting'!$BY$12:$BZ$23,2,FALSE)/(VLOOKUP($BI273,'5-7 Weighting'!$BY$12:$CA$23,3,FALSE)))</f>
        <v>0.89019124619749457</v>
      </c>
      <c r="AE273" s="3">
        <f t="shared" si="56"/>
        <v>0.1159029002549138</v>
      </c>
      <c r="AF273" s="3">
        <f>1/VLOOKUP($K273,'5-7 Weighting'!$CK$9:CL$445,2,FALSE)</f>
        <v>1</v>
      </c>
      <c r="AG273" s="3">
        <f t="shared" si="64"/>
        <v>20.119727143503535</v>
      </c>
      <c r="AH273" s="3">
        <f>AG273/(VLOOKUP($BI273,'5-7 Weighting'!$CO$12:$CP$23,2,FALSE)/(VLOOKUP($BI273,'5-7 Weighting'!$CO$12:$CQ$23,3,FALSE)))</f>
        <v>0.30845662594149209</v>
      </c>
      <c r="AI273" s="3">
        <f t="shared" si="57"/>
        <v>4.0161052697582272E-2</v>
      </c>
      <c r="AJ273" s="3">
        <v>5</v>
      </c>
      <c r="AK273" s="6">
        <v>0.13020000000000001</v>
      </c>
      <c r="AL273" s="3" t="s">
        <v>4</v>
      </c>
      <c r="AM273" s="3"/>
      <c r="AN273" s="3"/>
      <c r="AO273" s="3" t="s">
        <v>5</v>
      </c>
      <c r="AP273" s="3" t="s">
        <v>6</v>
      </c>
      <c r="AQ273" s="3" t="s">
        <v>5</v>
      </c>
      <c r="AR273" s="3" t="s">
        <v>7</v>
      </c>
      <c r="AS273" s="3" t="s">
        <v>8</v>
      </c>
      <c r="AT273" s="3" t="s">
        <v>28</v>
      </c>
      <c r="AU273" s="3" t="s">
        <v>10</v>
      </c>
      <c r="AV273" s="3" t="s">
        <v>11</v>
      </c>
      <c r="AW273" s="4" t="s">
        <v>12</v>
      </c>
      <c r="AX273" s="4" t="s">
        <v>670</v>
      </c>
      <c r="AY273" s="4">
        <v>2011</v>
      </c>
      <c r="AZ273" s="3" t="s">
        <v>14</v>
      </c>
      <c r="BA273" s="3" t="s">
        <v>14</v>
      </c>
      <c r="BB273" s="3">
        <v>32</v>
      </c>
      <c r="BC273" s="3">
        <v>1</v>
      </c>
      <c r="BD273" s="3">
        <v>0</v>
      </c>
      <c r="BE273" s="3">
        <v>1</v>
      </c>
      <c r="BF273" s="3">
        <v>1</v>
      </c>
      <c r="BG273" s="4" t="s">
        <v>15</v>
      </c>
      <c r="BH273" s="4" t="s">
        <v>16</v>
      </c>
      <c r="BI273" s="3" t="s">
        <v>17</v>
      </c>
      <c r="BJ273" s="4" t="s">
        <v>33</v>
      </c>
      <c r="BK273" s="4"/>
      <c r="BL273" s="3">
        <v>1.0000000000000001E-5</v>
      </c>
      <c r="BM273" s="3"/>
      <c r="BN273" s="3"/>
      <c r="BO273" s="3" t="s">
        <v>20</v>
      </c>
      <c r="BP273" s="3" t="s">
        <v>20</v>
      </c>
      <c r="BQ273" s="3"/>
    </row>
    <row r="274" spans="1:69" x14ac:dyDescent="0.25">
      <c r="A274" s="2">
        <v>67</v>
      </c>
      <c r="B274" s="3" t="s">
        <v>248</v>
      </c>
      <c r="C274" s="3">
        <v>67.099999999999994</v>
      </c>
      <c r="D274" s="3" t="s">
        <v>249</v>
      </c>
      <c r="E274" s="3" t="s">
        <v>250</v>
      </c>
      <c r="F274" s="3"/>
      <c r="G274" s="3"/>
      <c r="H274" s="3" t="str">
        <f>IF(AK274&lt;'2_3 - Outliers'!$F$11,"Exclude, Low outlier",IF(AK274&gt;'2_3 - Outliers'!$F$12,"Exclude, High outlier",""))</f>
        <v/>
      </c>
      <c r="I274" s="3">
        <f>IF(AM274="",VLOOKUP(BI274,'4 -Impute_SE'!$B$10:$C$21,2,FALSE),Database!AM274)</f>
        <v>4.2394822006472495E-2</v>
      </c>
      <c r="J274" s="3">
        <f t="shared" si="52"/>
        <v>23.587786259541982</v>
      </c>
      <c r="K274" s="3" t="s">
        <v>1660</v>
      </c>
      <c r="L274" s="3">
        <f>1/VLOOKUP($K274,'5-7 Weighting'!J:K,2,FALSE)</f>
        <v>1</v>
      </c>
      <c r="M274" s="3">
        <f t="shared" si="53"/>
        <v>23.587786259541982</v>
      </c>
      <c r="N274" s="3">
        <f>M274/(VLOOKUP($BI274,'5-7 Weighting'!$M$9:$N$20,2,FALSE)/VLOOKUP($BI274,'5-7 Weighting'!$M$9:$O$20,3,FALSE))</f>
        <v>1.3172894646777478</v>
      </c>
      <c r="O274" s="3">
        <f t="shared" si="54"/>
        <v>0.17256491987278497</v>
      </c>
      <c r="P274" s="3" t="e">
        <f>1/VLOOKUP($K274,'5-7 Weighting'!Y:Z,2,FALSE)</f>
        <v>#N/A</v>
      </c>
      <c r="Q274" s="3" t="e">
        <f t="shared" si="58"/>
        <v>#N/A</v>
      </c>
      <c r="R274" s="3" t="e">
        <f>Q274/(VLOOKUP($BI274,'5-7 Weighting'!$AC$12:$AD$20,2,FALSE)/(VLOOKUP($BI274,'5-7 Weighting'!$AC$12:$AE$20,3,FALSE)))</f>
        <v>#N/A</v>
      </c>
      <c r="S274" s="3" t="e">
        <f t="shared" si="55"/>
        <v>#N/A</v>
      </c>
      <c r="T274" s="3" t="e">
        <f>1/VLOOKUP($K274,'5-7 Weighting'!$AO$9:$AP$311,2,FALSE)</f>
        <v>#N/A</v>
      </c>
      <c r="U274" s="3" t="e">
        <f t="shared" si="59"/>
        <v>#N/A</v>
      </c>
      <c r="V274" s="3" t="e">
        <f>U274/(VLOOKUP($BI274,'5-7 Weighting'!$AS$12:$AT$22,2,FALSE)/VLOOKUP($BI274,'5-7 Weighting'!$AS$12:$AU$22,3,FALSE))</f>
        <v>#N/A</v>
      </c>
      <c r="W274" s="3" t="e">
        <f t="shared" si="60"/>
        <v>#N/A</v>
      </c>
      <c r="X274" s="3">
        <f>1/VLOOKUP($K274,'5-7 Weighting'!$BE$9:$BF$487,2,FALSE)</f>
        <v>1</v>
      </c>
      <c r="Y274" s="3">
        <f t="shared" si="61"/>
        <v>23.587786259541982</v>
      </c>
      <c r="Z274" s="3">
        <f>Y274/(VLOOKUP($BI274,'5-7 Weighting'!$BI$12:$BJ$23,2,FALSE)/VLOOKUP($BI274,'5-7 Weighting'!$BI$12:$BK$23,3,FALSE))</f>
        <v>1.2981989581996842</v>
      </c>
      <c r="AA274" s="3">
        <f t="shared" si="62"/>
        <v>0.17006406352415865</v>
      </c>
      <c r="AB274" s="3">
        <f>1/VLOOKUP($K274,'5-7 Weighting'!$BU$9:$BV$415,2,FALSE)</f>
        <v>1</v>
      </c>
      <c r="AC274" s="3">
        <f t="shared" si="63"/>
        <v>23.587786259541982</v>
      </c>
      <c r="AD274" s="3">
        <f>AC274/(VLOOKUP($BI274,'5-7 Weighting'!$BY$12:$BZ$23,2,FALSE)/(VLOOKUP($BI274,'5-7 Weighting'!$BY$12:$CA$23,3,FALSE)))</f>
        <v>1.1610904417381775</v>
      </c>
      <c r="AE274" s="3">
        <f t="shared" si="56"/>
        <v>0.15210284786770126</v>
      </c>
      <c r="AF274" s="3">
        <f>1/VLOOKUP($K274,'5-7 Weighting'!$CK$9:CL$445,2,FALSE)</f>
        <v>1</v>
      </c>
      <c r="AG274" s="3">
        <f t="shared" si="64"/>
        <v>23.587786259541982</v>
      </c>
      <c r="AH274" s="3">
        <f>AG274/(VLOOKUP($BI274,'5-7 Weighting'!$CO$12:$CP$23,2,FALSE)/(VLOOKUP($BI274,'5-7 Weighting'!$CO$12:$CQ$23,3,FALSE)))</f>
        <v>1.3435524577116778</v>
      </c>
      <c r="AI274" s="3">
        <f t="shared" si="57"/>
        <v>0.17600537196022981</v>
      </c>
      <c r="AJ274" s="3" t="s">
        <v>251</v>
      </c>
      <c r="AK274" s="6">
        <v>0.13100000000000001</v>
      </c>
      <c r="AL274" s="3" t="s">
        <v>157</v>
      </c>
      <c r="AM274" s="3">
        <v>4.2394822006472495E-2</v>
      </c>
      <c r="AN274" s="3" t="s">
        <v>26</v>
      </c>
      <c r="AO274" s="3" t="s">
        <v>5</v>
      </c>
      <c r="AP274" s="3" t="s">
        <v>6</v>
      </c>
      <c r="AQ274" s="3" t="s">
        <v>5</v>
      </c>
      <c r="AR274" s="3" t="s">
        <v>7</v>
      </c>
      <c r="AS274" s="3" t="s">
        <v>252</v>
      </c>
      <c r="AT274" s="3" t="s">
        <v>28</v>
      </c>
      <c r="AU274" s="3" t="s">
        <v>10</v>
      </c>
      <c r="AV274" s="3" t="s">
        <v>11</v>
      </c>
      <c r="AW274" s="4" t="s">
        <v>253</v>
      </c>
      <c r="AX274" s="4" t="s">
        <v>254</v>
      </c>
      <c r="AY274" s="4">
        <v>2012</v>
      </c>
      <c r="AZ274" s="3" t="s">
        <v>14</v>
      </c>
      <c r="BA274" s="3" t="s">
        <v>14</v>
      </c>
      <c r="BB274" s="3">
        <v>1232</v>
      </c>
      <c r="BC274" s="3">
        <v>1</v>
      </c>
      <c r="BD274" s="3">
        <v>0</v>
      </c>
      <c r="BE274" s="3">
        <v>1</v>
      </c>
      <c r="BF274" s="3">
        <v>1</v>
      </c>
      <c r="BG274" s="4" t="s">
        <v>15</v>
      </c>
      <c r="BH274" s="4" t="s">
        <v>255</v>
      </c>
      <c r="BI274" s="4" t="s">
        <v>32</v>
      </c>
      <c r="BJ274" s="4" t="s">
        <v>33</v>
      </c>
      <c r="BK274" s="4"/>
      <c r="BL274" s="3">
        <v>0.13100000000000001</v>
      </c>
      <c r="BM274" s="3"/>
      <c r="BN274" s="3"/>
      <c r="BO274" s="3" t="s">
        <v>20</v>
      </c>
      <c r="BP274" s="3">
        <v>3.09</v>
      </c>
      <c r="BQ274" s="3"/>
    </row>
    <row r="275" spans="1:69" x14ac:dyDescent="0.25">
      <c r="A275" s="2">
        <v>110</v>
      </c>
      <c r="B275" s="3" t="s">
        <v>824</v>
      </c>
      <c r="C275" s="3">
        <v>110.4</v>
      </c>
      <c r="D275" s="3" t="s">
        <v>865</v>
      </c>
      <c r="E275" s="3" t="s">
        <v>831</v>
      </c>
      <c r="F275" s="3">
        <v>1</v>
      </c>
      <c r="G275" s="3"/>
      <c r="H275" s="3" t="str">
        <f>IF(AK275&lt;'2_3 - Outliers'!$F$11,"Exclude, Low outlier",IF(AK275&gt;'2_3 - Outliers'!$F$12,"Exclude, High outlier",""))</f>
        <v/>
      </c>
      <c r="I275" s="3">
        <f>IF(AM275="",VLOOKUP(BI275,'4 -Impute_SE'!$B$10:$C$21,2,FALSE),Database!AM275)</f>
        <v>1.2521961465975258E-2</v>
      </c>
      <c r="J275" s="3">
        <f t="shared" si="52"/>
        <v>79.859693125330679</v>
      </c>
      <c r="K275" s="3" t="s">
        <v>1630</v>
      </c>
      <c r="L275" s="3">
        <f>1/VLOOKUP($K275,'5-7 Weighting'!J:K,2,FALSE)</f>
        <v>0.5</v>
      </c>
      <c r="M275" s="3">
        <f t="shared" si="53"/>
        <v>39.92984656266534</v>
      </c>
      <c r="N275" s="3">
        <f>M275/(VLOOKUP($BI275,'5-7 Weighting'!$M$9:$N$20,2,FALSE)/VLOOKUP($BI275,'5-7 Weighting'!$M$9:$O$20,3,FALSE))</f>
        <v>1.9592756611597618E-3</v>
      </c>
      <c r="O275" s="3">
        <f t="shared" si="54"/>
        <v>2.5932410867090882E-4</v>
      </c>
      <c r="P275" s="3">
        <f>1/VLOOKUP($K275,'5-7 Weighting'!Y:Z,2,FALSE)</f>
        <v>0.5</v>
      </c>
      <c r="Q275" s="3">
        <f t="shared" si="58"/>
        <v>39.92984656266534</v>
      </c>
      <c r="R275" s="3">
        <f>Q275/(VLOOKUP($BI275,'5-7 Weighting'!$AC$12:$AD$20,2,FALSE)/(VLOOKUP($BI275,'5-7 Weighting'!$AC$12:$AE$20,3,FALSE)))</f>
        <v>1.2611590390382825</v>
      </c>
      <c r="S275" s="3">
        <f t="shared" si="55"/>
        <v>0.16692339427994074</v>
      </c>
      <c r="T275" s="3">
        <f>1/VLOOKUP($K275,'5-7 Weighting'!$AO$9:$AP$311,2,FALSE)</f>
        <v>0.5</v>
      </c>
      <c r="U275" s="3">
        <f t="shared" si="59"/>
        <v>39.92984656266534</v>
      </c>
      <c r="V275" s="3">
        <f>U275/(VLOOKUP($BI275,'5-7 Weighting'!$AS$12:$AT$22,2,FALSE)/VLOOKUP($BI275,'5-7 Weighting'!$AS$12:$AU$22,3,FALSE))</f>
        <v>1.9669686000789113</v>
      </c>
      <c r="W275" s="3">
        <f t="shared" si="60"/>
        <v>0.26034232400824797</v>
      </c>
      <c r="X275" s="3" t="e">
        <f>1/VLOOKUP($K275,'5-7 Weighting'!$BE$9:$BF$487,2,FALSE)</f>
        <v>#N/A</v>
      </c>
      <c r="Y275" s="3" t="e">
        <f t="shared" si="61"/>
        <v>#N/A</v>
      </c>
      <c r="Z275" s="3" t="e">
        <f>Y275/(VLOOKUP($BI275,'5-7 Weighting'!$BI$12:$BJ$23,2,FALSE)/VLOOKUP($BI275,'5-7 Weighting'!$BI$12:$BK$23,3,FALSE))</f>
        <v>#N/A</v>
      </c>
      <c r="AA275" s="3" t="e">
        <f t="shared" si="62"/>
        <v>#N/A</v>
      </c>
      <c r="AB275" s="3">
        <f>1/VLOOKUP($K275,'5-7 Weighting'!$BU$9:$BV$415,2,FALSE)</f>
        <v>0.5</v>
      </c>
      <c r="AC275" s="3">
        <f t="shared" si="63"/>
        <v>39.92984656266534</v>
      </c>
      <c r="AD275" s="3">
        <f>AC275/(VLOOKUP($BI275,'5-7 Weighting'!$BY$12:$BZ$23,2,FALSE)/(VLOOKUP($BI275,'5-7 Weighting'!$BY$12:$CA$23,3,FALSE)))</f>
        <v>0.14219815944307568</v>
      </c>
      <c r="AE275" s="3">
        <f t="shared" si="56"/>
        <v>1.8820940658442909E-2</v>
      </c>
      <c r="AF275" s="3">
        <f>1/VLOOKUP($K275,'5-7 Weighting'!$CK$9:CL$445,2,FALSE)</f>
        <v>0.5</v>
      </c>
      <c r="AG275" s="3">
        <f t="shared" si="64"/>
        <v>39.92984656266534</v>
      </c>
      <c r="AH275" s="3">
        <f>AG275/(VLOOKUP($BI275,'5-7 Weighting'!$CO$12:$CP$23,2,FALSE)/(VLOOKUP($BI275,'5-7 Weighting'!$CO$12:$CQ$23,3,FALSE)))</f>
        <v>1.188028141696824E-3</v>
      </c>
      <c r="AI275" s="3">
        <f t="shared" si="57"/>
        <v>1.5724399839638669E-4</v>
      </c>
      <c r="AJ275" s="3" t="s">
        <v>643</v>
      </c>
      <c r="AK275" s="6">
        <v>0.13235713269535848</v>
      </c>
      <c r="AL275" s="3" t="s">
        <v>827</v>
      </c>
      <c r="AM275" s="3">
        <v>1.2521961465975258E-2</v>
      </c>
      <c r="AN275" s="3" t="s">
        <v>26</v>
      </c>
      <c r="AO275" s="3" t="s">
        <v>5</v>
      </c>
      <c r="AP275" s="3" t="s">
        <v>6</v>
      </c>
      <c r="AQ275" s="3" t="s">
        <v>5</v>
      </c>
      <c r="AR275" s="3" t="s">
        <v>55</v>
      </c>
      <c r="AS275" s="3" t="s">
        <v>37</v>
      </c>
      <c r="AT275" s="3" t="s">
        <v>56</v>
      </c>
      <c r="AU275" s="3" t="s">
        <v>10</v>
      </c>
      <c r="AV275" s="3" t="s">
        <v>74</v>
      </c>
      <c r="AW275" s="4" t="s">
        <v>12</v>
      </c>
      <c r="AX275" s="4" t="s">
        <v>40</v>
      </c>
      <c r="AY275" s="4" t="s">
        <v>828</v>
      </c>
      <c r="AZ275" s="3" t="s">
        <v>2425</v>
      </c>
      <c r="BA275" s="3" t="s">
        <v>30</v>
      </c>
      <c r="BB275" s="3">
        <v>25372</v>
      </c>
      <c r="BC275" s="3">
        <v>1</v>
      </c>
      <c r="BD275" s="3">
        <v>0</v>
      </c>
      <c r="BE275" s="3">
        <v>1</v>
      </c>
      <c r="BF275" s="3">
        <v>1</v>
      </c>
      <c r="BG275" s="4" t="s">
        <v>97</v>
      </c>
      <c r="BH275" s="4" t="s">
        <v>857</v>
      </c>
      <c r="BI275" s="3" t="s">
        <v>709</v>
      </c>
      <c r="BJ275" s="4" t="s">
        <v>58</v>
      </c>
      <c r="BK275" s="4" t="s">
        <v>59</v>
      </c>
      <c r="BL275" s="3">
        <v>0.154</v>
      </c>
      <c r="BM275" s="3">
        <v>1.1664908867784396</v>
      </c>
      <c r="BN275" s="3"/>
      <c r="BO275" s="3" t="s">
        <v>60</v>
      </c>
      <c r="BP275" s="3">
        <v>10.57</v>
      </c>
      <c r="BQ275" s="3"/>
    </row>
    <row r="276" spans="1:69" x14ac:dyDescent="0.25">
      <c r="A276" s="2">
        <v>38</v>
      </c>
      <c r="B276" s="3" t="s">
        <v>104</v>
      </c>
      <c r="C276" s="3">
        <v>38.299999999999997</v>
      </c>
      <c r="D276" s="3" t="s">
        <v>628</v>
      </c>
      <c r="E276" s="3" t="s">
        <v>126</v>
      </c>
      <c r="F276" s="3"/>
      <c r="G276" s="3"/>
      <c r="H276" s="3" t="str">
        <f>IF(AK276&lt;'2_3 - Outliers'!$F$11,"Exclude, Low outlier",IF(AK276&gt;'2_3 - Outliers'!$F$12,"Exclude, High outlier",""))</f>
        <v/>
      </c>
      <c r="I276" s="3">
        <f>IF(AM276="",VLOOKUP(BI276,'4 -Impute_SE'!$B$10:$C$21,2,FALSE),Database!AM276)</f>
        <v>4.9702463302186993E-2</v>
      </c>
      <c r="J276" s="3">
        <f t="shared" si="52"/>
        <v>20.119727143503535</v>
      </c>
      <c r="K276" s="3" t="s">
        <v>1661</v>
      </c>
      <c r="L276" s="3">
        <f>1/VLOOKUP($K276,'5-7 Weighting'!J:K,2,FALSE)</f>
        <v>0.5</v>
      </c>
      <c r="M276" s="3">
        <f t="shared" si="53"/>
        <v>10.059863571751768</v>
      </c>
      <c r="N276" s="3">
        <f>M276/(VLOOKUP($BI276,'5-7 Weighting'!$M$9:$N$20,2,FALSE)/VLOOKUP($BI276,'5-7 Weighting'!$M$9:$O$20,3,FALSE))</f>
        <v>0.1860712197744103</v>
      </c>
      <c r="O276" s="3">
        <f t="shared" si="54"/>
        <v>2.493354344977098E-2</v>
      </c>
      <c r="P276" s="3" t="e">
        <f>1/VLOOKUP($K276,'5-7 Weighting'!Y:Z,2,FALSE)</f>
        <v>#N/A</v>
      </c>
      <c r="Q276" s="3" t="e">
        <f t="shared" si="58"/>
        <v>#N/A</v>
      </c>
      <c r="R276" s="3" t="e">
        <f>Q276/(VLOOKUP($BI276,'5-7 Weighting'!$AC$12:$AD$20,2,FALSE)/(VLOOKUP($BI276,'5-7 Weighting'!$AC$12:$AE$20,3,FALSE)))</f>
        <v>#N/A</v>
      </c>
      <c r="S276" s="3" t="e">
        <f t="shared" si="55"/>
        <v>#N/A</v>
      </c>
      <c r="T276" s="3" t="e">
        <f>1/VLOOKUP($K276,'5-7 Weighting'!$AO$9:$AP$311,2,FALSE)</f>
        <v>#N/A</v>
      </c>
      <c r="U276" s="3" t="e">
        <f t="shared" si="59"/>
        <v>#N/A</v>
      </c>
      <c r="V276" s="3" t="e">
        <f>U276/(VLOOKUP($BI276,'5-7 Weighting'!$AS$12:$AT$22,2,FALSE)/VLOOKUP($BI276,'5-7 Weighting'!$AS$12:$AU$22,3,FALSE))</f>
        <v>#N/A</v>
      </c>
      <c r="W276" s="3" t="e">
        <f t="shared" si="60"/>
        <v>#N/A</v>
      </c>
      <c r="X276" s="3">
        <f>1/VLOOKUP($K276,'5-7 Weighting'!$BE$9:$BF$487,2,FALSE)</f>
        <v>0.5</v>
      </c>
      <c r="Y276" s="3">
        <f t="shared" si="61"/>
        <v>10.059863571751768</v>
      </c>
      <c r="Z276" s="3">
        <f>Y276/(VLOOKUP($BI276,'5-7 Weighting'!$BI$12:$BJ$23,2,FALSE)/VLOOKUP($BI276,'5-7 Weighting'!$BI$12:$BK$23,3,FALSE))</f>
        <v>0.15547041225942099</v>
      </c>
      <c r="AA276" s="3">
        <f t="shared" si="62"/>
        <v>2.0833035242762414E-2</v>
      </c>
      <c r="AB276" s="3" t="e">
        <f>1/VLOOKUP($K276,'5-7 Weighting'!$BU$9:$BV$415,2,FALSE)</f>
        <v>#N/A</v>
      </c>
      <c r="AC276" s="3" t="e">
        <f t="shared" si="63"/>
        <v>#N/A</v>
      </c>
      <c r="AD276" s="3" t="e">
        <f>AC276/(VLOOKUP($BI276,'5-7 Weighting'!$BY$12:$BZ$23,2,FALSE)/(VLOOKUP($BI276,'5-7 Weighting'!$BY$12:$CA$23,3,FALSE)))</f>
        <v>#N/A</v>
      </c>
      <c r="AE276" s="3" t="e">
        <f t="shared" si="56"/>
        <v>#N/A</v>
      </c>
      <c r="AF276" s="3">
        <f>1/VLOOKUP($K276,'5-7 Weighting'!$CK$9:CL$445,2,FALSE)</f>
        <v>0.5</v>
      </c>
      <c r="AG276" s="3">
        <f t="shared" si="64"/>
        <v>10.059863571751768</v>
      </c>
      <c r="AH276" s="3">
        <f>AG276/(VLOOKUP($BI276,'5-7 Weighting'!$CO$12:$CP$23,2,FALSE)/(VLOOKUP($BI276,'5-7 Weighting'!$CO$12:$CQ$23,3,FALSE)))</f>
        <v>0.15422831297074605</v>
      </c>
      <c r="AI276" s="3">
        <f t="shared" si="57"/>
        <v>2.0666593938079972E-2</v>
      </c>
      <c r="AJ276" s="3" t="s">
        <v>118</v>
      </c>
      <c r="AK276" s="6">
        <v>0.13400000000000001</v>
      </c>
      <c r="AL276" s="3" t="s">
        <v>157</v>
      </c>
      <c r="AM276" s="3"/>
      <c r="AN276" s="3"/>
      <c r="AO276" s="3" t="s">
        <v>5</v>
      </c>
      <c r="AP276" s="3" t="s">
        <v>6</v>
      </c>
      <c r="AQ276" s="3" t="s">
        <v>5</v>
      </c>
      <c r="AR276" s="3" t="s">
        <v>7</v>
      </c>
      <c r="AS276" s="3" t="s">
        <v>37</v>
      </c>
      <c r="AT276" s="3" t="s">
        <v>28</v>
      </c>
      <c r="AU276" s="3" t="s">
        <v>10</v>
      </c>
      <c r="AV276" s="3" t="s">
        <v>107</v>
      </c>
      <c r="AW276" s="4" t="s">
        <v>108</v>
      </c>
      <c r="AX276" s="4" t="s">
        <v>109</v>
      </c>
      <c r="AY276" s="4">
        <v>2010</v>
      </c>
      <c r="AZ276" s="3" t="s">
        <v>14</v>
      </c>
      <c r="BA276" s="3" t="s">
        <v>14</v>
      </c>
      <c r="BB276" s="3">
        <v>1000</v>
      </c>
      <c r="BC276" s="3">
        <v>1</v>
      </c>
      <c r="BD276" s="3">
        <v>0</v>
      </c>
      <c r="BE276" s="3">
        <v>0</v>
      </c>
      <c r="BF276" s="3">
        <v>0</v>
      </c>
      <c r="BG276" s="4" t="s">
        <v>15</v>
      </c>
      <c r="BH276" s="4" t="s">
        <v>623</v>
      </c>
      <c r="BI276" s="4" t="s">
        <v>17</v>
      </c>
      <c r="BJ276" s="4" t="s">
        <v>119</v>
      </c>
      <c r="BK276" s="4"/>
      <c r="BL276" s="3">
        <v>0.13400000000000001</v>
      </c>
      <c r="BM276" s="3"/>
      <c r="BN276" s="3"/>
      <c r="BO276" s="3" t="s">
        <v>20</v>
      </c>
      <c r="BP276" s="3" t="s">
        <v>20</v>
      </c>
      <c r="BQ276" s="3"/>
    </row>
    <row r="277" spans="1:69" x14ac:dyDescent="0.25">
      <c r="A277" s="2">
        <v>65</v>
      </c>
      <c r="B277" s="3" t="s">
        <v>354</v>
      </c>
      <c r="C277" s="3">
        <v>65.2</v>
      </c>
      <c r="D277" s="3" t="s">
        <v>729</v>
      </c>
      <c r="E277" s="3" t="s">
        <v>391</v>
      </c>
      <c r="F277" s="3"/>
      <c r="G277" s="3"/>
      <c r="H277" s="3" t="str">
        <f>IF(AK277&lt;'2_3 - Outliers'!$F$11,"Exclude, Low outlier",IF(AK277&gt;'2_3 - Outliers'!$F$12,"Exclude, High outlier",""))</f>
        <v/>
      </c>
      <c r="I277" s="3">
        <f>IF(AM277="",VLOOKUP(BI277,'4 -Impute_SE'!$B$10:$C$21,2,FALSE),Database!AM277)</f>
        <v>0.13734285714285716</v>
      </c>
      <c r="J277" s="3">
        <f t="shared" si="52"/>
        <v>7.2810484709798207</v>
      </c>
      <c r="K277" s="3" t="s">
        <v>1662</v>
      </c>
      <c r="L277" s="3">
        <f>1/VLOOKUP($K277,'5-7 Weighting'!J:K,2,FALSE)</f>
        <v>1</v>
      </c>
      <c r="M277" s="3">
        <f t="shared" si="53"/>
        <v>7.2810484709798207</v>
      </c>
      <c r="N277" s="3">
        <f>M277/(VLOOKUP($BI277,'5-7 Weighting'!$M$9:$N$20,2,FALSE)/VLOOKUP($BI277,'5-7 Weighting'!$M$9:$O$20,3,FALSE))</f>
        <v>9.880222616249848E-2</v>
      </c>
      <c r="O277" s="3">
        <f t="shared" si="54"/>
        <v>1.3298384432567648E-2</v>
      </c>
      <c r="P277" s="3" t="e">
        <f>1/VLOOKUP($K277,'5-7 Weighting'!Y:Z,2,FALSE)</f>
        <v>#N/A</v>
      </c>
      <c r="Q277" s="3" t="e">
        <f t="shared" si="58"/>
        <v>#N/A</v>
      </c>
      <c r="R277" s="3" t="e">
        <f>Q277/(VLOOKUP($BI277,'5-7 Weighting'!$AC$12:$AD$20,2,FALSE)/(VLOOKUP($BI277,'5-7 Weighting'!$AC$12:$AE$20,3,FALSE)))</f>
        <v>#N/A</v>
      </c>
      <c r="S277" s="3" t="e">
        <f t="shared" si="55"/>
        <v>#N/A</v>
      </c>
      <c r="T277" s="3" t="e">
        <f>1/VLOOKUP($K277,'5-7 Weighting'!$AO$9:$AP$311,2,FALSE)</f>
        <v>#N/A</v>
      </c>
      <c r="U277" s="3" t="e">
        <f t="shared" si="59"/>
        <v>#N/A</v>
      </c>
      <c r="V277" s="3" t="e">
        <f>U277/(VLOOKUP($BI277,'5-7 Weighting'!$AS$12:$AT$22,2,FALSE)/VLOOKUP($BI277,'5-7 Weighting'!$AS$12:$AU$22,3,FALSE))</f>
        <v>#N/A</v>
      </c>
      <c r="W277" s="3" t="e">
        <f t="shared" si="60"/>
        <v>#N/A</v>
      </c>
      <c r="X277" s="3">
        <f>1/VLOOKUP($K277,'5-7 Weighting'!$BE$9:$BF$487,2,FALSE)</f>
        <v>1</v>
      </c>
      <c r="Y277" s="3">
        <f t="shared" si="61"/>
        <v>7.2810484709798207</v>
      </c>
      <c r="Z277" s="3">
        <f>Y277/(VLOOKUP($BI277,'5-7 Weighting'!$BI$12:$BJ$23,2,FALSE)/VLOOKUP($BI277,'5-7 Weighting'!$BI$12:$BK$23,3,FALSE))</f>
        <v>8.4345539775296283E-2</v>
      </c>
      <c r="AA277" s="3">
        <f t="shared" si="62"/>
        <v>1.1352572271595781E-2</v>
      </c>
      <c r="AB277" s="3" t="e">
        <f>1/VLOOKUP($K277,'5-7 Weighting'!$BU$9:$BV$415,2,FALSE)</f>
        <v>#N/A</v>
      </c>
      <c r="AC277" s="3" t="e">
        <f t="shared" si="63"/>
        <v>#N/A</v>
      </c>
      <c r="AD277" s="3" t="e">
        <f>AC277/(VLOOKUP($BI277,'5-7 Weighting'!$BY$12:$BZ$23,2,FALSE)/(VLOOKUP($BI277,'5-7 Weighting'!$BY$12:$CA$23,3,FALSE)))</f>
        <v>#N/A</v>
      </c>
      <c r="AE277" s="3" t="e">
        <f t="shared" si="56"/>
        <v>#N/A</v>
      </c>
      <c r="AF277" s="3">
        <f>1/VLOOKUP($K277,'5-7 Weighting'!$CK$9:CL$445,2,FALSE)</f>
        <v>1</v>
      </c>
      <c r="AG277" s="3">
        <f t="shared" si="64"/>
        <v>7.2810484709798207</v>
      </c>
      <c r="AH277" s="3">
        <f>AG277/(VLOOKUP($BI277,'5-7 Weighting'!$CO$12:$CP$23,2,FALSE)/(VLOOKUP($BI277,'5-7 Weighting'!$CO$12:$CQ$23,3,FALSE)))</f>
        <v>6.9073456958440721E-2</v>
      </c>
      <c r="AI277" s="3">
        <f t="shared" si="57"/>
        <v>9.297011012778288E-3</v>
      </c>
      <c r="AJ277" s="3" t="s">
        <v>370</v>
      </c>
      <c r="AK277" s="6">
        <v>0.13459600000000002</v>
      </c>
      <c r="AL277" s="3" t="s">
        <v>358</v>
      </c>
      <c r="AM277" s="3">
        <v>0.13734285714285716</v>
      </c>
      <c r="AN277" s="3" t="s">
        <v>26</v>
      </c>
      <c r="AO277" s="3" t="s">
        <v>53</v>
      </c>
      <c r="AP277" s="3" t="s">
        <v>6</v>
      </c>
      <c r="AQ277" s="3" t="s">
        <v>54</v>
      </c>
      <c r="AR277" s="3" t="s">
        <v>7</v>
      </c>
      <c r="AS277" s="3" t="s">
        <v>359</v>
      </c>
      <c r="AT277" s="3" t="s">
        <v>28</v>
      </c>
      <c r="AU277" s="3" t="s">
        <v>10</v>
      </c>
      <c r="AV277" s="3" t="s">
        <v>11</v>
      </c>
      <c r="AW277" s="4" t="s">
        <v>108</v>
      </c>
      <c r="AX277" s="4" t="s">
        <v>366</v>
      </c>
      <c r="AY277" s="4">
        <v>2010</v>
      </c>
      <c r="AZ277" s="3" t="s">
        <v>14</v>
      </c>
      <c r="BA277" s="3" t="s">
        <v>14</v>
      </c>
      <c r="BB277" s="3">
        <v>473</v>
      </c>
      <c r="BC277" s="3">
        <v>1</v>
      </c>
      <c r="BD277" s="3">
        <v>0</v>
      </c>
      <c r="BE277" s="3">
        <v>0</v>
      </c>
      <c r="BF277" s="3">
        <v>0</v>
      </c>
      <c r="BG277" s="4" t="s">
        <v>348</v>
      </c>
      <c r="BH277" s="4" t="s">
        <v>727</v>
      </c>
      <c r="BI277" s="4" t="s">
        <v>645</v>
      </c>
      <c r="BJ277" s="4" t="s">
        <v>33</v>
      </c>
      <c r="BK277" s="4"/>
      <c r="BL277" s="3">
        <v>0.253</v>
      </c>
      <c r="BM277" s="3"/>
      <c r="BN277" s="3"/>
      <c r="BO277" s="3" t="s">
        <v>20</v>
      </c>
      <c r="BP277" s="3">
        <v>0.98</v>
      </c>
      <c r="BQ277" s="3"/>
    </row>
    <row r="278" spans="1:69" x14ac:dyDescent="0.25">
      <c r="A278" s="2">
        <v>7</v>
      </c>
      <c r="B278" s="3" t="s">
        <v>602</v>
      </c>
      <c r="C278" s="3">
        <v>7.3</v>
      </c>
      <c r="D278" s="3" t="s">
        <v>952</v>
      </c>
      <c r="E278" s="3" t="s">
        <v>604</v>
      </c>
      <c r="F278" s="3"/>
      <c r="G278" s="3"/>
      <c r="H278" s="3" t="str">
        <f>IF(AK278&lt;'2_3 - Outliers'!$F$11,"Exclude, Low outlier",IF(AK278&gt;'2_3 - Outliers'!$F$12,"Exclude, High outlier",""))</f>
        <v/>
      </c>
      <c r="I278" s="3">
        <f>IF(AM278="",VLOOKUP(BI278,'4 -Impute_SE'!$B$10:$C$21,2,FALSE),Database!AM278)</f>
        <v>8.4747657713928809E-2</v>
      </c>
      <c r="J278" s="3">
        <f t="shared" si="52"/>
        <v>11.799736145812602</v>
      </c>
      <c r="K278" s="3" t="s">
        <v>1621</v>
      </c>
      <c r="L278" s="3">
        <f>1/VLOOKUP($K278,'5-7 Weighting'!J:K,2,FALSE)</f>
        <v>0.33333333333333331</v>
      </c>
      <c r="M278" s="3">
        <f t="shared" si="53"/>
        <v>3.9332453819375339</v>
      </c>
      <c r="N278" s="3">
        <f>M278/(VLOOKUP($BI278,'5-7 Weighting'!$M$9:$N$20,2,FALSE)/VLOOKUP($BI278,'5-7 Weighting'!$M$9:$O$20,3,FALSE))</f>
        <v>7.9680167951034914E-2</v>
      </c>
      <c r="O278" s="3">
        <f t="shared" si="54"/>
        <v>1.0811084867764369E-2</v>
      </c>
      <c r="P278" s="3" t="e">
        <f>1/VLOOKUP($K278,'5-7 Weighting'!Y:Z,2,FALSE)</f>
        <v>#N/A</v>
      </c>
      <c r="Q278" s="3" t="e">
        <f t="shared" si="58"/>
        <v>#N/A</v>
      </c>
      <c r="R278" s="3" t="e">
        <f>Q278/(VLOOKUP($BI278,'5-7 Weighting'!$AC$12:$AD$20,2,FALSE)/(VLOOKUP($BI278,'5-7 Weighting'!$AC$12:$AE$20,3,FALSE)))</f>
        <v>#N/A</v>
      </c>
      <c r="S278" s="3" t="e">
        <f t="shared" si="55"/>
        <v>#N/A</v>
      </c>
      <c r="T278" s="3">
        <f>1/VLOOKUP($K278,'5-7 Weighting'!$AO$9:$AP$311,2,FALSE)</f>
        <v>0.33333333333333331</v>
      </c>
      <c r="U278" s="3">
        <f t="shared" si="59"/>
        <v>3.9332453819375339</v>
      </c>
      <c r="V278" s="3">
        <f>U278/(VLOOKUP($BI278,'5-7 Weighting'!$AS$12:$AT$22,2,FALSE)/VLOOKUP($BI278,'5-7 Weighting'!$AS$12:$AU$22,3,FALSE))</f>
        <v>0.2216754868923837</v>
      </c>
      <c r="W278" s="3">
        <f t="shared" si="60"/>
        <v>3.0077151737045518E-2</v>
      </c>
      <c r="X278" s="3" t="e">
        <f>1/VLOOKUP($K278,'5-7 Weighting'!$BE$9:$BF$487,2,FALSE)</f>
        <v>#N/A</v>
      </c>
      <c r="Y278" s="3" t="e">
        <f t="shared" si="61"/>
        <v>#N/A</v>
      </c>
      <c r="Z278" s="3" t="e">
        <f>Y278/(VLOOKUP($BI278,'5-7 Weighting'!$BI$12:$BJ$23,2,FALSE)/VLOOKUP($BI278,'5-7 Weighting'!$BI$12:$BK$23,3,FALSE))</f>
        <v>#N/A</v>
      </c>
      <c r="AA278" s="3" t="e">
        <f t="shared" si="62"/>
        <v>#N/A</v>
      </c>
      <c r="AB278" s="3">
        <f>1/VLOOKUP($K278,'5-7 Weighting'!$BU$9:$BV$415,2,FALSE)</f>
        <v>0.33333333333333331</v>
      </c>
      <c r="AC278" s="3">
        <f t="shared" si="63"/>
        <v>3.9332453819375339</v>
      </c>
      <c r="AD278" s="3">
        <f>AC278/(VLOOKUP($BI278,'5-7 Weighting'!$BY$12:$BZ$23,2,FALSE)/(VLOOKUP($BI278,'5-7 Weighting'!$BY$12:$CA$23,3,FALSE)))</f>
        <v>0.21134165155997323</v>
      </c>
      <c r="AE278" s="3">
        <f t="shared" si="56"/>
        <v>2.8675046625308731E-2</v>
      </c>
      <c r="AF278" s="3">
        <f>1/VLOOKUP($K278,'5-7 Weighting'!$CK$9:CL$445,2,FALSE)</f>
        <v>0.33333333333333331</v>
      </c>
      <c r="AG278" s="3">
        <f t="shared" si="64"/>
        <v>3.9332453819375339</v>
      </c>
      <c r="AH278" s="3">
        <f>AG278/(VLOOKUP($BI278,'5-7 Weighting'!$CO$12:$CP$23,2,FALSE)/(VLOOKUP($BI278,'5-7 Weighting'!$CO$12:$CQ$23,3,FALSE)))</f>
        <v>6.0280430079089377E-2</v>
      </c>
      <c r="AI278" s="3">
        <f t="shared" si="57"/>
        <v>8.1789090335609264E-3</v>
      </c>
      <c r="AJ278" s="3" t="s">
        <v>605</v>
      </c>
      <c r="AK278" s="6">
        <v>0.13568100000000002</v>
      </c>
      <c r="AL278" s="3" t="s">
        <v>462</v>
      </c>
      <c r="AM278" s="3">
        <v>8.4747657713928809E-2</v>
      </c>
      <c r="AN278" s="3" t="s">
        <v>26</v>
      </c>
      <c r="AO278" s="3" t="s">
        <v>53</v>
      </c>
      <c r="AP278" s="3" t="s">
        <v>6</v>
      </c>
      <c r="AQ278" s="3" t="s">
        <v>54</v>
      </c>
      <c r="AR278" s="3" t="s">
        <v>55</v>
      </c>
      <c r="AS278" s="3" t="s">
        <v>606</v>
      </c>
      <c r="AT278" s="3" t="s">
        <v>56</v>
      </c>
      <c r="AU278" s="3" t="s">
        <v>57</v>
      </c>
      <c r="AV278" s="3" t="s">
        <v>39</v>
      </c>
      <c r="AW278" s="4" t="s">
        <v>12</v>
      </c>
      <c r="AX278" s="4" t="s">
        <v>330</v>
      </c>
      <c r="AY278" s="4" t="s">
        <v>607</v>
      </c>
      <c r="AZ278" s="3" t="s">
        <v>2425</v>
      </c>
      <c r="BA278" s="3" t="s">
        <v>30</v>
      </c>
      <c r="BB278" s="3">
        <v>2127</v>
      </c>
      <c r="BC278" s="3">
        <v>1</v>
      </c>
      <c r="BD278" s="3">
        <v>0</v>
      </c>
      <c r="BE278" s="3">
        <v>1</v>
      </c>
      <c r="BF278" s="3">
        <v>1</v>
      </c>
      <c r="BG278" s="4" t="s">
        <v>15</v>
      </c>
      <c r="BH278" s="4" t="s">
        <v>194</v>
      </c>
      <c r="BI278" s="4" t="s">
        <v>42</v>
      </c>
      <c r="BJ278" s="4" t="s">
        <v>58</v>
      </c>
      <c r="BK278" s="4" t="s">
        <v>59</v>
      </c>
      <c r="BL278" s="3">
        <v>3.5000000000000003E-2</v>
      </c>
      <c r="BM278" s="6">
        <v>1.0356197087996233</v>
      </c>
      <c r="BN278" s="3"/>
      <c r="BO278" s="3" t="s">
        <v>60</v>
      </c>
      <c r="BP278" s="3">
        <v>1.601</v>
      </c>
      <c r="BQ278" s="3"/>
    </row>
    <row r="279" spans="1:69" x14ac:dyDescent="0.25">
      <c r="A279" s="2">
        <v>131</v>
      </c>
      <c r="B279" s="3" t="s">
        <v>68</v>
      </c>
      <c r="C279" s="3">
        <v>131.4</v>
      </c>
      <c r="D279" s="3" t="s">
        <v>319</v>
      </c>
      <c r="E279" s="3" t="s">
        <v>70</v>
      </c>
      <c r="F279" s="3">
        <v>1</v>
      </c>
      <c r="G279" s="3"/>
      <c r="H279" s="3" t="str">
        <f>IF(AK279&lt;'2_3 - Outliers'!$F$11,"Exclude, Low outlier",IF(AK279&gt;'2_3 - Outliers'!$F$12,"Exclude, High outlier",""))</f>
        <v/>
      </c>
      <c r="I279" s="3">
        <f>IF(AM279="",VLOOKUP(BI279,'4 -Impute_SE'!$B$10:$C$21,2,FALSE),Database!AM279)</f>
        <v>0.10381679389312976</v>
      </c>
      <c r="J279" s="3">
        <f t="shared" si="52"/>
        <v>9.6323529411764728</v>
      </c>
      <c r="K279" s="3" t="s">
        <v>1663</v>
      </c>
      <c r="L279" s="3">
        <f>1/VLOOKUP($K279,'5-7 Weighting'!J:K,2,FALSE)</f>
        <v>1</v>
      </c>
      <c r="M279" s="3">
        <f t="shared" si="53"/>
        <v>9.6323529411764728</v>
      </c>
      <c r="N279" s="3">
        <f>M279/(VLOOKUP($BI279,'5-7 Weighting'!$M$9:$N$20,2,FALSE)/VLOOKUP($BI279,'5-7 Weighting'!$M$9:$O$20,3,FALSE))</f>
        <v>0.17816381388065219</v>
      </c>
      <c r="O279" s="3">
        <f t="shared" si="54"/>
        <v>2.4230278687768694E-2</v>
      </c>
      <c r="P279" s="3">
        <f>1/VLOOKUP($K279,'5-7 Weighting'!Y:Z,2,FALSE)</f>
        <v>1</v>
      </c>
      <c r="Q279" s="3">
        <f t="shared" si="58"/>
        <v>9.6323529411764728</v>
      </c>
      <c r="R279" s="3">
        <f>Q279/(VLOOKUP($BI279,'5-7 Weighting'!$AC$12:$AD$20,2,FALSE)/(VLOOKUP($BI279,'5-7 Weighting'!$AC$12:$AE$20,3,FALSE)))</f>
        <v>3.570102848939942E-2</v>
      </c>
      <c r="S279" s="3">
        <f t="shared" si="55"/>
        <v>4.85533987455832E-3</v>
      </c>
      <c r="T279" s="3">
        <f>1/VLOOKUP($K279,'5-7 Weighting'!$AO$9:$AP$311,2,FALSE)</f>
        <v>1</v>
      </c>
      <c r="U279" s="3">
        <f t="shared" si="59"/>
        <v>9.6323529411764728</v>
      </c>
      <c r="V279" s="3">
        <f>U279/(VLOOKUP($BI279,'5-7 Weighting'!$AS$12:$AT$22,2,FALSE)/VLOOKUP($BI279,'5-7 Weighting'!$AS$12:$AU$22,3,FALSE))</f>
        <v>0.59354319820151435</v>
      </c>
      <c r="W279" s="3">
        <f t="shared" si="60"/>
        <v>8.0721874955405948E-2</v>
      </c>
      <c r="X279" s="3" t="e">
        <f>1/VLOOKUP($K279,'5-7 Weighting'!$BE$9:$BF$487,2,FALSE)</f>
        <v>#N/A</v>
      </c>
      <c r="Y279" s="3" t="e">
        <f t="shared" si="61"/>
        <v>#N/A</v>
      </c>
      <c r="Z279" s="3" t="e">
        <f>Y279/(VLOOKUP($BI279,'5-7 Weighting'!$BI$12:$BJ$23,2,FALSE)/VLOOKUP($BI279,'5-7 Weighting'!$BI$12:$BK$23,3,FALSE))</f>
        <v>#N/A</v>
      </c>
      <c r="AA279" s="3" t="e">
        <f t="shared" si="62"/>
        <v>#N/A</v>
      </c>
      <c r="AB279" s="3">
        <f>1/VLOOKUP($K279,'5-7 Weighting'!$BU$9:$BV$415,2,FALSE)</f>
        <v>1</v>
      </c>
      <c r="AC279" s="3">
        <f t="shared" si="63"/>
        <v>9.6323529411764728</v>
      </c>
      <c r="AD279" s="3">
        <f>AC279/(VLOOKUP($BI279,'5-7 Weighting'!$BY$12:$BZ$23,2,FALSE)/(VLOOKUP($BI279,'5-7 Weighting'!$BY$12:$CA$23,3,FALSE)))</f>
        <v>0.42618054446571624</v>
      </c>
      <c r="AE279" s="3">
        <f t="shared" si="56"/>
        <v>5.7960554047337402E-2</v>
      </c>
      <c r="AF279" s="3" t="e">
        <f>1/VLOOKUP($K279,'5-7 Weighting'!$CK$9:CL$445,2,FALSE)</f>
        <v>#N/A</v>
      </c>
      <c r="AG279" s="3" t="e">
        <f t="shared" si="64"/>
        <v>#N/A</v>
      </c>
      <c r="AH279" s="3" t="e">
        <f>AG279/(VLOOKUP($BI279,'5-7 Weighting'!$CO$12:$CP$23,2,FALSE)/(VLOOKUP($BI279,'5-7 Weighting'!$CO$12:$CQ$23,3,FALSE)))</f>
        <v>#N/A</v>
      </c>
      <c r="AI279" s="3" t="e">
        <f t="shared" si="57"/>
        <v>#N/A</v>
      </c>
      <c r="AJ279" s="3" t="s">
        <v>643</v>
      </c>
      <c r="AK279" s="6">
        <v>0.13599999999999998</v>
      </c>
      <c r="AL279" s="3" t="s">
        <v>72</v>
      </c>
      <c r="AM279" s="3">
        <v>0.10381679389312976</v>
      </c>
      <c r="AN279" s="3" t="s">
        <v>26</v>
      </c>
      <c r="AO279" s="3" t="s">
        <v>53</v>
      </c>
      <c r="AP279" s="3" t="s">
        <v>6</v>
      </c>
      <c r="AQ279" s="3" t="s">
        <v>54</v>
      </c>
      <c r="AR279" s="3" t="s">
        <v>55</v>
      </c>
      <c r="AS279" s="3" t="s">
        <v>37</v>
      </c>
      <c r="AT279" s="3" t="s">
        <v>73</v>
      </c>
      <c r="AU279" s="3" t="s">
        <v>57</v>
      </c>
      <c r="AV279" s="3" t="s">
        <v>74</v>
      </c>
      <c r="AW279" s="4" t="s">
        <v>75</v>
      </c>
      <c r="AX279" s="4" t="s">
        <v>75</v>
      </c>
      <c r="AY279" s="4">
        <v>1991</v>
      </c>
      <c r="AZ279" s="3" t="s">
        <v>30</v>
      </c>
      <c r="BA279" s="3" t="s">
        <v>30</v>
      </c>
      <c r="BB279" s="3">
        <v>15281</v>
      </c>
      <c r="BC279" s="3">
        <v>0</v>
      </c>
      <c r="BD279" s="3">
        <v>0</v>
      </c>
      <c r="BE279" s="3">
        <v>1</v>
      </c>
      <c r="BF279" s="3">
        <v>1</v>
      </c>
      <c r="BG279" s="4" t="s">
        <v>15</v>
      </c>
      <c r="BH279" s="4" t="s">
        <v>192</v>
      </c>
      <c r="BI279" s="3" t="s">
        <v>17</v>
      </c>
      <c r="BJ279" s="4" t="s">
        <v>77</v>
      </c>
      <c r="BK279" s="4" t="s">
        <v>78</v>
      </c>
      <c r="BL279" s="3">
        <v>1.6999999999999999E-3</v>
      </c>
      <c r="BM279" s="3">
        <v>1.0017014458191815</v>
      </c>
      <c r="BN279" s="3"/>
      <c r="BO279" s="3" t="s">
        <v>60</v>
      </c>
      <c r="BP279" s="3">
        <v>1.31</v>
      </c>
      <c r="BQ279" s="3"/>
    </row>
    <row r="280" spans="1:69" x14ac:dyDescent="0.25">
      <c r="A280" s="2">
        <v>31</v>
      </c>
      <c r="B280" s="3" t="s">
        <v>162</v>
      </c>
      <c r="C280" s="3">
        <v>31.1</v>
      </c>
      <c r="D280" s="3" t="s">
        <v>970</v>
      </c>
      <c r="E280" s="3" t="s">
        <v>164</v>
      </c>
      <c r="F280" s="3">
        <v>1</v>
      </c>
      <c r="G280" s="3"/>
      <c r="H280" s="3" t="str">
        <f>IF(AK280&lt;'2_3 - Outliers'!$F$11,"Exclude, Low outlier",IF(AK280&gt;'2_3 - Outliers'!$F$12,"Exclude, High outlier",""))</f>
        <v/>
      </c>
      <c r="I280" s="3">
        <f>IF(AM280="",VLOOKUP(BI280,'4 -Impute_SE'!$B$10:$C$21,2,FALSE),Database!AM280)</f>
        <v>7.7777777777777779E-2</v>
      </c>
      <c r="J280" s="3">
        <f t="shared" si="52"/>
        <v>12.857142857142858</v>
      </c>
      <c r="K280" s="3" t="s">
        <v>1664</v>
      </c>
      <c r="L280" s="3">
        <f>1/VLOOKUP($K280,'5-7 Weighting'!J:K,2,FALSE)</f>
        <v>0.5</v>
      </c>
      <c r="M280" s="3">
        <f t="shared" si="53"/>
        <v>6.4285714285714288</v>
      </c>
      <c r="N280" s="3">
        <f>M280/(VLOOKUP($BI280,'5-7 Weighting'!$M$9:$N$20,2,FALSE)/VLOOKUP($BI280,'5-7 Weighting'!$M$9:$O$20,3,FALSE))</f>
        <v>0.60737131050427273</v>
      </c>
      <c r="O280" s="3">
        <f t="shared" si="54"/>
        <v>8.5031983470598191E-2</v>
      </c>
      <c r="P280" s="3">
        <f>1/VLOOKUP($K280,'5-7 Weighting'!Y:Z,2,FALSE)</f>
        <v>0.5</v>
      </c>
      <c r="Q280" s="3">
        <f t="shared" si="58"/>
        <v>6.4285714285714288</v>
      </c>
      <c r="R280" s="3">
        <f>Q280/(VLOOKUP($BI280,'5-7 Weighting'!$AC$12:$AD$20,2,FALSE)/(VLOOKUP($BI280,'5-7 Weighting'!$AC$12:$AE$20,3,FALSE)))</f>
        <v>1.290908174214016</v>
      </c>
      <c r="S280" s="3">
        <f t="shared" si="55"/>
        <v>0.18072714438996226</v>
      </c>
      <c r="T280" s="3">
        <f>1/VLOOKUP($K280,'5-7 Weighting'!$AO$9:$AP$311,2,FALSE)</f>
        <v>0.5</v>
      </c>
      <c r="U280" s="3">
        <f t="shared" si="59"/>
        <v>6.4285714285714288</v>
      </c>
      <c r="V280" s="3">
        <f>U280/(VLOOKUP($BI280,'5-7 Weighting'!$AS$12:$AT$22,2,FALSE)/VLOOKUP($BI280,'5-7 Weighting'!$AS$12:$AU$22,3,FALSE))</f>
        <v>1.6522383849233349</v>
      </c>
      <c r="W280" s="3">
        <f t="shared" si="60"/>
        <v>0.2313133738892669</v>
      </c>
      <c r="X280" s="3" t="e">
        <f>1/VLOOKUP($K280,'5-7 Weighting'!$BE$9:$BF$487,2,FALSE)</f>
        <v>#N/A</v>
      </c>
      <c r="Y280" s="3" t="e">
        <f t="shared" si="61"/>
        <v>#N/A</v>
      </c>
      <c r="Z280" s="3" t="e">
        <f>Y280/(VLOOKUP($BI280,'5-7 Weighting'!$BI$12:$BJ$23,2,FALSE)/VLOOKUP($BI280,'5-7 Weighting'!$BI$12:$BK$23,3,FALSE))</f>
        <v>#N/A</v>
      </c>
      <c r="AA280" s="3" t="e">
        <f t="shared" si="62"/>
        <v>#N/A</v>
      </c>
      <c r="AB280" s="3" t="e">
        <f>1/VLOOKUP($K280,'5-7 Weighting'!$BU$9:$BV$415,2,FALSE)</f>
        <v>#N/A</v>
      </c>
      <c r="AC280" s="3" t="e">
        <f t="shared" si="63"/>
        <v>#N/A</v>
      </c>
      <c r="AD280" s="3" t="e">
        <f>AC280/(VLOOKUP($BI280,'5-7 Weighting'!$BY$12:$BZ$23,2,FALSE)/(VLOOKUP($BI280,'5-7 Weighting'!$BY$12:$CA$23,3,FALSE)))</f>
        <v>#N/A</v>
      </c>
      <c r="AE280" s="3" t="e">
        <f t="shared" si="56"/>
        <v>#N/A</v>
      </c>
      <c r="AF280" s="3" t="e">
        <f>1/VLOOKUP($K280,'5-7 Weighting'!$CK$9:CL$445,2,FALSE)</f>
        <v>#N/A</v>
      </c>
      <c r="AG280" s="3" t="e">
        <f t="shared" si="64"/>
        <v>#N/A</v>
      </c>
      <c r="AH280" s="3" t="e">
        <f>AG280/(VLOOKUP($BI280,'5-7 Weighting'!$CO$12:$CP$23,2,FALSE)/(VLOOKUP($BI280,'5-7 Weighting'!$CO$12:$CQ$23,3,FALSE)))</f>
        <v>#N/A</v>
      </c>
      <c r="AI280" s="3" t="e">
        <f t="shared" si="57"/>
        <v>#N/A</v>
      </c>
      <c r="AJ280" s="3" t="s">
        <v>94</v>
      </c>
      <c r="AK280" s="6">
        <v>0.14000000000000001</v>
      </c>
      <c r="AL280" s="3" t="s">
        <v>4</v>
      </c>
      <c r="AM280" s="3">
        <v>7.7777777777777779E-2</v>
      </c>
      <c r="AN280" s="3" t="s">
        <v>26</v>
      </c>
      <c r="AO280" s="3" t="s">
        <v>5</v>
      </c>
      <c r="AP280" s="3" t="s">
        <v>6</v>
      </c>
      <c r="AQ280" s="3" t="s">
        <v>5</v>
      </c>
      <c r="AR280" s="3" t="s">
        <v>55</v>
      </c>
      <c r="AS280" s="3" t="s">
        <v>165</v>
      </c>
      <c r="AT280" s="3" t="s">
        <v>95</v>
      </c>
      <c r="AU280" s="3" t="s">
        <v>57</v>
      </c>
      <c r="AV280" s="3" t="s">
        <v>39</v>
      </c>
      <c r="AW280" s="4" t="s">
        <v>12</v>
      </c>
      <c r="AX280" s="4" t="s">
        <v>166</v>
      </c>
      <c r="AY280" s="4">
        <v>1999</v>
      </c>
      <c r="AZ280" s="3" t="s">
        <v>30</v>
      </c>
      <c r="BA280" s="3" t="s">
        <v>30</v>
      </c>
      <c r="BB280" s="3">
        <v>8707</v>
      </c>
      <c r="BC280" s="3">
        <v>0</v>
      </c>
      <c r="BD280" s="3">
        <v>0</v>
      </c>
      <c r="BE280" s="3">
        <v>0</v>
      </c>
      <c r="BF280" s="3">
        <v>0</v>
      </c>
      <c r="BG280" s="4" t="s">
        <v>332</v>
      </c>
      <c r="BH280" s="4" t="s">
        <v>613</v>
      </c>
      <c r="BI280" s="4" t="s">
        <v>468</v>
      </c>
      <c r="BJ280" s="4" t="s">
        <v>168</v>
      </c>
      <c r="BK280" s="4" t="s">
        <v>99</v>
      </c>
      <c r="BL280" s="3">
        <v>8.4290000000000004E-2</v>
      </c>
      <c r="BM280" s="3">
        <v>1.0879443519272471</v>
      </c>
      <c r="BN280" s="3"/>
      <c r="BO280" s="3" t="s">
        <v>60</v>
      </c>
      <c r="BP280" s="3">
        <v>1.8</v>
      </c>
      <c r="BQ280" s="3"/>
    </row>
    <row r="281" spans="1:69" x14ac:dyDescent="0.25">
      <c r="A281" s="2">
        <v>164</v>
      </c>
      <c r="B281" s="3" t="s">
        <v>1223</v>
      </c>
      <c r="C281" s="3">
        <v>164.1</v>
      </c>
      <c r="D281" s="3" t="s">
        <v>1224</v>
      </c>
      <c r="E281" s="3" t="s">
        <v>1225</v>
      </c>
      <c r="F281" s="3"/>
      <c r="G281" s="3"/>
      <c r="H281" s="3" t="str">
        <f>IF(AK281&lt;'2_3 - Outliers'!$F$11,"Exclude, Low outlier",IF(AK281&gt;'2_3 - Outliers'!$F$12,"Exclude, High outlier",""))</f>
        <v/>
      </c>
      <c r="I281" s="3">
        <f>IF(AM281="",VLOOKUP(BI281,'4 -Impute_SE'!$B$10:$C$21,2,FALSE),Database!AM281)</f>
        <v>0.10877555683935247</v>
      </c>
      <c r="J281" s="3">
        <f t="shared" si="52"/>
        <v>9.1932418371975935</v>
      </c>
      <c r="K281" s="3" t="s">
        <v>1665</v>
      </c>
      <c r="L281" s="3">
        <f>1/VLOOKUP($K281,'5-7 Weighting'!J:K,2,FALSE)</f>
        <v>1</v>
      </c>
      <c r="M281" s="3">
        <f t="shared" si="53"/>
        <v>9.1932418371975935</v>
      </c>
      <c r="N281" s="3">
        <f>M281/(VLOOKUP($BI281,'5-7 Weighting'!$M$9:$N$20,2,FALSE)/VLOOKUP($BI281,'5-7 Weighting'!$M$9:$O$20,3,FALSE))</f>
        <v>5.583996284187745E-2</v>
      </c>
      <c r="O281" s="3">
        <f t="shared" si="54"/>
        <v>7.8309160585515476E-3</v>
      </c>
      <c r="P281" s="3" t="e">
        <f>1/VLOOKUP($K281,'5-7 Weighting'!Y:Z,2,FALSE)</f>
        <v>#N/A</v>
      </c>
      <c r="Q281" s="3" t="e">
        <f t="shared" si="58"/>
        <v>#N/A</v>
      </c>
      <c r="R281" s="3" t="e">
        <f>Q281/(VLOOKUP($BI281,'5-7 Weighting'!$AC$12:$AD$20,2,FALSE)/(VLOOKUP($BI281,'5-7 Weighting'!$AC$12:$AE$20,3,FALSE)))</f>
        <v>#N/A</v>
      </c>
      <c r="S281" s="3" t="e">
        <f t="shared" si="55"/>
        <v>#N/A</v>
      </c>
      <c r="T281" s="3" t="e">
        <f>1/VLOOKUP($K281,'5-7 Weighting'!$AO$9:$AP$311,2,FALSE)</f>
        <v>#N/A</v>
      </c>
      <c r="U281" s="3" t="e">
        <f t="shared" si="59"/>
        <v>#N/A</v>
      </c>
      <c r="V281" s="3" t="e">
        <f>U281/(VLOOKUP($BI281,'5-7 Weighting'!$AS$12:$AT$22,2,FALSE)/VLOOKUP($BI281,'5-7 Weighting'!$AS$12:$AU$22,3,FALSE))</f>
        <v>#N/A</v>
      </c>
      <c r="W281" s="3" t="e">
        <f t="shared" si="60"/>
        <v>#N/A</v>
      </c>
      <c r="X281" s="3">
        <f>1/VLOOKUP($K281,'5-7 Weighting'!$BE$9:$BF$487,2,FALSE)</f>
        <v>1</v>
      </c>
      <c r="Y281" s="3">
        <f t="shared" si="61"/>
        <v>9.1932418371975935</v>
      </c>
      <c r="Z281" s="3">
        <f>Y281/(VLOOKUP($BI281,'5-7 Weighting'!$BI$12:$BJ$23,2,FALSE)/VLOOKUP($BI281,'5-7 Weighting'!$BI$12:$BK$23,3,FALSE))</f>
        <v>2.9460824936391055E-2</v>
      </c>
      <c r="AA281" s="3">
        <f t="shared" si="62"/>
        <v>4.131543707252292E-3</v>
      </c>
      <c r="AB281" s="3">
        <f>1/VLOOKUP($K281,'5-7 Weighting'!$BU$9:$BV$415,2,FALSE)</f>
        <v>1</v>
      </c>
      <c r="AC281" s="3">
        <f t="shared" si="63"/>
        <v>9.1932418371975935</v>
      </c>
      <c r="AD281" s="3">
        <f>AC281/(VLOOKUP($BI281,'5-7 Weighting'!$BY$12:$BZ$23,2,FALSE)/(VLOOKUP($BI281,'5-7 Weighting'!$BY$12:$CA$23,3,FALSE)))</f>
        <v>7.4345514045826205E-2</v>
      </c>
      <c r="AE281" s="3">
        <f t="shared" si="56"/>
        <v>1.0426107937631206E-2</v>
      </c>
      <c r="AF281" s="3">
        <f>1/VLOOKUP($K281,'5-7 Weighting'!$CK$9:CL$445,2,FALSE)</f>
        <v>1</v>
      </c>
      <c r="AG281" s="3">
        <f t="shared" si="64"/>
        <v>9.1932418371975935</v>
      </c>
      <c r="AH281" s="3">
        <f>AG281/(VLOOKUP($BI281,'5-7 Weighting'!$CO$12:$CP$23,2,FALSE)/(VLOOKUP($BI281,'5-7 Weighting'!$CO$12:$CQ$23,3,FALSE)))</f>
        <v>3.680553388326499E-2</v>
      </c>
      <c r="AI281" s="3">
        <f t="shared" si="57"/>
        <v>5.1615551239921342E-3</v>
      </c>
      <c r="AJ281" s="3" t="s">
        <v>1307</v>
      </c>
      <c r="AK281" s="6">
        <v>0.14023856141749999</v>
      </c>
      <c r="AL281" s="3" t="s">
        <v>462</v>
      </c>
      <c r="AM281" s="3"/>
      <c r="AN281" s="3"/>
      <c r="AO281" s="3" t="s">
        <v>5</v>
      </c>
      <c r="AP281" s="3" t="s">
        <v>1312</v>
      </c>
      <c r="AQ281" s="3" t="s">
        <v>5</v>
      </c>
      <c r="AR281" s="3" t="s">
        <v>102</v>
      </c>
      <c r="AS281" s="3" t="s">
        <v>1321</v>
      </c>
      <c r="AT281" s="3" t="s">
        <v>1317</v>
      </c>
      <c r="AU281" s="3" t="s">
        <v>10</v>
      </c>
      <c r="AV281" s="3" t="s">
        <v>191</v>
      </c>
      <c r="AW281" s="4" t="s">
        <v>12</v>
      </c>
      <c r="AX281" s="4" t="s">
        <v>13</v>
      </c>
      <c r="AY281" s="4">
        <v>2013</v>
      </c>
      <c r="AZ281" s="3" t="s">
        <v>14</v>
      </c>
      <c r="BA281" s="3" t="s">
        <v>2425</v>
      </c>
      <c r="BB281" s="3">
        <v>120</v>
      </c>
      <c r="BC281" s="3">
        <v>1</v>
      </c>
      <c r="BD281" s="3">
        <v>0</v>
      </c>
      <c r="BE281" s="3">
        <v>1</v>
      </c>
      <c r="BF281" s="3">
        <v>1</v>
      </c>
      <c r="BG281" s="4" t="s">
        <v>1352</v>
      </c>
      <c r="BH281" s="4" t="s">
        <v>1372</v>
      </c>
      <c r="BI281" s="4" t="s">
        <v>334</v>
      </c>
      <c r="BJ281" s="4" t="s">
        <v>1404</v>
      </c>
      <c r="BK281" s="4" t="s">
        <v>1405</v>
      </c>
      <c r="BL281" s="3">
        <v>0.86099999999999999</v>
      </c>
      <c r="BM281" s="3"/>
      <c r="BN281" s="3"/>
      <c r="BO281" s="3"/>
      <c r="BP281" s="3"/>
      <c r="BQ281" s="3"/>
    </row>
    <row r="282" spans="1:69" x14ac:dyDescent="0.25">
      <c r="A282" s="2">
        <v>169</v>
      </c>
      <c r="B282" s="3" t="s">
        <v>1233</v>
      </c>
      <c r="C282" s="3">
        <v>169.5</v>
      </c>
      <c r="D282" s="3" t="s">
        <v>1239</v>
      </c>
      <c r="E282" s="3" t="s">
        <v>1240</v>
      </c>
      <c r="F282" s="3"/>
      <c r="G282" s="3"/>
      <c r="H282" s="3" t="str">
        <f>IF(AK282&lt;'2_3 - Outliers'!$F$11,"Exclude, Low outlier",IF(AK282&gt;'2_3 - Outliers'!$F$12,"Exclude, High outlier",""))</f>
        <v/>
      </c>
      <c r="I282" s="3">
        <f>IF(AM282="",VLOOKUP(BI282,'4 -Impute_SE'!$B$10:$C$21,2,FALSE),Database!AM282)</f>
        <v>6.7544712088686037E-2</v>
      </c>
      <c r="J282" s="3">
        <f t="shared" si="52"/>
        <v>14.80500795809156</v>
      </c>
      <c r="K282" s="3" t="s">
        <v>1666</v>
      </c>
      <c r="L282" s="3">
        <f>1/VLOOKUP($K282,'5-7 Weighting'!J:K,2,FALSE)</f>
        <v>1</v>
      </c>
      <c r="M282" s="3">
        <f t="shared" si="53"/>
        <v>14.80500795809156</v>
      </c>
      <c r="N282" s="3">
        <f>M282/(VLOOKUP($BI282,'5-7 Weighting'!$M$9:$N$20,2,FALSE)/VLOOKUP($BI282,'5-7 Weighting'!$M$9:$O$20,3,FALSE))</f>
        <v>0.27383928915968841</v>
      </c>
      <c r="O282" s="3">
        <f t="shared" si="54"/>
        <v>3.8472503565312129E-2</v>
      </c>
      <c r="P282" s="3" t="e">
        <f>1/VLOOKUP($K282,'5-7 Weighting'!Y:Z,2,FALSE)</f>
        <v>#N/A</v>
      </c>
      <c r="Q282" s="3" t="e">
        <f t="shared" si="58"/>
        <v>#N/A</v>
      </c>
      <c r="R282" s="3" t="e">
        <f>Q282/(VLOOKUP($BI282,'5-7 Weighting'!$AC$12:$AD$20,2,FALSE)/(VLOOKUP($BI282,'5-7 Weighting'!$AC$12:$AE$20,3,FALSE)))</f>
        <v>#N/A</v>
      </c>
      <c r="S282" s="3" t="e">
        <f t="shared" si="55"/>
        <v>#N/A</v>
      </c>
      <c r="T282" s="3" t="e">
        <f>1/VLOOKUP($K282,'5-7 Weighting'!$AO$9:$AP$311,2,FALSE)</f>
        <v>#N/A</v>
      </c>
      <c r="U282" s="3" t="e">
        <f t="shared" si="59"/>
        <v>#N/A</v>
      </c>
      <c r="V282" s="3" t="e">
        <f>U282/(VLOOKUP($BI282,'5-7 Weighting'!$AS$12:$AT$22,2,FALSE)/VLOOKUP($BI282,'5-7 Weighting'!$AS$12:$AU$22,3,FALSE))</f>
        <v>#N/A</v>
      </c>
      <c r="W282" s="3" t="e">
        <f t="shared" si="60"/>
        <v>#N/A</v>
      </c>
      <c r="X282" s="3">
        <f>1/VLOOKUP($K282,'5-7 Weighting'!$BE$9:$BF$487,2,FALSE)</f>
        <v>1</v>
      </c>
      <c r="Y282" s="3">
        <f t="shared" si="61"/>
        <v>14.80500795809156</v>
      </c>
      <c r="Z282" s="3">
        <f>Y282/(VLOOKUP($BI282,'5-7 Weighting'!$BI$12:$BJ$23,2,FALSE)/VLOOKUP($BI282,'5-7 Weighting'!$BI$12:$BK$23,3,FALSE))</f>
        <v>0.22880436442615606</v>
      </c>
      <c r="AA282" s="3">
        <f t="shared" si="62"/>
        <v>3.214541183318298E-2</v>
      </c>
      <c r="AB282" s="3">
        <f>1/VLOOKUP($K282,'5-7 Weighting'!$BU$9:$BV$415,2,FALSE)</f>
        <v>1</v>
      </c>
      <c r="AC282" s="3">
        <f t="shared" si="63"/>
        <v>14.80500795809156</v>
      </c>
      <c r="AD282" s="3">
        <f>AC282/(VLOOKUP($BI282,'5-7 Weighting'!$BY$12:$BZ$23,2,FALSE)/(VLOOKUP($BI282,'5-7 Weighting'!$BY$12:$CA$23,3,FALSE)))</f>
        <v>0.65504310223376039</v>
      </c>
      <c r="AE282" s="3">
        <f t="shared" si="56"/>
        <v>9.202897131180289E-2</v>
      </c>
      <c r="AF282" s="3">
        <f>1/VLOOKUP($K282,'5-7 Weighting'!$CK$9:CL$445,2,FALSE)</f>
        <v>1</v>
      </c>
      <c r="AG282" s="3">
        <f t="shared" si="64"/>
        <v>14.80500795809156</v>
      </c>
      <c r="AH282" s="3">
        <f>AG282/(VLOOKUP($BI282,'5-7 Weighting'!$CO$12:$CP$23,2,FALSE)/(VLOOKUP($BI282,'5-7 Weighting'!$CO$12:$CQ$23,3,FALSE)))</f>
        <v>0.22697637841795512</v>
      </c>
      <c r="AI282" s="3">
        <f t="shared" si="57"/>
        <v>3.1888592592840735E-2</v>
      </c>
      <c r="AJ282" s="3" t="s">
        <v>24</v>
      </c>
      <c r="AK282" s="6">
        <v>0.14049300114446697</v>
      </c>
      <c r="AL282" s="3" t="s">
        <v>25</v>
      </c>
      <c r="AM282" s="3">
        <v>6.7544712088686037E-2</v>
      </c>
      <c r="AN282" s="3" t="s">
        <v>26</v>
      </c>
      <c r="AO282" s="3" t="s">
        <v>5</v>
      </c>
      <c r="AP282" s="3" t="s">
        <v>1312</v>
      </c>
      <c r="AQ282" s="3" t="s">
        <v>5</v>
      </c>
      <c r="AR282" s="3" t="s">
        <v>7</v>
      </c>
      <c r="AS282" s="3" t="s">
        <v>1323</v>
      </c>
      <c r="AT282" s="3" t="s">
        <v>698</v>
      </c>
      <c r="AU282" s="3" t="s">
        <v>10</v>
      </c>
      <c r="AV282" s="3" t="s">
        <v>11</v>
      </c>
      <c r="AW282" s="4" t="s">
        <v>1340</v>
      </c>
      <c r="AX282" s="4" t="s">
        <v>13</v>
      </c>
      <c r="AY282" s="4">
        <v>2012</v>
      </c>
      <c r="AZ282" s="3" t="s">
        <v>14</v>
      </c>
      <c r="BA282" s="3" t="s">
        <v>2425</v>
      </c>
      <c r="BB282" s="3">
        <v>48</v>
      </c>
      <c r="BC282" s="3">
        <v>1</v>
      </c>
      <c r="BD282" s="3">
        <v>0</v>
      </c>
      <c r="BE282" s="3">
        <v>1</v>
      </c>
      <c r="BF282" s="3">
        <v>1</v>
      </c>
      <c r="BG282" s="4" t="s">
        <v>15</v>
      </c>
      <c r="BH282" s="4" t="s">
        <v>1378</v>
      </c>
      <c r="BI282" s="4" t="s">
        <v>17</v>
      </c>
      <c r="BJ282" s="4" t="s">
        <v>33</v>
      </c>
      <c r="BK282" s="4"/>
      <c r="BL282" s="3">
        <v>7.0000000000000007E-2</v>
      </c>
      <c r="BM282" s="3"/>
      <c r="BN282" s="3"/>
      <c r="BO282" s="3"/>
      <c r="BP282" s="3">
        <v>2.08</v>
      </c>
      <c r="BQ282" s="3" t="s">
        <v>1305</v>
      </c>
    </row>
    <row r="283" spans="1:69" x14ac:dyDescent="0.25">
      <c r="A283" s="2">
        <v>104</v>
      </c>
      <c r="B283" s="3" t="s">
        <v>429</v>
      </c>
      <c r="C283" s="3">
        <v>104.1</v>
      </c>
      <c r="D283" s="3" t="s">
        <v>733</v>
      </c>
      <c r="E283" s="3" t="s">
        <v>431</v>
      </c>
      <c r="F283" s="3"/>
      <c r="G283" s="3"/>
      <c r="H283" s="3" t="str">
        <f>IF(AK283&lt;'2_3 - Outliers'!$F$11,"Exclude, Low outlier",IF(AK283&gt;'2_3 - Outliers'!$F$12,"Exclude, High outlier",""))</f>
        <v/>
      </c>
      <c r="I283" s="3">
        <f>IF(AM283="",VLOOKUP(BI283,'4 -Impute_SE'!$B$10:$C$21,2,FALSE),Database!AM283)</f>
        <v>1.4376595527417544E-2</v>
      </c>
      <c r="J283" s="3">
        <f t="shared" si="52"/>
        <v>69.557496981319687</v>
      </c>
      <c r="K283" s="3" t="s">
        <v>1667</v>
      </c>
      <c r="L283" s="3">
        <f>1/VLOOKUP($K283,'5-7 Weighting'!J:K,2,FALSE)</f>
        <v>1</v>
      </c>
      <c r="M283" s="3">
        <f t="shared" si="53"/>
        <v>69.557496981319687</v>
      </c>
      <c r="N283" s="3">
        <f>M283/(VLOOKUP($BI283,'5-7 Weighting'!$M$9:$N$20,2,FALSE)/VLOOKUP($BI283,'5-7 Weighting'!$M$9:$O$20,3,FALSE))</f>
        <v>0.94387993369872725</v>
      </c>
      <c r="O283" s="3">
        <f t="shared" si="54"/>
        <v>0.1328888558654438</v>
      </c>
      <c r="P283" s="3" t="e">
        <f>1/VLOOKUP($K283,'5-7 Weighting'!Y:Z,2,FALSE)</f>
        <v>#N/A</v>
      </c>
      <c r="Q283" s="3" t="e">
        <f t="shared" si="58"/>
        <v>#N/A</v>
      </c>
      <c r="R283" s="3" t="e">
        <f>Q283/(VLOOKUP($BI283,'5-7 Weighting'!$AC$12:$AD$20,2,FALSE)/(VLOOKUP($BI283,'5-7 Weighting'!$AC$12:$AE$20,3,FALSE)))</f>
        <v>#N/A</v>
      </c>
      <c r="S283" s="3" t="e">
        <f t="shared" si="55"/>
        <v>#N/A</v>
      </c>
      <c r="T283" s="3" t="e">
        <f>1/VLOOKUP($K283,'5-7 Weighting'!$AO$9:$AP$311,2,FALSE)</f>
        <v>#N/A</v>
      </c>
      <c r="U283" s="3" t="e">
        <f t="shared" si="59"/>
        <v>#N/A</v>
      </c>
      <c r="V283" s="3" t="e">
        <f>U283/(VLOOKUP($BI283,'5-7 Weighting'!$AS$12:$AT$22,2,FALSE)/VLOOKUP($BI283,'5-7 Weighting'!$AS$12:$AU$22,3,FALSE))</f>
        <v>#N/A</v>
      </c>
      <c r="W283" s="3" t="e">
        <f t="shared" si="60"/>
        <v>#N/A</v>
      </c>
      <c r="X283" s="3">
        <f>1/VLOOKUP($K283,'5-7 Weighting'!$BE$9:$BF$487,2,FALSE)</f>
        <v>1</v>
      </c>
      <c r="Y283" s="3">
        <f t="shared" si="61"/>
        <v>69.557496981319687</v>
      </c>
      <c r="Z283" s="3">
        <f>Y283/(VLOOKUP($BI283,'5-7 Weighting'!$BI$12:$BJ$23,2,FALSE)/VLOOKUP($BI283,'5-7 Weighting'!$BI$12:$BK$23,3,FALSE))</f>
        <v>0.80577195052218065</v>
      </c>
      <c r="AA283" s="3">
        <f t="shared" si="62"/>
        <v>0.11344463291401781</v>
      </c>
      <c r="AB283" s="3">
        <f>1/VLOOKUP($K283,'5-7 Weighting'!$BU$9:$BV$415,2,FALSE)</f>
        <v>1</v>
      </c>
      <c r="AC283" s="3">
        <f t="shared" si="63"/>
        <v>69.557496981319687</v>
      </c>
      <c r="AD283" s="3">
        <f>AC283/(VLOOKUP($BI283,'5-7 Weighting'!$BY$12:$BZ$23,2,FALSE)/(VLOOKUP($BI283,'5-7 Weighting'!$BY$12:$CA$23,3,FALSE)))</f>
        <v>0.51531230329690847</v>
      </c>
      <c r="AE283" s="3">
        <f t="shared" si="56"/>
        <v>7.2550819181171747E-2</v>
      </c>
      <c r="AF283" s="3" t="e">
        <f>1/VLOOKUP($K283,'5-7 Weighting'!$CK$9:CL$445,2,FALSE)</f>
        <v>#N/A</v>
      </c>
      <c r="AG283" s="3" t="e">
        <f t="shared" si="64"/>
        <v>#N/A</v>
      </c>
      <c r="AH283" s="3" t="e">
        <f>AG283/(VLOOKUP($BI283,'5-7 Weighting'!$CO$12:$CP$23,2,FALSE)/(VLOOKUP($BI283,'5-7 Weighting'!$CO$12:$CQ$23,3,FALSE)))</f>
        <v>#N/A</v>
      </c>
      <c r="AI283" s="3" t="e">
        <f t="shared" si="57"/>
        <v>#N/A</v>
      </c>
      <c r="AJ283" s="3" t="s">
        <v>432</v>
      </c>
      <c r="AK283" s="6">
        <v>0.14079</v>
      </c>
      <c r="AL283" s="3" t="s">
        <v>358</v>
      </c>
      <c r="AM283" s="3">
        <v>1.4376595527417544E-2</v>
      </c>
      <c r="AN283" s="3" t="s">
        <v>26</v>
      </c>
      <c r="AO283" s="3" t="s">
        <v>5</v>
      </c>
      <c r="AP283" s="3" t="s">
        <v>6</v>
      </c>
      <c r="AQ283" s="3" t="s">
        <v>5</v>
      </c>
      <c r="AR283" s="3" t="s">
        <v>7</v>
      </c>
      <c r="AS283" s="3" t="s">
        <v>8</v>
      </c>
      <c r="AT283" s="3" t="s">
        <v>28</v>
      </c>
      <c r="AU283" s="3" t="s">
        <v>10</v>
      </c>
      <c r="AV283" s="3" t="s">
        <v>11</v>
      </c>
      <c r="AW283" s="4" t="s">
        <v>12</v>
      </c>
      <c r="AX283" s="4" t="s">
        <v>433</v>
      </c>
      <c r="AY283" s="4">
        <v>2010</v>
      </c>
      <c r="AZ283" s="3" t="s">
        <v>14</v>
      </c>
      <c r="BA283" s="3" t="s">
        <v>14</v>
      </c>
      <c r="BB283" s="3">
        <v>15</v>
      </c>
      <c r="BC283" s="3">
        <v>0</v>
      </c>
      <c r="BD283" s="3">
        <v>0</v>
      </c>
      <c r="BE283" s="3">
        <v>1</v>
      </c>
      <c r="BF283" s="3">
        <v>1</v>
      </c>
      <c r="BG283" s="4" t="s">
        <v>348</v>
      </c>
      <c r="BH283" s="4" t="s">
        <v>734</v>
      </c>
      <c r="BI283" s="4" t="s">
        <v>645</v>
      </c>
      <c r="BJ283" s="4" t="s">
        <v>33</v>
      </c>
      <c r="BK283" s="4"/>
      <c r="BL283" s="3">
        <v>0.247</v>
      </c>
      <c r="BM283" s="3"/>
      <c r="BN283" s="3">
        <v>1.28017911277827</v>
      </c>
      <c r="BO283" s="3" t="s">
        <v>19</v>
      </c>
      <c r="BP283" s="3">
        <v>9.7929999999999993</v>
      </c>
      <c r="BQ283" s="3"/>
    </row>
    <row r="284" spans="1:69" x14ac:dyDescent="0.25">
      <c r="A284" s="2">
        <v>2</v>
      </c>
      <c r="B284" s="3" t="s">
        <v>235</v>
      </c>
      <c r="C284" s="3">
        <v>2.4</v>
      </c>
      <c r="D284" s="3" t="s">
        <v>315</v>
      </c>
      <c r="E284" s="3" t="s">
        <v>316</v>
      </c>
      <c r="F284" s="3">
        <v>1</v>
      </c>
      <c r="G284" s="3"/>
      <c r="H284" s="3" t="str">
        <f>IF(AK284&lt;'2_3 - Outliers'!$F$11,"Exclude, Low outlier",IF(AK284&gt;'2_3 - Outliers'!$F$12,"Exclude, High outlier",""))</f>
        <v/>
      </c>
      <c r="I284" s="3">
        <f>IF(AM284="",VLOOKUP(BI284,'4 -Impute_SE'!$B$10:$C$21,2,FALSE),Database!AM284)</f>
        <v>7.9336709847607212E-2</v>
      </c>
      <c r="J284" s="3">
        <f t="shared" si="52"/>
        <v>12.604505555131235</v>
      </c>
      <c r="K284" s="3" t="s">
        <v>1668</v>
      </c>
      <c r="L284" s="3">
        <f>1/VLOOKUP($K284,'5-7 Weighting'!J:K,2,FALSE)</f>
        <v>1</v>
      </c>
      <c r="M284" s="3">
        <f t="shared" si="53"/>
        <v>12.604505555131235</v>
      </c>
      <c r="N284" s="3">
        <f>M284/(VLOOKUP($BI284,'5-7 Weighting'!$M$9:$N$20,2,FALSE)/VLOOKUP($BI284,'5-7 Weighting'!$M$9:$O$20,3,FALSE))</f>
        <v>0.25534362137301297</v>
      </c>
      <c r="O284" s="3">
        <f t="shared" si="54"/>
        <v>3.7024825099086882E-2</v>
      </c>
      <c r="P284" s="3">
        <f>1/VLOOKUP($K284,'5-7 Weighting'!Y:Z,2,FALSE)</f>
        <v>1</v>
      </c>
      <c r="Q284" s="3">
        <f t="shared" si="58"/>
        <v>12.604505555131235</v>
      </c>
      <c r="R284" s="3">
        <f>Q284/(VLOOKUP($BI284,'5-7 Weighting'!$AC$12:$AD$20,2,FALSE)/(VLOOKUP($BI284,'5-7 Weighting'!$AC$12:$AE$20,3,FALSE)))</f>
        <v>5.6277914737140847E-2</v>
      </c>
      <c r="S284" s="3">
        <f t="shared" si="55"/>
        <v>8.1602976368854215E-3</v>
      </c>
      <c r="T284" s="3">
        <f>1/VLOOKUP($K284,'5-7 Weighting'!$AO$9:$AP$311,2,FALSE)</f>
        <v>1</v>
      </c>
      <c r="U284" s="3">
        <f t="shared" si="59"/>
        <v>12.604505555131235</v>
      </c>
      <c r="V284" s="3">
        <f>U284/(VLOOKUP($BI284,'5-7 Weighting'!$AS$12:$AT$22,2,FALSE)/VLOOKUP($BI284,'5-7 Weighting'!$AS$12:$AU$22,3,FALSE))</f>
        <v>0.71038280977910429</v>
      </c>
      <c r="W284" s="3">
        <f t="shared" si="60"/>
        <v>0.10300550741797011</v>
      </c>
      <c r="X284" s="3" t="e">
        <f>1/VLOOKUP($K284,'5-7 Weighting'!$BE$9:$BF$487,2,FALSE)</f>
        <v>#N/A</v>
      </c>
      <c r="Y284" s="3" t="e">
        <f t="shared" si="61"/>
        <v>#N/A</v>
      </c>
      <c r="Z284" s="3" t="e">
        <f>Y284/(VLOOKUP($BI284,'5-7 Weighting'!$BI$12:$BJ$23,2,FALSE)/VLOOKUP($BI284,'5-7 Weighting'!$BI$12:$BK$23,3,FALSE))</f>
        <v>#N/A</v>
      </c>
      <c r="AA284" s="3" t="e">
        <f t="shared" si="62"/>
        <v>#N/A</v>
      </c>
      <c r="AB284" s="3" t="e">
        <f>1/VLOOKUP($K284,'5-7 Weighting'!$BU$9:$BV$415,2,FALSE)</f>
        <v>#N/A</v>
      </c>
      <c r="AC284" s="3" t="e">
        <f t="shared" si="63"/>
        <v>#N/A</v>
      </c>
      <c r="AD284" s="3" t="e">
        <f>AC284/(VLOOKUP($BI284,'5-7 Weighting'!$BY$12:$BZ$23,2,FALSE)/(VLOOKUP($BI284,'5-7 Weighting'!$BY$12:$CA$23,3,FALSE)))</f>
        <v>#N/A</v>
      </c>
      <c r="AE284" s="3" t="e">
        <f t="shared" si="56"/>
        <v>#N/A</v>
      </c>
      <c r="AF284" s="3" t="e">
        <f>1/VLOOKUP($K284,'5-7 Weighting'!$CK$9:CL$445,2,FALSE)</f>
        <v>#N/A</v>
      </c>
      <c r="AG284" s="3" t="e">
        <f t="shared" si="64"/>
        <v>#N/A</v>
      </c>
      <c r="AH284" s="3" t="e">
        <f>AG284/(VLOOKUP($BI284,'5-7 Weighting'!$CO$12:$CP$23,2,FALSE)/(VLOOKUP($BI284,'5-7 Weighting'!$CO$12:$CQ$23,3,FALSE)))</f>
        <v>#N/A</v>
      </c>
      <c r="AI284" s="3" t="e">
        <f t="shared" si="57"/>
        <v>#N/A</v>
      </c>
      <c r="AJ284" s="3" t="s">
        <v>238</v>
      </c>
      <c r="AK284" s="6">
        <v>0.14499999999999999</v>
      </c>
      <c r="AL284" s="3" t="s">
        <v>157</v>
      </c>
      <c r="AM284" s="3"/>
      <c r="AN284" s="3"/>
      <c r="AO284" s="3" t="s">
        <v>53</v>
      </c>
      <c r="AP284" s="3" t="s">
        <v>6</v>
      </c>
      <c r="AQ284" s="3" t="s">
        <v>54</v>
      </c>
      <c r="AR284" s="3" t="s">
        <v>7</v>
      </c>
      <c r="AS284" s="3" t="s">
        <v>8</v>
      </c>
      <c r="AT284" s="3" t="s">
        <v>28</v>
      </c>
      <c r="AU284" s="3" t="s">
        <v>10</v>
      </c>
      <c r="AV284" s="3" t="s">
        <v>11</v>
      </c>
      <c r="AW284" s="4" t="s">
        <v>12</v>
      </c>
      <c r="AX284" s="4" t="s">
        <v>317</v>
      </c>
      <c r="AY284" s="4">
        <v>2004</v>
      </c>
      <c r="AZ284" s="3" t="s">
        <v>30</v>
      </c>
      <c r="BA284" s="3" t="s">
        <v>30</v>
      </c>
      <c r="BB284" s="3">
        <v>27</v>
      </c>
      <c r="BC284" s="3">
        <v>0</v>
      </c>
      <c r="BD284" s="3">
        <v>0</v>
      </c>
      <c r="BE284" s="3">
        <v>0</v>
      </c>
      <c r="BF284" s="3">
        <v>0</v>
      </c>
      <c r="BG284" s="4" t="s">
        <v>15</v>
      </c>
      <c r="BH284" s="4" t="s">
        <v>318</v>
      </c>
      <c r="BI284" s="4" t="s">
        <v>42</v>
      </c>
      <c r="BJ284" s="4" t="s">
        <v>33</v>
      </c>
      <c r="BK284" s="4"/>
      <c r="BL284" s="3">
        <v>0.14499999999999999</v>
      </c>
      <c r="BM284" s="3"/>
      <c r="BN284" s="3"/>
      <c r="BO284" s="3" t="s">
        <v>20</v>
      </c>
      <c r="BP284" s="3" t="s">
        <v>20</v>
      </c>
      <c r="BQ284" s="3"/>
    </row>
    <row r="285" spans="1:69" x14ac:dyDescent="0.25">
      <c r="A285" s="2">
        <v>93</v>
      </c>
      <c r="B285" s="3" t="s">
        <v>495</v>
      </c>
      <c r="C285" s="3">
        <v>93.1</v>
      </c>
      <c r="D285" s="3" t="s">
        <v>518</v>
      </c>
      <c r="E285" s="3" t="s">
        <v>497</v>
      </c>
      <c r="F285" s="3"/>
      <c r="G285" s="3"/>
      <c r="H285" s="3" t="str">
        <f>IF(AK285&lt;'2_3 - Outliers'!$F$11,"Exclude, Low outlier",IF(AK285&gt;'2_3 - Outliers'!$F$12,"Exclude, High outlier",""))</f>
        <v/>
      </c>
      <c r="I285" s="3">
        <f>IF(AM285="",VLOOKUP(BI285,'4 -Impute_SE'!$B$10:$C$21,2,FALSE),Database!AM285)</f>
        <v>6.3076860911148364E-2</v>
      </c>
      <c r="J285" s="3">
        <f t="shared" si="52"/>
        <v>15.853674161252648</v>
      </c>
      <c r="K285" s="3" t="s">
        <v>1669</v>
      </c>
      <c r="L285" s="3">
        <f>1/VLOOKUP($K285,'5-7 Weighting'!J:K,2,FALSE)</f>
        <v>1</v>
      </c>
      <c r="M285" s="3">
        <f t="shared" si="53"/>
        <v>15.853674161252648</v>
      </c>
      <c r="N285" s="3">
        <f>M285/(VLOOKUP($BI285,'5-7 Weighting'!$M$9:$N$20,2,FALSE)/VLOOKUP($BI285,'5-7 Weighting'!$M$9:$O$20,3,FALSE))</f>
        <v>0.22739317181580029</v>
      </c>
      <c r="O285" s="3">
        <f t="shared" si="54"/>
        <v>3.2989469182771222E-2</v>
      </c>
      <c r="P285" s="3" t="e">
        <f>1/VLOOKUP($K285,'5-7 Weighting'!Y:Z,2,FALSE)</f>
        <v>#N/A</v>
      </c>
      <c r="Q285" s="3" t="e">
        <f t="shared" si="58"/>
        <v>#N/A</v>
      </c>
      <c r="R285" s="3" t="e">
        <f>Q285/(VLOOKUP($BI285,'5-7 Weighting'!$AC$12:$AD$20,2,FALSE)/(VLOOKUP($BI285,'5-7 Weighting'!$AC$12:$AE$20,3,FALSE)))</f>
        <v>#N/A</v>
      </c>
      <c r="S285" s="3" t="e">
        <f t="shared" si="55"/>
        <v>#N/A</v>
      </c>
      <c r="T285" s="3" t="e">
        <f>1/VLOOKUP($K285,'5-7 Weighting'!$AO$9:$AP$311,2,FALSE)</f>
        <v>#N/A</v>
      </c>
      <c r="U285" s="3" t="e">
        <f t="shared" si="59"/>
        <v>#N/A</v>
      </c>
      <c r="V285" s="3" t="e">
        <f>U285/(VLOOKUP($BI285,'5-7 Weighting'!$AS$12:$AT$22,2,FALSE)/VLOOKUP($BI285,'5-7 Weighting'!$AS$12:$AU$22,3,FALSE))</f>
        <v>#N/A</v>
      </c>
      <c r="W285" s="3" t="e">
        <f t="shared" si="60"/>
        <v>#N/A</v>
      </c>
      <c r="X285" s="3">
        <f>1/VLOOKUP($K285,'5-7 Weighting'!$BE$9:$BF$487,2,FALSE)</f>
        <v>1</v>
      </c>
      <c r="Y285" s="3">
        <f t="shared" si="61"/>
        <v>15.853674161252648</v>
      </c>
      <c r="Z285" s="3">
        <f>Y285/(VLOOKUP($BI285,'5-7 Weighting'!$BI$12:$BJ$23,2,FALSE)/VLOOKUP($BI285,'5-7 Weighting'!$BI$12:$BK$23,3,FALSE))</f>
        <v>0.23842100568319324</v>
      </c>
      <c r="AA285" s="3">
        <f t="shared" si="62"/>
        <v>3.4589351811682253E-2</v>
      </c>
      <c r="AB285" s="3">
        <f>1/VLOOKUP($K285,'5-7 Weighting'!$BU$9:$BV$415,2,FALSE)</f>
        <v>1</v>
      </c>
      <c r="AC285" s="3">
        <f t="shared" si="63"/>
        <v>15.853674161252648</v>
      </c>
      <c r="AD285" s="3">
        <f>AC285/(VLOOKUP($BI285,'5-7 Weighting'!$BY$12:$BZ$23,2,FALSE)/(VLOOKUP($BI285,'5-7 Weighting'!$BY$12:$CA$23,3,FALSE)))</f>
        <v>1.4012493196025242</v>
      </c>
      <c r="AE285" s="3">
        <f t="shared" si="56"/>
        <v>0.2032887393991423</v>
      </c>
      <c r="AF285" s="3">
        <f>1/VLOOKUP($K285,'5-7 Weighting'!$CK$9:CL$445,2,FALSE)</f>
        <v>1</v>
      </c>
      <c r="AG285" s="3">
        <f t="shared" si="64"/>
        <v>15.853674161252648</v>
      </c>
      <c r="AH285" s="3">
        <f>AG285/(VLOOKUP($BI285,'5-7 Weighting'!$CO$12:$CP$23,2,FALSE)/(VLOOKUP($BI285,'5-7 Weighting'!$CO$12:$CQ$23,3,FALSE)))</f>
        <v>0.24946994896291314</v>
      </c>
      <c r="AI285" s="3">
        <f t="shared" si="57"/>
        <v>3.6192296926163388E-2</v>
      </c>
      <c r="AJ285" s="3" t="s">
        <v>46</v>
      </c>
      <c r="AK285" s="6">
        <v>0.14507678009564123</v>
      </c>
      <c r="AL285" s="3" t="s">
        <v>25</v>
      </c>
      <c r="AM285" s="3">
        <v>6.3076860911148364E-2</v>
      </c>
      <c r="AN285" s="3" t="s">
        <v>26</v>
      </c>
      <c r="AO285" s="3" t="s">
        <v>5</v>
      </c>
      <c r="AP285" s="3" t="s">
        <v>6</v>
      </c>
      <c r="AQ285" s="3" t="s">
        <v>5</v>
      </c>
      <c r="AR285" s="3" t="s">
        <v>7</v>
      </c>
      <c r="AS285" s="3" t="s">
        <v>37</v>
      </c>
      <c r="AT285" s="3" t="s">
        <v>28</v>
      </c>
      <c r="AU285" s="3" t="s">
        <v>10</v>
      </c>
      <c r="AV285" s="3" t="s">
        <v>11</v>
      </c>
      <c r="AW285" s="4" t="s">
        <v>12</v>
      </c>
      <c r="AX285" s="4" t="s">
        <v>29</v>
      </c>
      <c r="AY285" s="4" t="s">
        <v>498</v>
      </c>
      <c r="AZ285" s="3" t="s">
        <v>2425</v>
      </c>
      <c r="BA285" s="3" t="s">
        <v>14</v>
      </c>
      <c r="BB285" s="3">
        <v>50</v>
      </c>
      <c r="BC285" s="3">
        <v>1</v>
      </c>
      <c r="BD285" s="3">
        <v>0</v>
      </c>
      <c r="BE285" s="3">
        <v>1</v>
      </c>
      <c r="BF285" s="3">
        <v>1</v>
      </c>
      <c r="BG285" s="4" t="s">
        <v>15</v>
      </c>
      <c r="BH285" s="4" t="s">
        <v>519</v>
      </c>
      <c r="BI285" s="4" t="s">
        <v>88</v>
      </c>
      <c r="BJ285" s="4" t="s">
        <v>33</v>
      </c>
      <c r="BK285" s="4"/>
      <c r="BL285" s="3">
        <v>5879.8</v>
      </c>
      <c r="BM285" s="3"/>
      <c r="BN285" s="3"/>
      <c r="BO285" s="3" t="s">
        <v>20</v>
      </c>
      <c r="BP285" s="3">
        <v>2.2999999999999998</v>
      </c>
      <c r="BQ285" s="3"/>
    </row>
    <row r="286" spans="1:69" x14ac:dyDescent="0.25">
      <c r="A286" s="2">
        <v>155</v>
      </c>
      <c r="B286" s="3" t="s">
        <v>1202</v>
      </c>
      <c r="C286" s="3">
        <v>155.1</v>
      </c>
      <c r="D286" s="3" t="s">
        <v>1206</v>
      </c>
      <c r="E286" s="3" t="s">
        <v>1204</v>
      </c>
      <c r="F286" s="3"/>
      <c r="G286" s="3"/>
      <c r="H286" s="3" t="str">
        <f>IF(AK286&lt;'2_3 - Outliers'!$F$11,"Exclude, Low outlier",IF(AK286&gt;'2_3 - Outliers'!$F$12,"Exclude, High outlier",""))</f>
        <v/>
      </c>
      <c r="I286" s="3">
        <f>IF(AM286="",VLOOKUP(BI286,'4 -Impute_SE'!$B$10:$C$21,2,FALSE),Database!AM286)</f>
        <v>6.8252265990194946E-2</v>
      </c>
      <c r="J286" s="3">
        <f t="shared" si="52"/>
        <v>14.651528201915802</v>
      </c>
      <c r="K286" s="3" t="s">
        <v>1670</v>
      </c>
      <c r="L286" s="3">
        <f>1/VLOOKUP($K286,'5-7 Weighting'!J:K,2,FALSE)</f>
        <v>1</v>
      </c>
      <c r="M286" s="3">
        <f t="shared" si="53"/>
        <v>14.651528201915802</v>
      </c>
      <c r="N286" s="3">
        <f>M286/(VLOOKUP($BI286,'5-7 Weighting'!$M$9:$N$20,2,FALSE)/VLOOKUP($BI286,'5-7 Weighting'!$M$9:$O$20,3,FALSE))</f>
        <v>1.0220987264552344E-6</v>
      </c>
      <c r="O286" s="3">
        <f t="shared" si="54"/>
        <v>1.5626364128762727E-7</v>
      </c>
      <c r="P286" s="3" t="e">
        <f>1/VLOOKUP($K286,'5-7 Weighting'!Y:Z,2,FALSE)</f>
        <v>#N/A</v>
      </c>
      <c r="Q286" s="3" t="e">
        <f t="shared" si="58"/>
        <v>#N/A</v>
      </c>
      <c r="R286" s="3" t="e">
        <f>Q286/(VLOOKUP($BI286,'5-7 Weighting'!$AC$12:$AD$20,2,FALSE)/(VLOOKUP($BI286,'5-7 Weighting'!$AC$12:$AE$20,3,FALSE)))</f>
        <v>#N/A</v>
      </c>
      <c r="S286" s="3" t="e">
        <f t="shared" si="55"/>
        <v>#N/A</v>
      </c>
      <c r="T286" s="3" t="e">
        <f>1/VLOOKUP($K286,'5-7 Weighting'!$AO$9:$AP$311,2,FALSE)</f>
        <v>#N/A</v>
      </c>
      <c r="U286" s="3" t="e">
        <f t="shared" si="59"/>
        <v>#N/A</v>
      </c>
      <c r="V286" s="3" t="e">
        <f>U286/(VLOOKUP($BI286,'5-7 Weighting'!$AS$12:$AT$22,2,FALSE)/VLOOKUP($BI286,'5-7 Weighting'!$AS$12:$AU$22,3,FALSE))</f>
        <v>#N/A</v>
      </c>
      <c r="W286" s="3" t="e">
        <f t="shared" si="60"/>
        <v>#N/A</v>
      </c>
      <c r="X286" s="3">
        <f>1/VLOOKUP($K286,'5-7 Weighting'!$BE$9:$BF$487,2,FALSE)</f>
        <v>1</v>
      </c>
      <c r="Y286" s="3">
        <f t="shared" si="61"/>
        <v>14.651528201915802</v>
      </c>
      <c r="Z286" s="3">
        <f>Y286/(VLOOKUP($BI286,'5-7 Weighting'!$BI$12:$BJ$23,2,FALSE)/VLOOKUP($BI286,'5-7 Weighting'!$BI$12:$BK$23,3,FALSE))</f>
        <v>5.2344008477191943E-2</v>
      </c>
      <c r="AA286" s="3">
        <f t="shared" si="62"/>
        <v>8.0026177046554469E-3</v>
      </c>
      <c r="AB286" s="3" t="e">
        <f>1/VLOOKUP($K286,'5-7 Weighting'!$BU$9:$BV$415,2,FALSE)</f>
        <v>#N/A</v>
      </c>
      <c r="AC286" s="3" t="e">
        <f t="shared" si="63"/>
        <v>#N/A</v>
      </c>
      <c r="AD286" s="3" t="e">
        <f>AC286/(VLOOKUP($BI286,'5-7 Weighting'!$BY$12:$BZ$23,2,FALSE)/(VLOOKUP($BI286,'5-7 Weighting'!$BY$12:$CA$23,3,FALSE)))</f>
        <v>#N/A</v>
      </c>
      <c r="AE286" s="3" t="e">
        <f t="shared" si="56"/>
        <v>#N/A</v>
      </c>
      <c r="AF286" s="3">
        <f>1/VLOOKUP($K286,'5-7 Weighting'!$CK$9:CL$445,2,FALSE)</f>
        <v>1</v>
      </c>
      <c r="AG286" s="3">
        <f t="shared" si="64"/>
        <v>14.651528201915802</v>
      </c>
      <c r="AH286" s="3">
        <f>AG286/(VLOOKUP($BI286,'5-7 Weighting'!$CO$12:$CP$23,2,FALSE)/(VLOOKUP($BI286,'5-7 Weighting'!$CO$12:$CQ$23,3,FALSE)))</f>
        <v>5.1105692627792579E-7</v>
      </c>
      <c r="AI286" s="3">
        <f t="shared" si="57"/>
        <v>7.8132976921333481E-8</v>
      </c>
      <c r="AJ286" s="3" t="s">
        <v>24</v>
      </c>
      <c r="AK286" s="6">
        <v>0.1528850758180367</v>
      </c>
      <c r="AL286" s="3" t="s">
        <v>25</v>
      </c>
      <c r="AM286" s="3">
        <v>6.8252265990194946E-2</v>
      </c>
      <c r="AN286" s="3" t="s">
        <v>26</v>
      </c>
      <c r="AO286" s="3" t="s">
        <v>5</v>
      </c>
      <c r="AP286" s="3" t="s">
        <v>143</v>
      </c>
      <c r="AQ286" s="3" t="s">
        <v>5</v>
      </c>
      <c r="AR286" s="3" t="s">
        <v>7</v>
      </c>
      <c r="AS286" s="3" t="s">
        <v>1318</v>
      </c>
      <c r="AT286" s="3" t="s">
        <v>38</v>
      </c>
      <c r="AU286" s="3" t="s">
        <v>10</v>
      </c>
      <c r="AV286" s="3" t="s">
        <v>182</v>
      </c>
      <c r="AW286" s="4" t="s">
        <v>340</v>
      </c>
      <c r="AX286" s="4" t="s">
        <v>13</v>
      </c>
      <c r="AY286" s="4">
        <v>2016</v>
      </c>
      <c r="AZ286" s="3" t="s">
        <v>14</v>
      </c>
      <c r="BA286" s="3" t="s">
        <v>2425</v>
      </c>
      <c r="BB286" s="3">
        <v>109</v>
      </c>
      <c r="BC286" s="3">
        <v>1</v>
      </c>
      <c r="BD286" s="3">
        <v>0</v>
      </c>
      <c r="BE286" s="3">
        <v>0</v>
      </c>
      <c r="BF286" s="3">
        <v>0</v>
      </c>
      <c r="BG286" s="4" t="s">
        <v>97</v>
      </c>
      <c r="BH286" s="4" t="s">
        <v>1364</v>
      </c>
      <c r="BI286" s="4" t="s">
        <v>1401</v>
      </c>
      <c r="BJ286" s="4" t="s">
        <v>33</v>
      </c>
      <c r="BK286" s="4"/>
      <c r="BL286" s="3">
        <v>17.82</v>
      </c>
      <c r="BM286" s="3"/>
      <c r="BN286" s="3"/>
      <c r="BO286" s="3"/>
      <c r="BP286" s="3">
        <v>2.2400000000000002</v>
      </c>
      <c r="BQ286" s="3" t="s">
        <v>1305</v>
      </c>
    </row>
    <row r="287" spans="1:69" x14ac:dyDescent="0.25">
      <c r="A287" s="2">
        <v>71</v>
      </c>
      <c r="B287" s="3" t="s">
        <v>667</v>
      </c>
      <c r="C287" s="3">
        <v>71.099999999999994</v>
      </c>
      <c r="D287" s="3" t="s">
        <v>980</v>
      </c>
      <c r="E287" s="3" t="s">
        <v>564</v>
      </c>
      <c r="F287" s="3"/>
      <c r="G287" s="3"/>
      <c r="H287" s="3" t="str">
        <f>IF(AK287&lt;'2_3 - Outliers'!$F$11,"Exclude, Low outlier",IF(AK287&gt;'2_3 - Outliers'!$F$12,"Exclude, High outlier",""))</f>
        <v/>
      </c>
      <c r="I287" s="3">
        <f>IF(AM287="",VLOOKUP(BI287,'4 -Impute_SE'!$B$10:$C$21,2,FALSE),Database!AM287)</f>
        <v>7.9336709847607212E-2</v>
      </c>
      <c r="J287" s="3">
        <f t="shared" si="52"/>
        <v>12.604505555131235</v>
      </c>
      <c r="K287" s="3" t="s">
        <v>1671</v>
      </c>
      <c r="L287" s="3">
        <f>1/VLOOKUP($K287,'5-7 Weighting'!J:K,2,FALSE)</f>
        <v>1</v>
      </c>
      <c r="M287" s="3">
        <f t="shared" si="53"/>
        <v>12.604505555131235</v>
      </c>
      <c r="N287" s="3">
        <f>M287/(VLOOKUP($BI287,'5-7 Weighting'!$M$9:$N$20,2,FALSE)/VLOOKUP($BI287,'5-7 Weighting'!$M$9:$O$20,3,FALSE))</f>
        <v>0.25534362137301297</v>
      </c>
      <c r="O287" s="3">
        <f t="shared" si="54"/>
        <v>3.9067574070070984E-2</v>
      </c>
      <c r="P287" s="3" t="e">
        <f>1/VLOOKUP($K287,'5-7 Weighting'!Y:Z,2,FALSE)</f>
        <v>#N/A</v>
      </c>
      <c r="Q287" s="3" t="e">
        <f t="shared" si="58"/>
        <v>#N/A</v>
      </c>
      <c r="R287" s="3" t="e">
        <f>Q287/(VLOOKUP($BI287,'5-7 Weighting'!$AC$12:$AD$20,2,FALSE)/(VLOOKUP($BI287,'5-7 Weighting'!$AC$12:$AE$20,3,FALSE)))</f>
        <v>#N/A</v>
      </c>
      <c r="S287" s="3" t="e">
        <f t="shared" si="55"/>
        <v>#N/A</v>
      </c>
      <c r="T287" s="3" t="e">
        <f>1/VLOOKUP($K287,'5-7 Weighting'!$AO$9:$AP$311,2,FALSE)</f>
        <v>#N/A</v>
      </c>
      <c r="U287" s="3" t="e">
        <f t="shared" si="59"/>
        <v>#N/A</v>
      </c>
      <c r="V287" s="3" t="e">
        <f>U287/(VLOOKUP($BI287,'5-7 Weighting'!$AS$12:$AT$22,2,FALSE)/VLOOKUP($BI287,'5-7 Weighting'!$AS$12:$AU$22,3,FALSE))</f>
        <v>#N/A</v>
      </c>
      <c r="W287" s="3" t="e">
        <f t="shared" si="60"/>
        <v>#N/A</v>
      </c>
      <c r="X287" s="3">
        <f>1/VLOOKUP($K287,'5-7 Weighting'!$BE$9:$BF$487,2,FALSE)</f>
        <v>1</v>
      </c>
      <c r="Y287" s="3">
        <f t="shared" si="61"/>
        <v>12.604505555131235</v>
      </c>
      <c r="Z287" s="3">
        <f>Y287/(VLOOKUP($BI287,'5-7 Weighting'!$BI$12:$BJ$23,2,FALSE)/VLOOKUP($BI287,'5-7 Weighting'!$BI$12:$BK$23,3,FALSE))</f>
        <v>0.19905215537965953</v>
      </c>
      <c r="AA287" s="3">
        <f t="shared" si="62"/>
        <v>3.045497977308791E-2</v>
      </c>
      <c r="AB287" s="3">
        <f>1/VLOOKUP($K287,'5-7 Weighting'!$BU$9:$BV$415,2,FALSE)</f>
        <v>1</v>
      </c>
      <c r="AC287" s="3">
        <f t="shared" si="63"/>
        <v>12.604505555131235</v>
      </c>
      <c r="AD287" s="3">
        <f>AC287/(VLOOKUP($BI287,'5-7 Weighting'!$BY$12:$BZ$23,2,FALSE)/(VLOOKUP($BI287,'5-7 Weighting'!$BY$12:$CA$23,3,FALSE)))</f>
        <v>0.6772669290737372</v>
      </c>
      <c r="AE287" s="3">
        <f t="shared" si="56"/>
        <v>0.1036218401482818</v>
      </c>
      <c r="AF287" s="3">
        <f>1/VLOOKUP($K287,'5-7 Weighting'!$CK$9:CL$445,2,FALSE)</f>
        <v>1</v>
      </c>
      <c r="AG287" s="3">
        <f t="shared" si="64"/>
        <v>12.604505555131235</v>
      </c>
      <c r="AH287" s="3">
        <f>AG287/(VLOOKUP($BI287,'5-7 Weighting'!$CO$12:$CP$23,2,FALSE)/(VLOOKUP($BI287,'5-7 Weighting'!$CO$12:$CQ$23,3,FALSE)))</f>
        <v>0.19317508622441926</v>
      </c>
      <c r="AI287" s="3">
        <f t="shared" si="57"/>
        <v>2.9555788192336147E-2</v>
      </c>
      <c r="AJ287" s="3" t="s">
        <v>238</v>
      </c>
      <c r="AK287" s="6">
        <v>0.153</v>
      </c>
      <c r="AL287" s="3" t="s">
        <v>157</v>
      </c>
      <c r="AM287" s="3"/>
      <c r="AN287" s="3"/>
      <c r="AO287" s="3" t="s">
        <v>53</v>
      </c>
      <c r="AP287" s="3" t="s">
        <v>6</v>
      </c>
      <c r="AQ287" s="3" t="s">
        <v>54</v>
      </c>
      <c r="AR287" s="3" t="s">
        <v>7</v>
      </c>
      <c r="AS287" s="3" t="s">
        <v>8</v>
      </c>
      <c r="AT287" s="3" t="s">
        <v>28</v>
      </c>
      <c r="AU287" s="3" t="s">
        <v>10</v>
      </c>
      <c r="AV287" s="3" t="s">
        <v>11</v>
      </c>
      <c r="AW287" s="4" t="s">
        <v>12</v>
      </c>
      <c r="AX287" s="4" t="s">
        <v>673</v>
      </c>
      <c r="AY287" s="4">
        <v>2011</v>
      </c>
      <c r="AZ287" s="3" t="s">
        <v>14</v>
      </c>
      <c r="BA287" s="3" t="s">
        <v>14</v>
      </c>
      <c r="BB287" s="3">
        <v>39</v>
      </c>
      <c r="BC287" s="3">
        <v>1</v>
      </c>
      <c r="BD287" s="3">
        <v>0</v>
      </c>
      <c r="BE287" s="3">
        <v>1</v>
      </c>
      <c r="BF287" s="3">
        <v>1</v>
      </c>
      <c r="BG287" s="4" t="s">
        <v>15</v>
      </c>
      <c r="BH287" s="4" t="s">
        <v>41</v>
      </c>
      <c r="BI287" s="4" t="s">
        <v>42</v>
      </c>
      <c r="BJ287" s="4" t="s">
        <v>33</v>
      </c>
      <c r="BK287" s="4"/>
      <c r="BL287" s="3">
        <v>0.153</v>
      </c>
      <c r="BM287" s="3"/>
      <c r="BN287" s="3"/>
      <c r="BO287" s="3" t="s">
        <v>20</v>
      </c>
      <c r="BP287" s="3" t="s">
        <v>20</v>
      </c>
      <c r="BQ287" s="3"/>
    </row>
    <row r="288" spans="1:69" x14ac:dyDescent="0.25">
      <c r="A288" s="2">
        <v>155</v>
      </c>
      <c r="B288" s="3" t="s">
        <v>1202</v>
      </c>
      <c r="C288" s="3">
        <v>155.1</v>
      </c>
      <c r="D288" s="3" t="s">
        <v>1205</v>
      </c>
      <c r="E288" s="3" t="s">
        <v>1204</v>
      </c>
      <c r="F288" s="3"/>
      <c r="G288" s="3"/>
      <c r="H288" s="3" t="str">
        <f>IF(AK288&lt;'2_3 - Outliers'!$F$11,"Exclude, Low outlier",IF(AK288&gt;'2_3 - Outliers'!$F$12,"Exclude, High outlier",""))</f>
        <v/>
      </c>
      <c r="I288" s="3">
        <f>IF(AM288="",VLOOKUP(BI288,'4 -Impute_SE'!$B$10:$C$21,2,FALSE),Database!AM288)</f>
        <v>6.5795083253183825E-2</v>
      </c>
      <c r="J288" s="3">
        <f t="shared" si="52"/>
        <v>15.198704075681977</v>
      </c>
      <c r="K288" s="3" t="s">
        <v>1672</v>
      </c>
      <c r="L288" s="3">
        <f>1/VLOOKUP($K288,'5-7 Weighting'!J:K,2,FALSE)</f>
        <v>1</v>
      </c>
      <c r="M288" s="3">
        <f t="shared" si="53"/>
        <v>15.198704075681977</v>
      </c>
      <c r="N288" s="3">
        <f>M288/(VLOOKUP($BI288,'5-7 Weighting'!$M$9:$N$20,2,FALSE)/VLOOKUP($BI288,'5-7 Weighting'!$M$9:$O$20,3,FALSE))</f>
        <v>0.30789721357070726</v>
      </c>
      <c r="O288" s="3">
        <f t="shared" si="54"/>
        <v>4.7404007352720726E-2</v>
      </c>
      <c r="P288" s="3" t="e">
        <f>1/VLOOKUP($K288,'5-7 Weighting'!Y:Z,2,FALSE)</f>
        <v>#N/A</v>
      </c>
      <c r="Q288" s="3" t="e">
        <f t="shared" si="58"/>
        <v>#N/A</v>
      </c>
      <c r="R288" s="3" t="e">
        <f>Q288/(VLOOKUP($BI288,'5-7 Weighting'!$AC$12:$AD$20,2,FALSE)/(VLOOKUP($BI288,'5-7 Weighting'!$AC$12:$AE$20,3,FALSE)))</f>
        <v>#N/A</v>
      </c>
      <c r="S288" s="3" t="e">
        <f t="shared" si="55"/>
        <v>#N/A</v>
      </c>
      <c r="T288" s="3" t="e">
        <f>1/VLOOKUP($K288,'5-7 Weighting'!$AO$9:$AP$311,2,FALSE)</f>
        <v>#N/A</v>
      </c>
      <c r="U288" s="3" t="e">
        <f t="shared" si="59"/>
        <v>#N/A</v>
      </c>
      <c r="V288" s="3" t="e">
        <f>U288/(VLOOKUP($BI288,'5-7 Weighting'!$AS$12:$AT$22,2,FALSE)/VLOOKUP($BI288,'5-7 Weighting'!$AS$12:$AU$22,3,FALSE))</f>
        <v>#N/A</v>
      </c>
      <c r="W288" s="3" t="e">
        <f t="shared" si="60"/>
        <v>#N/A</v>
      </c>
      <c r="X288" s="3">
        <f>1/VLOOKUP($K288,'5-7 Weighting'!$BE$9:$BF$487,2,FALSE)</f>
        <v>1</v>
      </c>
      <c r="Y288" s="3">
        <f t="shared" si="61"/>
        <v>15.198704075681977</v>
      </c>
      <c r="Z288" s="3">
        <f>Y288/(VLOOKUP($BI288,'5-7 Weighting'!$BI$12:$BJ$23,2,FALSE)/VLOOKUP($BI288,'5-7 Weighting'!$BI$12:$BK$23,3,FALSE))</f>
        <v>0.24002010963536083</v>
      </c>
      <c r="AA288" s="3">
        <f t="shared" si="62"/>
        <v>3.6953614844398686E-2</v>
      </c>
      <c r="AB288" s="3" t="e">
        <f>1/VLOOKUP($K288,'5-7 Weighting'!$BU$9:$BV$415,2,FALSE)</f>
        <v>#N/A</v>
      </c>
      <c r="AC288" s="3" t="e">
        <f t="shared" si="63"/>
        <v>#N/A</v>
      </c>
      <c r="AD288" s="3" t="e">
        <f>AC288/(VLOOKUP($BI288,'5-7 Weighting'!$BY$12:$BZ$23,2,FALSE)/(VLOOKUP($BI288,'5-7 Weighting'!$BY$12:$CA$23,3,FALSE)))</f>
        <v>#N/A</v>
      </c>
      <c r="AE288" s="3" t="e">
        <f t="shared" si="56"/>
        <v>#N/A</v>
      </c>
      <c r="AF288" s="3">
        <f>1/VLOOKUP($K288,'5-7 Weighting'!$CK$9:CL$445,2,FALSE)</f>
        <v>1</v>
      </c>
      <c r="AG288" s="3">
        <f t="shared" si="64"/>
        <v>15.198704075681977</v>
      </c>
      <c r="AH288" s="3">
        <f>AG288/(VLOOKUP($BI288,'5-7 Weighting'!$CO$12:$CP$23,2,FALSE)/(VLOOKUP($BI288,'5-7 Weighting'!$CO$12:$CQ$23,3,FALSE)))</f>
        <v>0.23293345046161387</v>
      </c>
      <c r="AI288" s="3">
        <f t="shared" si="57"/>
        <v>3.5862549291441413E-2</v>
      </c>
      <c r="AJ288" s="3" t="s">
        <v>24</v>
      </c>
      <c r="AK288" s="6">
        <v>0.15396049481245014</v>
      </c>
      <c r="AL288" s="3" t="s">
        <v>25</v>
      </c>
      <c r="AM288" s="3">
        <v>6.5795083253183825E-2</v>
      </c>
      <c r="AN288" s="3" t="s">
        <v>26</v>
      </c>
      <c r="AO288" s="3" t="s">
        <v>5</v>
      </c>
      <c r="AP288" s="3" t="s">
        <v>6</v>
      </c>
      <c r="AQ288" s="3" t="s">
        <v>5</v>
      </c>
      <c r="AR288" s="3" t="s">
        <v>7</v>
      </c>
      <c r="AS288" s="3" t="s">
        <v>1318</v>
      </c>
      <c r="AT288" s="3" t="s">
        <v>38</v>
      </c>
      <c r="AU288" s="3" t="s">
        <v>10</v>
      </c>
      <c r="AV288" s="3" t="s">
        <v>182</v>
      </c>
      <c r="AW288" s="4" t="s">
        <v>340</v>
      </c>
      <c r="AX288" s="4" t="s">
        <v>13</v>
      </c>
      <c r="AY288" s="4">
        <v>2016</v>
      </c>
      <c r="AZ288" s="3" t="s">
        <v>14</v>
      </c>
      <c r="BA288" s="3" t="s">
        <v>2425</v>
      </c>
      <c r="BB288" s="3">
        <v>109</v>
      </c>
      <c r="BC288" s="3">
        <v>1</v>
      </c>
      <c r="BD288" s="3">
        <v>0</v>
      </c>
      <c r="BE288" s="3">
        <v>0</v>
      </c>
      <c r="BF288" s="3">
        <v>0</v>
      </c>
      <c r="BG288" s="4" t="s">
        <v>15</v>
      </c>
      <c r="BH288" s="4" t="s">
        <v>1363</v>
      </c>
      <c r="BI288" s="3" t="s">
        <v>42</v>
      </c>
      <c r="BJ288" s="4" t="s">
        <v>33</v>
      </c>
      <c r="BK288" s="4"/>
      <c r="BL288" s="3">
        <v>0.61</v>
      </c>
      <c r="BM288" s="3"/>
      <c r="BN288" s="3"/>
      <c r="BO288" s="3"/>
      <c r="BP288" s="3">
        <v>2.34</v>
      </c>
      <c r="BQ288" s="3" t="s">
        <v>1305</v>
      </c>
    </row>
    <row r="289" spans="1:69" x14ac:dyDescent="0.25">
      <c r="A289" s="2">
        <v>128</v>
      </c>
      <c r="B289" s="3" t="s">
        <v>695</v>
      </c>
      <c r="C289" s="3">
        <v>128.1</v>
      </c>
      <c r="D289" s="3" t="s">
        <v>975</v>
      </c>
      <c r="E289" s="3" t="s">
        <v>697</v>
      </c>
      <c r="F289" s="3">
        <v>1</v>
      </c>
      <c r="G289" s="3"/>
      <c r="H289" s="3" t="str">
        <f>IF(AK289&lt;'2_3 - Outliers'!$F$11,"Exclude, Low outlier",IF(AK289&gt;'2_3 - Outliers'!$F$12,"Exclude, High outlier",""))</f>
        <v/>
      </c>
      <c r="I289" s="3">
        <f>IF(AM289="",VLOOKUP(BI289,'4 -Impute_SE'!$B$10:$C$21,2,FALSE),Database!AM289)</f>
        <v>7.1637324008172798E-2</v>
      </c>
      <c r="J289" s="3">
        <f t="shared" si="52"/>
        <v>13.959203722991024</v>
      </c>
      <c r="K289" s="3" t="s">
        <v>1528</v>
      </c>
      <c r="L289" s="3">
        <f>1/VLOOKUP($K289,'5-7 Weighting'!J:K,2,FALSE)</f>
        <v>0.5</v>
      </c>
      <c r="M289" s="3">
        <f t="shared" si="53"/>
        <v>6.979601861495512</v>
      </c>
      <c r="N289" s="3">
        <f>M289/(VLOOKUP($BI289,'5-7 Weighting'!$M$9:$N$20,2,FALSE)/VLOOKUP($BI289,'5-7 Weighting'!$M$9:$O$20,3,FALSE))</f>
        <v>0.14139363160743443</v>
      </c>
      <c r="O289" s="3">
        <f t="shared" si="54"/>
        <v>2.1777482010331105E-2</v>
      </c>
      <c r="P289" s="3">
        <f>1/VLOOKUP($K289,'5-7 Weighting'!Y:Z,2,FALSE)</f>
        <v>0.5</v>
      </c>
      <c r="Q289" s="3">
        <f t="shared" si="58"/>
        <v>6.979601861495512</v>
      </c>
      <c r="R289" s="3">
        <f>Q289/(VLOOKUP($BI289,'5-7 Weighting'!$AC$12:$AD$20,2,FALSE)/(VLOOKUP($BI289,'5-7 Weighting'!$AC$12:$AE$20,3,FALSE)))</f>
        <v>3.1163256404018798E-2</v>
      </c>
      <c r="S289" s="3">
        <f t="shared" si="55"/>
        <v>4.7997724367535907E-3</v>
      </c>
      <c r="T289" s="3" t="e">
        <f>1/VLOOKUP($K289,'5-7 Weighting'!$AO$9:$AP$311,2,FALSE)</f>
        <v>#N/A</v>
      </c>
      <c r="U289" s="3" t="e">
        <f t="shared" si="59"/>
        <v>#N/A</v>
      </c>
      <c r="V289" s="3" t="e">
        <f>U289/(VLOOKUP($BI289,'5-7 Weighting'!$AS$12:$AT$22,2,FALSE)/VLOOKUP($BI289,'5-7 Weighting'!$AS$12:$AU$22,3,FALSE))</f>
        <v>#N/A</v>
      </c>
      <c r="W289" s="3" t="e">
        <f t="shared" si="60"/>
        <v>#N/A</v>
      </c>
      <c r="X289" s="3">
        <f>1/VLOOKUP($K289,'5-7 Weighting'!$BE$9:$BF$487,2,FALSE)</f>
        <v>0.5</v>
      </c>
      <c r="Y289" s="3">
        <f t="shared" si="61"/>
        <v>6.979601861495512</v>
      </c>
      <c r="Z289" s="3">
        <f>Y289/(VLOOKUP($BI289,'5-7 Weighting'!$BI$12:$BJ$23,2,FALSE)/VLOOKUP($BI289,'5-7 Weighting'!$BI$12:$BK$23,3,FALSE))</f>
        <v>0.11022287134912531</v>
      </c>
      <c r="AA289" s="3">
        <f t="shared" si="62"/>
        <v>1.6976553828089137E-2</v>
      </c>
      <c r="AB289" s="3" t="e">
        <f>1/VLOOKUP($K289,'5-7 Weighting'!$BU$9:$BV$415,2,FALSE)</f>
        <v>#N/A</v>
      </c>
      <c r="AC289" s="3" t="e">
        <f t="shared" si="63"/>
        <v>#N/A</v>
      </c>
      <c r="AD289" s="3" t="e">
        <f>AC289/(VLOOKUP($BI289,'5-7 Weighting'!$BY$12:$BZ$23,2,FALSE)/(VLOOKUP($BI289,'5-7 Weighting'!$BY$12:$CA$23,3,FALSE)))</f>
        <v>#N/A</v>
      </c>
      <c r="AE289" s="3" t="e">
        <f t="shared" si="56"/>
        <v>#N/A</v>
      </c>
      <c r="AF289" s="3">
        <f>1/VLOOKUP($K289,'5-7 Weighting'!$CK$9:CL$445,2,FALSE)</f>
        <v>0.5</v>
      </c>
      <c r="AG289" s="3">
        <f t="shared" si="64"/>
        <v>6.979601861495512</v>
      </c>
      <c r="AH289" s="3">
        <f>AG289/(VLOOKUP($BI289,'5-7 Weighting'!$CO$12:$CP$23,2,FALSE)/(VLOOKUP($BI289,'5-7 Weighting'!$CO$12:$CQ$23,3,FALSE)))</f>
        <v>0.10696851102244405</v>
      </c>
      <c r="AI289" s="3">
        <f t="shared" si="57"/>
        <v>1.6475316447991249E-2</v>
      </c>
      <c r="AJ289" s="3" t="s">
        <v>24</v>
      </c>
      <c r="AK289" s="6">
        <v>0.15402024661757152</v>
      </c>
      <c r="AL289" s="3" t="s">
        <v>47</v>
      </c>
      <c r="AM289" s="3">
        <v>7.1637324008172798E-2</v>
      </c>
      <c r="AN289" s="3" t="s">
        <v>26</v>
      </c>
      <c r="AO289" s="3" t="s">
        <v>5</v>
      </c>
      <c r="AP289" s="3" t="s">
        <v>6</v>
      </c>
      <c r="AQ289" s="3" t="s">
        <v>5</v>
      </c>
      <c r="AR289" s="3" t="s">
        <v>7</v>
      </c>
      <c r="AS289" s="3"/>
      <c r="AT289" s="3" t="s">
        <v>698</v>
      </c>
      <c r="AU289" s="3" t="s">
        <v>338</v>
      </c>
      <c r="AV289" s="3" t="s">
        <v>339</v>
      </c>
      <c r="AW289" s="4" t="s">
        <v>340</v>
      </c>
      <c r="AX289" s="4" t="s">
        <v>341</v>
      </c>
      <c r="AY289" s="4">
        <v>2010</v>
      </c>
      <c r="AZ289" s="3" t="s">
        <v>14</v>
      </c>
      <c r="BA289" s="3" t="s">
        <v>14</v>
      </c>
      <c r="BB289" s="3">
        <v>55</v>
      </c>
      <c r="BC289" s="3">
        <v>1</v>
      </c>
      <c r="BD289" s="3">
        <v>0</v>
      </c>
      <c r="BE289" s="3">
        <v>0</v>
      </c>
      <c r="BF289" s="3">
        <v>0</v>
      </c>
      <c r="BG289" s="4" t="s">
        <v>15</v>
      </c>
      <c r="BH289" s="4" t="s">
        <v>976</v>
      </c>
      <c r="BI289" s="4" t="s">
        <v>977</v>
      </c>
      <c r="BJ289" s="4" t="s">
        <v>33</v>
      </c>
      <c r="BK289" s="4"/>
      <c r="BL289" s="3">
        <v>0.1769</v>
      </c>
      <c r="BM289" s="3"/>
      <c r="BN289" s="3"/>
      <c r="BO289" s="3"/>
      <c r="BP289" s="3">
        <v>2.15</v>
      </c>
      <c r="BQ289" s="3"/>
    </row>
    <row r="290" spans="1:69" x14ac:dyDescent="0.25">
      <c r="A290" s="2">
        <v>86</v>
      </c>
      <c r="B290" s="3" t="s">
        <v>585</v>
      </c>
      <c r="C290" s="3">
        <v>86.2</v>
      </c>
      <c r="D290" s="3" t="s">
        <v>592</v>
      </c>
      <c r="E290" s="3" t="s">
        <v>593</v>
      </c>
      <c r="F290" s="3"/>
      <c r="G290" s="3"/>
      <c r="H290" s="3" t="str">
        <f>IF(AK290&lt;'2_3 - Outliers'!$F$11,"Exclude, Low outlier",IF(AK290&gt;'2_3 - Outliers'!$F$12,"Exclude, High outlier",""))</f>
        <v/>
      </c>
      <c r="I290" s="3">
        <f>IF(AM290="",VLOOKUP(BI290,'4 -Impute_SE'!$B$10:$C$21,2,FALSE),Database!AM290)</f>
        <v>0.12883537881963511</v>
      </c>
      <c r="J290" s="3">
        <f t="shared" si="52"/>
        <v>7.7618431300610675</v>
      </c>
      <c r="K290" s="3" t="s">
        <v>1673</v>
      </c>
      <c r="L290" s="3">
        <f>1/VLOOKUP($K290,'5-7 Weighting'!J:K,2,FALSE)</f>
        <v>0.5</v>
      </c>
      <c r="M290" s="3">
        <f t="shared" si="53"/>
        <v>3.8809215650305338</v>
      </c>
      <c r="N290" s="3">
        <f>M290/(VLOOKUP($BI290,'5-7 Weighting'!$M$9:$N$20,2,FALSE)/VLOOKUP($BI290,'5-7 Weighting'!$M$9:$O$20,3,FALSE))</f>
        <v>0.3666693981870715</v>
      </c>
      <c r="O290" s="3">
        <f t="shared" si="54"/>
        <v>5.7567095515370224E-2</v>
      </c>
      <c r="P290" s="3" t="e">
        <f>1/VLOOKUP($K290,'5-7 Weighting'!Y:Z,2,FALSE)</f>
        <v>#N/A</v>
      </c>
      <c r="Q290" s="3" t="e">
        <f t="shared" si="58"/>
        <v>#N/A</v>
      </c>
      <c r="R290" s="3" t="e">
        <f>Q290/(VLOOKUP($BI290,'5-7 Weighting'!$AC$12:$AD$20,2,FALSE)/(VLOOKUP($BI290,'5-7 Weighting'!$AC$12:$AE$20,3,FALSE)))</f>
        <v>#N/A</v>
      </c>
      <c r="S290" s="3" t="e">
        <f t="shared" si="55"/>
        <v>#N/A</v>
      </c>
      <c r="T290" s="3" t="e">
        <f>1/VLOOKUP($K290,'5-7 Weighting'!$AO$9:$AP$311,2,FALSE)</f>
        <v>#N/A</v>
      </c>
      <c r="U290" s="3" t="e">
        <f t="shared" si="59"/>
        <v>#N/A</v>
      </c>
      <c r="V290" s="3" t="e">
        <f>U290/(VLOOKUP($BI290,'5-7 Weighting'!$AS$12:$AT$22,2,FALSE)/VLOOKUP($BI290,'5-7 Weighting'!$AS$12:$AU$22,3,FALSE))</f>
        <v>#N/A</v>
      </c>
      <c r="W290" s="3" t="e">
        <f t="shared" si="60"/>
        <v>#N/A</v>
      </c>
      <c r="X290" s="3">
        <f>1/VLOOKUP($K290,'5-7 Weighting'!$BE$9:$BF$487,2,FALSE)</f>
        <v>1</v>
      </c>
      <c r="Y290" s="3">
        <f t="shared" si="61"/>
        <v>7.7618431300610675</v>
      </c>
      <c r="Z290" s="3">
        <f>Y290/(VLOOKUP($BI290,'5-7 Weighting'!$BI$12:$BJ$23,2,FALSE)/VLOOKUP($BI290,'5-7 Weighting'!$BI$12:$BK$23,3,FALSE))</f>
        <v>0.57516661211188524</v>
      </c>
      <c r="AA290" s="3">
        <f t="shared" si="62"/>
        <v>9.0301158101565984E-2</v>
      </c>
      <c r="AB290" s="3">
        <f>1/VLOOKUP($K290,'5-7 Weighting'!$BU$9:$BV$415,2,FALSE)</f>
        <v>0.5</v>
      </c>
      <c r="AC290" s="3">
        <f t="shared" si="63"/>
        <v>3.8809215650305338</v>
      </c>
      <c r="AD290" s="3">
        <f>AC290/(VLOOKUP($BI290,'5-7 Weighting'!$BY$12:$BZ$23,2,FALSE)/(VLOOKUP($BI290,'5-7 Weighting'!$BY$12:$CA$23,3,FALSE)))</f>
        <v>0.28974646958709077</v>
      </c>
      <c r="AE290" s="3">
        <f t="shared" si="56"/>
        <v>4.5490195725173252E-2</v>
      </c>
      <c r="AF290" s="3">
        <f>1/VLOOKUP($K290,'5-7 Weighting'!$CK$9:CL$445,2,FALSE)</f>
        <v>0.5</v>
      </c>
      <c r="AG290" s="3">
        <f t="shared" si="64"/>
        <v>3.8809215650305338</v>
      </c>
      <c r="AH290" s="3">
        <f>AG290/(VLOOKUP($BI290,'5-7 Weighting'!$CO$12:$CP$23,2,FALSE)/(VLOOKUP($BI290,'5-7 Weighting'!$CO$12:$CQ$23,3,FALSE)))</f>
        <v>0.29623210952860157</v>
      </c>
      <c r="AI290" s="3">
        <f t="shared" si="57"/>
        <v>4.6508441195990444E-2</v>
      </c>
      <c r="AJ290" s="3"/>
      <c r="AK290" s="6">
        <v>0.157</v>
      </c>
      <c r="AL290" s="3" t="s">
        <v>4</v>
      </c>
      <c r="AM290" s="3"/>
      <c r="AN290" s="3"/>
      <c r="AO290" s="3" t="s">
        <v>53</v>
      </c>
      <c r="AP290" s="3" t="s">
        <v>6</v>
      </c>
      <c r="AQ290" s="3" t="s">
        <v>54</v>
      </c>
      <c r="AR290" s="3" t="s">
        <v>7</v>
      </c>
      <c r="AS290" s="3" t="s">
        <v>8</v>
      </c>
      <c r="AT290" s="3" t="s">
        <v>28</v>
      </c>
      <c r="AU290" s="3" t="s">
        <v>10</v>
      </c>
      <c r="AV290" s="3" t="s">
        <v>107</v>
      </c>
      <c r="AW290" s="4" t="s">
        <v>12</v>
      </c>
      <c r="AX290" s="4" t="s">
        <v>232</v>
      </c>
      <c r="AY290" s="4" t="s">
        <v>588</v>
      </c>
      <c r="AZ290" s="3" t="s">
        <v>2425</v>
      </c>
      <c r="BA290" s="3" t="s">
        <v>14</v>
      </c>
      <c r="BB290" s="3">
        <v>120</v>
      </c>
      <c r="BC290" s="3">
        <v>1</v>
      </c>
      <c r="BD290" s="3">
        <v>0</v>
      </c>
      <c r="BE290" s="3">
        <v>1</v>
      </c>
      <c r="BF290" s="3">
        <v>1</v>
      </c>
      <c r="BG290" s="4" t="s">
        <v>332</v>
      </c>
      <c r="BH290" s="4" t="s">
        <v>589</v>
      </c>
      <c r="BI290" s="4" t="s">
        <v>468</v>
      </c>
      <c r="BJ290" s="4" t="s">
        <v>33</v>
      </c>
      <c r="BK290" s="4"/>
      <c r="BL290" s="3">
        <v>1.01</v>
      </c>
      <c r="BM290" s="3"/>
      <c r="BN290" s="3"/>
      <c r="BO290" s="3" t="s">
        <v>20</v>
      </c>
      <c r="BP290" s="3" t="s">
        <v>20</v>
      </c>
      <c r="BQ290" s="3"/>
    </row>
    <row r="291" spans="1:69" x14ac:dyDescent="0.25">
      <c r="A291" s="2">
        <v>38</v>
      </c>
      <c r="B291" s="3" t="s">
        <v>104</v>
      </c>
      <c r="C291" s="3">
        <v>38.4</v>
      </c>
      <c r="D291" s="3" t="s">
        <v>322</v>
      </c>
      <c r="E291" s="3" t="s">
        <v>115</v>
      </c>
      <c r="F291" s="3"/>
      <c r="G291" s="3"/>
      <c r="H291" s="3" t="str">
        <f>IF(AK291&lt;'2_3 - Outliers'!$F$11,"Exclude, Low outlier",IF(AK291&gt;'2_3 - Outliers'!$F$12,"Exclude, High outlier",""))</f>
        <v/>
      </c>
      <c r="I291" s="3">
        <f>IF(AM291="",VLOOKUP(BI291,'4 -Impute_SE'!$B$10:$C$21,2,FALSE),Database!AM291)</f>
        <v>5.4009386828965854E-2</v>
      </c>
      <c r="J291" s="3">
        <f t="shared" si="52"/>
        <v>18.515300000845198</v>
      </c>
      <c r="K291" s="3" t="s">
        <v>1674</v>
      </c>
      <c r="L291" s="3">
        <f>1/VLOOKUP($K291,'5-7 Weighting'!J:K,2,FALSE)</f>
        <v>0.5</v>
      </c>
      <c r="M291" s="3">
        <f t="shared" si="53"/>
        <v>9.2576500004225988</v>
      </c>
      <c r="N291" s="3">
        <f>M291/(VLOOKUP($BI291,'5-7 Weighting'!$M$9:$N$20,2,FALSE)/VLOOKUP($BI291,'5-7 Weighting'!$M$9:$O$20,3,FALSE))</f>
        <v>0.51700505842498823</v>
      </c>
      <c r="O291" s="3">
        <f t="shared" si="54"/>
        <v>8.5305834640123063E-2</v>
      </c>
      <c r="P291" s="3" t="e">
        <f>1/VLOOKUP($K291,'5-7 Weighting'!Y:Z,2,FALSE)</f>
        <v>#N/A</v>
      </c>
      <c r="Q291" s="3" t="e">
        <f t="shared" si="58"/>
        <v>#N/A</v>
      </c>
      <c r="R291" s="3" t="e">
        <f>Q291/(VLOOKUP($BI291,'5-7 Weighting'!$AC$12:$AD$20,2,FALSE)/(VLOOKUP($BI291,'5-7 Weighting'!$AC$12:$AE$20,3,FALSE)))</f>
        <v>#N/A</v>
      </c>
      <c r="S291" s="3" t="e">
        <f t="shared" si="55"/>
        <v>#N/A</v>
      </c>
      <c r="T291" s="3" t="e">
        <f>1/VLOOKUP($K291,'5-7 Weighting'!$AO$9:$AP$311,2,FALSE)</f>
        <v>#N/A</v>
      </c>
      <c r="U291" s="3" t="e">
        <f t="shared" si="59"/>
        <v>#N/A</v>
      </c>
      <c r="V291" s="3" t="e">
        <f>U291/(VLOOKUP($BI291,'5-7 Weighting'!$AS$12:$AT$22,2,FALSE)/VLOOKUP($BI291,'5-7 Weighting'!$AS$12:$AU$22,3,FALSE))</f>
        <v>#N/A</v>
      </c>
      <c r="W291" s="3" t="e">
        <f t="shared" si="60"/>
        <v>#N/A</v>
      </c>
      <c r="X291" s="3">
        <f>1/VLOOKUP($K291,'5-7 Weighting'!$BE$9:$BF$487,2,FALSE)</f>
        <v>0.5</v>
      </c>
      <c r="Y291" s="3">
        <f t="shared" si="61"/>
        <v>9.2576500004225988</v>
      </c>
      <c r="Z291" s="3">
        <f>Y291/(VLOOKUP($BI291,'5-7 Weighting'!$BI$12:$BJ$23,2,FALSE)/VLOOKUP($BI291,'5-7 Weighting'!$BI$12:$BK$23,3,FALSE))</f>
        <v>0.50951248471077548</v>
      </c>
      <c r="AA291" s="3">
        <f t="shared" si="62"/>
        <v>8.4069559977277955E-2</v>
      </c>
      <c r="AB291" s="3" t="e">
        <f>1/VLOOKUP($K291,'5-7 Weighting'!$BU$9:$BV$415,2,FALSE)</f>
        <v>#N/A</v>
      </c>
      <c r="AC291" s="3" t="e">
        <f t="shared" si="63"/>
        <v>#N/A</v>
      </c>
      <c r="AD291" s="3" t="e">
        <f>AC291/(VLOOKUP($BI291,'5-7 Weighting'!$BY$12:$BZ$23,2,FALSE)/(VLOOKUP($BI291,'5-7 Weighting'!$BY$12:$CA$23,3,FALSE)))</f>
        <v>#N/A</v>
      </c>
      <c r="AE291" s="3" t="e">
        <f t="shared" si="56"/>
        <v>#N/A</v>
      </c>
      <c r="AF291" s="3">
        <f>1/VLOOKUP($K291,'5-7 Weighting'!$CK$9:CL$445,2,FALSE)</f>
        <v>0.5</v>
      </c>
      <c r="AG291" s="3">
        <f t="shared" si="64"/>
        <v>9.2576500004225988</v>
      </c>
      <c r="AH291" s="3">
        <f>AG291/(VLOOKUP($BI291,'5-7 Weighting'!$CO$12:$CP$23,2,FALSE)/(VLOOKUP($BI291,'5-7 Weighting'!$CO$12:$CQ$23,3,FALSE)))</f>
        <v>0.52731266401359256</v>
      </c>
      <c r="AI291" s="3">
        <f t="shared" si="57"/>
        <v>8.7006589562242775E-2</v>
      </c>
      <c r="AJ291" s="3"/>
      <c r="AK291" s="6">
        <v>0.16500000000000001</v>
      </c>
      <c r="AL291" s="3" t="s">
        <v>4</v>
      </c>
      <c r="AM291" s="3"/>
      <c r="AN291" s="3"/>
      <c r="AO291" s="3" t="s">
        <v>5</v>
      </c>
      <c r="AP291" s="3" t="s">
        <v>6</v>
      </c>
      <c r="AQ291" s="3" t="s">
        <v>5</v>
      </c>
      <c r="AR291" s="3" t="s">
        <v>7</v>
      </c>
      <c r="AS291" s="3" t="s">
        <v>37</v>
      </c>
      <c r="AT291" s="3" t="s">
        <v>9</v>
      </c>
      <c r="AU291" s="3" t="s">
        <v>10</v>
      </c>
      <c r="AV291" s="3" t="s">
        <v>107</v>
      </c>
      <c r="AW291" s="4" t="s">
        <v>108</v>
      </c>
      <c r="AX291" s="4" t="s">
        <v>109</v>
      </c>
      <c r="AY291" s="4">
        <v>2010</v>
      </c>
      <c r="AZ291" s="3" t="s">
        <v>14</v>
      </c>
      <c r="BA291" s="3" t="s">
        <v>14</v>
      </c>
      <c r="BB291" s="3">
        <v>1000</v>
      </c>
      <c r="BC291" s="3">
        <v>1</v>
      </c>
      <c r="BD291" s="3">
        <v>0</v>
      </c>
      <c r="BE291" s="3">
        <v>0</v>
      </c>
      <c r="BF291" s="3">
        <v>0</v>
      </c>
      <c r="BG291" s="4" t="s">
        <v>15</v>
      </c>
      <c r="BH291" s="4" t="s">
        <v>110</v>
      </c>
      <c r="BI291" s="4" t="s">
        <v>32</v>
      </c>
      <c r="BJ291" s="4" t="s">
        <v>111</v>
      </c>
      <c r="BK291" s="4"/>
      <c r="BL291" s="3">
        <v>9.9999999999999995E-7</v>
      </c>
      <c r="BM291" s="3"/>
      <c r="BN291" s="3">
        <v>1.0000010000005</v>
      </c>
      <c r="BO291" s="3" t="s">
        <v>19</v>
      </c>
      <c r="BP291" s="3" t="s">
        <v>20</v>
      </c>
      <c r="BQ291" s="3"/>
    </row>
    <row r="292" spans="1:69" x14ac:dyDescent="0.25">
      <c r="A292" s="2">
        <v>65</v>
      </c>
      <c r="B292" s="3" t="s">
        <v>354</v>
      </c>
      <c r="C292" s="3">
        <v>65.099999999999994</v>
      </c>
      <c r="D292" s="3" t="s">
        <v>867</v>
      </c>
      <c r="E292" s="3" t="s">
        <v>381</v>
      </c>
      <c r="F292" s="3"/>
      <c r="G292" s="3"/>
      <c r="H292" s="3" t="str">
        <f>IF(AK292&lt;'2_3 - Outliers'!$F$11,"Exclude, Low outlier",IF(AK292&gt;'2_3 - Outliers'!$F$12,"Exclude, High outlier",""))</f>
        <v/>
      </c>
      <c r="I292" s="3">
        <f>IF(AM292="",VLOOKUP(BI292,'4 -Impute_SE'!$B$10:$C$21,2,FALSE),Database!AM292)</f>
        <v>5.7085714285714288E-2</v>
      </c>
      <c r="J292" s="3">
        <f t="shared" si="52"/>
        <v>17.517517517517518</v>
      </c>
      <c r="K292" s="3" t="s">
        <v>1566</v>
      </c>
      <c r="L292" s="3">
        <f>1/VLOOKUP($K292,'5-7 Weighting'!J:K,2,FALSE)</f>
        <v>0.25</v>
      </c>
      <c r="M292" s="3">
        <f t="shared" si="53"/>
        <v>4.3793793793793796</v>
      </c>
      <c r="N292" s="3">
        <f>M292/(VLOOKUP($BI292,'5-7 Weighting'!$M$9:$N$20,2,FALSE)/VLOOKUP($BI292,'5-7 Weighting'!$M$9:$O$20,3,FALSE))</f>
        <v>8.8718005256604129E-2</v>
      </c>
      <c r="O292" s="3">
        <f t="shared" si="54"/>
        <v>1.4889720258226385E-2</v>
      </c>
      <c r="P292" s="3" t="e">
        <f>1/VLOOKUP($K292,'5-7 Weighting'!Y:Z,2,FALSE)</f>
        <v>#N/A</v>
      </c>
      <c r="Q292" s="3" t="e">
        <f t="shared" si="58"/>
        <v>#N/A</v>
      </c>
      <c r="R292" s="3" t="e">
        <f>Q292/(VLOOKUP($BI292,'5-7 Weighting'!$AC$12:$AD$20,2,FALSE)/(VLOOKUP($BI292,'5-7 Weighting'!$AC$12:$AE$20,3,FALSE)))</f>
        <v>#N/A</v>
      </c>
      <c r="S292" s="3" t="e">
        <f t="shared" si="55"/>
        <v>#N/A</v>
      </c>
      <c r="T292" s="3" t="e">
        <f>1/VLOOKUP($K292,'5-7 Weighting'!$AO$9:$AP$311,2,FALSE)</f>
        <v>#N/A</v>
      </c>
      <c r="U292" s="3" t="e">
        <f t="shared" si="59"/>
        <v>#N/A</v>
      </c>
      <c r="V292" s="3" t="e">
        <f>U292/(VLOOKUP($BI292,'5-7 Weighting'!$AS$12:$AT$22,2,FALSE)/VLOOKUP($BI292,'5-7 Weighting'!$AS$12:$AU$22,3,FALSE))</f>
        <v>#N/A</v>
      </c>
      <c r="W292" s="3" t="e">
        <f t="shared" si="60"/>
        <v>#N/A</v>
      </c>
      <c r="X292" s="3">
        <f>1/VLOOKUP($K292,'5-7 Weighting'!$BE$9:$BF$487,2,FALSE)</f>
        <v>0.25</v>
      </c>
      <c r="Y292" s="3">
        <f t="shared" si="61"/>
        <v>4.3793793793793796</v>
      </c>
      <c r="Z292" s="3">
        <f>Y292/(VLOOKUP($BI292,'5-7 Weighting'!$BI$12:$BJ$23,2,FALSE)/VLOOKUP($BI292,'5-7 Weighting'!$BI$12:$BK$23,3,FALSE))</f>
        <v>6.9159785830379211E-2</v>
      </c>
      <c r="AA292" s="3">
        <f t="shared" si="62"/>
        <v>1.1607225175484204E-2</v>
      </c>
      <c r="AB292" s="3" t="e">
        <f>1/VLOOKUP($K292,'5-7 Weighting'!$BU$9:$BV$415,2,FALSE)</f>
        <v>#N/A</v>
      </c>
      <c r="AC292" s="3" t="e">
        <f t="shared" si="63"/>
        <v>#N/A</v>
      </c>
      <c r="AD292" s="3" t="e">
        <f>AC292/(VLOOKUP($BI292,'5-7 Weighting'!$BY$12:$BZ$23,2,FALSE)/(VLOOKUP($BI292,'5-7 Weighting'!$BY$12:$CA$23,3,FALSE)))</f>
        <v>#N/A</v>
      </c>
      <c r="AE292" s="3" t="e">
        <f t="shared" si="56"/>
        <v>#N/A</v>
      </c>
      <c r="AF292" s="3">
        <f>1/VLOOKUP($K292,'5-7 Weighting'!$CK$9:CL$445,2,FALSE)</f>
        <v>0.25</v>
      </c>
      <c r="AG292" s="3">
        <f t="shared" si="64"/>
        <v>4.3793793793793796</v>
      </c>
      <c r="AH292" s="3">
        <f>AG292/(VLOOKUP($BI292,'5-7 Weighting'!$CO$12:$CP$23,2,FALSE)/(VLOOKUP($BI292,'5-7 Weighting'!$CO$12:$CQ$23,3,FALSE)))</f>
        <v>6.7117824298681683E-2</v>
      </c>
      <c r="AI292" s="3">
        <f t="shared" si="57"/>
        <v>1.1264518687696345E-2</v>
      </c>
      <c r="AJ292" s="3" t="s">
        <v>357</v>
      </c>
      <c r="AK292" s="6">
        <v>0.16783200000000001</v>
      </c>
      <c r="AL292" s="3" t="s">
        <v>358</v>
      </c>
      <c r="AM292" s="3">
        <v>5.7085714285714288E-2</v>
      </c>
      <c r="AN292" s="3" t="s">
        <v>26</v>
      </c>
      <c r="AO292" s="3" t="s">
        <v>5</v>
      </c>
      <c r="AP292" s="3" t="s">
        <v>6</v>
      </c>
      <c r="AQ292" s="3" t="s">
        <v>5</v>
      </c>
      <c r="AR292" s="3" t="s">
        <v>7</v>
      </c>
      <c r="AS292" s="3" t="s">
        <v>359</v>
      </c>
      <c r="AT292" s="3" t="s">
        <v>28</v>
      </c>
      <c r="AU292" s="3" t="s">
        <v>10</v>
      </c>
      <c r="AV292" s="3" t="s">
        <v>11</v>
      </c>
      <c r="AW292" s="4" t="s">
        <v>108</v>
      </c>
      <c r="AX292" s="4" t="s">
        <v>366</v>
      </c>
      <c r="AY292" s="4">
        <v>2010</v>
      </c>
      <c r="AZ292" s="3" t="s">
        <v>14</v>
      </c>
      <c r="BA292" s="3" t="s">
        <v>14</v>
      </c>
      <c r="BB292" s="3">
        <v>473</v>
      </c>
      <c r="BC292" s="3">
        <v>1</v>
      </c>
      <c r="BD292" s="3">
        <v>0</v>
      </c>
      <c r="BE292" s="3">
        <v>0</v>
      </c>
      <c r="BF292" s="3">
        <v>0</v>
      </c>
      <c r="BG292" s="4" t="s">
        <v>15</v>
      </c>
      <c r="BH292" s="4" t="s">
        <v>559</v>
      </c>
      <c r="BI292" s="4" t="s">
        <v>42</v>
      </c>
      <c r="BJ292" s="4" t="s">
        <v>33</v>
      </c>
      <c r="BK292" s="4"/>
      <c r="BL292" s="3">
        <v>1.512</v>
      </c>
      <c r="BM292" s="3"/>
      <c r="BN292" s="3"/>
      <c r="BO292" s="3" t="s">
        <v>20</v>
      </c>
      <c r="BP292" s="3">
        <v>2.94</v>
      </c>
      <c r="BQ292" s="3"/>
    </row>
    <row r="293" spans="1:69" x14ac:dyDescent="0.25">
      <c r="A293" s="2">
        <v>127</v>
      </c>
      <c r="B293" s="3" t="s">
        <v>650</v>
      </c>
      <c r="C293" s="3">
        <v>127.3</v>
      </c>
      <c r="D293" s="3" t="s">
        <v>722</v>
      </c>
      <c r="E293" s="3" t="s">
        <v>652</v>
      </c>
      <c r="F293" s="3"/>
      <c r="G293" s="3"/>
      <c r="H293" s="3" t="str">
        <f>IF(AK293&lt;'2_3 - Outliers'!$F$11,"Exclude, Low outlier",IF(AK293&gt;'2_3 - Outliers'!$F$12,"Exclude, High outlier",""))</f>
        <v/>
      </c>
      <c r="I293" s="3">
        <f>IF(AM293="",VLOOKUP(BI293,'4 -Impute_SE'!$B$10:$C$21,2,FALSE),Database!AM293)</f>
        <v>6.6745655608214854E-2</v>
      </c>
      <c r="J293" s="3">
        <f t="shared" si="52"/>
        <v>14.982248520710058</v>
      </c>
      <c r="K293" s="3" t="s">
        <v>1675</v>
      </c>
      <c r="L293" s="3">
        <f>1/VLOOKUP($K293,'5-7 Weighting'!J:K,2,FALSE)</f>
        <v>1</v>
      </c>
      <c r="M293" s="3">
        <f t="shared" si="53"/>
        <v>14.982248520710058</v>
      </c>
      <c r="N293" s="3">
        <f>M293/(VLOOKUP($BI293,'5-7 Weighting'!$M$9:$N$20,2,FALSE)/VLOOKUP($BI293,'5-7 Weighting'!$M$9:$O$20,3,FALSE))</f>
        <v>0.20330581682925539</v>
      </c>
      <c r="O293" s="3">
        <f t="shared" si="54"/>
        <v>3.4358683044144162E-2</v>
      </c>
      <c r="P293" s="3" t="e">
        <f>1/VLOOKUP($K293,'5-7 Weighting'!Y:Z,2,FALSE)</f>
        <v>#N/A</v>
      </c>
      <c r="Q293" s="3" t="e">
        <f t="shared" si="58"/>
        <v>#N/A</v>
      </c>
      <c r="R293" s="3" t="e">
        <f>Q293/(VLOOKUP($BI293,'5-7 Weighting'!$AC$12:$AD$20,2,FALSE)/(VLOOKUP($BI293,'5-7 Weighting'!$AC$12:$AE$20,3,FALSE)))</f>
        <v>#N/A</v>
      </c>
      <c r="S293" s="3" t="e">
        <f t="shared" si="55"/>
        <v>#N/A</v>
      </c>
      <c r="T293" s="3" t="e">
        <f>1/VLOOKUP($K293,'5-7 Weighting'!$AO$9:$AP$311,2,FALSE)</f>
        <v>#N/A</v>
      </c>
      <c r="U293" s="3" t="e">
        <f t="shared" si="59"/>
        <v>#N/A</v>
      </c>
      <c r="V293" s="3" t="e">
        <f>U293/(VLOOKUP($BI293,'5-7 Weighting'!$AS$12:$AT$22,2,FALSE)/VLOOKUP($BI293,'5-7 Weighting'!$AS$12:$AU$22,3,FALSE))</f>
        <v>#N/A</v>
      </c>
      <c r="W293" s="3" t="e">
        <f t="shared" si="60"/>
        <v>#N/A</v>
      </c>
      <c r="X293" s="3">
        <f>1/VLOOKUP($K293,'5-7 Weighting'!$BE$9:$BF$487,2,FALSE)</f>
        <v>1</v>
      </c>
      <c r="Y293" s="3">
        <f t="shared" si="61"/>
        <v>14.982248520710058</v>
      </c>
      <c r="Z293" s="3">
        <f>Y293/(VLOOKUP($BI293,'5-7 Weighting'!$BI$12:$BJ$23,2,FALSE)/VLOOKUP($BI293,'5-7 Weighting'!$BI$12:$BK$23,3,FALSE))</f>
        <v>0.17355822359425499</v>
      </c>
      <c r="AA293" s="3">
        <f t="shared" si="62"/>
        <v>2.9331339787429096E-2</v>
      </c>
      <c r="AB293" s="3" t="e">
        <f>1/VLOOKUP($K293,'5-7 Weighting'!$BU$9:$BV$415,2,FALSE)</f>
        <v>#N/A</v>
      </c>
      <c r="AC293" s="3" t="e">
        <f t="shared" si="63"/>
        <v>#N/A</v>
      </c>
      <c r="AD293" s="3" t="e">
        <f>AC293/(VLOOKUP($BI293,'5-7 Weighting'!$BY$12:$BZ$23,2,FALSE)/(VLOOKUP($BI293,'5-7 Weighting'!$BY$12:$CA$23,3,FALSE)))</f>
        <v>#N/A</v>
      </c>
      <c r="AE293" s="3" t="e">
        <f t="shared" si="56"/>
        <v>#N/A</v>
      </c>
      <c r="AF293" s="3" t="e">
        <f>1/VLOOKUP($K293,'5-7 Weighting'!$CK$9:CL$445,2,FALSE)</f>
        <v>#N/A</v>
      </c>
      <c r="AG293" s="3" t="e">
        <f t="shared" si="64"/>
        <v>#N/A</v>
      </c>
      <c r="AH293" s="3" t="e">
        <f>AG293/(VLOOKUP($BI293,'5-7 Weighting'!$CO$12:$CP$23,2,FALSE)/(VLOOKUP($BI293,'5-7 Weighting'!$CO$12:$CQ$23,3,FALSE)))</f>
        <v>#N/A</v>
      </c>
      <c r="AI293" s="3" t="e">
        <f t="shared" si="57"/>
        <v>#N/A</v>
      </c>
      <c r="AJ293" s="3" t="s">
        <v>653</v>
      </c>
      <c r="AK293" s="6">
        <v>0.16900000000000001</v>
      </c>
      <c r="AL293" s="3" t="s">
        <v>4</v>
      </c>
      <c r="AM293" s="3">
        <v>6.6745655608214854E-2</v>
      </c>
      <c r="AN293" s="3" t="s">
        <v>26</v>
      </c>
      <c r="AO293" s="3" t="s">
        <v>5</v>
      </c>
      <c r="AP293" s="3" t="s">
        <v>6</v>
      </c>
      <c r="AQ293" s="3" t="s">
        <v>5</v>
      </c>
      <c r="AR293" s="3" t="s">
        <v>7</v>
      </c>
      <c r="AS293" s="3"/>
      <c r="AT293" s="3" t="s">
        <v>38</v>
      </c>
      <c r="AU293" s="3" t="s">
        <v>57</v>
      </c>
      <c r="AV293" s="3" t="s">
        <v>339</v>
      </c>
      <c r="AW293" s="4" t="s">
        <v>654</v>
      </c>
      <c r="AX293" s="4" t="s">
        <v>655</v>
      </c>
      <c r="AY293" s="4">
        <v>2012</v>
      </c>
      <c r="AZ293" s="3" t="s">
        <v>14</v>
      </c>
      <c r="BA293" s="3" t="s">
        <v>14</v>
      </c>
      <c r="BB293" s="3">
        <v>816</v>
      </c>
      <c r="BC293" s="3">
        <v>0</v>
      </c>
      <c r="BD293" s="3">
        <v>0</v>
      </c>
      <c r="BE293" s="3">
        <v>0</v>
      </c>
      <c r="BF293" s="3">
        <v>0</v>
      </c>
      <c r="BG293" s="4" t="s">
        <v>348</v>
      </c>
      <c r="BH293" s="4" t="s">
        <v>723</v>
      </c>
      <c r="BI293" s="4" t="s">
        <v>645</v>
      </c>
      <c r="BJ293" s="4" t="s">
        <v>33</v>
      </c>
      <c r="BK293" s="4"/>
      <c r="BL293" s="3">
        <v>0.20300000000000001</v>
      </c>
      <c r="BM293" s="3"/>
      <c r="BN293" s="3"/>
      <c r="BO293" s="3"/>
      <c r="BP293" s="3">
        <v>2.532</v>
      </c>
      <c r="BQ293" s="3"/>
    </row>
    <row r="294" spans="1:69" x14ac:dyDescent="0.25">
      <c r="A294" s="2">
        <v>11</v>
      </c>
      <c r="B294" s="3" t="s">
        <v>136</v>
      </c>
      <c r="C294" s="3">
        <v>11.2</v>
      </c>
      <c r="D294" s="3" t="s">
        <v>309</v>
      </c>
      <c r="E294" s="3" t="s">
        <v>228</v>
      </c>
      <c r="F294" s="3"/>
      <c r="G294" s="3"/>
      <c r="H294" s="3" t="str">
        <f>IF(AK294&lt;'2_3 - Outliers'!$F$11,"Exclude, Low outlier",IF(AK294&gt;'2_3 - Outliers'!$F$12,"Exclude, High outlier",""))</f>
        <v/>
      </c>
      <c r="I294" s="3">
        <f>IF(AM294="",VLOOKUP(BI294,'4 -Impute_SE'!$B$10:$C$21,2,FALSE),Database!AM294)</f>
        <v>5.4009386828965854E-2</v>
      </c>
      <c r="J294" s="3">
        <f t="shared" si="52"/>
        <v>18.515300000845198</v>
      </c>
      <c r="K294" s="3" t="s">
        <v>1676</v>
      </c>
      <c r="L294" s="3">
        <f>1/VLOOKUP($K294,'5-7 Weighting'!J:K,2,FALSE)</f>
        <v>1</v>
      </c>
      <c r="M294" s="3">
        <f t="shared" si="53"/>
        <v>18.515300000845198</v>
      </c>
      <c r="N294" s="3">
        <f>M294/(VLOOKUP($BI294,'5-7 Weighting'!$M$9:$N$20,2,FALSE)/VLOOKUP($BI294,'5-7 Weighting'!$M$9:$O$20,3,FALSE))</f>
        <v>1.0340101168499765</v>
      </c>
      <c r="O294" s="3">
        <f t="shared" si="54"/>
        <v>0.17578171986449601</v>
      </c>
      <c r="P294" s="3" t="e">
        <f>1/VLOOKUP($K294,'5-7 Weighting'!Y:Z,2,FALSE)</f>
        <v>#N/A</v>
      </c>
      <c r="Q294" s="3" t="e">
        <f t="shared" si="58"/>
        <v>#N/A</v>
      </c>
      <c r="R294" s="3" t="e">
        <f>Q294/(VLOOKUP($BI294,'5-7 Weighting'!$AC$12:$AD$20,2,FALSE)/(VLOOKUP($BI294,'5-7 Weighting'!$AC$12:$AE$20,3,FALSE)))</f>
        <v>#N/A</v>
      </c>
      <c r="S294" s="3" t="e">
        <f t="shared" si="55"/>
        <v>#N/A</v>
      </c>
      <c r="T294" s="3">
        <f>1/VLOOKUP($K294,'5-7 Weighting'!$AO$9:$AP$311,2,FALSE)</f>
        <v>1</v>
      </c>
      <c r="U294" s="3">
        <f t="shared" si="59"/>
        <v>18.515300000845198</v>
      </c>
      <c r="V294" s="3">
        <f>U294/(VLOOKUP($BI294,'5-7 Weighting'!$AS$12:$AT$22,2,FALSE)/VLOOKUP($BI294,'5-7 Weighting'!$AS$12:$AU$22,3,FALSE))</f>
        <v>1.0599893572473431</v>
      </c>
      <c r="W294" s="3">
        <f t="shared" si="60"/>
        <v>0.18019819073204835</v>
      </c>
      <c r="X294" s="3" t="e">
        <f>1/VLOOKUP($K294,'5-7 Weighting'!$BE$9:$BF$487,2,FALSE)</f>
        <v>#N/A</v>
      </c>
      <c r="Y294" s="3" t="e">
        <f t="shared" si="61"/>
        <v>#N/A</v>
      </c>
      <c r="Z294" s="3" t="e">
        <f>Y294/(VLOOKUP($BI294,'5-7 Weighting'!$BI$12:$BJ$23,2,FALSE)/VLOOKUP($BI294,'5-7 Weighting'!$BI$12:$BK$23,3,FALSE))</f>
        <v>#N/A</v>
      </c>
      <c r="AA294" s="3" t="e">
        <f t="shared" si="62"/>
        <v>#N/A</v>
      </c>
      <c r="AB294" s="3">
        <f>1/VLOOKUP($K294,'5-7 Weighting'!$BU$9:$BV$415,2,FALSE)</f>
        <v>1</v>
      </c>
      <c r="AC294" s="3">
        <f t="shared" si="63"/>
        <v>18.515300000845198</v>
      </c>
      <c r="AD294" s="3">
        <f>AC294/(VLOOKUP($BI294,'5-7 Weighting'!$BY$12:$BZ$23,2,FALSE)/(VLOOKUP($BI294,'5-7 Weighting'!$BY$12:$CA$23,3,FALSE)))</f>
        <v>0.91140124894932251</v>
      </c>
      <c r="AE294" s="3">
        <f t="shared" si="56"/>
        <v>0.15493821232138483</v>
      </c>
      <c r="AF294" s="3" t="e">
        <f>1/VLOOKUP($K294,'5-7 Weighting'!$CK$9:CL$445,2,FALSE)</f>
        <v>#N/A</v>
      </c>
      <c r="AG294" s="3" t="e">
        <f t="shared" si="64"/>
        <v>#N/A</v>
      </c>
      <c r="AH294" s="3" t="e">
        <f>AG294/(VLOOKUP($BI294,'5-7 Weighting'!$CO$12:$CP$23,2,FALSE)/(VLOOKUP($BI294,'5-7 Weighting'!$CO$12:$CQ$23,3,FALSE)))</f>
        <v>#N/A</v>
      </c>
      <c r="AI294" s="3" t="e">
        <f t="shared" si="57"/>
        <v>#N/A</v>
      </c>
      <c r="AJ294" s="3"/>
      <c r="AK294" s="6">
        <v>0.17</v>
      </c>
      <c r="AL294" s="3" t="s">
        <v>4</v>
      </c>
      <c r="AM294" s="3"/>
      <c r="AN294" s="3"/>
      <c r="AO294" s="3" t="s">
        <v>139</v>
      </c>
      <c r="AP294" s="3" t="s">
        <v>6</v>
      </c>
      <c r="AQ294" s="3" t="s">
        <v>5</v>
      </c>
      <c r="AR294" s="3" t="s">
        <v>7</v>
      </c>
      <c r="AS294" s="3" t="s">
        <v>37</v>
      </c>
      <c r="AT294" s="3" t="s">
        <v>28</v>
      </c>
      <c r="AU294" s="3" t="s">
        <v>57</v>
      </c>
      <c r="AV294" s="3" t="s">
        <v>11</v>
      </c>
      <c r="AW294" s="4" t="s">
        <v>12</v>
      </c>
      <c r="AX294" s="4" t="s">
        <v>140</v>
      </c>
      <c r="AY294" s="4">
        <v>2000</v>
      </c>
      <c r="AZ294" s="3" t="s">
        <v>30</v>
      </c>
      <c r="BA294" s="3" t="s">
        <v>30</v>
      </c>
      <c r="BB294" s="3">
        <v>8212</v>
      </c>
      <c r="BC294" s="3">
        <v>0</v>
      </c>
      <c r="BD294" s="3">
        <v>1</v>
      </c>
      <c r="BE294" s="3">
        <v>1</v>
      </c>
      <c r="BF294" s="3">
        <v>1</v>
      </c>
      <c r="BG294" s="4" t="s">
        <v>15</v>
      </c>
      <c r="BH294" s="4" t="s">
        <v>310</v>
      </c>
      <c r="BI294" s="4" t="s">
        <v>32</v>
      </c>
      <c r="BJ294" s="4" t="s">
        <v>142</v>
      </c>
      <c r="BK294" s="4"/>
      <c r="BL294" s="3">
        <v>0.17</v>
      </c>
      <c r="BM294" s="3"/>
      <c r="BN294" s="3"/>
      <c r="BO294" s="3" t="s">
        <v>20</v>
      </c>
      <c r="BP294" s="3" t="s">
        <v>20</v>
      </c>
      <c r="BQ294" s="3"/>
    </row>
    <row r="295" spans="1:69" x14ac:dyDescent="0.25">
      <c r="A295" s="2">
        <v>110</v>
      </c>
      <c r="B295" s="3" t="s">
        <v>824</v>
      </c>
      <c r="C295" s="3">
        <v>110.3</v>
      </c>
      <c r="D295" s="3" t="s">
        <v>863</v>
      </c>
      <c r="E295" s="3" t="s">
        <v>835</v>
      </c>
      <c r="F295" s="3">
        <v>1</v>
      </c>
      <c r="G295" s="3"/>
      <c r="H295" s="3" t="str">
        <f>IF(AK295&lt;'2_3 - Outliers'!$F$11,"Exclude, Low outlier",IF(AK295&gt;'2_3 - Outliers'!$F$12,"Exclude, High outlier",""))</f>
        <v/>
      </c>
      <c r="I295" s="3">
        <f>IF(AM295="",VLOOKUP(BI295,'4 -Impute_SE'!$B$10:$C$21,2,FALSE),Database!AM295)</f>
        <v>4.3978604725881665E-2</v>
      </c>
      <c r="J295" s="3">
        <f t="shared" si="52"/>
        <v>22.738329381593459</v>
      </c>
      <c r="K295" s="3" t="s">
        <v>1637</v>
      </c>
      <c r="L295" s="3">
        <f>1/VLOOKUP($K295,'5-7 Weighting'!J:K,2,FALSE)</f>
        <v>0.5</v>
      </c>
      <c r="M295" s="3">
        <f t="shared" si="53"/>
        <v>11.36916469079673</v>
      </c>
      <c r="N295" s="3">
        <f>M295/(VLOOKUP($BI295,'5-7 Weighting'!$M$9:$N$20,2,FALSE)/VLOOKUP($BI295,'5-7 Weighting'!$M$9:$O$20,3,FALSE))</f>
        <v>5.5786158936114104E-4</v>
      </c>
      <c r="O295" s="3">
        <f t="shared" si="54"/>
        <v>9.5191820401431052E-5</v>
      </c>
      <c r="P295" s="3">
        <f>1/VLOOKUP($K295,'5-7 Weighting'!Y:Z,2,FALSE)</f>
        <v>0.5</v>
      </c>
      <c r="Q295" s="3">
        <f t="shared" si="58"/>
        <v>11.36916469079673</v>
      </c>
      <c r="R295" s="3">
        <f>Q295/(VLOOKUP($BI295,'5-7 Weighting'!$AC$12:$AD$20,2,FALSE)/(VLOOKUP($BI295,'5-7 Weighting'!$AC$12:$AE$20,3,FALSE)))</f>
        <v>0.35908790166801191</v>
      </c>
      <c r="S295" s="3">
        <f t="shared" si="55"/>
        <v>6.1273677370498582E-2</v>
      </c>
      <c r="T295" s="3">
        <f>1/VLOOKUP($K295,'5-7 Weighting'!$AO$9:$AP$311,2,FALSE)</f>
        <v>0.5</v>
      </c>
      <c r="U295" s="3">
        <f t="shared" si="59"/>
        <v>11.36916469079673</v>
      </c>
      <c r="V295" s="3">
        <f>U295/(VLOOKUP($BI295,'5-7 Weighting'!$AS$12:$AT$22,2,FALSE)/VLOOKUP($BI295,'5-7 Weighting'!$AS$12:$AU$22,3,FALSE))</f>
        <v>0.5600519881995335</v>
      </c>
      <c r="W295" s="3">
        <f t="shared" si="60"/>
        <v>9.5565583458089132E-2</v>
      </c>
      <c r="X295" s="3" t="e">
        <f>1/VLOOKUP($K295,'5-7 Weighting'!$BE$9:$BF$487,2,FALSE)</f>
        <v>#N/A</v>
      </c>
      <c r="Y295" s="3" t="e">
        <f t="shared" si="61"/>
        <v>#N/A</v>
      </c>
      <c r="Z295" s="3" t="e">
        <f>Y295/(VLOOKUP($BI295,'5-7 Weighting'!$BI$12:$BJ$23,2,FALSE)/VLOOKUP($BI295,'5-7 Weighting'!$BI$12:$BK$23,3,FALSE))</f>
        <v>#N/A</v>
      </c>
      <c r="AA295" s="3" t="e">
        <f t="shared" si="62"/>
        <v>#N/A</v>
      </c>
      <c r="AB295" s="3">
        <f>1/VLOOKUP($K295,'5-7 Weighting'!$BU$9:$BV$415,2,FALSE)</f>
        <v>0.5</v>
      </c>
      <c r="AC295" s="3">
        <f t="shared" si="63"/>
        <v>11.36916469079673</v>
      </c>
      <c r="AD295" s="3">
        <f>AC295/(VLOOKUP($BI295,'5-7 Weighting'!$BY$12:$BZ$23,2,FALSE)/(VLOOKUP($BI295,'5-7 Weighting'!$BY$12:$CA$23,3,FALSE)))</f>
        <v>4.0487866410889244E-2</v>
      </c>
      <c r="AE295" s="3">
        <f t="shared" si="56"/>
        <v>6.9087275075457406E-3</v>
      </c>
      <c r="AF295" s="3">
        <f>1/VLOOKUP($K295,'5-7 Weighting'!$CK$9:CL$445,2,FALSE)</f>
        <v>0.5</v>
      </c>
      <c r="AG295" s="3">
        <f t="shared" si="64"/>
        <v>11.36916469079673</v>
      </c>
      <c r="AH295" s="3">
        <f>AG295/(VLOOKUP($BI295,'5-7 Weighting'!$CO$12:$CP$23,2,FALSE)/(VLOOKUP($BI295,'5-7 Weighting'!$CO$12:$CQ$23,3,FALSE)))</f>
        <v>3.3826545211123877E-4</v>
      </c>
      <c r="AI295" s="3">
        <f t="shared" si="57"/>
        <v>5.772059732998867E-5</v>
      </c>
      <c r="AJ295" s="3" t="s">
        <v>643</v>
      </c>
      <c r="AK295" s="6">
        <v>0.17063698633642085</v>
      </c>
      <c r="AL295" s="3" t="s">
        <v>827</v>
      </c>
      <c r="AM295" s="3">
        <v>4.3978604725881665E-2</v>
      </c>
      <c r="AN295" s="3" t="s">
        <v>26</v>
      </c>
      <c r="AO295" s="3" t="s">
        <v>5</v>
      </c>
      <c r="AP295" s="3" t="s">
        <v>6</v>
      </c>
      <c r="AQ295" s="3" t="s">
        <v>5</v>
      </c>
      <c r="AR295" s="3" t="s">
        <v>55</v>
      </c>
      <c r="AS295" s="3" t="s">
        <v>37</v>
      </c>
      <c r="AT295" s="3" t="s">
        <v>56</v>
      </c>
      <c r="AU295" s="3" t="s">
        <v>10</v>
      </c>
      <c r="AV295" s="3" t="s">
        <v>836</v>
      </c>
      <c r="AW295" s="4" t="s">
        <v>12</v>
      </c>
      <c r="AX295" s="4" t="s">
        <v>40</v>
      </c>
      <c r="AY295" s="4" t="s">
        <v>828</v>
      </c>
      <c r="AZ295" s="3" t="s">
        <v>2425</v>
      </c>
      <c r="BA295" s="3" t="s">
        <v>30</v>
      </c>
      <c r="BB295" s="3">
        <v>4224</v>
      </c>
      <c r="BC295" s="3">
        <v>1</v>
      </c>
      <c r="BD295" s="3">
        <v>0</v>
      </c>
      <c r="BE295" s="3">
        <v>1</v>
      </c>
      <c r="BF295" s="3">
        <v>1</v>
      </c>
      <c r="BG295" s="4" t="s">
        <v>97</v>
      </c>
      <c r="BH295" s="4" t="s">
        <v>857</v>
      </c>
      <c r="BI295" s="4" t="s">
        <v>709</v>
      </c>
      <c r="BJ295" s="4" t="s">
        <v>58</v>
      </c>
      <c r="BK295" s="4" t="s">
        <v>59</v>
      </c>
      <c r="BL295" s="3">
        <v>0.155</v>
      </c>
      <c r="BM295" s="3">
        <v>1.167657961105125</v>
      </c>
      <c r="BN295" s="3"/>
      <c r="BO295" s="3" t="s">
        <v>60</v>
      </c>
      <c r="BP295" s="3">
        <v>3.88</v>
      </c>
      <c r="BQ295" s="3"/>
    </row>
    <row r="296" spans="1:69" x14ac:dyDescent="0.25">
      <c r="A296" s="2">
        <v>103</v>
      </c>
      <c r="B296" s="3" t="s">
        <v>264</v>
      </c>
      <c r="C296" s="3">
        <v>103.1</v>
      </c>
      <c r="D296" s="3" t="s">
        <v>265</v>
      </c>
      <c r="E296" s="3" t="s">
        <v>266</v>
      </c>
      <c r="F296" s="3"/>
      <c r="G296" s="3"/>
      <c r="H296" s="3" t="str">
        <f>IF(AK296&lt;'2_3 - Outliers'!$F$11,"Exclude, Low outlier",IF(AK296&gt;'2_3 - Outliers'!$F$12,"Exclude, High outlier",""))</f>
        <v/>
      </c>
      <c r="I296" s="3">
        <f>IF(AM296="",VLOOKUP(BI296,'4 -Impute_SE'!$B$10:$C$21,2,FALSE),Database!AM296)</f>
        <v>5.5982085732565579E-2</v>
      </c>
      <c r="J296" s="3">
        <f t="shared" si="52"/>
        <v>17.862857142857145</v>
      </c>
      <c r="K296" s="3" t="s">
        <v>1677</v>
      </c>
      <c r="L296" s="3">
        <f>1/VLOOKUP($K296,'5-7 Weighting'!J:K,2,FALSE)</f>
        <v>1</v>
      </c>
      <c r="M296" s="3">
        <f t="shared" si="53"/>
        <v>17.862857142857145</v>
      </c>
      <c r="N296" s="3">
        <f>M296/(VLOOKUP($BI296,'5-7 Weighting'!$M$9:$N$20,2,FALSE)/VLOOKUP($BI296,'5-7 Weighting'!$M$9:$O$20,3,FALSE))</f>
        <v>0.99757362833532293</v>
      </c>
      <c r="O296" s="3">
        <f t="shared" si="54"/>
        <v>0.1745753849586815</v>
      </c>
      <c r="P296" s="3" t="e">
        <f>1/VLOOKUP($K296,'5-7 Weighting'!Y:Z,2,FALSE)</f>
        <v>#N/A</v>
      </c>
      <c r="Q296" s="3" t="e">
        <f t="shared" si="58"/>
        <v>#N/A</v>
      </c>
      <c r="R296" s="3" t="e">
        <f>Q296/(VLOOKUP($BI296,'5-7 Weighting'!$AC$12:$AD$20,2,FALSE)/(VLOOKUP($BI296,'5-7 Weighting'!$AC$12:$AE$20,3,FALSE)))</f>
        <v>#N/A</v>
      </c>
      <c r="S296" s="3" t="e">
        <f t="shared" si="55"/>
        <v>#N/A</v>
      </c>
      <c r="T296" s="3" t="e">
        <f>1/VLOOKUP($K296,'5-7 Weighting'!$AO$9:$AP$311,2,FALSE)</f>
        <v>#N/A</v>
      </c>
      <c r="U296" s="3" t="e">
        <f t="shared" si="59"/>
        <v>#N/A</v>
      </c>
      <c r="V296" s="3" t="e">
        <f>U296/(VLOOKUP($BI296,'5-7 Weighting'!$AS$12:$AT$22,2,FALSE)/VLOOKUP($BI296,'5-7 Weighting'!$AS$12:$AU$22,3,FALSE))</f>
        <v>#N/A</v>
      </c>
      <c r="W296" s="3" t="e">
        <f t="shared" si="60"/>
        <v>#N/A</v>
      </c>
      <c r="X296" s="3">
        <f>1/VLOOKUP($K296,'5-7 Weighting'!$BE$9:$BF$487,2,FALSE)</f>
        <v>1</v>
      </c>
      <c r="Y296" s="3">
        <f t="shared" si="61"/>
        <v>17.862857142857145</v>
      </c>
      <c r="Z296" s="3">
        <f>Y296/(VLOOKUP($BI296,'5-7 Weighting'!$BI$12:$BJ$23,2,FALSE)/VLOOKUP($BI296,'5-7 Weighting'!$BI$12:$BK$23,3,FALSE))</f>
        <v>0.98311652811191863</v>
      </c>
      <c r="AA296" s="3">
        <f t="shared" si="62"/>
        <v>0.17204539241958575</v>
      </c>
      <c r="AB296" s="3">
        <f>1/VLOOKUP($K296,'5-7 Weighting'!$BU$9:$BV$415,2,FALSE)</f>
        <v>1</v>
      </c>
      <c r="AC296" s="3">
        <f t="shared" si="63"/>
        <v>17.862857142857145</v>
      </c>
      <c r="AD296" s="3">
        <f>AC296/(VLOOKUP($BI296,'5-7 Weighting'!$BY$12:$BZ$23,2,FALSE)/(VLOOKUP($BI296,'5-7 Weighting'!$BY$12:$CA$23,3,FALSE)))</f>
        <v>0.87928525646682243</v>
      </c>
      <c r="AE296" s="3">
        <f t="shared" si="56"/>
        <v>0.15387491988169391</v>
      </c>
      <c r="AF296" s="3">
        <f>1/VLOOKUP($K296,'5-7 Weighting'!$CK$9:CL$445,2,FALSE)</f>
        <v>1</v>
      </c>
      <c r="AG296" s="3">
        <f t="shared" si="64"/>
        <v>17.862857142857145</v>
      </c>
      <c r="AH296" s="3">
        <f>AG296/(VLOOKUP($BI296,'5-7 Weighting'!$CO$12:$CP$23,2,FALSE)/(VLOOKUP($BI296,'5-7 Weighting'!$CO$12:$CQ$23,3,FALSE)))</f>
        <v>1.0174623999032426</v>
      </c>
      <c r="AI296" s="3">
        <f t="shared" si="57"/>
        <v>0.17805591998306744</v>
      </c>
      <c r="AJ296" s="3" t="s">
        <v>267</v>
      </c>
      <c r="AK296" s="6">
        <v>0.17499999999999999</v>
      </c>
      <c r="AL296" s="3" t="s">
        <v>176</v>
      </c>
      <c r="AM296" s="3">
        <v>5.5982085732565579E-2</v>
      </c>
      <c r="AN296" s="3" t="s">
        <v>26</v>
      </c>
      <c r="AO296" s="3" t="s">
        <v>5</v>
      </c>
      <c r="AP296" s="3" t="s">
        <v>6</v>
      </c>
      <c r="AQ296" s="3" t="s">
        <v>5</v>
      </c>
      <c r="AR296" s="3" t="s">
        <v>268</v>
      </c>
      <c r="AS296" s="3" t="s">
        <v>269</v>
      </c>
      <c r="AT296" s="3" t="s">
        <v>103</v>
      </c>
      <c r="AU296" s="3" t="s">
        <v>10</v>
      </c>
      <c r="AV296" s="3" t="s">
        <v>39</v>
      </c>
      <c r="AW296" s="4" t="s">
        <v>12</v>
      </c>
      <c r="AX296" s="4" t="s">
        <v>13</v>
      </c>
      <c r="AY296" s="4">
        <v>2010</v>
      </c>
      <c r="AZ296" s="3" t="s">
        <v>14</v>
      </c>
      <c r="BA296" s="3" t="s">
        <v>14</v>
      </c>
      <c r="BB296" s="3">
        <v>4399</v>
      </c>
      <c r="BC296" s="3">
        <v>1</v>
      </c>
      <c r="BD296" s="3">
        <v>0</v>
      </c>
      <c r="BE296" s="3">
        <v>1</v>
      </c>
      <c r="BF296" s="3">
        <v>1</v>
      </c>
      <c r="BG296" s="4" t="s">
        <v>15</v>
      </c>
      <c r="BH296" s="4" t="s">
        <v>270</v>
      </c>
      <c r="BI296" s="4" t="s">
        <v>32</v>
      </c>
      <c r="BJ296" s="4" t="s">
        <v>271</v>
      </c>
      <c r="BK296" s="4"/>
      <c r="BL296" s="3">
        <v>0.17499999999999999</v>
      </c>
      <c r="BM296" s="8"/>
      <c r="BN296" s="3"/>
      <c r="BO296" s="3" t="s">
        <v>20</v>
      </c>
      <c r="BP296" s="3">
        <v>3.1259999999999999</v>
      </c>
      <c r="BQ296" s="3"/>
    </row>
    <row r="297" spans="1:69" x14ac:dyDescent="0.25">
      <c r="A297" s="2">
        <v>65</v>
      </c>
      <c r="B297" s="3" t="s">
        <v>354</v>
      </c>
      <c r="C297" s="3">
        <v>65.900000000000006</v>
      </c>
      <c r="D297" s="3" t="s">
        <v>864</v>
      </c>
      <c r="E297" s="3" t="s">
        <v>369</v>
      </c>
      <c r="F297" s="3"/>
      <c r="G297" s="3"/>
      <c r="H297" s="3" t="str">
        <f>IF(AK297&lt;'2_3 - Outliers'!$F$11,"Exclude, Low outlier",IF(AK297&gt;'2_3 - Outliers'!$F$12,"Exclude, High outlier",""))</f>
        <v/>
      </c>
      <c r="I297" s="3">
        <f>IF(AM297="",VLOOKUP(BI297,'4 -Impute_SE'!$B$10:$C$21,2,FALSE),Database!AM297)</f>
        <v>4.2832281553398056E-2</v>
      </c>
      <c r="J297" s="3">
        <f t="shared" si="52"/>
        <v>23.346876788557765</v>
      </c>
      <c r="K297" s="3" t="s">
        <v>1586</v>
      </c>
      <c r="L297" s="3">
        <f>1/VLOOKUP($K297,'5-7 Weighting'!J:K,2,FALSE)</f>
        <v>0.5</v>
      </c>
      <c r="M297" s="3">
        <f t="shared" si="53"/>
        <v>11.673438394278882</v>
      </c>
      <c r="N297" s="3">
        <f>M297/(VLOOKUP($BI297,'5-7 Weighting'!$M$9:$N$20,2,FALSE)/VLOOKUP($BI297,'5-7 Weighting'!$M$9:$O$20,3,FALSE))</f>
        <v>0.23648194849313187</v>
      </c>
      <c r="O297" s="3">
        <f t="shared" si="54"/>
        <v>4.1731732968634486E-2</v>
      </c>
      <c r="P297" s="3" t="e">
        <f>1/VLOOKUP($K297,'5-7 Weighting'!Y:Z,2,FALSE)</f>
        <v>#N/A</v>
      </c>
      <c r="Q297" s="3" t="e">
        <f t="shared" si="58"/>
        <v>#N/A</v>
      </c>
      <c r="R297" s="3" t="e">
        <f>Q297/(VLOOKUP($BI297,'5-7 Weighting'!$AC$12:$AD$20,2,FALSE)/(VLOOKUP($BI297,'5-7 Weighting'!$AC$12:$AE$20,3,FALSE)))</f>
        <v>#N/A</v>
      </c>
      <c r="S297" s="3" t="e">
        <f t="shared" si="55"/>
        <v>#N/A</v>
      </c>
      <c r="T297" s="3" t="e">
        <f>1/VLOOKUP($K297,'5-7 Weighting'!$AO$9:$AP$311,2,FALSE)</f>
        <v>#N/A</v>
      </c>
      <c r="U297" s="3" t="e">
        <f t="shared" si="59"/>
        <v>#N/A</v>
      </c>
      <c r="V297" s="3" t="e">
        <f>U297/(VLOOKUP($BI297,'5-7 Weighting'!$AS$12:$AT$22,2,FALSE)/VLOOKUP($BI297,'5-7 Weighting'!$AS$12:$AU$22,3,FALSE))</f>
        <v>#N/A</v>
      </c>
      <c r="W297" s="3" t="e">
        <f t="shared" si="60"/>
        <v>#N/A</v>
      </c>
      <c r="X297" s="3">
        <f>1/VLOOKUP($K297,'5-7 Weighting'!$BE$9:$BF$487,2,FALSE)</f>
        <v>0.5</v>
      </c>
      <c r="Y297" s="3">
        <f t="shared" si="61"/>
        <v>11.673438394278882</v>
      </c>
      <c r="Z297" s="3">
        <f>Y297/(VLOOKUP($BI297,'5-7 Weighting'!$BI$12:$BJ$23,2,FALSE)/VLOOKUP($BI297,'5-7 Weighting'!$BI$12:$BK$23,3,FALSE))</f>
        <v>0.18434860954358875</v>
      </c>
      <c r="AA297" s="3">
        <f t="shared" si="62"/>
        <v>3.253181477754756E-2</v>
      </c>
      <c r="AB297" s="3" t="e">
        <f>1/VLOOKUP($K297,'5-7 Weighting'!$BU$9:$BV$415,2,FALSE)</f>
        <v>#N/A</v>
      </c>
      <c r="AC297" s="3" t="e">
        <f t="shared" si="63"/>
        <v>#N/A</v>
      </c>
      <c r="AD297" s="3" t="e">
        <f>AC297/(VLOOKUP($BI297,'5-7 Weighting'!$BY$12:$BZ$23,2,FALSE)/(VLOOKUP($BI297,'5-7 Weighting'!$BY$12:$CA$23,3,FALSE)))</f>
        <v>#N/A</v>
      </c>
      <c r="AE297" s="3" t="e">
        <f t="shared" si="56"/>
        <v>#N/A</v>
      </c>
      <c r="AF297" s="3">
        <f>1/VLOOKUP($K297,'5-7 Weighting'!$CK$9:CL$445,2,FALSE)</f>
        <v>0.5</v>
      </c>
      <c r="AG297" s="3">
        <f t="shared" si="64"/>
        <v>11.673438394278882</v>
      </c>
      <c r="AH297" s="3">
        <f>AG297/(VLOOKUP($BI297,'5-7 Weighting'!$CO$12:$CP$23,2,FALSE)/(VLOOKUP($BI297,'5-7 Weighting'!$CO$12:$CQ$23,3,FALSE)))</f>
        <v>0.17890566658779111</v>
      </c>
      <c r="AI297" s="3">
        <f t="shared" si="57"/>
        <v>3.1571304077080906E-2</v>
      </c>
      <c r="AJ297" s="3" t="s">
        <v>357</v>
      </c>
      <c r="AK297" s="6">
        <v>0.17646899999999999</v>
      </c>
      <c r="AL297" s="3" t="s">
        <v>358</v>
      </c>
      <c r="AM297" s="3">
        <v>4.2832281553398056E-2</v>
      </c>
      <c r="AN297" s="3" t="s">
        <v>26</v>
      </c>
      <c r="AO297" s="3" t="s">
        <v>5</v>
      </c>
      <c r="AP297" s="3" t="s">
        <v>6</v>
      </c>
      <c r="AQ297" s="3" t="s">
        <v>5</v>
      </c>
      <c r="AR297" s="3" t="s">
        <v>7</v>
      </c>
      <c r="AS297" s="3" t="s">
        <v>359</v>
      </c>
      <c r="AT297" s="3" t="s">
        <v>28</v>
      </c>
      <c r="AU297" s="3" t="s">
        <v>10</v>
      </c>
      <c r="AV297" s="3" t="s">
        <v>11</v>
      </c>
      <c r="AW297" s="3" t="s">
        <v>108</v>
      </c>
      <c r="AX297" s="3" t="s">
        <v>360</v>
      </c>
      <c r="AY297" s="3">
        <v>2010</v>
      </c>
      <c r="AZ297" s="3" t="s">
        <v>14</v>
      </c>
      <c r="BA297" s="3" t="s">
        <v>14</v>
      </c>
      <c r="BB297" s="3">
        <v>473</v>
      </c>
      <c r="BC297" s="3">
        <v>1</v>
      </c>
      <c r="BD297" s="3">
        <v>0</v>
      </c>
      <c r="BE297" s="3">
        <v>0</v>
      </c>
      <c r="BF297" s="3">
        <v>0</v>
      </c>
      <c r="BG297" s="3" t="s">
        <v>15</v>
      </c>
      <c r="BH297" s="3" t="s">
        <v>559</v>
      </c>
      <c r="BI297" s="3" t="s">
        <v>42</v>
      </c>
      <c r="BJ297" s="3" t="s">
        <v>33</v>
      </c>
      <c r="BK297" s="4"/>
      <c r="BL297" s="3">
        <v>0.997</v>
      </c>
      <c r="BM297" s="3"/>
      <c r="BN297" s="3"/>
      <c r="BO297" s="3" t="s">
        <v>20</v>
      </c>
      <c r="BP297" s="3">
        <v>4.12</v>
      </c>
      <c r="BQ297" s="3"/>
    </row>
    <row r="298" spans="1:69" x14ac:dyDescent="0.25">
      <c r="A298" s="2">
        <v>127</v>
      </c>
      <c r="B298" s="3" t="s">
        <v>650</v>
      </c>
      <c r="C298" s="3">
        <v>127.1</v>
      </c>
      <c r="D298" s="3" t="s">
        <v>716</v>
      </c>
      <c r="E298" s="3" t="s">
        <v>652</v>
      </c>
      <c r="F298" s="3"/>
      <c r="G298" s="3"/>
      <c r="H298" s="3" t="str">
        <f>IF(AK298&lt;'2_3 - Outliers'!$F$11,"Exclude, Low outlier",IF(AK298&gt;'2_3 - Outliers'!$F$12,"Exclude, High outlier",""))</f>
        <v/>
      </c>
      <c r="I298" s="3">
        <f>IF(AM298="",VLOOKUP(BI298,'4 -Impute_SE'!$B$10:$C$21,2,FALSE),Database!AM298)</f>
        <v>4.9189337730145645E-2</v>
      </c>
      <c r="J298" s="3">
        <f t="shared" si="52"/>
        <v>20.329608938547487</v>
      </c>
      <c r="K298" s="3" t="s">
        <v>1678</v>
      </c>
      <c r="L298" s="3">
        <f>1/VLOOKUP($K298,'5-7 Weighting'!J:K,2,FALSE)</f>
        <v>1</v>
      </c>
      <c r="M298" s="3">
        <f t="shared" si="53"/>
        <v>20.329608938547487</v>
      </c>
      <c r="N298" s="3">
        <f>M298/(VLOOKUP($BI298,'5-7 Weighting'!$M$9:$N$20,2,FALSE)/VLOOKUP($BI298,'5-7 Weighting'!$M$9:$O$20,3,FALSE))</f>
        <v>2.2689146366912865</v>
      </c>
      <c r="O298" s="3">
        <f t="shared" si="54"/>
        <v>0.40613571996774028</v>
      </c>
      <c r="P298" s="3" t="e">
        <f>1/VLOOKUP($K298,'5-7 Weighting'!Y:Z,2,FALSE)</f>
        <v>#N/A</v>
      </c>
      <c r="Q298" s="3" t="e">
        <f t="shared" si="58"/>
        <v>#N/A</v>
      </c>
      <c r="R298" s="3" t="e">
        <f>Q298/(VLOOKUP($BI298,'5-7 Weighting'!$AC$12:$AD$20,2,FALSE)/(VLOOKUP($BI298,'5-7 Weighting'!$AC$12:$AE$20,3,FALSE)))</f>
        <v>#N/A</v>
      </c>
      <c r="S298" s="3" t="e">
        <f t="shared" si="55"/>
        <v>#N/A</v>
      </c>
      <c r="T298" s="3" t="e">
        <f>1/VLOOKUP($K298,'5-7 Weighting'!$AO$9:$AP$311,2,FALSE)</f>
        <v>#N/A</v>
      </c>
      <c r="U298" s="3" t="e">
        <f t="shared" si="59"/>
        <v>#N/A</v>
      </c>
      <c r="V298" s="3" t="e">
        <f>U298/(VLOOKUP($BI298,'5-7 Weighting'!$AS$12:$AT$22,2,FALSE)/VLOOKUP($BI298,'5-7 Weighting'!$AS$12:$AU$22,3,FALSE))</f>
        <v>#N/A</v>
      </c>
      <c r="W298" s="3" t="e">
        <f t="shared" si="60"/>
        <v>#N/A</v>
      </c>
      <c r="X298" s="3">
        <f>1/VLOOKUP($K298,'5-7 Weighting'!$BE$9:$BF$487,2,FALSE)</f>
        <v>1</v>
      </c>
      <c r="Y298" s="3">
        <f t="shared" si="61"/>
        <v>20.329608938547487</v>
      </c>
      <c r="Z298" s="3">
        <f>Y298/(VLOOKUP($BI298,'5-7 Weighting'!$BI$12:$BJ$23,2,FALSE)/VLOOKUP($BI298,'5-7 Weighting'!$BI$12:$BK$23,3,FALSE))</f>
        <v>2.0699953248926666</v>
      </c>
      <c r="AA298" s="3">
        <f t="shared" si="62"/>
        <v>0.37052916315578732</v>
      </c>
      <c r="AB298" s="3" t="e">
        <f>1/VLOOKUP($K298,'5-7 Weighting'!$BU$9:$BV$415,2,FALSE)</f>
        <v>#N/A</v>
      </c>
      <c r="AC298" s="3" t="e">
        <f t="shared" si="63"/>
        <v>#N/A</v>
      </c>
      <c r="AD298" s="3" t="e">
        <f>AC298/(VLOOKUP($BI298,'5-7 Weighting'!$BY$12:$BZ$23,2,FALSE)/(VLOOKUP($BI298,'5-7 Weighting'!$BY$12:$CA$23,3,FALSE)))</f>
        <v>#N/A</v>
      </c>
      <c r="AE298" s="3" t="e">
        <f t="shared" si="56"/>
        <v>#N/A</v>
      </c>
      <c r="AF298" s="3" t="e">
        <f>1/VLOOKUP($K298,'5-7 Weighting'!$CK$9:CL$445,2,FALSE)</f>
        <v>#N/A</v>
      </c>
      <c r="AG298" s="3" t="e">
        <f t="shared" si="64"/>
        <v>#N/A</v>
      </c>
      <c r="AH298" s="3" t="e">
        <f>AG298/(VLOOKUP($BI298,'5-7 Weighting'!$CO$12:$CP$23,2,FALSE)/(VLOOKUP($BI298,'5-7 Weighting'!$CO$12:$CQ$23,3,FALSE)))</f>
        <v>#N/A</v>
      </c>
      <c r="AI298" s="3" t="e">
        <f t="shared" si="57"/>
        <v>#N/A</v>
      </c>
      <c r="AJ298" s="3" t="s">
        <v>653</v>
      </c>
      <c r="AK298" s="6">
        <v>0.17899999999999999</v>
      </c>
      <c r="AL298" s="3" t="s">
        <v>4</v>
      </c>
      <c r="AM298" s="3">
        <v>4.9189337730145645E-2</v>
      </c>
      <c r="AN298" s="3" t="s">
        <v>26</v>
      </c>
      <c r="AO298" s="3" t="s">
        <v>5</v>
      </c>
      <c r="AP298" s="3" t="s">
        <v>6</v>
      </c>
      <c r="AQ298" s="3" t="s">
        <v>5</v>
      </c>
      <c r="AR298" s="3" t="s">
        <v>7</v>
      </c>
      <c r="AS298" s="3"/>
      <c r="AT298" s="3" t="s">
        <v>38</v>
      </c>
      <c r="AU298" s="3" t="s">
        <v>57</v>
      </c>
      <c r="AV298" s="3" t="s">
        <v>339</v>
      </c>
      <c r="AW298" s="3" t="s">
        <v>654</v>
      </c>
      <c r="AX298" s="3" t="s">
        <v>655</v>
      </c>
      <c r="AY298" s="3">
        <v>2012</v>
      </c>
      <c r="AZ298" s="3" t="s">
        <v>14</v>
      </c>
      <c r="BA298" s="3" t="s">
        <v>14</v>
      </c>
      <c r="BB298" s="3">
        <v>816</v>
      </c>
      <c r="BC298" s="3">
        <v>0</v>
      </c>
      <c r="BD298" s="3">
        <v>0</v>
      </c>
      <c r="BE298" s="3">
        <v>0</v>
      </c>
      <c r="BF298" s="3">
        <v>0</v>
      </c>
      <c r="BG298" s="3" t="s">
        <v>348</v>
      </c>
      <c r="BH298" s="3" t="s">
        <v>717</v>
      </c>
      <c r="BI298" s="3" t="s">
        <v>350</v>
      </c>
      <c r="BJ298" s="3" t="s">
        <v>33</v>
      </c>
      <c r="BK298" s="4"/>
      <c r="BL298" s="3">
        <v>0.29599999999999999</v>
      </c>
      <c r="BM298" s="3"/>
      <c r="BN298" s="3"/>
      <c r="BO298" s="3"/>
      <c r="BP298" s="3">
        <v>3.6389999999999998</v>
      </c>
      <c r="BQ298" s="3"/>
    </row>
    <row r="299" spans="1:69" x14ac:dyDescent="0.25">
      <c r="A299" s="2">
        <v>21</v>
      </c>
      <c r="B299" s="3" t="s">
        <v>441</v>
      </c>
      <c r="C299" s="3">
        <v>21.1</v>
      </c>
      <c r="D299" s="3" t="s">
        <v>757</v>
      </c>
      <c r="E299" s="3" t="s">
        <v>443</v>
      </c>
      <c r="F299" s="3"/>
      <c r="G299" s="3"/>
      <c r="H299" s="3" t="str">
        <f>IF(AK299&lt;'2_3 - Outliers'!$F$11,"Exclude, Low outlier",IF(AK299&gt;'2_3 - Outliers'!$F$12,"Exclude, High outlier",""))</f>
        <v/>
      </c>
      <c r="I299" s="3">
        <f>IF(AM299="",VLOOKUP(BI299,'4 -Impute_SE'!$B$10:$C$21,2,FALSE),Database!AM299)</f>
        <v>3.9038128249566727E-2</v>
      </c>
      <c r="J299" s="3">
        <f t="shared" si="52"/>
        <v>25.615982241953382</v>
      </c>
      <c r="K299" s="3" t="s">
        <v>1679</v>
      </c>
      <c r="L299" s="3">
        <f>1/VLOOKUP($K299,'5-7 Weighting'!J:K,2,FALSE)</f>
        <v>1</v>
      </c>
      <c r="M299" s="3">
        <f t="shared" si="53"/>
        <v>25.615982241953382</v>
      </c>
      <c r="N299" s="3">
        <f>M299/(VLOOKUP($BI299,'5-7 Weighting'!$M$9:$N$20,2,FALSE)/VLOOKUP($BI299,'5-7 Weighting'!$M$9:$O$20,3,FALSE))</f>
        <v>0.51893171390800075</v>
      </c>
      <c r="O299" s="3">
        <f t="shared" si="54"/>
        <v>9.3511494846221732E-2</v>
      </c>
      <c r="P299" s="3" t="e">
        <f>1/VLOOKUP($K299,'5-7 Weighting'!Y:Z,2,FALSE)</f>
        <v>#N/A</v>
      </c>
      <c r="Q299" s="3" t="e">
        <f t="shared" si="58"/>
        <v>#N/A</v>
      </c>
      <c r="R299" s="3" t="e">
        <f>Q299/(VLOOKUP($BI299,'5-7 Weighting'!$AC$12:$AD$20,2,FALSE)/(VLOOKUP($BI299,'5-7 Weighting'!$AC$12:$AE$20,3,FALSE)))</f>
        <v>#N/A</v>
      </c>
      <c r="S299" s="3" t="e">
        <f t="shared" si="55"/>
        <v>#N/A</v>
      </c>
      <c r="T299" s="3">
        <f>1/VLOOKUP($K299,'5-7 Weighting'!$AO$9:$AP$311,2,FALSE)</f>
        <v>1</v>
      </c>
      <c r="U299" s="3">
        <f t="shared" si="59"/>
        <v>25.615982241953382</v>
      </c>
      <c r="V299" s="3">
        <f>U299/(VLOOKUP($BI299,'5-7 Weighting'!$AS$12:$AT$22,2,FALSE)/VLOOKUP($BI299,'5-7 Weighting'!$AS$12:$AU$22,3,FALSE))</f>
        <v>1.4437022825447134</v>
      </c>
      <c r="W299" s="3">
        <f t="shared" si="60"/>
        <v>0.26015515131455735</v>
      </c>
      <c r="X299" s="3" t="e">
        <f>1/VLOOKUP($K299,'5-7 Weighting'!$BE$9:$BF$487,2,FALSE)</f>
        <v>#N/A</v>
      </c>
      <c r="Y299" s="3" t="e">
        <f t="shared" si="61"/>
        <v>#N/A</v>
      </c>
      <c r="Z299" s="3" t="e">
        <f>Y299/(VLOOKUP($BI299,'5-7 Weighting'!$BI$12:$BJ$23,2,FALSE)/VLOOKUP($BI299,'5-7 Weighting'!$BI$12:$BK$23,3,FALSE))</f>
        <v>#N/A</v>
      </c>
      <c r="AA299" s="3" t="e">
        <f t="shared" si="62"/>
        <v>#N/A</v>
      </c>
      <c r="AB299" s="3" t="e">
        <f>1/VLOOKUP($K299,'5-7 Weighting'!$BU$9:$BV$415,2,FALSE)</f>
        <v>#N/A</v>
      </c>
      <c r="AC299" s="3" t="e">
        <f t="shared" si="63"/>
        <v>#N/A</v>
      </c>
      <c r="AD299" s="3" t="e">
        <f>AC299/(VLOOKUP($BI299,'5-7 Weighting'!$BY$12:$BZ$23,2,FALSE)/(VLOOKUP($BI299,'5-7 Weighting'!$BY$12:$CA$23,3,FALSE)))</f>
        <v>#N/A</v>
      </c>
      <c r="AE299" s="3" t="e">
        <f t="shared" si="56"/>
        <v>#N/A</v>
      </c>
      <c r="AF299" s="3">
        <f>1/VLOOKUP($K299,'5-7 Weighting'!$CK$9:CL$445,2,FALSE)</f>
        <v>1</v>
      </c>
      <c r="AG299" s="3">
        <f t="shared" si="64"/>
        <v>25.615982241953382</v>
      </c>
      <c r="AH299" s="3">
        <f>AG299/(VLOOKUP($BI299,'5-7 Weighting'!$CO$12:$CP$23,2,FALSE)/(VLOOKUP($BI299,'5-7 Weighting'!$CO$12:$CQ$23,3,FALSE)))</f>
        <v>0.39258736145330819</v>
      </c>
      <c r="AI299" s="3">
        <f t="shared" si="57"/>
        <v>7.0744242533886142E-2</v>
      </c>
      <c r="AJ299" s="3" t="s">
        <v>267</v>
      </c>
      <c r="AK299" s="6">
        <v>0.1802</v>
      </c>
      <c r="AL299" s="3" t="s">
        <v>157</v>
      </c>
      <c r="AM299" s="3">
        <v>3.9038128249566727E-2</v>
      </c>
      <c r="AN299" s="3" t="s">
        <v>26</v>
      </c>
      <c r="AO299" s="3" t="s">
        <v>5</v>
      </c>
      <c r="AP299" s="3" t="s">
        <v>6</v>
      </c>
      <c r="AQ299" s="3" t="s">
        <v>5</v>
      </c>
      <c r="AR299" s="3" t="s">
        <v>7</v>
      </c>
      <c r="AS299" s="3" t="s">
        <v>8</v>
      </c>
      <c r="AT299" s="3" t="s">
        <v>28</v>
      </c>
      <c r="AU299" s="3" t="s">
        <v>10</v>
      </c>
      <c r="AV299" s="3" t="s">
        <v>11</v>
      </c>
      <c r="AW299" s="4" t="s">
        <v>12</v>
      </c>
      <c r="AX299" s="4" t="s">
        <v>444</v>
      </c>
      <c r="AY299" s="4" t="s">
        <v>445</v>
      </c>
      <c r="AZ299" s="3" t="s">
        <v>2425</v>
      </c>
      <c r="BA299" s="3" t="s">
        <v>30</v>
      </c>
      <c r="BB299" s="3">
        <v>348</v>
      </c>
      <c r="BC299" s="3">
        <v>1</v>
      </c>
      <c r="BD299" s="3">
        <v>0</v>
      </c>
      <c r="BE299" s="3">
        <v>0</v>
      </c>
      <c r="BF299" s="3">
        <v>0</v>
      </c>
      <c r="BG299" s="4" t="s">
        <v>15</v>
      </c>
      <c r="BH299" s="4" t="s">
        <v>758</v>
      </c>
      <c r="BI299" s="4" t="s">
        <v>42</v>
      </c>
      <c r="BJ299" s="4" t="s">
        <v>33</v>
      </c>
      <c r="BK299" s="4"/>
      <c r="BL299" s="3">
        <v>0.1802</v>
      </c>
      <c r="BM299" s="3"/>
      <c r="BN299" s="3"/>
      <c r="BO299" s="3" t="s">
        <v>20</v>
      </c>
      <c r="BP299" s="3">
        <v>4.6159999999999997</v>
      </c>
      <c r="BQ299" s="3"/>
    </row>
    <row r="300" spans="1:69" x14ac:dyDescent="0.25">
      <c r="A300" s="2">
        <v>131</v>
      </c>
      <c r="B300" s="3" t="s">
        <v>68</v>
      </c>
      <c r="C300" s="3">
        <v>131.1</v>
      </c>
      <c r="D300" s="3" t="s">
        <v>306</v>
      </c>
      <c r="E300" s="3" t="s">
        <v>307</v>
      </c>
      <c r="F300" s="3">
        <v>1</v>
      </c>
      <c r="G300" s="3"/>
      <c r="H300" s="3" t="str">
        <f>IF(AK300&lt;'2_3 - Outliers'!$F$11,"Exclude, Low outlier",IF(AK300&gt;'2_3 - Outliers'!$F$12,"Exclude, High outlier",""))</f>
        <v/>
      </c>
      <c r="I300" s="3">
        <f>IF(AM300="",VLOOKUP(BI300,'4 -Impute_SE'!$B$10:$C$21,2,FALSE),Database!AM300)</f>
        <v>7.2741935483870965E-2</v>
      </c>
      <c r="J300" s="3">
        <f t="shared" si="52"/>
        <v>13.747228381374724</v>
      </c>
      <c r="K300" s="3" t="s">
        <v>1615</v>
      </c>
      <c r="L300" s="3">
        <f>1/VLOOKUP($K300,'5-7 Weighting'!J:K,2,FALSE)</f>
        <v>0.5</v>
      </c>
      <c r="M300" s="3">
        <f t="shared" si="53"/>
        <v>6.8736141906873618</v>
      </c>
      <c r="N300" s="3">
        <f>M300/(VLOOKUP($BI300,'5-7 Weighting'!$M$9:$N$20,2,FALSE)/VLOOKUP($BI300,'5-7 Weighting'!$M$9:$O$20,3,FALSE))</f>
        <v>0.13924652035688428</v>
      </c>
      <c r="O300" s="3">
        <f t="shared" si="54"/>
        <v>2.5120072272381926E-2</v>
      </c>
      <c r="P300" s="3">
        <f>1/VLOOKUP($K300,'5-7 Weighting'!Y:Z,2,FALSE)</f>
        <v>0.5</v>
      </c>
      <c r="Q300" s="3">
        <f t="shared" si="58"/>
        <v>6.8736141906873618</v>
      </c>
      <c r="R300" s="3">
        <f>Q300/(VLOOKUP($BI300,'5-7 Weighting'!$AC$12:$AD$20,2,FALSE)/(VLOOKUP($BI300,'5-7 Weighting'!$AC$12:$AE$20,3,FALSE)))</f>
        <v>3.0690031565897242E-2</v>
      </c>
      <c r="S300" s="3">
        <f t="shared" si="55"/>
        <v>5.5364816944878624E-3</v>
      </c>
      <c r="T300" s="3">
        <f>1/VLOOKUP($K300,'5-7 Weighting'!$AO$9:$AP$311,2,FALSE)</f>
        <v>0.5</v>
      </c>
      <c r="U300" s="3">
        <f t="shared" si="59"/>
        <v>6.8736141906873618</v>
      </c>
      <c r="V300" s="3">
        <f>U300/(VLOOKUP($BI300,'5-7 Weighting'!$AS$12:$AT$22,2,FALSE)/VLOOKUP($BI300,'5-7 Weighting'!$AS$12:$AU$22,3,FALSE))</f>
        <v>0.38739301123400338</v>
      </c>
      <c r="W300" s="3">
        <f t="shared" si="60"/>
        <v>6.9885699226614209E-2</v>
      </c>
      <c r="X300" s="3" t="e">
        <f>1/VLOOKUP($K300,'5-7 Weighting'!$BE$9:$BF$487,2,FALSE)</f>
        <v>#N/A</v>
      </c>
      <c r="Y300" s="3" t="e">
        <f t="shared" si="61"/>
        <v>#N/A</v>
      </c>
      <c r="Z300" s="3" t="e">
        <f>Y300/(VLOOKUP($BI300,'5-7 Weighting'!$BI$12:$BJ$23,2,FALSE)/VLOOKUP($BI300,'5-7 Weighting'!$BI$12:$BK$23,3,FALSE))</f>
        <v>#N/A</v>
      </c>
      <c r="AA300" s="3" t="e">
        <f t="shared" si="62"/>
        <v>#N/A</v>
      </c>
      <c r="AB300" s="3">
        <f>1/VLOOKUP($K300,'5-7 Weighting'!$BU$9:$BV$415,2,FALSE)</f>
        <v>0.5</v>
      </c>
      <c r="AC300" s="3">
        <f t="shared" si="63"/>
        <v>6.8736141906873618</v>
      </c>
      <c r="AD300" s="3">
        <f>AC300/(VLOOKUP($BI300,'5-7 Weighting'!$BY$12:$BZ$23,2,FALSE)/(VLOOKUP($BI300,'5-7 Weighting'!$BY$12:$CA$23,3,FALSE)))</f>
        <v>0.36933393017303662</v>
      </c>
      <c r="AE300" s="3">
        <f t="shared" si="56"/>
        <v>6.662784100321581E-2</v>
      </c>
      <c r="AF300" s="3" t="e">
        <f>1/VLOOKUP($K300,'5-7 Weighting'!$CK$9:CL$445,2,FALSE)</f>
        <v>#N/A</v>
      </c>
      <c r="AG300" s="3" t="e">
        <f t="shared" si="64"/>
        <v>#N/A</v>
      </c>
      <c r="AH300" s="3" t="e">
        <f>AG300/(VLOOKUP($BI300,'5-7 Weighting'!$CO$12:$CP$23,2,FALSE)/(VLOOKUP($BI300,'5-7 Weighting'!$CO$12:$CQ$23,3,FALSE)))</f>
        <v>#N/A</v>
      </c>
      <c r="AI300" s="3" t="e">
        <f t="shared" si="57"/>
        <v>#N/A</v>
      </c>
      <c r="AJ300" s="3" t="s">
        <v>643</v>
      </c>
      <c r="AK300" s="6">
        <v>0.1804</v>
      </c>
      <c r="AL300" s="3" t="s">
        <v>72</v>
      </c>
      <c r="AM300" s="3">
        <v>7.2741935483870965E-2</v>
      </c>
      <c r="AN300" s="3" t="s">
        <v>26</v>
      </c>
      <c r="AO300" s="3" t="s">
        <v>5</v>
      </c>
      <c r="AP300" s="3" t="s">
        <v>6</v>
      </c>
      <c r="AQ300" s="3" t="s">
        <v>5</v>
      </c>
      <c r="AR300" s="3" t="s">
        <v>55</v>
      </c>
      <c r="AS300" s="3" t="s">
        <v>37</v>
      </c>
      <c r="AT300" s="3" t="s">
        <v>73</v>
      </c>
      <c r="AU300" s="3" t="s">
        <v>57</v>
      </c>
      <c r="AV300" s="3" t="s">
        <v>191</v>
      </c>
      <c r="AW300" s="4" t="s">
        <v>12</v>
      </c>
      <c r="AX300" s="4" t="s">
        <v>232</v>
      </c>
      <c r="AY300" s="4">
        <v>1991</v>
      </c>
      <c r="AZ300" s="3" t="s">
        <v>30</v>
      </c>
      <c r="BA300" s="3" t="s">
        <v>30</v>
      </c>
      <c r="BB300" s="3">
        <v>1619</v>
      </c>
      <c r="BC300" s="3">
        <v>0</v>
      </c>
      <c r="BD300" s="3">
        <v>0</v>
      </c>
      <c r="BE300" s="3">
        <v>1</v>
      </c>
      <c r="BF300" s="3">
        <v>1</v>
      </c>
      <c r="BG300" s="4" t="s">
        <v>15</v>
      </c>
      <c r="BH300" s="4" t="s">
        <v>308</v>
      </c>
      <c r="BI300" s="4" t="s">
        <v>42</v>
      </c>
      <c r="BJ300" s="4" t="s">
        <v>234</v>
      </c>
      <c r="BK300" s="4" t="s">
        <v>78</v>
      </c>
      <c r="BL300" s="3">
        <v>8.2000000000000007E-3</v>
      </c>
      <c r="BM300" s="3">
        <v>1.0082337120833602</v>
      </c>
      <c r="BN300" s="3"/>
      <c r="BO300" s="3" t="s">
        <v>60</v>
      </c>
      <c r="BP300" s="3">
        <v>2.48</v>
      </c>
      <c r="BQ300" s="3"/>
    </row>
    <row r="301" spans="1:69" x14ac:dyDescent="0.25">
      <c r="A301" s="2">
        <v>113</v>
      </c>
      <c r="B301" s="3" t="s">
        <v>502</v>
      </c>
      <c r="C301" s="3">
        <v>113.1</v>
      </c>
      <c r="D301" s="3" t="s">
        <v>598</v>
      </c>
      <c r="E301" s="3" t="s">
        <v>504</v>
      </c>
      <c r="F301" s="3"/>
      <c r="G301" s="3"/>
      <c r="H301" s="3" t="str">
        <f>IF(AK301&lt;'2_3 - Outliers'!$F$11,"Exclude, Low outlier",IF(AK301&gt;'2_3 - Outliers'!$F$12,"Exclude, High outlier",""))</f>
        <v/>
      </c>
      <c r="I301" s="3">
        <f>IF(AM301="",VLOOKUP(BI301,'4 -Impute_SE'!$B$10:$C$21,2,FALSE),Database!AM301)</f>
        <v>6.7926762940735186E-2</v>
      </c>
      <c r="J301" s="3">
        <f t="shared" si="52"/>
        <v>14.721737893979743</v>
      </c>
      <c r="K301" s="3" t="s">
        <v>1680</v>
      </c>
      <c r="L301" s="3">
        <f>1/VLOOKUP($K301,'5-7 Weighting'!J:K,2,FALSE)</f>
        <v>1</v>
      </c>
      <c r="M301" s="3">
        <f t="shared" si="53"/>
        <v>14.721737893979743</v>
      </c>
      <c r="N301" s="3">
        <f>M301/(VLOOKUP($BI301,'5-7 Weighting'!$M$9:$N$20,2,FALSE)/VLOOKUP($BI301,'5-7 Weighting'!$M$9:$O$20,3,FALSE))</f>
        <v>1.3909095258437383</v>
      </c>
      <c r="O301" s="3">
        <f t="shared" si="54"/>
        <v>0.25188363103623862</v>
      </c>
      <c r="P301" s="3" t="e">
        <f>1/VLOOKUP($K301,'5-7 Weighting'!Y:Z,2,FALSE)</f>
        <v>#N/A</v>
      </c>
      <c r="Q301" s="3" t="e">
        <f t="shared" si="58"/>
        <v>#N/A</v>
      </c>
      <c r="R301" s="3" t="e">
        <f>Q301/(VLOOKUP($BI301,'5-7 Weighting'!$AC$12:$AD$20,2,FALSE)/(VLOOKUP($BI301,'5-7 Weighting'!$AC$12:$AE$20,3,FALSE)))</f>
        <v>#N/A</v>
      </c>
      <c r="S301" s="3" t="e">
        <f t="shared" si="55"/>
        <v>#N/A</v>
      </c>
      <c r="T301" s="3" t="e">
        <f>1/VLOOKUP($K301,'5-7 Weighting'!$AO$9:$AP$311,2,FALSE)</f>
        <v>#N/A</v>
      </c>
      <c r="U301" s="3" t="e">
        <f t="shared" si="59"/>
        <v>#N/A</v>
      </c>
      <c r="V301" s="3" t="e">
        <f>U301/(VLOOKUP($BI301,'5-7 Weighting'!$AS$12:$AT$22,2,FALSE)/VLOOKUP($BI301,'5-7 Weighting'!$AS$12:$AU$22,3,FALSE))</f>
        <v>#N/A</v>
      </c>
      <c r="W301" s="3" t="e">
        <f t="shared" si="60"/>
        <v>#N/A</v>
      </c>
      <c r="X301" s="3">
        <f>1/VLOOKUP($K301,'5-7 Weighting'!$BE$9:$BF$487,2,FALSE)</f>
        <v>1</v>
      </c>
      <c r="Y301" s="3">
        <f t="shared" si="61"/>
        <v>14.721737893979743</v>
      </c>
      <c r="Z301" s="3">
        <f>Y301/(VLOOKUP($BI301,'5-7 Weighting'!$BI$12:$BJ$23,2,FALSE)/VLOOKUP($BI301,'5-7 Weighting'!$BI$12:$BK$23,3,FALSE))</f>
        <v>1.0909074000846073</v>
      </c>
      <c r="AA301" s="3">
        <f t="shared" si="62"/>
        <v>0.19755542107667176</v>
      </c>
      <c r="AB301" s="3">
        <f>1/VLOOKUP($K301,'5-7 Weighting'!$BU$9:$BV$415,2,FALSE)</f>
        <v>1</v>
      </c>
      <c r="AC301" s="3">
        <f t="shared" si="63"/>
        <v>14.721737893979743</v>
      </c>
      <c r="AD301" s="3">
        <f>AC301/(VLOOKUP($BI301,'5-7 Weighting'!$BY$12:$BZ$23,2,FALSE)/(VLOOKUP($BI301,'5-7 Weighting'!$BY$12:$CA$23,3,FALSE)))</f>
        <v>1.0991130610323385</v>
      </c>
      <c r="AE301" s="3">
        <f t="shared" si="56"/>
        <v>0.19904140678326401</v>
      </c>
      <c r="AF301" s="3">
        <f>1/VLOOKUP($K301,'5-7 Weighting'!$CK$9:CL$445,2,FALSE)</f>
        <v>1</v>
      </c>
      <c r="AG301" s="3">
        <f t="shared" si="64"/>
        <v>14.721737893979743</v>
      </c>
      <c r="AH301" s="3">
        <f>AG301/(VLOOKUP($BI301,'5-7 Weighting'!$CO$12:$CP$23,2,FALSE)/(VLOOKUP($BI301,'5-7 Weighting'!$CO$12:$CQ$23,3,FALSE)))</f>
        <v>1.1237154369612878</v>
      </c>
      <c r="AI301" s="3">
        <f t="shared" si="57"/>
        <v>0.20349671869677124</v>
      </c>
      <c r="AJ301" s="3" t="s">
        <v>505</v>
      </c>
      <c r="AK301" s="6">
        <v>0.18109275</v>
      </c>
      <c r="AL301" s="3" t="s">
        <v>72</v>
      </c>
      <c r="AM301" s="3">
        <v>6.7926762940735186E-2</v>
      </c>
      <c r="AN301" s="3" t="s">
        <v>26</v>
      </c>
      <c r="AO301" s="3" t="s">
        <v>5</v>
      </c>
      <c r="AP301" s="3" t="s">
        <v>6</v>
      </c>
      <c r="AQ301" s="3" t="s">
        <v>5</v>
      </c>
      <c r="AR301" s="3" t="s">
        <v>83</v>
      </c>
      <c r="AS301" s="3" t="s">
        <v>506</v>
      </c>
      <c r="AT301" s="3" t="s">
        <v>95</v>
      </c>
      <c r="AU301" s="3" t="s">
        <v>57</v>
      </c>
      <c r="AV301" s="3" t="s">
        <v>11</v>
      </c>
      <c r="AW301" s="4" t="s">
        <v>12</v>
      </c>
      <c r="AX301" s="4" t="s">
        <v>507</v>
      </c>
      <c r="AY301" s="4" t="s">
        <v>13</v>
      </c>
      <c r="AZ301" s="3" t="s">
        <v>2425</v>
      </c>
      <c r="BA301" s="3" t="s">
        <v>14</v>
      </c>
      <c r="BB301" s="3">
        <v>62011</v>
      </c>
      <c r="BC301" s="3">
        <v>1</v>
      </c>
      <c r="BD301" s="3">
        <v>0</v>
      </c>
      <c r="BE301" s="3">
        <v>1</v>
      </c>
      <c r="BF301" s="3">
        <v>1</v>
      </c>
      <c r="BG301" s="4" t="s">
        <v>332</v>
      </c>
      <c r="BH301" s="4" t="s">
        <v>599</v>
      </c>
      <c r="BI301" s="4" t="s">
        <v>468</v>
      </c>
      <c r="BJ301" s="4" t="s">
        <v>98</v>
      </c>
      <c r="BK301" s="4" t="s">
        <v>90</v>
      </c>
      <c r="BL301" s="3">
        <v>7.4999999999999997E-3</v>
      </c>
      <c r="BM301" s="3">
        <v>1.0075281954445339</v>
      </c>
      <c r="BN301" s="3"/>
      <c r="BO301" s="3" t="s">
        <v>60</v>
      </c>
      <c r="BP301" s="3">
        <v>2.6659999999999999</v>
      </c>
      <c r="BQ301" s="3"/>
    </row>
    <row r="302" spans="1:69" x14ac:dyDescent="0.25">
      <c r="A302" s="2">
        <v>71</v>
      </c>
      <c r="B302" s="3" t="s">
        <v>667</v>
      </c>
      <c r="C302" s="3">
        <v>71.3</v>
      </c>
      <c r="D302" s="3" t="s">
        <v>668</v>
      </c>
      <c r="E302" s="3" t="s">
        <v>669</v>
      </c>
      <c r="F302" s="3"/>
      <c r="G302" s="3"/>
      <c r="H302" s="3" t="str">
        <f>IF(AK302&lt;'2_3 - Outliers'!$F$11,"Exclude, Low outlier",IF(AK302&gt;'2_3 - Outliers'!$F$12,"Exclude, High outlier",""))</f>
        <v/>
      </c>
      <c r="I302" s="3">
        <f>IF(AM302="",VLOOKUP(BI302,'4 -Impute_SE'!$B$10:$C$21,2,FALSE),Database!AM302)</f>
        <v>4.9702463302186993E-2</v>
      </c>
      <c r="J302" s="3">
        <f t="shared" si="52"/>
        <v>20.119727143503535</v>
      </c>
      <c r="K302" s="3" t="s">
        <v>1681</v>
      </c>
      <c r="L302" s="3">
        <f>1/VLOOKUP($K302,'5-7 Weighting'!J:K,2,FALSE)</f>
        <v>1</v>
      </c>
      <c r="M302" s="3">
        <f t="shared" si="53"/>
        <v>20.119727143503535</v>
      </c>
      <c r="N302" s="3">
        <f>M302/(VLOOKUP($BI302,'5-7 Weighting'!$M$9:$N$20,2,FALSE)/VLOOKUP($BI302,'5-7 Weighting'!$M$9:$O$20,3,FALSE))</f>
        <v>0.37214243954882059</v>
      </c>
      <c r="O302" s="3">
        <f t="shared" si="54"/>
        <v>6.7394995802291413E-2</v>
      </c>
      <c r="P302" s="3" t="e">
        <f>1/VLOOKUP($K302,'5-7 Weighting'!Y:Z,2,FALSE)</f>
        <v>#N/A</v>
      </c>
      <c r="Q302" s="3" t="e">
        <f t="shared" si="58"/>
        <v>#N/A</v>
      </c>
      <c r="R302" s="3" t="e">
        <f>Q302/(VLOOKUP($BI302,'5-7 Weighting'!$AC$12:$AD$20,2,FALSE)/(VLOOKUP($BI302,'5-7 Weighting'!$AC$12:$AE$20,3,FALSE)))</f>
        <v>#N/A</v>
      </c>
      <c r="S302" s="3" t="e">
        <f t="shared" si="55"/>
        <v>#N/A</v>
      </c>
      <c r="T302" s="3" t="e">
        <f>1/VLOOKUP($K302,'5-7 Weighting'!$AO$9:$AP$311,2,FALSE)</f>
        <v>#N/A</v>
      </c>
      <c r="U302" s="3" t="e">
        <f t="shared" si="59"/>
        <v>#N/A</v>
      </c>
      <c r="V302" s="3" t="e">
        <f>U302/(VLOOKUP($BI302,'5-7 Weighting'!$AS$12:$AT$22,2,FALSE)/VLOOKUP($BI302,'5-7 Weighting'!$AS$12:$AU$22,3,FALSE))</f>
        <v>#N/A</v>
      </c>
      <c r="W302" s="3" t="e">
        <f t="shared" si="60"/>
        <v>#N/A</v>
      </c>
      <c r="X302" s="3">
        <f>1/VLOOKUP($K302,'5-7 Weighting'!$BE$9:$BF$487,2,FALSE)</f>
        <v>1</v>
      </c>
      <c r="Y302" s="3">
        <f t="shared" si="61"/>
        <v>20.119727143503535</v>
      </c>
      <c r="Z302" s="3">
        <f>Y302/(VLOOKUP($BI302,'5-7 Weighting'!$BI$12:$BJ$23,2,FALSE)/VLOOKUP($BI302,'5-7 Weighting'!$BI$12:$BK$23,3,FALSE))</f>
        <v>0.31094082451884197</v>
      </c>
      <c r="AA302" s="3">
        <f t="shared" si="62"/>
        <v>5.6311383320362285E-2</v>
      </c>
      <c r="AB302" s="3">
        <f>1/VLOOKUP($K302,'5-7 Weighting'!$BU$9:$BV$415,2,FALSE)</f>
        <v>1</v>
      </c>
      <c r="AC302" s="3">
        <f t="shared" si="63"/>
        <v>20.119727143503535</v>
      </c>
      <c r="AD302" s="3">
        <f>AC302/(VLOOKUP($BI302,'5-7 Weighting'!$BY$12:$BZ$23,2,FALSE)/(VLOOKUP($BI302,'5-7 Weighting'!$BY$12:$CA$23,3,FALSE)))</f>
        <v>0.89019124619749457</v>
      </c>
      <c r="AE302" s="3">
        <f t="shared" si="56"/>
        <v>0.16121363468636626</v>
      </c>
      <c r="AF302" s="3">
        <f>1/VLOOKUP($K302,'5-7 Weighting'!$CK$9:CL$445,2,FALSE)</f>
        <v>1</v>
      </c>
      <c r="AG302" s="3">
        <f t="shared" si="64"/>
        <v>20.119727143503535</v>
      </c>
      <c r="AH302" s="3">
        <f>AG302/(VLOOKUP($BI302,'5-7 Weighting'!$CO$12:$CP$23,2,FALSE)/(VLOOKUP($BI302,'5-7 Weighting'!$CO$12:$CQ$23,3,FALSE)))</f>
        <v>0.30845662594149209</v>
      </c>
      <c r="AI302" s="3">
        <f t="shared" si="57"/>
        <v>5.5861494958004222E-2</v>
      </c>
      <c r="AJ302" s="3">
        <v>5</v>
      </c>
      <c r="AK302" s="6">
        <v>0.18110000000000001</v>
      </c>
      <c r="AL302" s="3" t="s">
        <v>4</v>
      </c>
      <c r="AM302" s="3"/>
      <c r="AN302" s="3"/>
      <c r="AO302" s="3" t="s">
        <v>5</v>
      </c>
      <c r="AP302" s="3" t="s">
        <v>6</v>
      </c>
      <c r="AQ302" s="3" t="s">
        <v>5</v>
      </c>
      <c r="AR302" s="3" t="s">
        <v>7</v>
      </c>
      <c r="AS302" s="3" t="s">
        <v>8</v>
      </c>
      <c r="AT302" s="3" t="s">
        <v>28</v>
      </c>
      <c r="AU302" s="3" t="s">
        <v>10</v>
      </c>
      <c r="AV302" s="3" t="s">
        <v>11</v>
      </c>
      <c r="AW302" s="4" t="s">
        <v>12</v>
      </c>
      <c r="AX302" s="4" t="s">
        <v>670</v>
      </c>
      <c r="AY302" s="4">
        <v>2011</v>
      </c>
      <c r="AZ302" s="3" t="s">
        <v>14</v>
      </c>
      <c r="BA302" s="3" t="s">
        <v>14</v>
      </c>
      <c r="BB302" s="3">
        <v>46</v>
      </c>
      <c r="BC302" s="3">
        <v>1</v>
      </c>
      <c r="BD302" s="3">
        <v>0</v>
      </c>
      <c r="BE302" s="3">
        <v>1</v>
      </c>
      <c r="BF302" s="3">
        <v>1</v>
      </c>
      <c r="BG302" s="4" t="s">
        <v>15</v>
      </c>
      <c r="BH302" s="4" t="s">
        <v>16</v>
      </c>
      <c r="BI302" s="4" t="s">
        <v>17</v>
      </c>
      <c r="BJ302" s="4" t="s">
        <v>33</v>
      </c>
      <c r="BK302" s="4"/>
      <c r="BL302" s="3">
        <v>1.0000000000000001E-5</v>
      </c>
      <c r="BM302" s="3"/>
      <c r="BN302" s="3"/>
      <c r="BO302" s="3" t="s">
        <v>20</v>
      </c>
      <c r="BP302" s="3" t="s">
        <v>20</v>
      </c>
      <c r="BQ302" s="3"/>
    </row>
    <row r="303" spans="1:69" x14ac:dyDescent="0.25">
      <c r="A303" s="2">
        <v>65</v>
      </c>
      <c r="B303" s="3" t="s">
        <v>354</v>
      </c>
      <c r="C303" s="3">
        <v>65.599999999999994</v>
      </c>
      <c r="D303" s="3" t="s">
        <v>860</v>
      </c>
      <c r="E303" s="3" t="s">
        <v>388</v>
      </c>
      <c r="F303" s="3"/>
      <c r="G303" s="3"/>
      <c r="H303" s="3" t="str">
        <f>IF(AK303&lt;'2_3 - Outliers'!$F$11,"Exclude, Low outlier",IF(AK303&gt;'2_3 - Outliers'!$F$12,"Exclude, High outlier",""))</f>
        <v/>
      </c>
      <c r="I303" s="3">
        <f>IF(AM303="",VLOOKUP(BI303,'4 -Impute_SE'!$B$10:$C$21,2,FALSE),Database!AM303)</f>
        <v>4.1897297297297284E-2</v>
      </c>
      <c r="J303" s="3">
        <f t="shared" si="52"/>
        <v>23.867888014449758</v>
      </c>
      <c r="K303" s="3" t="s">
        <v>1682</v>
      </c>
      <c r="L303" s="3">
        <f>1/VLOOKUP($K303,'5-7 Weighting'!J:K,2,FALSE)</f>
        <v>0.5</v>
      </c>
      <c r="M303" s="3">
        <f t="shared" si="53"/>
        <v>11.933944007224879</v>
      </c>
      <c r="N303" s="3">
        <f>M303/(VLOOKUP($BI303,'5-7 Weighting'!$M$9:$N$20,2,FALSE)/VLOOKUP($BI303,'5-7 Weighting'!$M$9:$O$20,3,FALSE))</f>
        <v>0.24175930319036137</v>
      </c>
      <c r="O303" s="3">
        <f t="shared" si="54"/>
        <v>4.4973032616683777E-2</v>
      </c>
      <c r="P303" s="3" t="e">
        <f>1/VLOOKUP($K303,'5-7 Weighting'!Y:Z,2,FALSE)</f>
        <v>#N/A</v>
      </c>
      <c r="Q303" s="3" t="e">
        <f t="shared" si="58"/>
        <v>#N/A</v>
      </c>
      <c r="R303" s="3" t="e">
        <f>Q303/(VLOOKUP($BI303,'5-7 Weighting'!$AC$12:$AD$20,2,FALSE)/(VLOOKUP($BI303,'5-7 Weighting'!$AC$12:$AE$20,3,FALSE)))</f>
        <v>#N/A</v>
      </c>
      <c r="S303" s="3" t="e">
        <f t="shared" si="55"/>
        <v>#N/A</v>
      </c>
      <c r="T303" s="3" t="e">
        <f>1/VLOOKUP($K303,'5-7 Weighting'!$AO$9:$AP$311,2,FALSE)</f>
        <v>#N/A</v>
      </c>
      <c r="U303" s="3" t="e">
        <f t="shared" si="59"/>
        <v>#N/A</v>
      </c>
      <c r="V303" s="3" t="e">
        <f>U303/(VLOOKUP($BI303,'5-7 Weighting'!$AS$12:$AT$22,2,FALSE)/VLOOKUP($BI303,'5-7 Weighting'!$AS$12:$AU$22,3,FALSE))</f>
        <v>#N/A</v>
      </c>
      <c r="W303" s="3" t="e">
        <f t="shared" si="60"/>
        <v>#N/A</v>
      </c>
      <c r="X303" s="3">
        <f>1/VLOOKUP($K303,'5-7 Weighting'!$BE$9:$BF$487,2,FALSE)</f>
        <v>0.5</v>
      </c>
      <c r="Y303" s="3">
        <f t="shared" si="61"/>
        <v>11.933944007224879</v>
      </c>
      <c r="Z303" s="3">
        <f>Y303/(VLOOKUP($BI303,'5-7 Weighting'!$BI$12:$BJ$23,2,FALSE)/VLOOKUP($BI303,'5-7 Weighting'!$BI$12:$BK$23,3,FALSE))</f>
        <v>0.18846255146051624</v>
      </c>
      <c r="AA303" s="3">
        <f t="shared" si="62"/>
        <v>3.5058557672891066E-2</v>
      </c>
      <c r="AB303" s="3" t="e">
        <f>1/VLOOKUP($K303,'5-7 Weighting'!$BU$9:$BV$415,2,FALSE)</f>
        <v>#N/A</v>
      </c>
      <c r="AC303" s="3" t="e">
        <f t="shared" si="63"/>
        <v>#N/A</v>
      </c>
      <c r="AD303" s="3" t="e">
        <f>AC303/(VLOOKUP($BI303,'5-7 Weighting'!$BY$12:$BZ$23,2,FALSE)/(VLOOKUP($BI303,'5-7 Weighting'!$BY$12:$CA$23,3,FALSE)))</f>
        <v>#N/A</v>
      </c>
      <c r="AE303" s="3" t="e">
        <f t="shared" si="56"/>
        <v>#N/A</v>
      </c>
      <c r="AF303" s="3">
        <f>1/VLOOKUP($K303,'5-7 Weighting'!$CK$9:CL$445,2,FALSE)</f>
        <v>0.5</v>
      </c>
      <c r="AG303" s="3">
        <f t="shared" si="64"/>
        <v>11.933944007224879</v>
      </c>
      <c r="AH303" s="3">
        <f>AG303/(VLOOKUP($BI303,'5-7 Weighting'!$CO$12:$CP$23,2,FALSE)/(VLOOKUP($BI303,'5-7 Weighting'!$CO$12:$CQ$23,3,FALSE)))</f>
        <v>0.18289814324803597</v>
      </c>
      <c r="AI303" s="3">
        <f t="shared" si="57"/>
        <v>3.4023444199572636E-2</v>
      </c>
      <c r="AJ303" s="3" t="s">
        <v>357</v>
      </c>
      <c r="AK303" s="6">
        <v>0.18602399999999997</v>
      </c>
      <c r="AL303" s="3" t="s">
        <v>358</v>
      </c>
      <c r="AM303" s="3">
        <v>4.1897297297297284E-2</v>
      </c>
      <c r="AN303" s="3" t="s">
        <v>26</v>
      </c>
      <c r="AO303" s="3" t="s">
        <v>5</v>
      </c>
      <c r="AP303" s="3" t="s">
        <v>6</v>
      </c>
      <c r="AQ303" s="3" t="s">
        <v>5</v>
      </c>
      <c r="AR303" s="3" t="s">
        <v>7</v>
      </c>
      <c r="AS303" s="3" t="s">
        <v>359</v>
      </c>
      <c r="AT303" s="3" t="s">
        <v>28</v>
      </c>
      <c r="AU303" s="3" t="s">
        <v>10</v>
      </c>
      <c r="AV303" s="3" t="s">
        <v>11</v>
      </c>
      <c r="AW303" s="3" t="s">
        <v>108</v>
      </c>
      <c r="AX303" s="3" t="s">
        <v>360</v>
      </c>
      <c r="AY303" s="3">
        <v>2010</v>
      </c>
      <c r="AZ303" s="3" t="s">
        <v>14</v>
      </c>
      <c r="BA303" s="3" t="s">
        <v>14</v>
      </c>
      <c r="BB303" s="3">
        <v>473</v>
      </c>
      <c r="BC303" s="3">
        <v>1</v>
      </c>
      <c r="BD303" s="3">
        <v>0</v>
      </c>
      <c r="BE303" s="3">
        <v>0</v>
      </c>
      <c r="BF303" s="3">
        <v>0</v>
      </c>
      <c r="BG303" s="3" t="s">
        <v>15</v>
      </c>
      <c r="BH303" s="3" t="s">
        <v>559</v>
      </c>
      <c r="BI303" s="3" t="s">
        <v>42</v>
      </c>
      <c r="BJ303" s="3" t="s">
        <v>33</v>
      </c>
      <c r="BK303" s="4"/>
      <c r="BL303" s="3">
        <v>2.0219999999999998</v>
      </c>
      <c r="BM303" s="3"/>
      <c r="BN303" s="3"/>
      <c r="BO303" s="3" t="s">
        <v>20</v>
      </c>
      <c r="BP303" s="3">
        <v>4.4400000000000004</v>
      </c>
      <c r="BQ303" s="3"/>
    </row>
    <row r="304" spans="1:69" x14ac:dyDescent="0.25">
      <c r="A304" s="2">
        <v>65</v>
      </c>
      <c r="B304" s="3" t="s">
        <v>354</v>
      </c>
      <c r="C304" s="3">
        <v>65.599999999999994</v>
      </c>
      <c r="D304" s="3" t="s">
        <v>855</v>
      </c>
      <c r="E304" s="3" t="s">
        <v>388</v>
      </c>
      <c r="F304" s="3"/>
      <c r="G304" s="3"/>
      <c r="H304" s="3" t="str">
        <f>IF(AK304&lt;'2_3 - Outliers'!$F$11,"Exclude, Low outlier",IF(AK304&gt;'2_3 - Outliers'!$F$12,"Exclude, High outlier",""))</f>
        <v/>
      </c>
      <c r="I304" s="3">
        <f>IF(AM304="",VLOOKUP(BI304,'4 -Impute_SE'!$B$10:$C$21,2,FALSE),Database!AM304)</f>
        <v>3.4512750455373407E-2</v>
      </c>
      <c r="J304" s="3">
        <f t="shared" si="52"/>
        <v>28.974798786119539</v>
      </c>
      <c r="K304" s="3" t="s">
        <v>1682</v>
      </c>
      <c r="L304" s="3">
        <f>1/VLOOKUP($K304,'5-7 Weighting'!J:K,2,FALSE)</f>
        <v>0.5</v>
      </c>
      <c r="M304" s="3">
        <f t="shared" si="53"/>
        <v>14.48739939305977</v>
      </c>
      <c r="N304" s="3">
        <f>M304/(VLOOKUP($BI304,'5-7 Weighting'!$M$9:$N$20,2,FALSE)/VLOOKUP($BI304,'5-7 Weighting'!$M$9:$O$20,3,FALSE))</f>
        <v>0.29348751596171246</v>
      </c>
      <c r="O304" s="3">
        <f t="shared" si="54"/>
        <v>5.560854708684547E-2</v>
      </c>
      <c r="P304" s="3" t="e">
        <f>1/VLOOKUP($K304,'5-7 Weighting'!Y:Z,2,FALSE)</f>
        <v>#N/A</v>
      </c>
      <c r="Q304" s="3" t="e">
        <f t="shared" si="58"/>
        <v>#N/A</v>
      </c>
      <c r="R304" s="3" t="e">
        <f>Q304/(VLOOKUP($BI304,'5-7 Weighting'!$AC$12:$AD$20,2,FALSE)/(VLOOKUP($BI304,'5-7 Weighting'!$AC$12:$AE$20,3,FALSE)))</f>
        <v>#N/A</v>
      </c>
      <c r="S304" s="3" t="e">
        <f t="shared" si="55"/>
        <v>#N/A</v>
      </c>
      <c r="T304" s="3" t="e">
        <f>1/VLOOKUP($K304,'5-7 Weighting'!$AO$9:$AP$311,2,FALSE)</f>
        <v>#N/A</v>
      </c>
      <c r="U304" s="3" t="e">
        <f t="shared" si="59"/>
        <v>#N/A</v>
      </c>
      <c r="V304" s="3" t="e">
        <f>U304/(VLOOKUP($BI304,'5-7 Weighting'!$AS$12:$AT$22,2,FALSE)/VLOOKUP($BI304,'5-7 Weighting'!$AS$12:$AU$22,3,FALSE))</f>
        <v>#N/A</v>
      </c>
      <c r="W304" s="3" t="e">
        <f t="shared" si="60"/>
        <v>#N/A</v>
      </c>
      <c r="X304" s="3">
        <f>1/VLOOKUP($K304,'5-7 Weighting'!$BE$9:$BF$487,2,FALSE)</f>
        <v>0.5</v>
      </c>
      <c r="Y304" s="3">
        <f t="shared" si="61"/>
        <v>14.48739939305977</v>
      </c>
      <c r="Z304" s="3">
        <f>Y304/(VLOOKUP($BI304,'5-7 Weighting'!$BI$12:$BJ$23,2,FALSE)/VLOOKUP($BI304,'5-7 Weighting'!$BI$12:$BK$23,3,FALSE))</f>
        <v>0.22878708430260941</v>
      </c>
      <c r="AA304" s="3">
        <f t="shared" si="62"/>
        <v>4.3349432798236921E-2</v>
      </c>
      <c r="AB304" s="3" t="e">
        <f>1/VLOOKUP($K304,'5-7 Weighting'!$BU$9:$BV$415,2,FALSE)</f>
        <v>#N/A</v>
      </c>
      <c r="AC304" s="3" t="e">
        <f t="shared" si="63"/>
        <v>#N/A</v>
      </c>
      <c r="AD304" s="3" t="e">
        <f>AC304/(VLOOKUP($BI304,'5-7 Weighting'!$BY$12:$BZ$23,2,FALSE)/(VLOOKUP($BI304,'5-7 Weighting'!$BY$12:$CA$23,3,FALSE)))</f>
        <v>#N/A</v>
      </c>
      <c r="AE304" s="3" t="e">
        <f t="shared" si="56"/>
        <v>#N/A</v>
      </c>
      <c r="AF304" s="3">
        <f>1/VLOOKUP($K304,'5-7 Weighting'!$CK$9:CL$445,2,FALSE)</f>
        <v>0.5</v>
      </c>
      <c r="AG304" s="3">
        <f t="shared" si="64"/>
        <v>14.48739939305977</v>
      </c>
      <c r="AH304" s="3">
        <f>AG304/(VLOOKUP($BI304,'5-7 Weighting'!$CO$12:$CP$23,2,FALSE)/(VLOOKUP($BI304,'5-7 Weighting'!$CO$12:$CQ$23,3,FALSE)))</f>
        <v>0.2220320832642754</v>
      </c>
      <c r="AI304" s="3">
        <f t="shared" si="57"/>
        <v>4.2069528976498585E-2</v>
      </c>
      <c r="AJ304" s="3" t="s">
        <v>357</v>
      </c>
      <c r="AK304" s="6">
        <v>0.189475</v>
      </c>
      <c r="AL304" s="3" t="s">
        <v>358</v>
      </c>
      <c r="AM304" s="3">
        <v>3.4512750455373407E-2</v>
      </c>
      <c r="AN304" s="3" t="s">
        <v>26</v>
      </c>
      <c r="AO304" s="3" t="s">
        <v>5</v>
      </c>
      <c r="AP304" s="3" t="s">
        <v>6</v>
      </c>
      <c r="AQ304" s="3" t="s">
        <v>5</v>
      </c>
      <c r="AR304" s="3" t="s">
        <v>7</v>
      </c>
      <c r="AS304" s="3" t="s">
        <v>359</v>
      </c>
      <c r="AT304" s="3" t="s">
        <v>28</v>
      </c>
      <c r="AU304" s="3" t="s">
        <v>10</v>
      </c>
      <c r="AV304" s="3" t="s">
        <v>11</v>
      </c>
      <c r="AW304" s="4" t="s">
        <v>108</v>
      </c>
      <c r="AX304" s="4" t="s">
        <v>360</v>
      </c>
      <c r="AY304" s="4">
        <v>2010</v>
      </c>
      <c r="AZ304" s="3" t="s">
        <v>14</v>
      </c>
      <c r="BA304" s="3" t="s">
        <v>14</v>
      </c>
      <c r="BB304" s="3">
        <v>473</v>
      </c>
      <c r="BC304" s="3">
        <v>1</v>
      </c>
      <c r="BD304" s="3">
        <v>0</v>
      </c>
      <c r="BE304" s="3">
        <v>0</v>
      </c>
      <c r="BF304" s="3">
        <v>0</v>
      </c>
      <c r="BG304" s="4" t="s">
        <v>15</v>
      </c>
      <c r="BH304" s="4" t="s">
        <v>775</v>
      </c>
      <c r="BI304" s="4" t="s">
        <v>42</v>
      </c>
      <c r="BJ304" s="4" t="s">
        <v>33</v>
      </c>
      <c r="BK304" s="4"/>
      <c r="BL304" s="3">
        <v>2.915</v>
      </c>
      <c r="BM304" s="3"/>
      <c r="BN304" s="3"/>
      <c r="BO304" s="3" t="s">
        <v>20</v>
      </c>
      <c r="BP304" s="3">
        <v>5.49</v>
      </c>
      <c r="BQ304" s="3"/>
    </row>
    <row r="305" spans="1:69" x14ac:dyDescent="0.25">
      <c r="A305" s="2">
        <v>50</v>
      </c>
      <c r="B305" s="3" t="s">
        <v>300</v>
      </c>
      <c r="C305" s="3">
        <v>50.1</v>
      </c>
      <c r="D305" s="3" t="s">
        <v>301</v>
      </c>
      <c r="E305" s="3" t="s">
        <v>302</v>
      </c>
      <c r="F305" s="3"/>
      <c r="G305" s="3"/>
      <c r="H305" s="3" t="str">
        <f>IF(AK305&lt;'2_3 - Outliers'!$F$11,"Exclude, Low outlier",IF(AK305&gt;'2_3 - Outliers'!$F$12,"Exclude, High outlier",""))</f>
        <v/>
      </c>
      <c r="I305" s="3">
        <f>IF(AM305="",VLOOKUP(BI305,'4 -Impute_SE'!$B$10:$C$21,2,FALSE),Database!AM305)</f>
        <v>7.9336709847607212E-2</v>
      </c>
      <c r="J305" s="3">
        <f t="shared" si="52"/>
        <v>12.604505555131235</v>
      </c>
      <c r="K305" s="3" t="s">
        <v>1683</v>
      </c>
      <c r="L305" s="3">
        <f>1/VLOOKUP($K305,'5-7 Weighting'!J:K,2,FALSE)</f>
        <v>1</v>
      </c>
      <c r="M305" s="3">
        <f t="shared" si="53"/>
        <v>12.604505555131235</v>
      </c>
      <c r="N305" s="3">
        <f>M305/(VLOOKUP($BI305,'5-7 Weighting'!$M$9:$N$20,2,FALSE)/VLOOKUP($BI305,'5-7 Weighting'!$M$9:$O$20,3,FALSE))</f>
        <v>0.25534362137301297</v>
      </c>
      <c r="O305" s="3">
        <f t="shared" si="54"/>
        <v>4.8649987630214109E-2</v>
      </c>
      <c r="P305" s="3" t="e">
        <f>1/VLOOKUP($K305,'5-7 Weighting'!Y:Z,2,FALSE)</f>
        <v>#N/A</v>
      </c>
      <c r="Q305" s="3" t="e">
        <f t="shared" si="58"/>
        <v>#N/A</v>
      </c>
      <c r="R305" s="3" t="e">
        <f>Q305/(VLOOKUP($BI305,'5-7 Weighting'!$AC$12:$AD$20,2,FALSE)/(VLOOKUP($BI305,'5-7 Weighting'!$AC$12:$AE$20,3,FALSE)))</f>
        <v>#N/A</v>
      </c>
      <c r="S305" s="3" t="e">
        <f t="shared" si="55"/>
        <v>#N/A</v>
      </c>
      <c r="T305" s="3" t="e">
        <f>1/VLOOKUP($K305,'5-7 Weighting'!$AO$9:$AP$311,2,FALSE)</f>
        <v>#N/A</v>
      </c>
      <c r="U305" s="3" t="e">
        <f t="shared" si="59"/>
        <v>#N/A</v>
      </c>
      <c r="V305" s="3" t="e">
        <f>U305/(VLOOKUP($BI305,'5-7 Weighting'!$AS$12:$AT$22,2,FALSE)/VLOOKUP($BI305,'5-7 Weighting'!$AS$12:$AU$22,3,FALSE))</f>
        <v>#N/A</v>
      </c>
      <c r="W305" s="3" t="e">
        <f t="shared" si="60"/>
        <v>#N/A</v>
      </c>
      <c r="X305" s="3">
        <f>1/VLOOKUP($K305,'5-7 Weighting'!$BE$9:$BF$487,2,FALSE)</f>
        <v>1</v>
      </c>
      <c r="Y305" s="3">
        <f t="shared" si="61"/>
        <v>12.604505555131235</v>
      </c>
      <c r="Z305" s="3">
        <f>Y305/(VLOOKUP($BI305,'5-7 Weighting'!$BI$12:$BJ$23,2,FALSE)/VLOOKUP($BI305,'5-7 Weighting'!$BI$12:$BK$23,3,FALSE))</f>
        <v>0.19905215537965953</v>
      </c>
      <c r="AA305" s="3">
        <f t="shared" si="62"/>
        <v>3.7924914062534613E-2</v>
      </c>
      <c r="AB305" s="3">
        <f>1/VLOOKUP($K305,'5-7 Weighting'!$BU$9:$BV$415,2,FALSE)</f>
        <v>1</v>
      </c>
      <c r="AC305" s="3">
        <f t="shared" si="63"/>
        <v>12.604505555131235</v>
      </c>
      <c r="AD305" s="3">
        <f>AC305/(VLOOKUP($BI305,'5-7 Weighting'!$BY$12:$BZ$23,2,FALSE)/(VLOOKUP($BI305,'5-7 Weighting'!$BY$12:$CA$23,3,FALSE)))</f>
        <v>0.6772669290737372</v>
      </c>
      <c r="AE305" s="3">
        <f t="shared" si="56"/>
        <v>0.12903799023691909</v>
      </c>
      <c r="AF305" s="3" t="e">
        <f>1/VLOOKUP($K305,'5-7 Weighting'!$CK$9:CL$445,2,FALSE)</f>
        <v>#N/A</v>
      </c>
      <c r="AG305" s="3" t="e">
        <f t="shared" si="64"/>
        <v>#N/A</v>
      </c>
      <c r="AH305" s="3" t="e">
        <f>AG305/(VLOOKUP($BI305,'5-7 Weighting'!$CO$12:$CP$23,2,FALSE)/(VLOOKUP($BI305,'5-7 Weighting'!$CO$12:$CQ$23,3,FALSE)))</f>
        <v>#N/A</v>
      </c>
      <c r="AI305" s="3" t="e">
        <f t="shared" si="57"/>
        <v>#N/A</v>
      </c>
      <c r="AJ305" s="3" t="s">
        <v>303</v>
      </c>
      <c r="AK305" s="6">
        <v>0.19052752274999998</v>
      </c>
      <c r="AL305" s="3" t="s">
        <v>72</v>
      </c>
      <c r="AM305" s="3"/>
      <c r="AN305" s="3"/>
      <c r="AO305" s="3" t="s">
        <v>5</v>
      </c>
      <c r="AP305" s="3" t="s">
        <v>6</v>
      </c>
      <c r="AQ305" s="3" t="s">
        <v>5</v>
      </c>
      <c r="AR305" s="3" t="s">
        <v>55</v>
      </c>
      <c r="AS305" s="3" t="s">
        <v>37</v>
      </c>
      <c r="AT305" s="3" t="s">
        <v>56</v>
      </c>
      <c r="AU305" s="3" t="s">
        <v>10</v>
      </c>
      <c r="AV305" s="3" t="s">
        <v>39</v>
      </c>
      <c r="AW305" s="4" t="s">
        <v>12</v>
      </c>
      <c r="AX305" s="4" t="s">
        <v>13</v>
      </c>
      <c r="AY305" s="4" t="s">
        <v>304</v>
      </c>
      <c r="AZ305" s="3" t="s">
        <v>2425</v>
      </c>
      <c r="BA305" s="3" t="s">
        <v>14</v>
      </c>
      <c r="BB305" s="3">
        <v>5000</v>
      </c>
      <c r="BC305" s="3">
        <v>0</v>
      </c>
      <c r="BD305" s="3">
        <v>0</v>
      </c>
      <c r="BE305" s="3">
        <v>1</v>
      </c>
      <c r="BF305" s="3">
        <v>1</v>
      </c>
      <c r="BG305" s="4" t="s">
        <v>15</v>
      </c>
      <c r="BH305" s="4" t="s">
        <v>41</v>
      </c>
      <c r="BI305" s="4" t="s">
        <v>42</v>
      </c>
      <c r="BJ305" s="4" t="s">
        <v>305</v>
      </c>
      <c r="BK305" s="4" t="s">
        <v>59</v>
      </c>
      <c r="BL305" s="3">
        <v>2.63E-2</v>
      </c>
      <c r="BM305" s="3">
        <v>1.0266488969479457</v>
      </c>
      <c r="BN305" s="3"/>
      <c r="BO305" s="3" t="s">
        <v>60</v>
      </c>
      <c r="BP305" s="3" t="s">
        <v>20</v>
      </c>
      <c r="BQ305" s="3"/>
    </row>
    <row r="306" spans="1:69" x14ac:dyDescent="0.25">
      <c r="A306" s="2">
        <v>2</v>
      </c>
      <c r="B306" s="3" t="s">
        <v>235</v>
      </c>
      <c r="C306" s="3">
        <v>2.2000000000000002</v>
      </c>
      <c r="D306" s="3" t="s">
        <v>753</v>
      </c>
      <c r="E306" s="3" t="s">
        <v>536</v>
      </c>
      <c r="F306" s="3">
        <v>1</v>
      </c>
      <c r="G306" s="3"/>
      <c r="H306" s="3" t="str">
        <f>IF(AK306&lt;'2_3 - Outliers'!$F$11,"Exclude, Low outlier",IF(AK306&gt;'2_3 - Outliers'!$F$12,"Exclude, High outlier",""))</f>
        <v/>
      </c>
      <c r="I306" s="3">
        <f>IF(AM306="",VLOOKUP(BI306,'4 -Impute_SE'!$B$10:$C$21,2,FALSE),Database!AM306)</f>
        <v>7.9336709847607212E-2</v>
      </c>
      <c r="J306" s="3">
        <f t="shared" si="52"/>
        <v>12.604505555131235</v>
      </c>
      <c r="K306" s="3" t="s">
        <v>1684</v>
      </c>
      <c r="L306" s="3">
        <f>1/VLOOKUP($K306,'5-7 Weighting'!J:K,2,FALSE)</f>
        <v>1</v>
      </c>
      <c r="M306" s="3">
        <f t="shared" si="53"/>
        <v>12.604505555131235</v>
      </c>
      <c r="N306" s="3">
        <f>M306/(VLOOKUP($BI306,'5-7 Weighting'!$M$9:$N$20,2,FALSE)/VLOOKUP($BI306,'5-7 Weighting'!$M$9:$O$20,3,FALSE))</f>
        <v>0.25534362137301297</v>
      </c>
      <c r="O306" s="3">
        <f t="shared" si="54"/>
        <v>4.9025975303618491E-2</v>
      </c>
      <c r="P306" s="3">
        <f>1/VLOOKUP($K306,'5-7 Weighting'!Y:Z,2,FALSE)</f>
        <v>1</v>
      </c>
      <c r="Q306" s="3">
        <f t="shared" si="58"/>
        <v>12.604505555131235</v>
      </c>
      <c r="R306" s="3">
        <f>Q306/(VLOOKUP($BI306,'5-7 Weighting'!$AC$12:$AD$20,2,FALSE)/(VLOOKUP($BI306,'5-7 Weighting'!$AC$12:$AE$20,3,FALSE)))</f>
        <v>5.6277914737140847E-2</v>
      </c>
      <c r="S306" s="3">
        <f t="shared" si="55"/>
        <v>1.0805359629531042E-2</v>
      </c>
      <c r="T306" s="3">
        <f>1/VLOOKUP($K306,'5-7 Weighting'!$AO$9:$AP$311,2,FALSE)</f>
        <v>1</v>
      </c>
      <c r="U306" s="3">
        <f t="shared" si="59"/>
        <v>12.604505555131235</v>
      </c>
      <c r="V306" s="3">
        <f>U306/(VLOOKUP($BI306,'5-7 Weighting'!$AS$12:$AT$22,2,FALSE)/VLOOKUP($BI306,'5-7 Weighting'!$AS$12:$AU$22,3,FALSE))</f>
        <v>0.71038280977910429</v>
      </c>
      <c r="W306" s="3">
        <f t="shared" si="60"/>
        <v>0.13639349947758803</v>
      </c>
      <c r="X306" s="3" t="e">
        <f>1/VLOOKUP($K306,'5-7 Weighting'!$BE$9:$BF$487,2,FALSE)</f>
        <v>#N/A</v>
      </c>
      <c r="Y306" s="3" t="e">
        <f t="shared" si="61"/>
        <v>#N/A</v>
      </c>
      <c r="Z306" s="3" t="e">
        <f>Y306/(VLOOKUP($BI306,'5-7 Weighting'!$BI$12:$BJ$23,2,FALSE)/VLOOKUP($BI306,'5-7 Weighting'!$BI$12:$BK$23,3,FALSE))</f>
        <v>#N/A</v>
      </c>
      <c r="AA306" s="3" t="e">
        <f t="shared" si="62"/>
        <v>#N/A</v>
      </c>
      <c r="AB306" s="3" t="e">
        <f>1/VLOOKUP($K306,'5-7 Weighting'!$BU$9:$BV$415,2,FALSE)</f>
        <v>#N/A</v>
      </c>
      <c r="AC306" s="3" t="e">
        <f t="shared" si="63"/>
        <v>#N/A</v>
      </c>
      <c r="AD306" s="3" t="e">
        <f>AC306/(VLOOKUP($BI306,'5-7 Weighting'!$BY$12:$BZ$23,2,FALSE)/(VLOOKUP($BI306,'5-7 Weighting'!$BY$12:$CA$23,3,FALSE)))</f>
        <v>#N/A</v>
      </c>
      <c r="AE306" s="3" t="e">
        <f t="shared" si="56"/>
        <v>#N/A</v>
      </c>
      <c r="AF306" s="3">
        <f>1/VLOOKUP($K306,'5-7 Weighting'!$CK$9:CL$445,2,FALSE)</f>
        <v>1</v>
      </c>
      <c r="AG306" s="3">
        <f t="shared" si="64"/>
        <v>12.604505555131235</v>
      </c>
      <c r="AH306" s="3">
        <f>AG306/(VLOOKUP($BI306,'5-7 Weighting'!$CO$12:$CP$23,2,FALSE)/(VLOOKUP($BI306,'5-7 Weighting'!$CO$12:$CQ$23,3,FALSE)))</f>
        <v>0.19317508622441926</v>
      </c>
      <c r="AI306" s="3">
        <f t="shared" si="57"/>
        <v>3.7089616555088495E-2</v>
      </c>
      <c r="AJ306" s="3" t="s">
        <v>238</v>
      </c>
      <c r="AK306" s="6">
        <v>0.192</v>
      </c>
      <c r="AL306" s="3" t="s">
        <v>157</v>
      </c>
      <c r="AM306" s="3"/>
      <c r="AN306" s="3"/>
      <c r="AO306" s="3" t="s">
        <v>5</v>
      </c>
      <c r="AP306" s="3" t="s">
        <v>6</v>
      </c>
      <c r="AQ306" s="3" t="s">
        <v>5</v>
      </c>
      <c r="AR306" s="3" t="s">
        <v>7</v>
      </c>
      <c r="AS306" s="3" t="s">
        <v>8</v>
      </c>
      <c r="AT306" s="3" t="s">
        <v>28</v>
      </c>
      <c r="AU306" s="3" t="s">
        <v>10</v>
      </c>
      <c r="AV306" s="3" t="s">
        <v>11</v>
      </c>
      <c r="AW306" s="4" t="s">
        <v>537</v>
      </c>
      <c r="AX306" s="4" t="s">
        <v>13</v>
      </c>
      <c r="AY306" s="4">
        <v>1998</v>
      </c>
      <c r="AZ306" s="3" t="s">
        <v>30</v>
      </c>
      <c r="BA306" s="3" t="s">
        <v>30</v>
      </c>
      <c r="BB306" s="3">
        <v>225</v>
      </c>
      <c r="BC306" s="3">
        <v>1</v>
      </c>
      <c r="BD306" s="3">
        <v>0</v>
      </c>
      <c r="BE306" s="3">
        <v>0</v>
      </c>
      <c r="BF306" s="3">
        <v>0</v>
      </c>
      <c r="BG306" s="4" t="s">
        <v>15</v>
      </c>
      <c r="BH306" s="4" t="s">
        <v>538</v>
      </c>
      <c r="BI306" s="4" t="s">
        <v>42</v>
      </c>
      <c r="BJ306" s="4" t="s">
        <v>33</v>
      </c>
      <c r="BK306" s="4"/>
      <c r="BL306" s="3" t="s">
        <v>20</v>
      </c>
      <c r="BM306" s="3"/>
      <c r="BN306" s="3"/>
      <c r="BO306" s="3" t="s">
        <v>20</v>
      </c>
      <c r="BP306" s="3" t="s">
        <v>20</v>
      </c>
      <c r="BQ306" s="3"/>
    </row>
    <row r="307" spans="1:69" x14ac:dyDescent="0.25">
      <c r="A307" s="2">
        <v>64</v>
      </c>
      <c r="B307" s="3" t="s">
        <v>294</v>
      </c>
      <c r="C307" s="3">
        <v>64.099999999999994</v>
      </c>
      <c r="D307" s="3" t="s">
        <v>295</v>
      </c>
      <c r="E307" s="3" t="s">
        <v>296</v>
      </c>
      <c r="F307" s="3"/>
      <c r="G307" s="3"/>
      <c r="H307" s="3" t="str">
        <f>IF(AK307&lt;'2_3 - Outliers'!$F$11,"Exclude, Low outlier",IF(AK307&gt;'2_3 - Outliers'!$F$12,"Exclude, High outlier",""))</f>
        <v/>
      </c>
      <c r="I307" s="3">
        <f>IF(AM307="",VLOOKUP(BI307,'4 -Impute_SE'!$B$10:$C$21,2,FALSE),Database!AM307)</f>
        <v>6.2554952233216887E-2</v>
      </c>
      <c r="J307" s="3">
        <f t="shared" si="52"/>
        <v>15.985944586318407</v>
      </c>
      <c r="K307" s="3" t="s">
        <v>1685</v>
      </c>
      <c r="L307" s="3">
        <f>1/VLOOKUP($K307,'5-7 Weighting'!J:K,2,FALSE)</f>
        <v>1</v>
      </c>
      <c r="M307" s="3">
        <f t="shared" si="53"/>
        <v>15.985944586318407</v>
      </c>
      <c r="N307" s="3">
        <f>M307/(VLOOKUP($BI307,'5-7 Weighting'!$M$9:$N$20,2,FALSE)/VLOOKUP($BI307,'5-7 Weighting'!$M$9:$O$20,3,FALSE))</f>
        <v>0.29568236062116199</v>
      </c>
      <c r="O307" s="3">
        <f t="shared" si="54"/>
        <v>5.783823011958221E-2</v>
      </c>
      <c r="P307" s="3" t="e">
        <f>1/VLOOKUP($K307,'5-7 Weighting'!Y:Z,2,FALSE)</f>
        <v>#N/A</v>
      </c>
      <c r="Q307" s="3" t="e">
        <f t="shared" si="58"/>
        <v>#N/A</v>
      </c>
      <c r="R307" s="3" t="e">
        <f>Q307/(VLOOKUP($BI307,'5-7 Weighting'!$AC$12:$AD$20,2,FALSE)/(VLOOKUP($BI307,'5-7 Weighting'!$AC$12:$AE$20,3,FALSE)))</f>
        <v>#N/A</v>
      </c>
      <c r="S307" s="3" t="e">
        <f t="shared" si="55"/>
        <v>#N/A</v>
      </c>
      <c r="T307" s="3" t="e">
        <f>1/VLOOKUP($K307,'5-7 Weighting'!$AO$9:$AP$311,2,FALSE)</f>
        <v>#N/A</v>
      </c>
      <c r="U307" s="3" t="e">
        <f t="shared" si="59"/>
        <v>#N/A</v>
      </c>
      <c r="V307" s="3" t="e">
        <f>U307/(VLOOKUP($BI307,'5-7 Weighting'!$AS$12:$AT$22,2,FALSE)/VLOOKUP($BI307,'5-7 Weighting'!$AS$12:$AU$22,3,FALSE))</f>
        <v>#N/A</v>
      </c>
      <c r="W307" s="3" t="e">
        <f t="shared" si="60"/>
        <v>#N/A</v>
      </c>
      <c r="X307" s="3">
        <f>1/VLOOKUP($K307,'5-7 Weighting'!$BE$9:$BF$487,2,FALSE)</f>
        <v>1</v>
      </c>
      <c r="Y307" s="3">
        <f t="shared" si="61"/>
        <v>15.985944586318407</v>
      </c>
      <c r="Z307" s="3">
        <f>Y307/(VLOOKUP($BI307,'5-7 Weighting'!$BI$12:$BJ$23,2,FALSE)/VLOOKUP($BI307,'5-7 Weighting'!$BI$12:$BK$23,3,FALSE))</f>
        <v>0.24705517897579188</v>
      </c>
      <c r="AA307" s="3">
        <f t="shared" si="62"/>
        <v>4.8326299424213064E-2</v>
      </c>
      <c r="AB307" s="3">
        <f>1/VLOOKUP($K307,'5-7 Weighting'!$BU$9:$BV$415,2,FALSE)</f>
        <v>1</v>
      </c>
      <c r="AC307" s="3">
        <f t="shared" si="63"/>
        <v>15.985944586318407</v>
      </c>
      <c r="AD307" s="3">
        <f>AC307/(VLOOKUP($BI307,'5-7 Weighting'!$BY$12:$BZ$23,2,FALSE)/(VLOOKUP($BI307,'5-7 Weighting'!$BY$12:$CA$23,3,FALSE)))</f>
        <v>0.70729328640690736</v>
      </c>
      <c r="AE307" s="3">
        <f t="shared" si="56"/>
        <v>0.13835316985192672</v>
      </c>
      <c r="AF307" s="3" t="e">
        <f>1/VLOOKUP($K307,'5-7 Weighting'!$CK$9:CL$445,2,FALSE)</f>
        <v>#N/A</v>
      </c>
      <c r="AG307" s="3" t="e">
        <f t="shared" si="64"/>
        <v>#N/A</v>
      </c>
      <c r="AH307" s="3" t="e">
        <f>AG307/(VLOOKUP($BI307,'5-7 Weighting'!$CO$12:$CP$23,2,FALSE)/(VLOOKUP($BI307,'5-7 Weighting'!$CO$12:$CQ$23,3,FALSE)))</f>
        <v>#N/A</v>
      </c>
      <c r="AI307" s="3" t="e">
        <f t="shared" si="57"/>
        <v>#N/A</v>
      </c>
      <c r="AJ307" s="3" t="s">
        <v>24</v>
      </c>
      <c r="AK307" s="6">
        <v>0.19560933563326918</v>
      </c>
      <c r="AL307" s="3" t="s">
        <v>25</v>
      </c>
      <c r="AM307" s="3">
        <v>6.2554952233216887E-2</v>
      </c>
      <c r="AN307" s="3" t="s">
        <v>26</v>
      </c>
      <c r="AO307" s="3" t="s">
        <v>5</v>
      </c>
      <c r="AP307" s="3" t="s">
        <v>6</v>
      </c>
      <c r="AQ307" s="3" t="s">
        <v>5</v>
      </c>
      <c r="AR307" s="3" t="s">
        <v>7</v>
      </c>
      <c r="AS307" s="3" t="s">
        <v>297</v>
      </c>
      <c r="AT307" s="3" t="s">
        <v>28</v>
      </c>
      <c r="AU307" s="3" t="s">
        <v>10</v>
      </c>
      <c r="AV307" s="3" t="s">
        <v>11</v>
      </c>
      <c r="AW307" s="4" t="s">
        <v>298</v>
      </c>
      <c r="AX307" s="4" t="s">
        <v>13</v>
      </c>
      <c r="AY307" s="4" t="s">
        <v>299</v>
      </c>
      <c r="AZ307" s="3" t="s">
        <v>2425</v>
      </c>
      <c r="BA307" s="3" t="s">
        <v>14</v>
      </c>
      <c r="BB307" s="3">
        <v>57</v>
      </c>
      <c r="BC307" s="3">
        <v>0</v>
      </c>
      <c r="BD307" s="3">
        <v>0</v>
      </c>
      <c r="BE307" s="3">
        <v>1</v>
      </c>
      <c r="BF307" s="3">
        <v>1</v>
      </c>
      <c r="BG307" s="4" t="s">
        <v>15</v>
      </c>
      <c r="BH307" s="4" t="s">
        <v>183</v>
      </c>
      <c r="BI307" s="4" t="s">
        <v>17</v>
      </c>
      <c r="BJ307" s="4" t="s">
        <v>33</v>
      </c>
      <c r="BK307" s="4"/>
      <c r="BL307" s="3">
        <v>25.643000000000001</v>
      </c>
      <c r="BM307" s="3"/>
      <c r="BN307" s="3"/>
      <c r="BO307" s="3" t="s">
        <v>20</v>
      </c>
      <c r="BP307" s="3">
        <v>3.1269999999999998</v>
      </c>
      <c r="BQ307" s="3"/>
    </row>
    <row r="308" spans="1:69" x14ac:dyDescent="0.25">
      <c r="A308" s="2">
        <v>32</v>
      </c>
      <c r="B308" s="3" t="s">
        <v>43</v>
      </c>
      <c r="C308" s="3">
        <v>32.1</v>
      </c>
      <c r="D308" s="3" t="s">
        <v>293</v>
      </c>
      <c r="E308" s="3" t="s">
        <v>45</v>
      </c>
      <c r="F308" s="3"/>
      <c r="G308" s="3"/>
      <c r="H308" s="3" t="str">
        <f>IF(AK308&lt;'2_3 - Outliers'!$F$11,"Exclude, Low outlier",IF(AK308&gt;'2_3 - Outliers'!$F$12,"Exclude, High outlier",""))</f>
        <v/>
      </c>
      <c r="I308" s="3">
        <f>IF(AM308="",VLOOKUP(BI308,'4 -Impute_SE'!$B$10:$C$21,2,FALSE),Database!AM308)</f>
        <v>2.0315119604762753E-2</v>
      </c>
      <c r="J308" s="3">
        <f t="shared" si="52"/>
        <v>49.224420995560187</v>
      </c>
      <c r="K308" s="3" t="s">
        <v>1686</v>
      </c>
      <c r="L308" s="3">
        <f>1/VLOOKUP($K308,'5-7 Weighting'!J:K,2,FALSE)</f>
        <v>1</v>
      </c>
      <c r="M308" s="3">
        <f t="shared" si="53"/>
        <v>49.224420995560187</v>
      </c>
      <c r="N308" s="3">
        <f>M308/(VLOOKUP($BI308,'5-7 Weighting'!$M$9:$N$20,2,FALSE)/VLOOKUP($BI308,'5-7 Weighting'!$M$9:$O$20,3,FALSE))</f>
        <v>0.91047438089043953</v>
      </c>
      <c r="O308" s="3">
        <f t="shared" si="54"/>
        <v>0.17904511274626025</v>
      </c>
      <c r="P308" s="3" t="e">
        <f>1/VLOOKUP($K308,'5-7 Weighting'!Y:Z,2,FALSE)</f>
        <v>#N/A</v>
      </c>
      <c r="Q308" s="3" t="e">
        <f t="shared" si="58"/>
        <v>#N/A</v>
      </c>
      <c r="R308" s="3" t="e">
        <f>Q308/(VLOOKUP($BI308,'5-7 Weighting'!$AC$12:$AD$20,2,FALSE)/(VLOOKUP($BI308,'5-7 Weighting'!$AC$12:$AE$20,3,FALSE)))</f>
        <v>#N/A</v>
      </c>
      <c r="S308" s="3" t="e">
        <f t="shared" si="55"/>
        <v>#N/A</v>
      </c>
      <c r="T308" s="3" t="e">
        <f>1/VLOOKUP($K308,'5-7 Weighting'!$AO$9:$AP$311,2,FALSE)</f>
        <v>#N/A</v>
      </c>
      <c r="U308" s="3" t="e">
        <f t="shared" si="59"/>
        <v>#N/A</v>
      </c>
      <c r="V308" s="3" t="e">
        <f>U308/(VLOOKUP($BI308,'5-7 Weighting'!$AS$12:$AT$22,2,FALSE)/VLOOKUP($BI308,'5-7 Weighting'!$AS$12:$AU$22,3,FALSE))</f>
        <v>#N/A</v>
      </c>
      <c r="W308" s="3" t="e">
        <f t="shared" si="60"/>
        <v>#N/A</v>
      </c>
      <c r="X308" s="3">
        <f>1/VLOOKUP($K308,'5-7 Weighting'!$BE$9:$BF$487,2,FALSE)</f>
        <v>1</v>
      </c>
      <c r="Y308" s="3">
        <f t="shared" si="61"/>
        <v>49.224420995560187</v>
      </c>
      <c r="Z308" s="3">
        <f>Y308/(VLOOKUP($BI308,'5-7 Weighting'!$BI$12:$BJ$23,2,FALSE)/VLOOKUP($BI308,'5-7 Weighting'!$BI$12:$BK$23,3,FALSE))</f>
        <v>0.76074004093858716</v>
      </c>
      <c r="AA308" s="3">
        <f t="shared" si="62"/>
        <v>0.14959980122365926</v>
      </c>
      <c r="AB308" s="3">
        <f>1/VLOOKUP($K308,'5-7 Weighting'!$BU$9:$BV$415,2,FALSE)</f>
        <v>1</v>
      </c>
      <c r="AC308" s="3">
        <f t="shared" si="63"/>
        <v>49.224420995560187</v>
      </c>
      <c r="AD308" s="3">
        <f>AC308/(VLOOKUP($BI308,'5-7 Weighting'!$BY$12:$BZ$23,2,FALSE)/(VLOOKUP($BI308,'5-7 Weighting'!$BY$12:$CA$23,3,FALSE)))</f>
        <v>2.1779196286733251</v>
      </c>
      <c r="AE308" s="3">
        <f t="shared" si="56"/>
        <v>0.4282886741818519</v>
      </c>
      <c r="AF308" s="3" t="e">
        <f>1/VLOOKUP($K308,'5-7 Weighting'!$CK$9:CL$445,2,FALSE)</f>
        <v>#N/A</v>
      </c>
      <c r="AG308" s="3" t="e">
        <f t="shared" si="64"/>
        <v>#N/A</v>
      </c>
      <c r="AH308" s="3" t="e">
        <f>AG308/(VLOOKUP($BI308,'5-7 Weighting'!$CO$12:$CP$23,2,FALSE)/(VLOOKUP($BI308,'5-7 Weighting'!$CO$12:$CQ$23,3,FALSE)))</f>
        <v>#N/A</v>
      </c>
      <c r="AI308" s="3" t="e">
        <f t="shared" si="57"/>
        <v>#N/A</v>
      </c>
      <c r="AJ308" s="3" t="s">
        <v>46</v>
      </c>
      <c r="AK308" s="6">
        <v>0.19665035777410345</v>
      </c>
      <c r="AL308" s="3" t="s">
        <v>25</v>
      </c>
      <c r="AM308" s="3">
        <v>2.0315119604762753E-2</v>
      </c>
      <c r="AN308" s="3" t="s">
        <v>26</v>
      </c>
      <c r="AO308" s="3" t="s">
        <v>5</v>
      </c>
      <c r="AP308" s="3" t="s">
        <v>6</v>
      </c>
      <c r="AQ308" s="3" t="s">
        <v>5</v>
      </c>
      <c r="AR308" s="3" t="s">
        <v>7</v>
      </c>
      <c r="AS308" s="3" t="s">
        <v>48</v>
      </c>
      <c r="AT308" s="3" t="s">
        <v>28</v>
      </c>
      <c r="AU308" s="3" t="s">
        <v>10</v>
      </c>
      <c r="AV308" s="3" t="s">
        <v>11</v>
      </c>
      <c r="AW308" s="4" t="s">
        <v>12</v>
      </c>
      <c r="AX308" s="4" t="s">
        <v>49</v>
      </c>
      <c r="AY308" s="4">
        <v>2000</v>
      </c>
      <c r="AZ308" s="3" t="s">
        <v>30</v>
      </c>
      <c r="BA308" s="3" t="s">
        <v>14</v>
      </c>
      <c r="BB308" s="3" t="s">
        <v>50</v>
      </c>
      <c r="BC308" s="3">
        <v>0</v>
      </c>
      <c r="BD308" s="3">
        <v>0</v>
      </c>
      <c r="BE308" s="3">
        <v>1</v>
      </c>
      <c r="BF308" s="3">
        <v>1</v>
      </c>
      <c r="BG308" s="4" t="s">
        <v>15</v>
      </c>
      <c r="BH308" s="4" t="s">
        <v>16</v>
      </c>
      <c r="BI308" s="4" t="s">
        <v>17</v>
      </c>
      <c r="BJ308" s="4" t="s">
        <v>33</v>
      </c>
      <c r="BK308" s="4"/>
      <c r="BL308" s="3">
        <v>0.78920000000000001</v>
      </c>
      <c r="BM308" s="3"/>
      <c r="BN308" s="3"/>
      <c r="BO308" s="3" t="s">
        <v>20</v>
      </c>
      <c r="BP308" s="3">
        <v>9.68</v>
      </c>
      <c r="BQ308" s="3"/>
    </row>
    <row r="309" spans="1:69" x14ac:dyDescent="0.25">
      <c r="A309" s="2">
        <v>70</v>
      </c>
      <c r="B309" s="3" t="s">
        <v>177</v>
      </c>
      <c r="C309" s="3">
        <v>70.13</v>
      </c>
      <c r="D309" s="3" t="s">
        <v>693</v>
      </c>
      <c r="E309" s="3" t="s">
        <v>694</v>
      </c>
      <c r="F309" s="3"/>
      <c r="G309" s="3"/>
      <c r="H309" s="3" t="str">
        <f>IF(AK309&lt;'2_3 - Outliers'!$F$11,"Exclude, Low outlier",IF(AK309&gt;'2_3 - Outliers'!$F$12,"Exclude, High outlier",""))</f>
        <v/>
      </c>
      <c r="I309" s="3">
        <f>IF(AM309="",VLOOKUP(BI309,'4 -Impute_SE'!$B$10:$C$21,2,FALSE),Database!AM309)</f>
        <v>5.1030927835051552E-2</v>
      </c>
      <c r="J309" s="3">
        <f t="shared" si="52"/>
        <v>19.595959595959595</v>
      </c>
      <c r="K309" s="3" t="s">
        <v>1687</v>
      </c>
      <c r="L309" s="3">
        <f>1/VLOOKUP($K309,'5-7 Weighting'!J:K,2,FALSE)</f>
        <v>1</v>
      </c>
      <c r="M309" s="3">
        <f t="shared" si="53"/>
        <v>19.595959595959595</v>
      </c>
      <c r="N309" s="3">
        <f>M309/(VLOOKUP($BI309,'5-7 Weighting'!$M$9:$N$20,2,FALSE)/VLOOKUP($BI309,'5-7 Weighting'!$M$9:$O$20,3,FALSE))</f>
        <v>0.36245462760637875</v>
      </c>
      <c r="O309" s="3">
        <f t="shared" si="54"/>
        <v>7.1766016266062993E-2</v>
      </c>
      <c r="P309" s="3" t="e">
        <f>1/VLOOKUP($K309,'5-7 Weighting'!Y:Z,2,FALSE)</f>
        <v>#N/A</v>
      </c>
      <c r="Q309" s="3" t="e">
        <f t="shared" si="58"/>
        <v>#N/A</v>
      </c>
      <c r="R309" s="3" t="e">
        <f>Q309/(VLOOKUP($BI309,'5-7 Weighting'!$AC$12:$AD$20,2,FALSE)/(VLOOKUP($BI309,'5-7 Weighting'!$AC$12:$AE$20,3,FALSE)))</f>
        <v>#N/A</v>
      </c>
      <c r="S309" s="3" t="e">
        <f t="shared" si="55"/>
        <v>#N/A</v>
      </c>
      <c r="T309" s="3" t="e">
        <f>1/VLOOKUP($K309,'5-7 Weighting'!$AO$9:$AP$311,2,FALSE)</f>
        <v>#N/A</v>
      </c>
      <c r="U309" s="3" t="e">
        <f t="shared" si="59"/>
        <v>#N/A</v>
      </c>
      <c r="V309" s="3" t="e">
        <f>U309/(VLOOKUP($BI309,'5-7 Weighting'!$AS$12:$AT$22,2,FALSE)/VLOOKUP($BI309,'5-7 Weighting'!$AS$12:$AU$22,3,FALSE))</f>
        <v>#N/A</v>
      </c>
      <c r="W309" s="3" t="e">
        <f t="shared" si="60"/>
        <v>#N/A</v>
      </c>
      <c r="X309" s="3">
        <f>1/VLOOKUP($K309,'5-7 Weighting'!$BE$9:$BF$487,2,FALSE)</f>
        <v>1</v>
      </c>
      <c r="Y309" s="3">
        <f t="shared" si="61"/>
        <v>19.595959595959595</v>
      </c>
      <c r="Z309" s="3">
        <f>Y309/(VLOOKUP($BI309,'5-7 Weighting'!$BI$12:$BJ$23,2,FALSE)/VLOOKUP($BI309,'5-7 Weighting'!$BI$12:$BK$23,3,FALSE))</f>
        <v>0.30284624590314191</v>
      </c>
      <c r="AA309" s="3">
        <f t="shared" si="62"/>
        <v>5.9963556688822098E-2</v>
      </c>
      <c r="AB309" s="3" t="e">
        <f>1/VLOOKUP($K309,'5-7 Weighting'!$BU$9:$BV$415,2,FALSE)</f>
        <v>#N/A</v>
      </c>
      <c r="AC309" s="3" t="e">
        <f t="shared" si="63"/>
        <v>#N/A</v>
      </c>
      <c r="AD309" s="3" t="e">
        <f>AC309/(VLOOKUP($BI309,'5-7 Weighting'!$BY$12:$BZ$23,2,FALSE)/(VLOOKUP($BI309,'5-7 Weighting'!$BY$12:$CA$23,3,FALSE)))</f>
        <v>#N/A</v>
      </c>
      <c r="AE309" s="3" t="e">
        <f t="shared" si="56"/>
        <v>#N/A</v>
      </c>
      <c r="AF309" s="3">
        <f>1/VLOOKUP($K309,'5-7 Weighting'!$CK$9:CL$445,2,FALSE)</f>
        <v>1</v>
      </c>
      <c r="AG309" s="3">
        <f t="shared" si="64"/>
        <v>19.595959595959595</v>
      </c>
      <c r="AH309" s="3">
        <f>AG309/(VLOOKUP($BI309,'5-7 Weighting'!$CO$12:$CP$23,2,FALSE)/(VLOOKUP($BI309,'5-7 Weighting'!$CO$12:$CQ$23,3,FALSE)))</f>
        <v>0.30042671731794401</v>
      </c>
      <c r="AI309" s="3">
        <f t="shared" si="57"/>
        <v>5.9484490028952917E-2</v>
      </c>
      <c r="AJ309" s="3" t="s">
        <v>156</v>
      </c>
      <c r="AK309" s="6">
        <v>0.19800000000000001</v>
      </c>
      <c r="AL309" s="3" t="s">
        <v>157</v>
      </c>
      <c r="AM309" s="3">
        <v>5.1030927835051552E-2</v>
      </c>
      <c r="AN309" s="3" t="s">
        <v>26</v>
      </c>
      <c r="AO309" s="3" t="s">
        <v>5</v>
      </c>
      <c r="AP309" s="3" t="s">
        <v>6</v>
      </c>
      <c r="AQ309" s="3" t="s">
        <v>5</v>
      </c>
      <c r="AR309" s="3" t="s">
        <v>7</v>
      </c>
      <c r="AS309" s="3" t="s">
        <v>48</v>
      </c>
      <c r="AT309" s="3" t="s">
        <v>28</v>
      </c>
      <c r="AU309" s="3" t="s">
        <v>10</v>
      </c>
      <c r="AV309" s="3" t="s">
        <v>182</v>
      </c>
      <c r="AW309" s="4" t="s">
        <v>12</v>
      </c>
      <c r="AX309" s="4" t="s">
        <v>13</v>
      </c>
      <c r="AY309" s="4">
        <v>2009</v>
      </c>
      <c r="AZ309" s="3" t="s">
        <v>30</v>
      </c>
      <c r="BA309" s="3" t="s">
        <v>14</v>
      </c>
      <c r="BB309" s="3">
        <v>1449</v>
      </c>
      <c r="BC309" s="3">
        <v>1</v>
      </c>
      <c r="BD309" s="3">
        <v>0</v>
      </c>
      <c r="BE309" s="3">
        <v>0</v>
      </c>
      <c r="BF309" s="3">
        <v>0</v>
      </c>
      <c r="BG309" s="4" t="s">
        <v>15</v>
      </c>
      <c r="BH309" s="4" t="s">
        <v>183</v>
      </c>
      <c r="BI309" s="4" t="s">
        <v>17</v>
      </c>
      <c r="BJ309" s="4" t="s">
        <v>33</v>
      </c>
      <c r="BK309" s="4"/>
      <c r="BL309" s="3">
        <v>0.19800000000000001</v>
      </c>
      <c r="BM309" s="3"/>
      <c r="BN309" s="3"/>
      <c r="BO309" s="3" t="s">
        <v>20</v>
      </c>
      <c r="BP309" s="3">
        <v>3.88</v>
      </c>
      <c r="BQ309" s="3"/>
    </row>
    <row r="310" spans="1:69" x14ac:dyDescent="0.25">
      <c r="A310" s="2">
        <v>39</v>
      </c>
      <c r="B310" s="3" t="s">
        <v>287</v>
      </c>
      <c r="C310" s="3">
        <v>39.1</v>
      </c>
      <c r="D310" s="3" t="s">
        <v>288</v>
      </c>
      <c r="E310" s="3" t="s">
        <v>289</v>
      </c>
      <c r="F310" s="3"/>
      <c r="G310" s="3"/>
      <c r="H310" s="3" t="str">
        <f>IF(AK310&lt;'2_3 - Outliers'!$F$11,"Exclude, Low outlier",IF(AK310&gt;'2_3 - Outliers'!$F$12,"Exclude, High outlier",""))</f>
        <v/>
      </c>
      <c r="I310" s="3">
        <f>IF(AM310="",VLOOKUP(BI310,'4 -Impute_SE'!$B$10:$C$21,2,FALSE),Database!AM310)</f>
        <v>9.1999999999999998E-2</v>
      </c>
      <c r="J310" s="3">
        <f t="shared" si="52"/>
        <v>10.869565217391305</v>
      </c>
      <c r="K310" s="3" t="s">
        <v>1688</v>
      </c>
      <c r="L310" s="3">
        <f>1/VLOOKUP($K310,'5-7 Weighting'!J:K,2,FALSE)</f>
        <v>1</v>
      </c>
      <c r="M310" s="3">
        <f t="shared" si="53"/>
        <v>10.869565217391305</v>
      </c>
      <c r="N310" s="3">
        <f>M310/(VLOOKUP($BI310,'5-7 Weighting'!$M$9:$N$20,2,FALSE)/VLOOKUP($BI310,'5-7 Weighting'!$M$9:$O$20,3,FALSE))</f>
        <v>0.22019698695986961</v>
      </c>
      <c r="O310" s="3">
        <f t="shared" si="54"/>
        <v>4.3819200405014053E-2</v>
      </c>
      <c r="P310" s="3" t="e">
        <f>1/VLOOKUP($K310,'5-7 Weighting'!Y:Z,2,FALSE)</f>
        <v>#N/A</v>
      </c>
      <c r="Q310" s="3" t="e">
        <f t="shared" si="58"/>
        <v>#N/A</v>
      </c>
      <c r="R310" s="3" t="e">
        <f>Q310/(VLOOKUP($BI310,'5-7 Weighting'!$AC$12:$AD$20,2,FALSE)/(VLOOKUP($BI310,'5-7 Weighting'!$AC$12:$AE$20,3,FALSE)))</f>
        <v>#N/A</v>
      </c>
      <c r="S310" s="3" t="e">
        <f t="shared" si="55"/>
        <v>#N/A</v>
      </c>
      <c r="T310" s="3" t="e">
        <f>1/VLOOKUP($K310,'5-7 Weighting'!$AO$9:$AP$311,2,FALSE)</f>
        <v>#N/A</v>
      </c>
      <c r="U310" s="3" t="e">
        <f t="shared" si="59"/>
        <v>#N/A</v>
      </c>
      <c r="V310" s="3" t="e">
        <f>U310/(VLOOKUP($BI310,'5-7 Weighting'!$AS$12:$AT$22,2,FALSE)/VLOOKUP($BI310,'5-7 Weighting'!$AS$12:$AU$22,3,FALSE))</f>
        <v>#N/A</v>
      </c>
      <c r="W310" s="3" t="e">
        <f t="shared" si="60"/>
        <v>#N/A</v>
      </c>
      <c r="X310" s="3">
        <f>1/VLOOKUP($K310,'5-7 Weighting'!$BE$9:$BF$487,2,FALSE)</f>
        <v>1</v>
      </c>
      <c r="Y310" s="3">
        <f t="shared" si="61"/>
        <v>10.869565217391305</v>
      </c>
      <c r="Z310" s="3">
        <f>Y310/(VLOOKUP($BI310,'5-7 Weighting'!$BI$12:$BJ$23,2,FALSE)/VLOOKUP($BI310,'5-7 Weighting'!$BI$12:$BK$23,3,FALSE))</f>
        <v>0.17165372930322689</v>
      </c>
      <c r="AA310" s="3">
        <f t="shared" si="62"/>
        <v>3.4159092131342154E-2</v>
      </c>
      <c r="AB310" s="3">
        <f>1/VLOOKUP($K310,'5-7 Weighting'!$BU$9:$BV$415,2,FALSE)</f>
        <v>1</v>
      </c>
      <c r="AC310" s="3">
        <f t="shared" si="63"/>
        <v>10.869565217391305</v>
      </c>
      <c r="AD310" s="3">
        <f>AC310/(VLOOKUP($BI310,'5-7 Weighting'!$BY$12:$BZ$23,2,FALSE)/(VLOOKUP($BI310,'5-7 Weighting'!$BY$12:$CA$23,3,FALSE)))</f>
        <v>0.58404488957938117</v>
      </c>
      <c r="AE310" s="3">
        <f t="shared" si="56"/>
        <v>0.11622493302629686</v>
      </c>
      <c r="AF310" s="3" t="e">
        <f>1/VLOOKUP($K310,'5-7 Weighting'!$CK$9:CL$445,2,FALSE)</f>
        <v>#N/A</v>
      </c>
      <c r="AG310" s="3" t="e">
        <f t="shared" si="64"/>
        <v>#N/A</v>
      </c>
      <c r="AH310" s="3" t="e">
        <f>AG310/(VLOOKUP($BI310,'5-7 Weighting'!$CO$12:$CP$23,2,FALSE)/(VLOOKUP($BI310,'5-7 Weighting'!$CO$12:$CQ$23,3,FALSE)))</f>
        <v>#N/A</v>
      </c>
      <c r="AI310" s="3" t="e">
        <f t="shared" si="57"/>
        <v>#N/A</v>
      </c>
      <c r="AJ310" s="3" t="s">
        <v>290</v>
      </c>
      <c r="AK310" s="6">
        <v>0.19900000000000001</v>
      </c>
      <c r="AL310" s="3" t="s">
        <v>157</v>
      </c>
      <c r="AM310" s="3">
        <v>9.1999999999999998E-2</v>
      </c>
      <c r="AN310" s="3" t="s">
        <v>26</v>
      </c>
      <c r="AO310" s="3" t="s">
        <v>5</v>
      </c>
      <c r="AP310" s="3" t="s">
        <v>6</v>
      </c>
      <c r="AQ310" s="3" t="s">
        <v>5</v>
      </c>
      <c r="AR310" s="3" t="s">
        <v>7</v>
      </c>
      <c r="AS310" s="3" t="s">
        <v>37</v>
      </c>
      <c r="AT310" s="3" t="s">
        <v>28</v>
      </c>
      <c r="AU310" s="3" t="s">
        <v>10</v>
      </c>
      <c r="AV310" s="3" t="s">
        <v>11</v>
      </c>
      <c r="AW310" s="4" t="s">
        <v>291</v>
      </c>
      <c r="AX310" s="4" t="s">
        <v>13</v>
      </c>
      <c r="AY310" s="4" t="s">
        <v>292</v>
      </c>
      <c r="AZ310" s="3" t="s">
        <v>2425</v>
      </c>
      <c r="BA310" s="3" t="s">
        <v>14</v>
      </c>
      <c r="BB310" s="3">
        <v>41</v>
      </c>
      <c r="BC310" s="3">
        <v>0</v>
      </c>
      <c r="BD310" s="3">
        <v>0</v>
      </c>
      <c r="BE310" s="3">
        <v>1</v>
      </c>
      <c r="BF310" s="3">
        <v>1</v>
      </c>
      <c r="BG310" s="4" t="s">
        <v>15</v>
      </c>
      <c r="BH310" s="4" t="s">
        <v>41</v>
      </c>
      <c r="BI310" s="4" t="s">
        <v>42</v>
      </c>
      <c r="BJ310" s="4" t="s">
        <v>33</v>
      </c>
      <c r="BK310" s="4"/>
      <c r="BL310" s="3">
        <v>0.19900000000000001</v>
      </c>
      <c r="BM310" s="3"/>
      <c r="BN310" s="3"/>
      <c r="BO310" s="3" t="s">
        <v>20</v>
      </c>
      <c r="BP310" s="3">
        <v>2.1630434782608696</v>
      </c>
      <c r="BQ310" s="3" t="s">
        <v>91</v>
      </c>
    </row>
    <row r="311" spans="1:69" x14ac:dyDescent="0.25">
      <c r="A311" s="2">
        <v>62</v>
      </c>
      <c r="B311" s="3" t="s">
        <v>281</v>
      </c>
      <c r="C311" s="3">
        <v>62.1</v>
      </c>
      <c r="D311" s="3" t="s">
        <v>282</v>
      </c>
      <c r="E311" s="3" t="s">
        <v>283</v>
      </c>
      <c r="F311" s="3"/>
      <c r="G311" s="3"/>
      <c r="H311" s="3" t="str">
        <f>IF(AK311&lt;'2_3 - Outliers'!$F$11,"Exclude, Low outlier",IF(AK311&gt;'2_3 - Outliers'!$F$12,"Exclude, High outlier",""))</f>
        <v/>
      </c>
      <c r="I311" s="3">
        <f>IF(AM311="",VLOOKUP(BI311,'4 -Impute_SE'!$B$10:$C$21,2,FALSE),Database!AM311)</f>
        <v>3.8405759702725015E-2</v>
      </c>
      <c r="J311" s="3">
        <f t="shared" si="52"/>
        <v>26.037761204058327</v>
      </c>
      <c r="K311" s="3" t="s">
        <v>1689</v>
      </c>
      <c r="L311" s="3">
        <f>1/VLOOKUP($K311,'5-7 Weighting'!J:K,2,FALSE)</f>
        <v>1</v>
      </c>
      <c r="M311" s="3">
        <f t="shared" si="53"/>
        <v>26.037761204058327</v>
      </c>
      <c r="N311" s="3">
        <f>M311/(VLOOKUP($BI311,'5-7 Weighting'!$M$9:$N$20,2,FALSE)/VLOOKUP($BI311,'5-7 Weighting'!$M$9:$O$20,3,FALSE))</f>
        <v>0.48160474074801907</v>
      </c>
      <c r="O311" s="3">
        <f t="shared" si="54"/>
        <v>9.5996294953831704E-2</v>
      </c>
      <c r="P311" s="3" t="e">
        <f>1/VLOOKUP($K311,'5-7 Weighting'!Y:Z,2,FALSE)</f>
        <v>#N/A</v>
      </c>
      <c r="Q311" s="3" t="e">
        <f t="shared" si="58"/>
        <v>#N/A</v>
      </c>
      <c r="R311" s="3" t="e">
        <f>Q311/(VLOOKUP($BI311,'5-7 Weighting'!$AC$12:$AD$20,2,FALSE)/(VLOOKUP($BI311,'5-7 Weighting'!$AC$12:$AE$20,3,FALSE)))</f>
        <v>#N/A</v>
      </c>
      <c r="S311" s="3" t="e">
        <f t="shared" si="55"/>
        <v>#N/A</v>
      </c>
      <c r="T311" s="3" t="e">
        <f>1/VLOOKUP($K311,'5-7 Weighting'!$AO$9:$AP$311,2,FALSE)</f>
        <v>#N/A</v>
      </c>
      <c r="U311" s="3" t="e">
        <f t="shared" si="59"/>
        <v>#N/A</v>
      </c>
      <c r="V311" s="3" t="e">
        <f>U311/(VLOOKUP($BI311,'5-7 Weighting'!$AS$12:$AT$22,2,FALSE)/VLOOKUP($BI311,'5-7 Weighting'!$AS$12:$AU$22,3,FALSE))</f>
        <v>#N/A</v>
      </c>
      <c r="W311" s="3" t="e">
        <f t="shared" si="60"/>
        <v>#N/A</v>
      </c>
      <c r="X311" s="3">
        <f>1/VLOOKUP($K311,'5-7 Weighting'!$BE$9:$BF$487,2,FALSE)</f>
        <v>1</v>
      </c>
      <c r="Y311" s="3">
        <f t="shared" si="61"/>
        <v>26.037761204058327</v>
      </c>
      <c r="Z311" s="3">
        <f>Y311/(VLOOKUP($BI311,'5-7 Weighting'!$BI$12:$BJ$23,2,FALSE)/VLOOKUP($BI311,'5-7 Weighting'!$BI$12:$BK$23,3,FALSE))</f>
        <v>0.40240122938390832</v>
      </c>
      <c r="AA311" s="3">
        <f t="shared" si="62"/>
        <v>8.0208984333759462E-2</v>
      </c>
      <c r="AB311" s="3" t="e">
        <f>1/VLOOKUP($K311,'5-7 Weighting'!$BU$9:$BV$415,2,FALSE)</f>
        <v>#N/A</v>
      </c>
      <c r="AC311" s="3" t="e">
        <f t="shared" si="63"/>
        <v>#N/A</v>
      </c>
      <c r="AD311" s="3" t="e">
        <f>AC311/(VLOOKUP($BI311,'5-7 Weighting'!$BY$12:$BZ$23,2,FALSE)/(VLOOKUP($BI311,'5-7 Weighting'!$BY$12:$CA$23,3,FALSE)))</f>
        <v>#N/A</v>
      </c>
      <c r="AE311" s="3" t="e">
        <f t="shared" si="56"/>
        <v>#N/A</v>
      </c>
      <c r="AF311" s="3" t="e">
        <f>1/VLOOKUP($K311,'5-7 Weighting'!$CK$9:CL$445,2,FALSE)</f>
        <v>#N/A</v>
      </c>
      <c r="AG311" s="3" t="e">
        <f t="shared" si="64"/>
        <v>#N/A</v>
      </c>
      <c r="AH311" s="3" t="e">
        <f>AG311/(VLOOKUP($BI311,'5-7 Weighting'!$CO$12:$CP$23,2,FALSE)/(VLOOKUP($BI311,'5-7 Weighting'!$CO$12:$CQ$23,3,FALSE)))</f>
        <v>#N/A</v>
      </c>
      <c r="AI311" s="3" t="e">
        <f t="shared" si="57"/>
        <v>#N/A</v>
      </c>
      <c r="AJ311" s="3" t="s">
        <v>284</v>
      </c>
      <c r="AK311" s="6">
        <v>0.19932589285714283</v>
      </c>
      <c r="AL311" s="3" t="s">
        <v>25</v>
      </c>
      <c r="AM311" s="3">
        <v>3.8405759702725015E-2</v>
      </c>
      <c r="AN311" s="3" t="s">
        <v>26</v>
      </c>
      <c r="AO311" s="3" t="s">
        <v>5</v>
      </c>
      <c r="AP311" s="3" t="s">
        <v>6</v>
      </c>
      <c r="AQ311" s="3" t="s">
        <v>5</v>
      </c>
      <c r="AR311" s="3" t="s">
        <v>7</v>
      </c>
      <c r="AS311" s="3" t="s">
        <v>285</v>
      </c>
      <c r="AT311" s="3" t="s">
        <v>28</v>
      </c>
      <c r="AU311" s="3" t="s">
        <v>10</v>
      </c>
      <c r="AV311" s="3" t="s">
        <v>11</v>
      </c>
      <c r="AW311" s="3" t="s">
        <v>13</v>
      </c>
      <c r="AX311" s="3" t="s">
        <v>13</v>
      </c>
      <c r="AY311" s="3" t="s">
        <v>286</v>
      </c>
      <c r="AZ311" s="3" t="s">
        <v>2425</v>
      </c>
      <c r="BA311" s="3" t="s">
        <v>14</v>
      </c>
      <c r="BB311" s="3">
        <v>91</v>
      </c>
      <c r="BC311" s="3">
        <v>0</v>
      </c>
      <c r="BD311" s="3">
        <v>0</v>
      </c>
      <c r="BE311" s="3">
        <v>0</v>
      </c>
      <c r="BF311" s="3">
        <v>0</v>
      </c>
      <c r="BG311" s="3" t="s">
        <v>15</v>
      </c>
      <c r="BH311" s="3" t="s">
        <v>16</v>
      </c>
      <c r="BI311" s="3" t="s">
        <v>17</v>
      </c>
      <c r="BJ311" s="3" t="s">
        <v>33</v>
      </c>
      <c r="BK311" s="3"/>
      <c r="BL311" s="3">
        <v>0.3</v>
      </c>
      <c r="BM311" s="3"/>
      <c r="BN311" s="3"/>
      <c r="BO311" s="3" t="s">
        <v>20</v>
      </c>
      <c r="BP311" s="3">
        <v>5.19</v>
      </c>
      <c r="BQ311" s="3"/>
    </row>
    <row r="312" spans="1:69" x14ac:dyDescent="0.25">
      <c r="A312" s="2">
        <v>91</v>
      </c>
      <c r="B312" s="3" t="s">
        <v>884</v>
      </c>
      <c r="C312" s="3">
        <v>91.1</v>
      </c>
      <c r="D312" s="3" t="s">
        <v>890</v>
      </c>
      <c r="E312" s="3" t="s">
        <v>891</v>
      </c>
      <c r="F312" s="3"/>
      <c r="G312" s="3"/>
      <c r="H312" s="3" t="str">
        <f>IF(AK312&lt;'2_3 - Outliers'!$F$11,"Exclude, Low outlier",IF(AK312&gt;'2_3 - Outliers'!$F$12,"Exclude, High outlier",""))</f>
        <v/>
      </c>
      <c r="I312" s="3">
        <f>IF(AM312="",VLOOKUP(BI312,'4 -Impute_SE'!$B$10:$C$21,2,FALSE),Database!AM312)</f>
        <v>1.1212255772646538E-2</v>
      </c>
      <c r="J312" s="3">
        <f t="shared" si="52"/>
        <v>89.188118811881182</v>
      </c>
      <c r="K312" s="3" t="s">
        <v>1690</v>
      </c>
      <c r="L312" s="3">
        <f>1/VLOOKUP($K312,'5-7 Weighting'!J:K,2,FALSE)</f>
        <v>0.33333333333333331</v>
      </c>
      <c r="M312" s="3">
        <f t="shared" si="53"/>
        <v>29.729372937293725</v>
      </c>
      <c r="N312" s="3">
        <f>M312/(VLOOKUP($BI312,'5-7 Weighting'!$M$9:$N$20,2,FALSE)/VLOOKUP($BI312,'5-7 Weighting'!$M$9:$O$20,3,FALSE))</f>
        <v>1.4587593449969221E-3</v>
      </c>
      <c r="O312" s="3">
        <f t="shared" si="54"/>
        <v>2.9466938768937828E-4</v>
      </c>
      <c r="P312" s="3" t="e">
        <f>1/VLOOKUP($K312,'5-7 Weighting'!Y:Z,2,FALSE)</f>
        <v>#N/A</v>
      </c>
      <c r="Q312" s="3" t="e">
        <f t="shared" si="58"/>
        <v>#N/A</v>
      </c>
      <c r="R312" s="3" t="e">
        <f>Q312/(VLOOKUP($BI312,'5-7 Weighting'!$AC$12:$AD$20,2,FALSE)/(VLOOKUP($BI312,'5-7 Weighting'!$AC$12:$AE$20,3,FALSE)))</f>
        <v>#N/A</v>
      </c>
      <c r="S312" s="3" t="e">
        <f t="shared" si="55"/>
        <v>#N/A</v>
      </c>
      <c r="T312" s="3" t="e">
        <f>1/VLOOKUP($K312,'5-7 Weighting'!$AO$9:$AP$311,2,FALSE)</f>
        <v>#N/A</v>
      </c>
      <c r="U312" s="3" t="e">
        <f t="shared" si="59"/>
        <v>#N/A</v>
      </c>
      <c r="V312" s="3" t="e">
        <f>U312/(VLOOKUP($BI312,'5-7 Weighting'!$AS$12:$AT$22,2,FALSE)/VLOOKUP($BI312,'5-7 Weighting'!$AS$12:$AU$22,3,FALSE))</f>
        <v>#N/A</v>
      </c>
      <c r="W312" s="3" t="e">
        <f t="shared" si="60"/>
        <v>#N/A</v>
      </c>
      <c r="X312" s="3">
        <f>1/VLOOKUP($K312,'5-7 Weighting'!$BE$9:$BF$487,2,FALSE)</f>
        <v>0.33333333333333331</v>
      </c>
      <c r="Y312" s="3">
        <f t="shared" si="61"/>
        <v>29.729372937293725</v>
      </c>
      <c r="Z312" s="3">
        <f>Y312/(VLOOKUP($BI312,'5-7 Weighting'!$BI$12:$BJ$23,2,FALSE)/VLOOKUP($BI312,'5-7 Weighting'!$BI$12:$BK$23,3,FALSE))</f>
        <v>8.026533743888157E-4</v>
      </c>
      <c r="AA312" s="3">
        <f t="shared" si="62"/>
        <v>1.6213598162654079E-4</v>
      </c>
      <c r="AB312" s="3">
        <f>1/VLOOKUP($K312,'5-7 Weighting'!$BU$9:$BV$415,2,FALSE)</f>
        <v>0.33333333333333331</v>
      </c>
      <c r="AC312" s="3">
        <f t="shared" si="63"/>
        <v>29.729372937293725</v>
      </c>
      <c r="AD312" s="3">
        <f>AC312/(VLOOKUP($BI312,'5-7 Weighting'!$BY$12:$BZ$23,2,FALSE)/(VLOOKUP($BI312,'5-7 Weighting'!$BY$12:$CA$23,3,FALSE)))</f>
        <v>0.10587223535771499</v>
      </c>
      <c r="AE312" s="3">
        <f t="shared" si="56"/>
        <v>2.1386191542258428E-2</v>
      </c>
      <c r="AF312" s="3" t="e">
        <f>1/VLOOKUP($K312,'5-7 Weighting'!$CK$9:CL$445,2,FALSE)</f>
        <v>#N/A</v>
      </c>
      <c r="AG312" s="3" t="e">
        <f t="shared" si="64"/>
        <v>#N/A</v>
      </c>
      <c r="AH312" s="3" t="e">
        <f>AG312/(VLOOKUP($BI312,'5-7 Weighting'!$CO$12:$CP$23,2,FALSE)/(VLOOKUP($BI312,'5-7 Weighting'!$CO$12:$CQ$23,3,FALSE)))</f>
        <v>#N/A</v>
      </c>
      <c r="AI312" s="3" t="e">
        <f t="shared" si="57"/>
        <v>#N/A</v>
      </c>
      <c r="AJ312" s="3" t="s">
        <v>64</v>
      </c>
      <c r="AK312" s="6">
        <v>0.20200000000000001</v>
      </c>
      <c r="AL312" s="3" t="s">
        <v>4</v>
      </c>
      <c r="AM312" s="3">
        <v>1.1212255772646538E-2</v>
      </c>
      <c r="AN312" s="3" t="s">
        <v>26</v>
      </c>
      <c r="AO312" s="3" t="s">
        <v>5</v>
      </c>
      <c r="AP312" s="3" t="s">
        <v>6</v>
      </c>
      <c r="AQ312" s="3" t="s">
        <v>5</v>
      </c>
      <c r="AR312" s="3" t="s">
        <v>7</v>
      </c>
      <c r="AS312" s="3" t="s">
        <v>8</v>
      </c>
      <c r="AT312" s="3" t="s">
        <v>28</v>
      </c>
      <c r="AU312" s="3" t="s">
        <v>10</v>
      </c>
      <c r="AV312" s="3" t="s">
        <v>11</v>
      </c>
      <c r="AW312" s="4" t="s">
        <v>12</v>
      </c>
      <c r="AX312" s="4" t="s">
        <v>887</v>
      </c>
      <c r="AY312" s="4" t="s">
        <v>588</v>
      </c>
      <c r="AZ312" s="3" t="s">
        <v>2425</v>
      </c>
      <c r="BA312" s="3" t="s">
        <v>14</v>
      </c>
      <c r="BB312" s="3">
        <v>92784</v>
      </c>
      <c r="BC312" s="3">
        <v>0</v>
      </c>
      <c r="BD312" s="3">
        <v>0</v>
      </c>
      <c r="BE312" s="3">
        <v>1</v>
      </c>
      <c r="BF312" s="3">
        <v>1</v>
      </c>
      <c r="BG312" s="4" t="s">
        <v>97</v>
      </c>
      <c r="BH312" s="4" t="s">
        <v>859</v>
      </c>
      <c r="BI312" s="4" t="s">
        <v>709</v>
      </c>
      <c r="BJ312" s="4" t="s">
        <v>33</v>
      </c>
      <c r="BK312" s="4"/>
      <c r="BL312" s="3" t="s">
        <v>20</v>
      </c>
      <c r="BM312" s="3"/>
      <c r="BN312" s="3"/>
      <c r="BO312" s="3" t="s">
        <v>20</v>
      </c>
      <c r="BP312" s="3">
        <v>18.015999999999998</v>
      </c>
      <c r="BQ312" s="3"/>
    </row>
    <row r="313" spans="1:69" x14ac:dyDescent="0.25">
      <c r="A313" s="2">
        <v>127</v>
      </c>
      <c r="B313" s="3" t="s">
        <v>650</v>
      </c>
      <c r="C313" s="3">
        <v>127.2</v>
      </c>
      <c r="D313" s="3" t="s">
        <v>714</v>
      </c>
      <c r="E313" s="3" t="s">
        <v>652</v>
      </c>
      <c r="F313" s="3"/>
      <c r="G313" s="3"/>
      <c r="H313" s="3" t="str">
        <f>IF(AK313&lt;'2_3 - Outliers'!$F$11,"Exclude, Low outlier",IF(AK313&gt;'2_3 - Outliers'!$F$12,"Exclude, High outlier",""))</f>
        <v/>
      </c>
      <c r="I313" s="3">
        <f>IF(AM313="",VLOOKUP(BI313,'4 -Impute_SE'!$B$10:$C$21,2,FALSE),Database!AM313)</f>
        <v>8.0974842767295593E-2</v>
      </c>
      <c r="J313" s="3">
        <f t="shared" si="52"/>
        <v>12.349514563106796</v>
      </c>
      <c r="K313" s="3" t="s">
        <v>1691</v>
      </c>
      <c r="L313" s="3">
        <f>1/VLOOKUP($K313,'5-7 Weighting'!J:K,2,FALSE)</f>
        <v>1</v>
      </c>
      <c r="M313" s="3">
        <f t="shared" si="53"/>
        <v>12.349514563106796</v>
      </c>
      <c r="N313" s="3">
        <f>M313/(VLOOKUP($BI313,'5-7 Weighting'!$M$9:$N$20,2,FALSE)/VLOOKUP($BI313,'5-7 Weighting'!$M$9:$O$20,3,FALSE))</f>
        <v>0.16758019613855801</v>
      </c>
      <c r="O313" s="3">
        <f t="shared" si="54"/>
        <v>3.4521520404542948E-2</v>
      </c>
      <c r="P313" s="3" t="e">
        <f>1/VLOOKUP($K313,'5-7 Weighting'!Y:Z,2,FALSE)</f>
        <v>#N/A</v>
      </c>
      <c r="Q313" s="3" t="e">
        <f t="shared" si="58"/>
        <v>#N/A</v>
      </c>
      <c r="R313" s="3" t="e">
        <f>Q313/(VLOOKUP($BI313,'5-7 Weighting'!$AC$12:$AD$20,2,FALSE)/(VLOOKUP($BI313,'5-7 Weighting'!$AC$12:$AE$20,3,FALSE)))</f>
        <v>#N/A</v>
      </c>
      <c r="S313" s="3" t="e">
        <f t="shared" si="55"/>
        <v>#N/A</v>
      </c>
      <c r="T313" s="3" t="e">
        <f>1/VLOOKUP($K313,'5-7 Weighting'!$AO$9:$AP$311,2,FALSE)</f>
        <v>#N/A</v>
      </c>
      <c r="U313" s="3" t="e">
        <f t="shared" si="59"/>
        <v>#N/A</v>
      </c>
      <c r="V313" s="3" t="e">
        <f>U313/(VLOOKUP($BI313,'5-7 Weighting'!$AS$12:$AT$22,2,FALSE)/VLOOKUP($BI313,'5-7 Weighting'!$AS$12:$AU$22,3,FALSE))</f>
        <v>#N/A</v>
      </c>
      <c r="W313" s="3" t="e">
        <f t="shared" si="60"/>
        <v>#N/A</v>
      </c>
      <c r="X313" s="3">
        <f>1/VLOOKUP($K313,'5-7 Weighting'!$BE$9:$BF$487,2,FALSE)</f>
        <v>1</v>
      </c>
      <c r="Y313" s="3">
        <f t="shared" si="61"/>
        <v>12.349514563106796</v>
      </c>
      <c r="Z313" s="3">
        <f>Y313/(VLOOKUP($BI313,'5-7 Weighting'!$BI$12:$BJ$23,2,FALSE)/VLOOKUP($BI313,'5-7 Weighting'!$BI$12:$BK$23,3,FALSE))</f>
        <v>0.14305995571101479</v>
      </c>
      <c r="AA313" s="3">
        <f t="shared" si="62"/>
        <v>2.9470350876469046E-2</v>
      </c>
      <c r="AB313" s="3" t="e">
        <f>1/VLOOKUP($K313,'5-7 Weighting'!$BU$9:$BV$415,2,FALSE)</f>
        <v>#N/A</v>
      </c>
      <c r="AC313" s="3" t="e">
        <f t="shared" si="63"/>
        <v>#N/A</v>
      </c>
      <c r="AD313" s="3" t="e">
        <f>AC313/(VLOOKUP($BI313,'5-7 Weighting'!$BY$12:$BZ$23,2,FALSE)/(VLOOKUP($BI313,'5-7 Weighting'!$BY$12:$CA$23,3,FALSE)))</f>
        <v>#N/A</v>
      </c>
      <c r="AE313" s="3" t="e">
        <f t="shared" si="56"/>
        <v>#N/A</v>
      </c>
      <c r="AF313" s="3" t="e">
        <f>1/VLOOKUP($K313,'5-7 Weighting'!$CK$9:CL$445,2,FALSE)</f>
        <v>#N/A</v>
      </c>
      <c r="AG313" s="3" t="e">
        <f t="shared" si="64"/>
        <v>#N/A</v>
      </c>
      <c r="AH313" s="3" t="e">
        <f>AG313/(VLOOKUP($BI313,'5-7 Weighting'!$CO$12:$CP$23,2,FALSE)/(VLOOKUP($BI313,'5-7 Weighting'!$CO$12:$CQ$23,3,FALSE)))</f>
        <v>#N/A</v>
      </c>
      <c r="AI313" s="3" t="e">
        <f t="shared" si="57"/>
        <v>#N/A</v>
      </c>
      <c r="AJ313" s="3" t="s">
        <v>653</v>
      </c>
      <c r="AK313" s="6">
        <v>0.20599999999999999</v>
      </c>
      <c r="AL313" s="3" t="s">
        <v>4</v>
      </c>
      <c r="AM313" s="3">
        <v>8.0974842767295593E-2</v>
      </c>
      <c r="AN313" s="3" t="s">
        <v>26</v>
      </c>
      <c r="AO313" s="3" t="s">
        <v>5</v>
      </c>
      <c r="AP313" s="3" t="s">
        <v>6</v>
      </c>
      <c r="AQ313" s="3" t="s">
        <v>5</v>
      </c>
      <c r="AR313" s="3" t="s">
        <v>7</v>
      </c>
      <c r="AS313" s="3"/>
      <c r="AT313" s="3" t="s">
        <v>38</v>
      </c>
      <c r="AU313" s="3" t="s">
        <v>57</v>
      </c>
      <c r="AV313" s="3" t="s">
        <v>339</v>
      </c>
      <c r="AW313" s="4" t="s">
        <v>654</v>
      </c>
      <c r="AX313" s="4" t="s">
        <v>655</v>
      </c>
      <c r="AY313" s="4">
        <v>2012</v>
      </c>
      <c r="AZ313" s="3" t="s">
        <v>14</v>
      </c>
      <c r="BA313" s="3" t="s">
        <v>14</v>
      </c>
      <c r="BB313" s="3">
        <v>816</v>
      </c>
      <c r="BC313" s="3">
        <v>0</v>
      </c>
      <c r="BD313" s="3">
        <v>0</v>
      </c>
      <c r="BE313" s="3">
        <v>0</v>
      </c>
      <c r="BF313" s="3">
        <v>0</v>
      </c>
      <c r="BG313" s="4" t="s">
        <v>348</v>
      </c>
      <c r="BH313" s="4" t="s">
        <v>715</v>
      </c>
      <c r="BI313" s="4" t="s">
        <v>645</v>
      </c>
      <c r="BJ313" s="4" t="s">
        <v>33</v>
      </c>
      <c r="BK313" s="4"/>
      <c r="BL313" s="3">
        <v>5.7000000000000002E-2</v>
      </c>
      <c r="BM313" s="3"/>
      <c r="BN313" s="3"/>
      <c r="BO313" s="3"/>
      <c r="BP313" s="3">
        <v>2.544</v>
      </c>
      <c r="BQ313" s="3"/>
    </row>
    <row r="314" spans="1:69" x14ac:dyDescent="0.25">
      <c r="A314" s="2">
        <v>70</v>
      </c>
      <c r="B314" s="3" t="s">
        <v>177</v>
      </c>
      <c r="C314" s="3">
        <v>70.099999999999994</v>
      </c>
      <c r="D314" s="3" t="s">
        <v>279</v>
      </c>
      <c r="E314" s="3" t="s">
        <v>280</v>
      </c>
      <c r="F314" s="3"/>
      <c r="G314" s="3"/>
      <c r="H314" s="3" t="str">
        <f>IF(AK314&lt;'2_3 - Outliers'!$F$11,"Exclude, Low outlier",IF(AK314&gt;'2_3 - Outliers'!$F$12,"Exclude, High outlier",""))</f>
        <v/>
      </c>
      <c r="I314" s="3">
        <f>IF(AM314="",VLOOKUP(BI314,'4 -Impute_SE'!$B$10:$C$21,2,FALSE),Database!AM314)</f>
        <v>3.4387203231752414E-2</v>
      </c>
      <c r="J314" s="3">
        <f t="shared" si="52"/>
        <v>29.080585392784176</v>
      </c>
      <c r="K314" s="3" t="s">
        <v>1692</v>
      </c>
      <c r="L314" s="3">
        <f>1/VLOOKUP($K314,'5-7 Weighting'!J:K,2,FALSE)</f>
        <v>1</v>
      </c>
      <c r="M314" s="3">
        <f t="shared" si="53"/>
        <v>29.080585392784176</v>
      </c>
      <c r="N314" s="3">
        <f>M314/(VLOOKUP($BI314,'5-7 Weighting'!$M$9:$N$20,2,FALSE)/VLOOKUP($BI314,'5-7 Weighting'!$M$9:$O$20,3,FALSE))</f>
        <v>0.589118069991865</v>
      </c>
      <c r="O314" s="3">
        <f t="shared" si="54"/>
        <v>0.12195389925785419</v>
      </c>
      <c r="P314" s="3" t="e">
        <f>1/VLOOKUP($K314,'5-7 Weighting'!Y:Z,2,FALSE)</f>
        <v>#N/A</v>
      </c>
      <c r="Q314" s="3" t="e">
        <f t="shared" si="58"/>
        <v>#N/A</v>
      </c>
      <c r="R314" s="3" t="e">
        <f>Q314/(VLOOKUP($BI314,'5-7 Weighting'!$AC$12:$AD$20,2,FALSE)/(VLOOKUP($BI314,'5-7 Weighting'!$AC$12:$AE$20,3,FALSE)))</f>
        <v>#N/A</v>
      </c>
      <c r="S314" s="3" t="e">
        <f t="shared" si="55"/>
        <v>#N/A</v>
      </c>
      <c r="T314" s="3" t="e">
        <f>1/VLOOKUP($K314,'5-7 Weighting'!$AO$9:$AP$311,2,FALSE)</f>
        <v>#N/A</v>
      </c>
      <c r="U314" s="3" t="e">
        <f t="shared" si="59"/>
        <v>#N/A</v>
      </c>
      <c r="V314" s="3" t="e">
        <f>U314/(VLOOKUP($BI314,'5-7 Weighting'!$AS$12:$AT$22,2,FALSE)/VLOOKUP($BI314,'5-7 Weighting'!$AS$12:$AU$22,3,FALSE))</f>
        <v>#N/A</v>
      </c>
      <c r="W314" s="3" t="e">
        <f t="shared" si="60"/>
        <v>#N/A</v>
      </c>
      <c r="X314" s="3">
        <f>1/VLOOKUP($K314,'5-7 Weighting'!$BE$9:$BF$487,2,FALSE)</f>
        <v>1</v>
      </c>
      <c r="Y314" s="3">
        <f t="shared" si="61"/>
        <v>29.080585392784176</v>
      </c>
      <c r="Z314" s="3">
        <f>Y314/(VLOOKUP($BI314,'5-7 Weighting'!$BI$12:$BJ$23,2,FALSE)/VLOOKUP($BI314,'5-7 Weighting'!$BI$12:$BK$23,3,FALSE))</f>
        <v>0.45924476583529611</v>
      </c>
      <c r="AA314" s="3">
        <f t="shared" si="62"/>
        <v>9.5068701437299188E-2</v>
      </c>
      <c r="AB314" s="3" t="e">
        <f>1/VLOOKUP($K314,'5-7 Weighting'!$BU$9:$BV$415,2,FALSE)</f>
        <v>#N/A</v>
      </c>
      <c r="AC314" s="3" t="e">
        <f t="shared" si="63"/>
        <v>#N/A</v>
      </c>
      <c r="AD314" s="3" t="e">
        <f>AC314/(VLOOKUP($BI314,'5-7 Weighting'!$BY$12:$BZ$23,2,FALSE)/(VLOOKUP($BI314,'5-7 Weighting'!$BY$12:$CA$23,3,FALSE)))</f>
        <v>#N/A</v>
      </c>
      <c r="AE314" s="3" t="e">
        <f t="shared" si="56"/>
        <v>#N/A</v>
      </c>
      <c r="AF314" s="3" t="e">
        <f>1/VLOOKUP($K314,'5-7 Weighting'!$CK$9:CL$445,2,FALSE)</f>
        <v>#N/A</v>
      </c>
      <c r="AG314" s="3" t="e">
        <f t="shared" si="64"/>
        <v>#N/A</v>
      </c>
      <c r="AH314" s="3" t="e">
        <f>AG314/(VLOOKUP($BI314,'5-7 Weighting'!$CO$12:$CP$23,2,FALSE)/(VLOOKUP($BI314,'5-7 Weighting'!$CO$12:$CQ$23,3,FALSE)))</f>
        <v>#N/A</v>
      </c>
      <c r="AI314" s="3" t="e">
        <f t="shared" si="57"/>
        <v>#N/A</v>
      </c>
      <c r="AJ314" s="3" t="s">
        <v>226</v>
      </c>
      <c r="AK314" s="6">
        <v>0.20701096345514952</v>
      </c>
      <c r="AL314" s="3" t="s">
        <v>25</v>
      </c>
      <c r="AM314" s="3">
        <v>3.4387203231752414E-2</v>
      </c>
      <c r="AN314" s="3" t="s">
        <v>26</v>
      </c>
      <c r="AO314" s="3" t="s">
        <v>5</v>
      </c>
      <c r="AP314" s="3" t="s">
        <v>6</v>
      </c>
      <c r="AQ314" s="3" t="s">
        <v>5</v>
      </c>
      <c r="AR314" s="3" t="s">
        <v>7</v>
      </c>
      <c r="AS314" s="3" t="s">
        <v>48</v>
      </c>
      <c r="AT314" s="3" t="s">
        <v>28</v>
      </c>
      <c r="AU314" s="3" t="s">
        <v>10</v>
      </c>
      <c r="AV314" s="3" t="s">
        <v>182</v>
      </c>
      <c r="AW314" s="4" t="s">
        <v>12</v>
      </c>
      <c r="AX314" s="4" t="s">
        <v>13</v>
      </c>
      <c r="AY314" s="4">
        <v>2009</v>
      </c>
      <c r="AZ314" s="3" t="s">
        <v>30</v>
      </c>
      <c r="BA314" s="3" t="s">
        <v>14</v>
      </c>
      <c r="BB314" s="3">
        <v>1449</v>
      </c>
      <c r="BC314" s="3">
        <v>0</v>
      </c>
      <c r="BD314" s="3">
        <v>0</v>
      </c>
      <c r="BE314" s="3">
        <v>0</v>
      </c>
      <c r="BF314" s="3">
        <v>0</v>
      </c>
      <c r="BG314" s="4" t="s">
        <v>15</v>
      </c>
      <c r="BH314" s="4" t="s">
        <v>41</v>
      </c>
      <c r="BI314" s="3" t="s">
        <v>42</v>
      </c>
      <c r="BJ314" s="4" t="s">
        <v>33</v>
      </c>
      <c r="BK314" s="4"/>
      <c r="BL314" s="3">
        <v>0.33800000000000002</v>
      </c>
      <c r="BM314" s="3"/>
      <c r="BN314" s="3"/>
      <c r="BO314" s="3" t="s">
        <v>20</v>
      </c>
      <c r="BP314" s="3">
        <v>6.02</v>
      </c>
      <c r="BQ314" s="3"/>
    </row>
    <row r="315" spans="1:69" x14ac:dyDescent="0.25">
      <c r="A315" s="2">
        <v>72</v>
      </c>
      <c r="B315" s="3" t="s">
        <v>275</v>
      </c>
      <c r="C315" s="3">
        <v>72.3</v>
      </c>
      <c r="D315" s="3" t="s">
        <v>276</v>
      </c>
      <c r="E315" s="3" t="s">
        <v>277</v>
      </c>
      <c r="F315" s="3"/>
      <c r="G315" s="3"/>
      <c r="H315" s="3" t="str">
        <f>IF(AK315&lt;'2_3 - Outliers'!$F$11,"Exclude, Low outlier",IF(AK315&gt;'2_3 - Outliers'!$F$12,"Exclude, High outlier",""))</f>
        <v/>
      </c>
      <c r="I315" s="3">
        <f>IF(AM315="",VLOOKUP(BI315,'4 -Impute_SE'!$B$10:$C$21,2,FALSE),Database!AM315)</f>
        <v>0.14526459969932454</v>
      </c>
      <c r="J315" s="3">
        <f t="shared" si="52"/>
        <v>6.8839896442068254</v>
      </c>
      <c r="K315" s="3" t="s">
        <v>1693</v>
      </c>
      <c r="L315" s="3">
        <f>1/VLOOKUP($K315,'5-7 Weighting'!J:K,2,FALSE)</f>
        <v>1</v>
      </c>
      <c r="M315" s="3">
        <f t="shared" si="53"/>
        <v>6.8839896442068254</v>
      </c>
      <c r="N315" s="3">
        <f>M315/(VLOOKUP($BI315,'5-7 Weighting'!$M$9:$N$20,2,FALSE)/VLOOKUP($BI315,'5-7 Weighting'!$M$9:$O$20,3,FALSE))</f>
        <v>0.13945670756839046</v>
      </c>
      <c r="O315" s="3">
        <f t="shared" si="54"/>
        <v>2.9285908589361996E-2</v>
      </c>
      <c r="P315" s="3" t="e">
        <f>1/VLOOKUP($K315,'5-7 Weighting'!Y:Z,2,FALSE)</f>
        <v>#N/A</v>
      </c>
      <c r="Q315" s="3" t="e">
        <f t="shared" si="58"/>
        <v>#N/A</v>
      </c>
      <c r="R315" s="3" t="e">
        <f>Q315/(VLOOKUP($BI315,'5-7 Weighting'!$AC$12:$AD$20,2,FALSE)/(VLOOKUP($BI315,'5-7 Weighting'!$AC$12:$AE$20,3,FALSE)))</f>
        <v>#N/A</v>
      </c>
      <c r="S315" s="3" t="e">
        <f t="shared" si="55"/>
        <v>#N/A</v>
      </c>
      <c r="T315" s="3" t="e">
        <f>1/VLOOKUP($K315,'5-7 Weighting'!$AO$9:$AP$311,2,FALSE)</f>
        <v>#N/A</v>
      </c>
      <c r="U315" s="3" t="e">
        <f t="shared" si="59"/>
        <v>#N/A</v>
      </c>
      <c r="V315" s="3" t="e">
        <f>U315/(VLOOKUP($BI315,'5-7 Weighting'!$AS$12:$AT$22,2,FALSE)/VLOOKUP($BI315,'5-7 Weighting'!$AS$12:$AU$22,3,FALSE))</f>
        <v>#N/A</v>
      </c>
      <c r="W315" s="3" t="e">
        <f t="shared" si="60"/>
        <v>#N/A</v>
      </c>
      <c r="X315" s="3">
        <f>1/VLOOKUP($K315,'5-7 Weighting'!$BE$9:$BF$487,2,FALSE)</f>
        <v>1</v>
      </c>
      <c r="Y315" s="3">
        <f t="shared" si="61"/>
        <v>6.8839896442068254</v>
      </c>
      <c r="Z315" s="3">
        <f>Y315/(VLOOKUP($BI315,'5-7 Weighting'!$BI$12:$BJ$23,2,FALSE)/VLOOKUP($BI315,'5-7 Weighting'!$BI$12:$BK$23,3,FALSE))</f>
        <v>0.10871294953198639</v>
      </c>
      <c r="AA315" s="3">
        <f t="shared" si="62"/>
        <v>2.2829719401717141E-2</v>
      </c>
      <c r="AB315" s="3">
        <f>1/VLOOKUP($K315,'5-7 Weighting'!$BU$9:$BV$415,2,FALSE)</f>
        <v>1</v>
      </c>
      <c r="AC315" s="3">
        <f t="shared" si="63"/>
        <v>6.8839896442068254</v>
      </c>
      <c r="AD315" s="3">
        <f>AC315/(VLOOKUP($BI315,'5-7 Weighting'!$BY$12:$BZ$23,2,FALSE)/(VLOOKUP($BI315,'5-7 Weighting'!$BY$12:$CA$23,3,FALSE)))</f>
        <v>0.36989142538870684</v>
      </c>
      <c r="AE315" s="3">
        <f t="shared" si="56"/>
        <v>7.7677199331628435E-2</v>
      </c>
      <c r="AF315" s="3" t="e">
        <f>1/VLOOKUP($K315,'5-7 Weighting'!$CK$9:CL$445,2,FALSE)</f>
        <v>#N/A</v>
      </c>
      <c r="AG315" s="3" t="e">
        <f t="shared" si="64"/>
        <v>#N/A</v>
      </c>
      <c r="AH315" s="3" t="e">
        <f>AG315/(VLOOKUP($BI315,'5-7 Weighting'!$CO$12:$CP$23,2,FALSE)/(VLOOKUP($BI315,'5-7 Weighting'!$CO$12:$CQ$23,3,FALSE)))</f>
        <v>#N/A</v>
      </c>
      <c r="AI315" s="3" t="e">
        <f t="shared" si="57"/>
        <v>#N/A</v>
      </c>
      <c r="AJ315" s="3" t="s">
        <v>278</v>
      </c>
      <c r="AK315" s="6">
        <v>0.21</v>
      </c>
      <c r="AL315" s="3" t="s">
        <v>4</v>
      </c>
      <c r="AM315" s="3">
        <v>0.14526459969932454</v>
      </c>
      <c r="AN315" s="3" t="s">
        <v>26</v>
      </c>
      <c r="AO315" s="3" t="s">
        <v>53</v>
      </c>
      <c r="AP315" s="3" t="s">
        <v>6</v>
      </c>
      <c r="AQ315" s="3" t="s">
        <v>54</v>
      </c>
      <c r="AR315" s="3" t="s">
        <v>201</v>
      </c>
      <c r="AS315" s="3" t="s">
        <v>84</v>
      </c>
      <c r="AT315" s="3" t="s">
        <v>38</v>
      </c>
      <c r="AU315" s="3" t="s">
        <v>10</v>
      </c>
      <c r="AV315" s="3" t="s">
        <v>11</v>
      </c>
      <c r="AW315" s="4" t="s">
        <v>12</v>
      </c>
      <c r="AX315" s="4" t="s">
        <v>40</v>
      </c>
      <c r="AY315" s="4">
        <v>2009</v>
      </c>
      <c r="AZ315" s="3" t="s">
        <v>30</v>
      </c>
      <c r="BA315" s="3" t="s">
        <v>14</v>
      </c>
      <c r="BB315" s="3">
        <v>1298</v>
      </c>
      <c r="BC315" s="3">
        <v>0</v>
      </c>
      <c r="BD315" s="3">
        <v>0</v>
      </c>
      <c r="BE315" s="3">
        <v>1</v>
      </c>
      <c r="BF315" s="3">
        <v>1</v>
      </c>
      <c r="BG315" s="4" t="s">
        <v>15</v>
      </c>
      <c r="BH315" s="4" t="s">
        <v>41</v>
      </c>
      <c r="BI315" s="4" t="s">
        <v>42</v>
      </c>
      <c r="BJ315" s="4" t="s">
        <v>18</v>
      </c>
      <c r="BK315" s="4"/>
      <c r="BL315" s="3">
        <v>3.7781599999999999E-2</v>
      </c>
      <c r="BM315" s="3"/>
      <c r="BN315" s="3">
        <v>1.0385043987484257</v>
      </c>
      <c r="BO315" s="3" t="s">
        <v>19</v>
      </c>
      <c r="BP315" s="3">
        <v>1.4456378252834332</v>
      </c>
      <c r="BQ315" s="3" t="s">
        <v>91</v>
      </c>
    </row>
    <row r="316" spans="1:69" x14ac:dyDescent="0.25">
      <c r="A316" s="2">
        <v>91</v>
      </c>
      <c r="B316" s="3" t="s">
        <v>884</v>
      </c>
      <c r="C316" s="3">
        <v>91.1</v>
      </c>
      <c r="D316" s="3" t="s">
        <v>888</v>
      </c>
      <c r="E316" s="3" t="s">
        <v>889</v>
      </c>
      <c r="F316" s="3"/>
      <c r="G316" s="3"/>
      <c r="H316" s="3" t="str">
        <f>IF(AK316&lt;'2_3 - Outliers'!$F$11,"Exclude, Low outlier",IF(AK316&gt;'2_3 - Outliers'!$F$12,"Exclude, High outlier",""))</f>
        <v/>
      </c>
      <c r="I316" s="3">
        <f>IF(AM316="",VLOOKUP(BI316,'4 -Impute_SE'!$B$10:$C$21,2,FALSE),Database!AM316)</f>
        <v>1.1194029850746268E-2</v>
      </c>
      <c r="J316" s="3">
        <f t="shared" si="52"/>
        <v>89.333333333333343</v>
      </c>
      <c r="K316" s="3" t="s">
        <v>1690</v>
      </c>
      <c r="L316" s="3">
        <f>1/VLOOKUP($K316,'5-7 Weighting'!J:K,2,FALSE)</f>
        <v>0.33333333333333331</v>
      </c>
      <c r="M316" s="3">
        <f t="shared" si="53"/>
        <v>29.777777777777779</v>
      </c>
      <c r="N316" s="3">
        <f>M316/(VLOOKUP($BI316,'5-7 Weighting'!$M$9:$N$20,2,FALSE)/VLOOKUP($BI316,'5-7 Weighting'!$M$9:$O$20,3,FALSE))</f>
        <v>1.4611344712247148E-3</v>
      </c>
      <c r="O316" s="3">
        <f t="shared" si="54"/>
        <v>3.0683823895719011E-4</v>
      </c>
      <c r="P316" s="3" t="e">
        <f>1/VLOOKUP($K316,'5-7 Weighting'!Y:Z,2,FALSE)</f>
        <v>#N/A</v>
      </c>
      <c r="Q316" s="3" t="e">
        <f t="shared" si="58"/>
        <v>#N/A</v>
      </c>
      <c r="R316" s="3" t="e">
        <f>Q316/(VLOOKUP($BI316,'5-7 Weighting'!$AC$12:$AD$20,2,FALSE)/(VLOOKUP($BI316,'5-7 Weighting'!$AC$12:$AE$20,3,FALSE)))</f>
        <v>#N/A</v>
      </c>
      <c r="S316" s="3" t="e">
        <f t="shared" si="55"/>
        <v>#N/A</v>
      </c>
      <c r="T316" s="3" t="e">
        <f>1/VLOOKUP($K316,'5-7 Weighting'!$AO$9:$AP$311,2,FALSE)</f>
        <v>#N/A</v>
      </c>
      <c r="U316" s="3" t="e">
        <f t="shared" si="59"/>
        <v>#N/A</v>
      </c>
      <c r="V316" s="3" t="e">
        <f>U316/(VLOOKUP($BI316,'5-7 Weighting'!$AS$12:$AT$22,2,FALSE)/VLOOKUP($BI316,'5-7 Weighting'!$AS$12:$AU$22,3,FALSE))</f>
        <v>#N/A</v>
      </c>
      <c r="W316" s="3" t="e">
        <f t="shared" si="60"/>
        <v>#N/A</v>
      </c>
      <c r="X316" s="3">
        <f>1/VLOOKUP($K316,'5-7 Weighting'!$BE$9:$BF$487,2,FALSE)</f>
        <v>0.33333333333333331</v>
      </c>
      <c r="Y316" s="3">
        <f t="shared" si="61"/>
        <v>29.777777777777779</v>
      </c>
      <c r="Z316" s="3">
        <f>Y316/(VLOOKUP($BI316,'5-7 Weighting'!$BI$12:$BJ$23,2,FALSE)/VLOOKUP($BI316,'5-7 Weighting'!$BI$12:$BK$23,3,FALSE))</f>
        <v>8.0396024045131993E-4</v>
      </c>
      <c r="AA316" s="3">
        <f t="shared" si="62"/>
        <v>1.6883165049477717E-4</v>
      </c>
      <c r="AB316" s="3">
        <f>1/VLOOKUP($K316,'5-7 Weighting'!$BU$9:$BV$415,2,FALSE)</f>
        <v>0.33333333333333331</v>
      </c>
      <c r="AC316" s="3">
        <f t="shared" si="63"/>
        <v>29.777777777777779</v>
      </c>
      <c r="AD316" s="3">
        <f>AC316/(VLOOKUP($BI316,'5-7 Weighting'!$BY$12:$BZ$23,2,FALSE)/(VLOOKUP($BI316,'5-7 Weighting'!$BY$12:$CA$23,3,FALSE)))</f>
        <v>0.1060446146633596</v>
      </c>
      <c r="AE316" s="3">
        <f t="shared" si="56"/>
        <v>2.2269369079305514E-2</v>
      </c>
      <c r="AF316" s="3" t="e">
        <f>1/VLOOKUP($K316,'5-7 Weighting'!$CK$9:CL$445,2,FALSE)</f>
        <v>#N/A</v>
      </c>
      <c r="AG316" s="3" t="e">
        <f t="shared" si="64"/>
        <v>#N/A</v>
      </c>
      <c r="AH316" s="3" t="e">
        <f>AG316/(VLOOKUP($BI316,'5-7 Weighting'!$CO$12:$CP$23,2,FALSE)/(VLOOKUP($BI316,'5-7 Weighting'!$CO$12:$CQ$23,3,FALSE)))</f>
        <v>#N/A</v>
      </c>
      <c r="AI316" s="3" t="e">
        <f t="shared" si="57"/>
        <v>#N/A</v>
      </c>
      <c r="AJ316" s="3" t="s">
        <v>64</v>
      </c>
      <c r="AK316" s="6">
        <v>0.21</v>
      </c>
      <c r="AL316" s="3" t="s">
        <v>4</v>
      </c>
      <c r="AM316" s="3">
        <v>1.1194029850746268E-2</v>
      </c>
      <c r="AN316" s="3" t="s">
        <v>26</v>
      </c>
      <c r="AO316" s="3" t="s">
        <v>5</v>
      </c>
      <c r="AP316" s="3" t="s">
        <v>6</v>
      </c>
      <c r="AQ316" s="3" t="s">
        <v>5</v>
      </c>
      <c r="AR316" s="3" t="s">
        <v>7</v>
      </c>
      <c r="AS316" s="3" t="s">
        <v>8</v>
      </c>
      <c r="AT316" s="3" t="s">
        <v>28</v>
      </c>
      <c r="AU316" s="3" t="s">
        <v>10</v>
      </c>
      <c r="AV316" s="3" t="s">
        <v>11</v>
      </c>
      <c r="AW316" s="4" t="s">
        <v>12</v>
      </c>
      <c r="AX316" s="4" t="s">
        <v>887</v>
      </c>
      <c r="AY316" s="4" t="s">
        <v>588</v>
      </c>
      <c r="AZ316" s="3" t="s">
        <v>2425</v>
      </c>
      <c r="BA316" s="3" t="s">
        <v>14</v>
      </c>
      <c r="BB316" s="3">
        <v>23196</v>
      </c>
      <c r="BC316" s="3">
        <v>0</v>
      </c>
      <c r="BD316" s="3">
        <v>0</v>
      </c>
      <c r="BE316" s="3">
        <v>1</v>
      </c>
      <c r="BF316" s="3">
        <v>1</v>
      </c>
      <c r="BG316" s="4" t="s">
        <v>97</v>
      </c>
      <c r="BH316" s="4" t="s">
        <v>859</v>
      </c>
      <c r="BI316" s="4" t="s">
        <v>709</v>
      </c>
      <c r="BJ316" s="4" t="s">
        <v>33</v>
      </c>
      <c r="BK316" s="4"/>
      <c r="BL316" s="3" t="s">
        <v>20</v>
      </c>
      <c r="BM316" s="3"/>
      <c r="BN316" s="3"/>
      <c r="BO316" s="3" t="s">
        <v>20</v>
      </c>
      <c r="BP316" s="3">
        <v>18.760000000000002</v>
      </c>
      <c r="BQ316" s="3"/>
    </row>
    <row r="317" spans="1:69" x14ac:dyDescent="0.25">
      <c r="A317" s="2">
        <v>155</v>
      </c>
      <c r="B317" s="3" t="s">
        <v>1202</v>
      </c>
      <c r="C317" s="3">
        <v>155.1</v>
      </c>
      <c r="D317" s="3" t="s">
        <v>1203</v>
      </c>
      <c r="E317" s="3" t="s">
        <v>1204</v>
      </c>
      <c r="F317" s="3"/>
      <c r="G317" s="3"/>
      <c r="H317" s="3" t="str">
        <f>IF(AK317&lt;'2_3 - Outliers'!$F$11,"Exclude, Low outlier",IF(AK317&gt;'2_3 - Outliers'!$F$12,"Exclude, High outlier",""))</f>
        <v/>
      </c>
      <c r="I317" s="3">
        <f>IF(AM317="",VLOOKUP(BI317,'4 -Impute_SE'!$B$10:$C$21,2,FALSE),Database!AM317)</f>
        <v>0.11723419349117675</v>
      </c>
      <c r="J317" s="3">
        <f t="shared" si="52"/>
        <v>8.5299345713097061</v>
      </c>
      <c r="K317" s="3" t="s">
        <v>1694</v>
      </c>
      <c r="L317" s="3">
        <f>1/VLOOKUP($K317,'5-7 Weighting'!J:K,2,FALSE)</f>
        <v>1</v>
      </c>
      <c r="M317" s="3">
        <f t="shared" si="53"/>
        <v>8.5299345713097061</v>
      </c>
      <c r="N317" s="3">
        <f>M317/(VLOOKUP($BI317,'5-7 Weighting'!$M$9:$N$20,2,FALSE)/VLOOKUP($BI317,'5-7 Weighting'!$M$9:$O$20,3,FALSE))</f>
        <v>0.15777304721470758</v>
      </c>
      <c r="O317" s="3">
        <f t="shared" si="54"/>
        <v>3.3293512700750871E-2</v>
      </c>
      <c r="P317" s="3" t="e">
        <f>1/VLOOKUP($K317,'5-7 Weighting'!Y:Z,2,FALSE)</f>
        <v>#N/A</v>
      </c>
      <c r="Q317" s="3" t="e">
        <f t="shared" si="58"/>
        <v>#N/A</v>
      </c>
      <c r="R317" s="3" t="e">
        <f>Q317/(VLOOKUP($BI317,'5-7 Weighting'!$AC$12:$AD$20,2,FALSE)/(VLOOKUP($BI317,'5-7 Weighting'!$AC$12:$AE$20,3,FALSE)))</f>
        <v>#N/A</v>
      </c>
      <c r="S317" s="3" t="e">
        <f t="shared" si="55"/>
        <v>#N/A</v>
      </c>
      <c r="T317" s="3" t="e">
        <f>1/VLOOKUP($K317,'5-7 Weighting'!$AO$9:$AP$311,2,FALSE)</f>
        <v>#N/A</v>
      </c>
      <c r="U317" s="3" t="e">
        <f t="shared" si="59"/>
        <v>#N/A</v>
      </c>
      <c r="V317" s="3" t="e">
        <f>U317/(VLOOKUP($BI317,'5-7 Weighting'!$AS$12:$AT$22,2,FALSE)/VLOOKUP($BI317,'5-7 Weighting'!$AS$12:$AU$22,3,FALSE))</f>
        <v>#N/A</v>
      </c>
      <c r="W317" s="3" t="e">
        <f t="shared" si="60"/>
        <v>#N/A</v>
      </c>
      <c r="X317" s="3">
        <f>1/VLOOKUP($K317,'5-7 Weighting'!$BE$9:$BF$487,2,FALSE)</f>
        <v>1</v>
      </c>
      <c r="Y317" s="3">
        <f t="shared" si="61"/>
        <v>8.5299345713097061</v>
      </c>
      <c r="Z317" s="3">
        <f>Y317/(VLOOKUP($BI317,'5-7 Weighting'!$BI$12:$BJ$23,2,FALSE)/VLOOKUP($BI317,'5-7 Weighting'!$BI$12:$BK$23,3,FALSE))</f>
        <v>0.13182608639656521</v>
      </c>
      <c r="AA317" s="3">
        <f t="shared" si="62"/>
        <v>2.7818144855639115E-2</v>
      </c>
      <c r="AB317" s="3" t="e">
        <f>1/VLOOKUP($K317,'5-7 Weighting'!$BU$9:$BV$415,2,FALSE)</f>
        <v>#N/A</v>
      </c>
      <c r="AC317" s="3" t="e">
        <f t="shared" si="63"/>
        <v>#N/A</v>
      </c>
      <c r="AD317" s="3" t="e">
        <f>AC317/(VLOOKUP($BI317,'5-7 Weighting'!$BY$12:$BZ$23,2,FALSE)/(VLOOKUP($BI317,'5-7 Weighting'!$BY$12:$CA$23,3,FALSE)))</f>
        <v>#N/A</v>
      </c>
      <c r="AE317" s="3" t="e">
        <f t="shared" si="56"/>
        <v>#N/A</v>
      </c>
      <c r="AF317" s="3">
        <f>1/VLOOKUP($K317,'5-7 Weighting'!$CK$9:CL$445,2,FALSE)</f>
        <v>1</v>
      </c>
      <c r="AG317" s="3">
        <f t="shared" si="64"/>
        <v>8.5299345713097061</v>
      </c>
      <c r="AH317" s="3">
        <f>AG317/(VLOOKUP($BI317,'5-7 Weighting'!$CO$12:$CP$23,2,FALSE)/(VLOOKUP($BI317,'5-7 Weighting'!$CO$12:$CQ$23,3,FALSE)))</f>
        <v>0.13077288864811673</v>
      </c>
      <c r="AI317" s="3">
        <f t="shared" si="57"/>
        <v>2.7595897436112172E-2</v>
      </c>
      <c r="AJ317" s="3" t="s">
        <v>24</v>
      </c>
      <c r="AK317" s="6">
        <v>0.21102154828411815</v>
      </c>
      <c r="AL317" s="3" t="s">
        <v>25</v>
      </c>
      <c r="AM317" s="3">
        <v>0.11723419349117675</v>
      </c>
      <c r="AN317" s="3" t="s">
        <v>26</v>
      </c>
      <c r="AO317" s="3" t="s">
        <v>53</v>
      </c>
      <c r="AP317" s="3" t="s">
        <v>6</v>
      </c>
      <c r="AQ317" s="3" t="s">
        <v>1311</v>
      </c>
      <c r="AR317" s="3" t="s">
        <v>7</v>
      </c>
      <c r="AS317" s="3" t="s">
        <v>1318</v>
      </c>
      <c r="AT317" s="3" t="s">
        <v>38</v>
      </c>
      <c r="AU317" s="3" t="s">
        <v>10</v>
      </c>
      <c r="AV317" s="3" t="s">
        <v>182</v>
      </c>
      <c r="AW317" s="4" t="s">
        <v>340</v>
      </c>
      <c r="AX317" s="4" t="s">
        <v>13</v>
      </c>
      <c r="AY317" s="4">
        <v>2016</v>
      </c>
      <c r="AZ317" s="3" t="s">
        <v>14</v>
      </c>
      <c r="BA317" s="3" t="s">
        <v>2425</v>
      </c>
      <c r="BB317" s="3">
        <v>109</v>
      </c>
      <c r="BC317" s="3">
        <v>1</v>
      </c>
      <c r="BD317" s="3">
        <v>0</v>
      </c>
      <c r="BE317" s="3">
        <v>0</v>
      </c>
      <c r="BF317" s="3">
        <v>0</v>
      </c>
      <c r="BG317" s="4" t="s">
        <v>15</v>
      </c>
      <c r="BH317" s="4" t="s">
        <v>1362</v>
      </c>
      <c r="BI317" s="4" t="s">
        <v>17</v>
      </c>
      <c r="BJ317" s="4" t="s">
        <v>33</v>
      </c>
      <c r="BK317" s="4"/>
      <c r="BL317" s="3">
        <v>2.74</v>
      </c>
      <c r="BM317" s="3"/>
      <c r="BN317" s="3"/>
      <c r="BO317" s="3"/>
      <c r="BP317" s="3">
        <v>1.8</v>
      </c>
      <c r="BQ317" s="3" t="s">
        <v>1305</v>
      </c>
    </row>
    <row r="318" spans="1:69" x14ac:dyDescent="0.25">
      <c r="A318" s="2">
        <v>65</v>
      </c>
      <c r="B318" s="3" t="s">
        <v>354</v>
      </c>
      <c r="C318" s="3">
        <v>65.599999999999994</v>
      </c>
      <c r="D318" s="3" t="s">
        <v>712</v>
      </c>
      <c r="E318" s="3" t="s">
        <v>388</v>
      </c>
      <c r="F318" s="3"/>
      <c r="G318" s="3"/>
      <c r="H318" s="3" t="str">
        <f>IF(AK318&lt;'2_3 - Outliers'!$F$11,"Exclude, Low outlier",IF(AK318&gt;'2_3 - Outliers'!$F$12,"Exclude, High outlier",""))</f>
        <v/>
      </c>
      <c r="I318" s="3">
        <f>IF(AM318="",VLOOKUP(BI318,'4 -Impute_SE'!$B$10:$C$21,2,FALSE),Database!AM318)</f>
        <v>7.0807999999999996E-2</v>
      </c>
      <c r="J318" s="3">
        <f t="shared" si="52"/>
        <v>14.122698000225965</v>
      </c>
      <c r="K318" s="3" t="s">
        <v>1695</v>
      </c>
      <c r="L318" s="3">
        <f>1/VLOOKUP($K318,'5-7 Weighting'!J:K,2,FALSE)</f>
        <v>1</v>
      </c>
      <c r="M318" s="3">
        <f t="shared" si="53"/>
        <v>14.122698000225965</v>
      </c>
      <c r="N318" s="3">
        <f>M318/(VLOOKUP($BI318,'5-7 Weighting'!$M$9:$N$20,2,FALSE)/VLOOKUP($BI318,'5-7 Weighting'!$M$9:$O$20,3,FALSE))</f>
        <v>1.6632294505729122</v>
      </c>
      <c r="O318" s="3">
        <f t="shared" si="54"/>
        <v>0.3533098528085003</v>
      </c>
      <c r="P318" s="3" t="e">
        <f>1/VLOOKUP($K318,'5-7 Weighting'!Y:Z,2,FALSE)</f>
        <v>#N/A</v>
      </c>
      <c r="Q318" s="3" t="e">
        <f t="shared" si="58"/>
        <v>#N/A</v>
      </c>
      <c r="R318" s="3" t="e">
        <f>Q318/(VLOOKUP($BI318,'5-7 Weighting'!$AC$12:$AD$20,2,FALSE)/(VLOOKUP($BI318,'5-7 Weighting'!$AC$12:$AE$20,3,FALSE)))</f>
        <v>#N/A</v>
      </c>
      <c r="S318" s="3" t="e">
        <f t="shared" si="55"/>
        <v>#N/A</v>
      </c>
      <c r="T318" s="3" t="e">
        <f>1/VLOOKUP($K318,'5-7 Weighting'!$AO$9:$AP$311,2,FALSE)</f>
        <v>#N/A</v>
      </c>
      <c r="U318" s="3" t="e">
        <f t="shared" si="59"/>
        <v>#N/A</v>
      </c>
      <c r="V318" s="3" t="e">
        <f>U318/(VLOOKUP($BI318,'5-7 Weighting'!$AS$12:$AT$22,2,FALSE)/VLOOKUP($BI318,'5-7 Weighting'!$AS$12:$AU$22,3,FALSE))</f>
        <v>#N/A</v>
      </c>
      <c r="W318" s="3" t="e">
        <f t="shared" si="60"/>
        <v>#N/A</v>
      </c>
      <c r="X318" s="3">
        <f>1/VLOOKUP($K318,'5-7 Weighting'!$BE$9:$BF$487,2,FALSE)</f>
        <v>1</v>
      </c>
      <c r="Y318" s="3">
        <f t="shared" si="61"/>
        <v>14.122698000225965</v>
      </c>
      <c r="Z318" s="3">
        <f>Y318/(VLOOKUP($BI318,'5-7 Weighting'!$BI$12:$BJ$23,2,FALSE)/VLOOKUP($BI318,'5-7 Weighting'!$BI$12:$BK$23,3,FALSE))</f>
        <v>1.6632294505729126</v>
      </c>
      <c r="AA318" s="3">
        <f t="shared" si="62"/>
        <v>0.35330985280850041</v>
      </c>
      <c r="AB318" s="3" t="e">
        <f>1/VLOOKUP($K318,'5-7 Weighting'!$BU$9:$BV$415,2,FALSE)</f>
        <v>#N/A</v>
      </c>
      <c r="AC318" s="3" t="e">
        <f t="shared" si="63"/>
        <v>#N/A</v>
      </c>
      <c r="AD318" s="3" t="e">
        <f>AC318/(VLOOKUP($BI318,'5-7 Weighting'!$BY$12:$BZ$23,2,FALSE)/(VLOOKUP($BI318,'5-7 Weighting'!$BY$12:$CA$23,3,FALSE)))</f>
        <v>#N/A</v>
      </c>
      <c r="AE318" s="3" t="e">
        <f t="shared" si="56"/>
        <v>#N/A</v>
      </c>
      <c r="AF318" s="3">
        <f>1/VLOOKUP($K318,'5-7 Weighting'!$CK$9:CL$445,2,FALSE)</f>
        <v>1</v>
      </c>
      <c r="AG318" s="3">
        <f t="shared" si="64"/>
        <v>14.122698000225965</v>
      </c>
      <c r="AH318" s="3">
        <f>AG318/(VLOOKUP($BI318,'5-7 Weighting'!$CO$12:$CP$23,2,FALSE)/(VLOOKUP($BI318,'5-7 Weighting'!$CO$12:$CQ$23,3,FALSE)))</f>
        <v>1.6961490546581441</v>
      </c>
      <c r="AI318" s="3">
        <f t="shared" si="57"/>
        <v>0.36030276678670159</v>
      </c>
      <c r="AJ318" s="3" t="s">
        <v>357</v>
      </c>
      <c r="AK318" s="6">
        <v>0.212424</v>
      </c>
      <c r="AL318" s="3" t="s">
        <v>358</v>
      </c>
      <c r="AM318" s="3">
        <v>7.0807999999999996E-2</v>
      </c>
      <c r="AN318" s="3" t="s">
        <v>26</v>
      </c>
      <c r="AO318" s="3" t="s">
        <v>5</v>
      </c>
      <c r="AP318" s="3" t="s">
        <v>6</v>
      </c>
      <c r="AQ318" s="3" t="s">
        <v>5</v>
      </c>
      <c r="AR318" s="3" t="s">
        <v>7</v>
      </c>
      <c r="AS318" s="3" t="s">
        <v>359</v>
      </c>
      <c r="AT318" s="3" t="s">
        <v>28</v>
      </c>
      <c r="AU318" s="3" t="s">
        <v>10</v>
      </c>
      <c r="AV318" s="3" t="s">
        <v>11</v>
      </c>
      <c r="AW318" s="4" t="s">
        <v>108</v>
      </c>
      <c r="AX318" s="4" t="s">
        <v>360</v>
      </c>
      <c r="AY318" s="4">
        <v>2010</v>
      </c>
      <c r="AZ318" s="3" t="s">
        <v>14</v>
      </c>
      <c r="BA318" s="3" t="s">
        <v>14</v>
      </c>
      <c r="BB318" s="3">
        <v>473</v>
      </c>
      <c r="BC318" s="3">
        <v>1</v>
      </c>
      <c r="BD318" s="3">
        <v>0</v>
      </c>
      <c r="BE318" s="3">
        <v>0</v>
      </c>
      <c r="BF318" s="3">
        <v>0</v>
      </c>
      <c r="BG318" s="4" t="s">
        <v>348</v>
      </c>
      <c r="BH318" s="4" t="s">
        <v>435</v>
      </c>
      <c r="BI318" s="4" t="s">
        <v>711</v>
      </c>
      <c r="BJ318" s="4" t="s">
        <v>33</v>
      </c>
      <c r="BK318" s="4"/>
      <c r="BL318" s="3">
        <v>0.42399999999999999</v>
      </c>
      <c r="BM318" s="3"/>
      <c r="BN318" s="3"/>
      <c r="BO318" s="3" t="s">
        <v>20</v>
      </c>
      <c r="BP318" s="3">
        <v>3</v>
      </c>
      <c r="BQ318" s="3"/>
    </row>
    <row r="319" spans="1:69" x14ac:dyDescent="0.25">
      <c r="A319" s="2">
        <v>55</v>
      </c>
      <c r="B319" s="3" t="s">
        <v>574</v>
      </c>
      <c r="C319" s="3">
        <v>55.1</v>
      </c>
      <c r="D319" s="3" t="s">
        <v>1017</v>
      </c>
      <c r="E319" s="3" t="s">
        <v>575</v>
      </c>
      <c r="F319" s="3"/>
      <c r="G319" s="3"/>
      <c r="H319" s="3" t="str">
        <f>IF(AK319&lt;'2_3 - Outliers'!$F$11,"Exclude, Low outlier",IF(AK319&gt;'2_3 - Outliers'!$F$12,"Exclude, High outlier",""))</f>
        <v/>
      </c>
      <c r="I319" s="3">
        <f>IF(AM319="",VLOOKUP(BI319,'4 -Impute_SE'!$B$10:$C$21,2,FALSE),Database!AM319)</f>
        <v>2.729376E-2</v>
      </c>
      <c r="J319" s="3">
        <f t="shared" si="52"/>
        <v>36.638411124007831</v>
      </c>
      <c r="K319" s="3" t="s">
        <v>1494</v>
      </c>
      <c r="L319" s="3">
        <f>1/VLOOKUP($K319,'5-7 Weighting'!J:K,2,FALSE)</f>
        <v>0.25</v>
      </c>
      <c r="M319" s="3">
        <f t="shared" si="53"/>
        <v>9.1596027810019578</v>
      </c>
      <c r="N319" s="3">
        <f>M319/(VLOOKUP($BI319,'5-7 Weighting'!$M$9:$N$20,2,FALSE)/VLOOKUP($BI319,'5-7 Weighting'!$M$9:$O$20,3,FALSE))</f>
        <v>0.2314325931176561</v>
      </c>
      <c r="O319" s="3">
        <f t="shared" si="54"/>
        <v>4.9269992091301465E-2</v>
      </c>
      <c r="P319" s="3" t="e">
        <f>1/VLOOKUP($K319,'5-7 Weighting'!Y:Z,2,FALSE)</f>
        <v>#N/A</v>
      </c>
      <c r="Q319" s="3" t="e">
        <f t="shared" si="58"/>
        <v>#N/A</v>
      </c>
      <c r="R319" s="3" t="e">
        <f>Q319/(VLOOKUP($BI319,'5-7 Weighting'!$AC$12:$AD$20,2,FALSE)/(VLOOKUP($BI319,'5-7 Weighting'!$AC$12:$AE$20,3,FALSE)))</f>
        <v>#N/A</v>
      </c>
      <c r="S319" s="3" t="e">
        <f t="shared" si="55"/>
        <v>#N/A</v>
      </c>
      <c r="T319" s="3" t="e">
        <f>1/VLOOKUP($K319,'5-7 Weighting'!$AO$9:$AP$311,2,FALSE)</f>
        <v>#N/A</v>
      </c>
      <c r="U319" s="3" t="e">
        <f t="shared" si="59"/>
        <v>#N/A</v>
      </c>
      <c r="V319" s="3" t="e">
        <f>U319/(VLOOKUP($BI319,'5-7 Weighting'!$AS$12:$AT$22,2,FALSE)/VLOOKUP($BI319,'5-7 Weighting'!$AS$12:$AU$22,3,FALSE))</f>
        <v>#N/A</v>
      </c>
      <c r="W319" s="3" t="e">
        <f t="shared" si="60"/>
        <v>#N/A</v>
      </c>
      <c r="X319" s="3">
        <f>1/VLOOKUP($K319,'5-7 Weighting'!$BE$9:$BF$487,2,FALSE)</f>
        <v>0.25</v>
      </c>
      <c r="Y319" s="3">
        <f t="shared" si="61"/>
        <v>9.1596027810019578</v>
      </c>
      <c r="Z319" s="3">
        <f>Y319/(VLOOKUP($BI319,'5-7 Weighting'!$BI$12:$BJ$23,2,FALSE)/VLOOKUP($BI319,'5-7 Weighting'!$BI$12:$BK$23,3,FALSE))</f>
        <v>0.2314325931176561</v>
      </c>
      <c r="AA319" s="3">
        <f t="shared" si="62"/>
        <v>4.9269992091301465E-2</v>
      </c>
      <c r="AB319" s="3">
        <f>1/VLOOKUP($K319,'5-7 Weighting'!$BU$9:$BV$415,2,FALSE)</f>
        <v>0.25</v>
      </c>
      <c r="AC319" s="3">
        <f t="shared" si="63"/>
        <v>9.1596027810019578</v>
      </c>
      <c r="AD319" s="3">
        <f>AC319/(VLOOKUP($BI319,'5-7 Weighting'!$BY$12:$BZ$23,2,FALSE)/(VLOOKUP($BI319,'5-7 Weighting'!$BY$12:$CA$23,3,FALSE)))</f>
        <v>0.23143259311765607</v>
      </c>
      <c r="AE319" s="3">
        <f t="shared" si="56"/>
        <v>4.9269992091301458E-2</v>
      </c>
      <c r="AF319" s="3">
        <f>1/VLOOKUP($K319,'5-7 Weighting'!$CK$9:CL$445,2,FALSE)</f>
        <v>0.25</v>
      </c>
      <c r="AG319" s="3">
        <f t="shared" si="64"/>
        <v>9.1596027810019578</v>
      </c>
      <c r="AH319" s="3">
        <f>AG319/(VLOOKUP($BI319,'5-7 Weighting'!$CO$12:$CP$23,2,FALSE)/(VLOOKUP($BI319,'5-7 Weighting'!$CO$12:$CQ$23,3,FALSE)))</f>
        <v>0.2314325931176561</v>
      </c>
      <c r="AI319" s="3">
        <f t="shared" si="57"/>
        <v>4.9269992091301465E-2</v>
      </c>
      <c r="AJ319" s="3" t="s">
        <v>576</v>
      </c>
      <c r="AK319" s="6">
        <v>0.21289132799999999</v>
      </c>
      <c r="AL319" s="3" t="s">
        <v>72</v>
      </c>
      <c r="AM319" s="3">
        <v>2.729376E-2</v>
      </c>
      <c r="AN319" s="3" t="s">
        <v>26</v>
      </c>
      <c r="AO319" s="3" t="s">
        <v>5</v>
      </c>
      <c r="AP319" s="3" t="s">
        <v>6</v>
      </c>
      <c r="AQ319" s="3" t="s">
        <v>5</v>
      </c>
      <c r="AR319" s="3" t="s">
        <v>551</v>
      </c>
      <c r="AS319" s="3" t="s">
        <v>37</v>
      </c>
      <c r="AT319" s="3" t="s">
        <v>56</v>
      </c>
      <c r="AU319" s="3" t="s">
        <v>10</v>
      </c>
      <c r="AV319" s="3" t="s">
        <v>11</v>
      </c>
      <c r="AW319" s="4" t="s">
        <v>12</v>
      </c>
      <c r="AX319" s="4" t="s">
        <v>13</v>
      </c>
      <c r="AY319" s="4" t="s">
        <v>151</v>
      </c>
      <c r="AZ319" s="3" t="s">
        <v>2425</v>
      </c>
      <c r="BA319" s="3" t="s">
        <v>14</v>
      </c>
      <c r="BB319" s="3">
        <v>1000</v>
      </c>
      <c r="BC319" s="3">
        <v>1</v>
      </c>
      <c r="BD319" s="3">
        <v>0</v>
      </c>
      <c r="BE319" s="3">
        <v>1</v>
      </c>
      <c r="BF319" s="3">
        <v>1</v>
      </c>
      <c r="BG319" s="3" t="s">
        <v>332</v>
      </c>
      <c r="BH319" s="4" t="s">
        <v>1018</v>
      </c>
      <c r="BI319" s="4" t="s">
        <v>1019</v>
      </c>
      <c r="BJ319" s="4" t="s">
        <v>58</v>
      </c>
      <c r="BK319" s="4" t="s">
        <v>59</v>
      </c>
      <c r="BL319" s="3">
        <v>0.28079999999999999</v>
      </c>
      <c r="BM319" s="3">
        <v>1.3241887397017764</v>
      </c>
      <c r="BN319" s="3"/>
      <c r="BO319" s="3" t="s">
        <v>60</v>
      </c>
      <c r="BP319" s="3">
        <v>7.8</v>
      </c>
      <c r="BQ319" s="3"/>
    </row>
    <row r="320" spans="1:69" x14ac:dyDescent="0.25">
      <c r="A320" s="2">
        <v>110</v>
      </c>
      <c r="B320" s="3" t="s">
        <v>824</v>
      </c>
      <c r="C320" s="3">
        <v>110.1</v>
      </c>
      <c r="D320" s="3" t="s">
        <v>862</v>
      </c>
      <c r="E320" s="3" t="s">
        <v>826</v>
      </c>
      <c r="F320" s="3">
        <v>1</v>
      </c>
      <c r="G320" s="3"/>
      <c r="H320" s="3" t="str">
        <f>IF(AK320&lt;'2_3 - Outliers'!$F$11,"Exclude, Low outlier",IF(AK320&gt;'2_3 - Outliers'!$F$12,"Exclude, High outlier",""))</f>
        <v/>
      </c>
      <c r="I320" s="3">
        <f>IF(AM320="",VLOOKUP(BI320,'4 -Impute_SE'!$B$10:$C$21,2,FALSE),Database!AM320)</f>
        <v>4.6555416234905493E-2</v>
      </c>
      <c r="J320" s="3">
        <f t="shared" si="52"/>
        <v>21.479777883507307</v>
      </c>
      <c r="K320" s="3" t="s">
        <v>1463</v>
      </c>
      <c r="L320" s="3">
        <f>1/VLOOKUP($K320,'5-7 Weighting'!J:K,2,FALSE)</f>
        <v>0.5</v>
      </c>
      <c r="M320" s="3">
        <f t="shared" si="53"/>
        <v>10.739888941753653</v>
      </c>
      <c r="N320" s="3">
        <f>M320/(VLOOKUP($BI320,'5-7 Weighting'!$M$9:$N$20,2,FALSE)/VLOOKUP($BI320,'5-7 Weighting'!$M$9:$O$20,3,FALSE))</f>
        <v>5.269843192137779E-4</v>
      </c>
      <c r="O320" s="3">
        <f t="shared" si="54"/>
        <v>1.1236560243261706E-4</v>
      </c>
      <c r="P320" s="3">
        <f>1/VLOOKUP($K320,'5-7 Weighting'!Y:Z,2,FALSE)</f>
        <v>0.5</v>
      </c>
      <c r="Q320" s="3">
        <f t="shared" si="58"/>
        <v>10.739888941753653</v>
      </c>
      <c r="R320" s="3">
        <f>Q320/(VLOOKUP($BI320,'5-7 Weighting'!$AC$12:$AD$20,2,FALSE)/(VLOOKUP($BI320,'5-7 Weighting'!$AC$12:$AE$20,3,FALSE)))</f>
        <v>0.3392126237175252</v>
      </c>
      <c r="S320" s="3">
        <f t="shared" si="55"/>
        <v>7.2328206793011218E-2</v>
      </c>
      <c r="T320" s="3">
        <f>1/VLOOKUP($K320,'5-7 Weighting'!$AO$9:$AP$311,2,FALSE)</f>
        <v>0.5</v>
      </c>
      <c r="U320" s="3">
        <f t="shared" si="59"/>
        <v>10.739888941753653</v>
      </c>
      <c r="V320" s="3">
        <f>U320/(VLOOKUP($BI320,'5-7 Weighting'!$AS$12:$AT$22,2,FALSE)/VLOOKUP($BI320,'5-7 Weighting'!$AS$12:$AU$22,3,FALSE))</f>
        <v>0.52905348092462234</v>
      </c>
      <c r="W320" s="3">
        <f t="shared" si="60"/>
        <v>0.11280679696856913</v>
      </c>
      <c r="X320" s="3" t="e">
        <f>1/VLOOKUP($K320,'5-7 Weighting'!$BE$9:$BF$487,2,FALSE)</f>
        <v>#N/A</v>
      </c>
      <c r="Y320" s="3" t="e">
        <f t="shared" si="61"/>
        <v>#N/A</v>
      </c>
      <c r="Z320" s="3" t="e">
        <f>Y320/(VLOOKUP($BI320,'5-7 Weighting'!$BI$12:$BJ$23,2,FALSE)/VLOOKUP($BI320,'5-7 Weighting'!$BI$12:$BK$23,3,FALSE))</f>
        <v>#N/A</v>
      </c>
      <c r="AA320" s="3" t="e">
        <f t="shared" si="62"/>
        <v>#N/A</v>
      </c>
      <c r="AB320" s="3">
        <f>1/VLOOKUP($K320,'5-7 Weighting'!$BU$9:$BV$415,2,FALSE)</f>
        <v>0.5</v>
      </c>
      <c r="AC320" s="3">
        <f t="shared" si="63"/>
        <v>10.739888941753653</v>
      </c>
      <c r="AD320" s="3">
        <f>AC320/(VLOOKUP($BI320,'5-7 Weighting'!$BY$12:$BZ$23,2,FALSE)/(VLOOKUP($BI320,'5-7 Weighting'!$BY$12:$CA$23,3,FALSE)))</f>
        <v>3.824688977313391E-2</v>
      </c>
      <c r="AE320" s="3">
        <f t="shared" si="56"/>
        <v>8.1551474187009001E-3</v>
      </c>
      <c r="AF320" s="3">
        <f>1/VLOOKUP($K320,'5-7 Weighting'!$CK$9:CL$445,2,FALSE)</f>
        <v>0.5</v>
      </c>
      <c r="AG320" s="3">
        <f t="shared" si="64"/>
        <v>10.739888941753653</v>
      </c>
      <c r="AH320" s="3">
        <f>AG320/(VLOOKUP($BI320,'5-7 Weighting'!$CO$12:$CP$23,2,FALSE)/(VLOOKUP($BI320,'5-7 Weighting'!$CO$12:$CQ$23,3,FALSE)))</f>
        <v>3.1954268297719631E-4</v>
      </c>
      <c r="AI320" s="3">
        <f t="shared" si="57"/>
        <v>6.8134107157563959E-5</v>
      </c>
      <c r="AJ320" s="3" t="s">
        <v>643</v>
      </c>
      <c r="AK320" s="6">
        <v>0.21322380635586716</v>
      </c>
      <c r="AL320" s="3" t="s">
        <v>827</v>
      </c>
      <c r="AM320" s="3">
        <v>4.6555416234905493E-2</v>
      </c>
      <c r="AN320" s="3" t="s">
        <v>26</v>
      </c>
      <c r="AO320" s="3" t="s">
        <v>5</v>
      </c>
      <c r="AP320" s="3" t="s">
        <v>6</v>
      </c>
      <c r="AQ320" s="3" t="s">
        <v>5</v>
      </c>
      <c r="AR320" s="3" t="s">
        <v>55</v>
      </c>
      <c r="AS320" s="3" t="s">
        <v>37</v>
      </c>
      <c r="AT320" s="3" t="s">
        <v>56</v>
      </c>
      <c r="AU320" s="3" t="s">
        <v>10</v>
      </c>
      <c r="AV320" s="3" t="s">
        <v>39</v>
      </c>
      <c r="AW320" s="4" t="s">
        <v>12</v>
      </c>
      <c r="AX320" s="4" t="s">
        <v>40</v>
      </c>
      <c r="AY320" s="4" t="s">
        <v>828</v>
      </c>
      <c r="AZ320" s="3" t="s">
        <v>2425</v>
      </c>
      <c r="BA320" s="3" t="s">
        <v>30</v>
      </c>
      <c r="BB320" s="3">
        <v>4140</v>
      </c>
      <c r="BC320" s="3">
        <v>1</v>
      </c>
      <c r="BD320" s="3">
        <v>0</v>
      </c>
      <c r="BE320" s="3">
        <v>1</v>
      </c>
      <c r="BF320" s="3">
        <v>1</v>
      </c>
      <c r="BG320" s="4" t="s">
        <v>97</v>
      </c>
      <c r="BH320" s="4" t="s">
        <v>857</v>
      </c>
      <c r="BI320" s="4" t="s">
        <v>709</v>
      </c>
      <c r="BJ320" s="4" t="s">
        <v>58</v>
      </c>
      <c r="BK320" s="4" t="s">
        <v>59</v>
      </c>
      <c r="BL320" s="3">
        <v>0.184</v>
      </c>
      <c r="BM320" s="3">
        <v>1.2020158230963014</v>
      </c>
      <c r="BN320" s="3"/>
      <c r="BO320" s="3" t="s">
        <v>60</v>
      </c>
      <c r="BP320" s="3">
        <v>4.58</v>
      </c>
      <c r="BQ320" s="3"/>
    </row>
    <row r="321" spans="1:69" x14ac:dyDescent="0.25">
      <c r="A321" s="2">
        <v>7</v>
      </c>
      <c r="B321" s="3" t="s">
        <v>602</v>
      </c>
      <c r="C321" s="3">
        <v>7.2</v>
      </c>
      <c r="D321" s="3" t="s">
        <v>662</v>
      </c>
      <c r="E321" s="3" t="s">
        <v>663</v>
      </c>
      <c r="F321" s="3"/>
      <c r="G321" s="3"/>
      <c r="H321" s="3" t="str">
        <f>IF(AK321&lt;'2_3 - Outliers'!$F$11,"Exclude, Low outlier",IF(AK321&gt;'2_3 - Outliers'!$F$12,"Exclude, High outlier",""))</f>
        <v/>
      </c>
      <c r="I321" s="3">
        <f>IF(AM321="",VLOOKUP(BI321,'4 -Impute_SE'!$B$10:$C$21,2,FALSE),Database!AM321)</f>
        <v>7.1158509006004012E-2</v>
      </c>
      <c r="J321" s="3">
        <f t="shared" si="52"/>
        <v>14.053133124467585</v>
      </c>
      <c r="K321" s="3" t="s">
        <v>1696</v>
      </c>
      <c r="L321" s="3">
        <f>1/VLOOKUP($K321,'5-7 Weighting'!J:K,2,FALSE)</f>
        <v>1</v>
      </c>
      <c r="M321" s="3">
        <f t="shared" si="53"/>
        <v>14.053133124467585</v>
      </c>
      <c r="N321" s="3">
        <f>M321/(VLOOKUP($BI321,'5-7 Weighting'!$M$9:$N$20,2,FALSE)/VLOOKUP($BI321,'5-7 Weighting'!$M$9:$O$20,3,FALSE))</f>
        <v>0.25993231453600241</v>
      </c>
      <c r="O321" s="3">
        <f t="shared" si="54"/>
        <v>5.5452195042695059E-2</v>
      </c>
      <c r="P321" s="3" t="e">
        <f>1/VLOOKUP($K321,'5-7 Weighting'!Y:Z,2,FALSE)</f>
        <v>#N/A</v>
      </c>
      <c r="Q321" s="3" t="e">
        <f t="shared" si="58"/>
        <v>#N/A</v>
      </c>
      <c r="R321" s="3" t="e">
        <f>Q321/(VLOOKUP($BI321,'5-7 Weighting'!$AC$12:$AD$20,2,FALSE)/(VLOOKUP($BI321,'5-7 Weighting'!$AC$12:$AE$20,3,FALSE)))</f>
        <v>#N/A</v>
      </c>
      <c r="S321" s="3" t="e">
        <f t="shared" si="55"/>
        <v>#N/A</v>
      </c>
      <c r="T321" s="3">
        <f>1/VLOOKUP($K321,'5-7 Weighting'!$AO$9:$AP$311,2,FALSE)</f>
        <v>1</v>
      </c>
      <c r="U321" s="3">
        <f t="shared" si="59"/>
        <v>14.053133124467585</v>
      </c>
      <c r="V321" s="3">
        <f>U321/(VLOOKUP($BI321,'5-7 Weighting'!$AS$12:$AT$22,2,FALSE)/VLOOKUP($BI321,'5-7 Weighting'!$AS$12:$AU$22,3,FALSE))</f>
        <v>0.86595057618698135</v>
      </c>
      <c r="W321" s="3">
        <f t="shared" si="60"/>
        <v>0.18473601611931831</v>
      </c>
      <c r="X321" s="3" t="e">
        <f>1/VLOOKUP($K321,'5-7 Weighting'!$BE$9:$BF$487,2,FALSE)</f>
        <v>#N/A</v>
      </c>
      <c r="Y321" s="3" t="e">
        <f t="shared" si="61"/>
        <v>#N/A</v>
      </c>
      <c r="Z321" s="3" t="e">
        <f>Y321/(VLOOKUP($BI321,'5-7 Weighting'!$BI$12:$BJ$23,2,FALSE)/VLOOKUP($BI321,'5-7 Weighting'!$BI$12:$BK$23,3,FALSE))</f>
        <v>#N/A</v>
      </c>
      <c r="AA321" s="3" t="e">
        <f t="shared" si="62"/>
        <v>#N/A</v>
      </c>
      <c r="AB321" s="3">
        <f>1/VLOOKUP($K321,'5-7 Weighting'!$BU$9:$BV$415,2,FALSE)</f>
        <v>1</v>
      </c>
      <c r="AC321" s="3">
        <f t="shared" si="63"/>
        <v>14.053133124467585</v>
      </c>
      <c r="AD321" s="3">
        <f>AC321/(VLOOKUP($BI321,'5-7 Weighting'!$BY$12:$BZ$23,2,FALSE)/(VLOOKUP($BI321,'5-7 Weighting'!$BY$12:$CA$23,3,FALSE)))</f>
        <v>0.6217766274771992</v>
      </c>
      <c r="AE321" s="3">
        <f t="shared" si="56"/>
        <v>0.13264560384268512</v>
      </c>
      <c r="AF321" s="3">
        <f>1/VLOOKUP($K321,'5-7 Weighting'!$CK$9:CL$445,2,FALSE)</f>
        <v>1</v>
      </c>
      <c r="AG321" s="3">
        <f t="shared" si="64"/>
        <v>14.053133124467585</v>
      </c>
      <c r="AH321" s="3">
        <f>AG321/(VLOOKUP($BI321,'5-7 Weighting'!$CO$12:$CP$23,2,FALSE)/(VLOOKUP($BI321,'5-7 Weighting'!$CO$12:$CQ$23,3,FALSE)))</f>
        <v>0.21544934464379897</v>
      </c>
      <c r="AI321" s="3">
        <f t="shared" si="57"/>
        <v>4.5962500285257946E-2</v>
      </c>
      <c r="AJ321" s="3" t="s">
        <v>605</v>
      </c>
      <c r="AK321" s="6">
        <v>0.21333321000000002</v>
      </c>
      <c r="AL321" s="3" t="s">
        <v>462</v>
      </c>
      <c r="AM321" s="3">
        <v>7.1158509006004012E-2</v>
      </c>
      <c r="AN321" s="3" t="s">
        <v>26</v>
      </c>
      <c r="AO321" s="3" t="s">
        <v>5</v>
      </c>
      <c r="AP321" s="3" t="s">
        <v>6</v>
      </c>
      <c r="AQ321" s="3" t="s">
        <v>5</v>
      </c>
      <c r="AR321" s="3" t="s">
        <v>55</v>
      </c>
      <c r="AS321" s="3" t="s">
        <v>606</v>
      </c>
      <c r="AT321" s="3" t="s">
        <v>56</v>
      </c>
      <c r="AU321" s="3" t="s">
        <v>57</v>
      </c>
      <c r="AV321" s="3" t="s">
        <v>39</v>
      </c>
      <c r="AW321" s="3" t="s">
        <v>12</v>
      </c>
      <c r="AX321" s="3" t="s">
        <v>330</v>
      </c>
      <c r="AY321" s="3" t="s">
        <v>607</v>
      </c>
      <c r="AZ321" s="3" t="s">
        <v>2425</v>
      </c>
      <c r="BA321" s="3" t="s">
        <v>30</v>
      </c>
      <c r="BB321" s="3">
        <v>2127</v>
      </c>
      <c r="BC321" s="3">
        <v>1</v>
      </c>
      <c r="BD321" s="3">
        <v>0</v>
      </c>
      <c r="BE321" s="3">
        <v>1</v>
      </c>
      <c r="BF321" s="3">
        <v>1</v>
      </c>
      <c r="BG321" s="3" t="s">
        <v>15</v>
      </c>
      <c r="BH321" s="3" t="s">
        <v>16</v>
      </c>
      <c r="BI321" s="3" t="s">
        <v>17</v>
      </c>
      <c r="BJ321" s="3" t="s">
        <v>58</v>
      </c>
      <c r="BK321" s="4" t="s">
        <v>59</v>
      </c>
      <c r="BL321" s="3">
        <v>3.0000000000000001E-3</v>
      </c>
      <c r="BM321" s="3">
        <v>1.0030045045033771</v>
      </c>
      <c r="BN321" s="3"/>
      <c r="BO321" s="3" t="s">
        <v>60</v>
      </c>
      <c r="BP321" s="3">
        <v>2.9980000000000002</v>
      </c>
      <c r="BQ321" s="3"/>
    </row>
    <row r="322" spans="1:69" x14ac:dyDescent="0.25">
      <c r="A322" s="2">
        <v>110</v>
      </c>
      <c r="B322" s="3" t="s">
        <v>824</v>
      </c>
      <c r="C322" s="3">
        <v>110.3</v>
      </c>
      <c r="D322" s="3" t="s">
        <v>834</v>
      </c>
      <c r="E322" s="3" t="s">
        <v>835</v>
      </c>
      <c r="F322" s="3">
        <v>1</v>
      </c>
      <c r="G322" s="3"/>
      <c r="H322" s="3" t="str">
        <f>IF(AK322&lt;'2_3 - Outliers'!$F$11,"Exclude, Low outlier",IF(AK322&gt;'2_3 - Outliers'!$F$12,"Exclude, High outlier",""))</f>
        <v/>
      </c>
      <c r="I322" s="3">
        <f>IF(AM322="",VLOOKUP(BI322,'4 -Impute_SE'!$B$10:$C$21,2,FALSE),Database!AM322)</f>
        <v>7.1735874240982878E-2</v>
      </c>
      <c r="J322" s="3">
        <f t="shared" ref="J322:J385" si="65">1/I322</f>
        <v>13.940026668395959</v>
      </c>
      <c r="K322" s="3" t="s">
        <v>1697</v>
      </c>
      <c r="L322" s="3">
        <f>1/VLOOKUP($K322,'5-7 Weighting'!J:K,2,FALSE)</f>
        <v>1</v>
      </c>
      <c r="M322" s="3">
        <f t="shared" ref="M322:M385" si="66">J322*L322</f>
        <v>13.940026668395959</v>
      </c>
      <c r="N322" s="3">
        <f>M322/(VLOOKUP($BI322,'5-7 Weighting'!$M$9:$N$20,2,FALSE)/VLOOKUP($BI322,'5-7 Weighting'!$M$9:$O$20,3,FALSE))</f>
        <v>0.25784025274058153</v>
      </c>
      <c r="O322" s="3">
        <f t="shared" ref="O322:O385" si="67">N322*AK322</f>
        <v>5.5859115753482028E-2</v>
      </c>
      <c r="P322" s="3">
        <f>1/VLOOKUP($K322,'5-7 Weighting'!Y:Z,2,FALSE)</f>
        <v>1</v>
      </c>
      <c r="Q322" s="3">
        <f t="shared" si="58"/>
        <v>13.940026668395959</v>
      </c>
      <c r="R322" s="3">
        <f>Q322/(VLOOKUP($BI322,'5-7 Weighting'!$AC$12:$AD$20,2,FALSE)/(VLOOKUP($BI322,'5-7 Weighting'!$AC$12:$AE$20,3,FALSE)))</f>
        <v>5.1666845294251348E-2</v>
      </c>
      <c r="S322" s="3">
        <f t="shared" ref="S322:S385" si="68">R322*$AK322</f>
        <v>1.1193226275699332E-2</v>
      </c>
      <c r="T322" s="3">
        <f>1/VLOOKUP($K322,'5-7 Weighting'!$AO$9:$AP$311,2,FALSE)</f>
        <v>1</v>
      </c>
      <c r="U322" s="3">
        <f t="shared" si="59"/>
        <v>13.940026668395959</v>
      </c>
      <c r="V322" s="3">
        <f>U322/(VLOOKUP($BI322,'5-7 Weighting'!$AS$12:$AT$22,2,FALSE)/VLOOKUP($BI322,'5-7 Weighting'!$AS$12:$AU$22,3,FALSE))</f>
        <v>0.85898098442845994</v>
      </c>
      <c r="W322" s="3">
        <f t="shared" si="60"/>
        <v>0.18609165066055414</v>
      </c>
      <c r="X322" s="3" t="e">
        <f>1/VLOOKUP($K322,'5-7 Weighting'!$BE$9:$BF$487,2,FALSE)</f>
        <v>#N/A</v>
      </c>
      <c r="Y322" s="3" t="e">
        <f t="shared" si="61"/>
        <v>#N/A</v>
      </c>
      <c r="Z322" s="3" t="e">
        <f>Y322/(VLOOKUP($BI322,'5-7 Weighting'!$BI$12:$BJ$23,2,FALSE)/VLOOKUP($BI322,'5-7 Weighting'!$BI$12:$BK$23,3,FALSE))</f>
        <v>#N/A</v>
      </c>
      <c r="AA322" s="3" t="e">
        <f t="shared" si="62"/>
        <v>#N/A</v>
      </c>
      <c r="AB322" s="3">
        <f>1/VLOOKUP($K322,'5-7 Weighting'!$BU$9:$BV$415,2,FALSE)</f>
        <v>1</v>
      </c>
      <c r="AC322" s="3">
        <f t="shared" si="63"/>
        <v>13.940026668395959</v>
      </c>
      <c r="AD322" s="3">
        <f>AC322/(VLOOKUP($BI322,'5-7 Weighting'!$BY$12:$BZ$23,2,FALSE)/(VLOOKUP($BI322,'5-7 Weighting'!$BY$12:$CA$23,3,FALSE)))</f>
        <v>0.61677226651518213</v>
      </c>
      <c r="AE322" s="3">
        <f t="shared" ref="AE322:AE385" si="69">AD322*$AK322</f>
        <v>0.13361898719309842</v>
      </c>
      <c r="AF322" s="3">
        <f>1/VLOOKUP($K322,'5-7 Weighting'!$CK$9:CL$445,2,FALSE)</f>
        <v>1</v>
      </c>
      <c r="AG322" s="3">
        <f t="shared" si="64"/>
        <v>13.940026668395959</v>
      </c>
      <c r="AH322" s="3">
        <f>AG322/(VLOOKUP($BI322,'5-7 Weighting'!$CO$12:$CP$23,2,FALSE)/(VLOOKUP($BI322,'5-7 Weighting'!$CO$12:$CQ$23,3,FALSE)))</f>
        <v>0.21371530344317965</v>
      </c>
      <c r="AI322" s="3">
        <f t="shared" ref="AI322:AI385" si="70">AH322*$AK322</f>
        <v>4.629978347614376E-2</v>
      </c>
      <c r="AJ322" s="3" t="s">
        <v>643</v>
      </c>
      <c r="AK322" s="6">
        <v>0.21664234020776829</v>
      </c>
      <c r="AL322" s="3" t="s">
        <v>827</v>
      </c>
      <c r="AM322" s="3">
        <v>7.1735874240982878E-2</v>
      </c>
      <c r="AN322" s="3" t="s">
        <v>26</v>
      </c>
      <c r="AO322" s="3" t="s">
        <v>5</v>
      </c>
      <c r="AP322" s="3" t="s">
        <v>6</v>
      </c>
      <c r="AQ322" s="3" t="s">
        <v>5</v>
      </c>
      <c r="AR322" s="3" t="s">
        <v>55</v>
      </c>
      <c r="AS322" s="3" t="s">
        <v>37</v>
      </c>
      <c r="AT322" s="3" t="s">
        <v>56</v>
      </c>
      <c r="AU322" s="3" t="s">
        <v>10</v>
      </c>
      <c r="AV322" s="3" t="s">
        <v>836</v>
      </c>
      <c r="AW322" s="4" t="s">
        <v>12</v>
      </c>
      <c r="AX322" s="4" t="s">
        <v>40</v>
      </c>
      <c r="AY322" s="4" t="s">
        <v>828</v>
      </c>
      <c r="AZ322" s="3" t="s">
        <v>2425</v>
      </c>
      <c r="BA322" s="3" t="s">
        <v>30</v>
      </c>
      <c r="BB322" s="3">
        <v>4224</v>
      </c>
      <c r="BC322" s="3">
        <v>1</v>
      </c>
      <c r="BD322" s="3">
        <v>0</v>
      </c>
      <c r="BE322" s="3">
        <v>1</v>
      </c>
      <c r="BF322" s="3">
        <v>1</v>
      </c>
      <c r="BG322" s="4" t="s">
        <v>15</v>
      </c>
      <c r="BH322" s="4" t="s">
        <v>829</v>
      </c>
      <c r="BI322" s="3" t="s">
        <v>17</v>
      </c>
      <c r="BJ322" s="4" t="s">
        <v>58</v>
      </c>
      <c r="BK322" s="4" t="s">
        <v>59</v>
      </c>
      <c r="BL322" s="3">
        <v>6.0000000000000001E-3</v>
      </c>
      <c r="BM322" s="3">
        <v>1.0060180360540649</v>
      </c>
      <c r="BN322" s="3"/>
      <c r="BO322" s="3" t="s">
        <v>60</v>
      </c>
      <c r="BP322" s="3">
        <v>3.02</v>
      </c>
      <c r="BQ322" s="3"/>
    </row>
    <row r="323" spans="1:69" x14ac:dyDescent="0.25">
      <c r="A323" s="2">
        <v>86</v>
      </c>
      <c r="B323" s="3" t="s">
        <v>585</v>
      </c>
      <c r="C323" s="3">
        <v>86.3</v>
      </c>
      <c r="D323" s="3" t="s">
        <v>590</v>
      </c>
      <c r="E323" s="3" t="s">
        <v>591</v>
      </c>
      <c r="F323" s="3"/>
      <c r="G323" s="3"/>
      <c r="H323" s="3" t="str">
        <f>IF(AK323&lt;'2_3 - Outliers'!$F$11,"Exclude, Low outlier",IF(AK323&gt;'2_3 - Outliers'!$F$12,"Exclude, High outlier",""))</f>
        <v/>
      </c>
      <c r="I323" s="3">
        <f>IF(AM323="",VLOOKUP(BI323,'4 -Impute_SE'!$B$10:$C$21,2,FALSE),Database!AM323)</f>
        <v>0.12883537881963511</v>
      </c>
      <c r="J323" s="3">
        <f t="shared" si="65"/>
        <v>7.7618431300610675</v>
      </c>
      <c r="K323" s="3" t="s">
        <v>1698</v>
      </c>
      <c r="L323" s="3">
        <f>1/VLOOKUP($K323,'5-7 Weighting'!J:K,2,FALSE)</f>
        <v>1</v>
      </c>
      <c r="M323" s="3">
        <f t="shared" si="66"/>
        <v>7.7618431300610675</v>
      </c>
      <c r="N323" s="3">
        <f>M323/(VLOOKUP($BI323,'5-7 Weighting'!$M$9:$N$20,2,FALSE)/VLOOKUP($BI323,'5-7 Weighting'!$M$9:$O$20,3,FALSE))</f>
        <v>0.73333879637414301</v>
      </c>
      <c r="O323" s="3">
        <f t="shared" si="67"/>
        <v>0.16060119640593731</v>
      </c>
      <c r="P323" s="3" t="e">
        <f>1/VLOOKUP($K323,'5-7 Weighting'!Y:Z,2,FALSE)</f>
        <v>#N/A</v>
      </c>
      <c r="Q323" s="3" t="e">
        <f t="shared" ref="Q323:Q386" si="71">$J323*P323</f>
        <v>#N/A</v>
      </c>
      <c r="R323" s="3" t="e">
        <f>Q323/(VLOOKUP($BI323,'5-7 Weighting'!$AC$12:$AD$20,2,FALSE)/(VLOOKUP($BI323,'5-7 Weighting'!$AC$12:$AE$20,3,FALSE)))</f>
        <v>#N/A</v>
      </c>
      <c r="S323" s="3" t="e">
        <f t="shared" si="68"/>
        <v>#N/A</v>
      </c>
      <c r="T323" s="3" t="e">
        <f>1/VLOOKUP($K323,'5-7 Weighting'!$AO$9:$AP$311,2,FALSE)</f>
        <v>#N/A</v>
      </c>
      <c r="U323" s="3" t="e">
        <f t="shared" ref="U323:U386" si="72">$J323*T323</f>
        <v>#N/A</v>
      </c>
      <c r="V323" s="3" t="e">
        <f>U323/(VLOOKUP($BI323,'5-7 Weighting'!$AS$12:$AT$22,2,FALSE)/VLOOKUP($BI323,'5-7 Weighting'!$AS$12:$AU$22,3,FALSE))</f>
        <v>#N/A</v>
      </c>
      <c r="W323" s="3" t="e">
        <f t="shared" ref="W323:W386" si="73">V323*$AK323</f>
        <v>#N/A</v>
      </c>
      <c r="X323" s="3">
        <f>1/VLOOKUP($K323,'5-7 Weighting'!$BE$9:$BF$487,2,FALSE)</f>
        <v>1</v>
      </c>
      <c r="Y323" s="3">
        <f t="shared" ref="Y323:Y386" si="74">$J323*X323</f>
        <v>7.7618431300610675</v>
      </c>
      <c r="Z323" s="3">
        <f>Y323/(VLOOKUP($BI323,'5-7 Weighting'!$BI$12:$BJ$23,2,FALSE)/VLOOKUP($BI323,'5-7 Weighting'!$BI$12:$BK$23,3,FALSE))</f>
        <v>0.57516661211188524</v>
      </c>
      <c r="AA323" s="3">
        <f t="shared" ref="AA323:AA386" si="75">Z323*$AK323</f>
        <v>0.12596148805250287</v>
      </c>
      <c r="AB323" s="3">
        <f>1/VLOOKUP($K323,'5-7 Weighting'!$BU$9:$BV$415,2,FALSE)</f>
        <v>1</v>
      </c>
      <c r="AC323" s="3">
        <f t="shared" ref="AC323:AC386" si="76">$J323*AB323</f>
        <v>7.7618431300610675</v>
      </c>
      <c r="AD323" s="3">
        <f>AC323/(VLOOKUP($BI323,'5-7 Weighting'!$BY$12:$BZ$23,2,FALSE)/(VLOOKUP($BI323,'5-7 Weighting'!$BY$12:$CA$23,3,FALSE)))</f>
        <v>0.57949293917418154</v>
      </c>
      <c r="AE323" s="3">
        <f t="shared" si="69"/>
        <v>0.12690895367914576</v>
      </c>
      <c r="AF323" s="3">
        <f>1/VLOOKUP($K323,'5-7 Weighting'!$CK$9:CL$445,2,FALSE)</f>
        <v>1</v>
      </c>
      <c r="AG323" s="3">
        <f t="shared" ref="AG323:AG386" si="77">$J323*AF323</f>
        <v>7.7618431300610675</v>
      </c>
      <c r="AH323" s="3">
        <f>AG323/(VLOOKUP($BI323,'5-7 Weighting'!$CO$12:$CP$23,2,FALSE)/(VLOOKUP($BI323,'5-7 Weighting'!$CO$12:$CQ$23,3,FALSE)))</f>
        <v>0.59246421905720315</v>
      </c>
      <c r="AI323" s="3">
        <f t="shared" si="70"/>
        <v>0.1297496639735275</v>
      </c>
      <c r="AJ323" s="3"/>
      <c r="AK323" s="6">
        <v>0.219</v>
      </c>
      <c r="AL323" s="3" t="s">
        <v>4</v>
      </c>
      <c r="AM323" s="3"/>
      <c r="AN323" s="3"/>
      <c r="AO323" s="3" t="s">
        <v>53</v>
      </c>
      <c r="AP323" s="3" t="s">
        <v>6</v>
      </c>
      <c r="AQ323" s="3" t="s">
        <v>54</v>
      </c>
      <c r="AR323" s="3" t="s">
        <v>7</v>
      </c>
      <c r="AS323" s="3" t="s">
        <v>8</v>
      </c>
      <c r="AT323" s="3" t="s">
        <v>28</v>
      </c>
      <c r="AU323" s="3" t="s">
        <v>10</v>
      </c>
      <c r="AV323" s="3" t="s">
        <v>197</v>
      </c>
      <c r="AW323" s="4" t="s">
        <v>12</v>
      </c>
      <c r="AX323" s="4" t="s">
        <v>232</v>
      </c>
      <c r="AY323" s="4" t="s">
        <v>588</v>
      </c>
      <c r="AZ323" s="3" t="s">
        <v>2425</v>
      </c>
      <c r="BA323" s="3" t="s">
        <v>14</v>
      </c>
      <c r="BB323" s="3">
        <v>120</v>
      </c>
      <c r="BC323" s="3">
        <v>1</v>
      </c>
      <c r="BD323" s="3">
        <v>0</v>
      </c>
      <c r="BE323" s="3">
        <v>1</v>
      </c>
      <c r="BF323" s="3">
        <v>1</v>
      </c>
      <c r="BG323" s="4" t="s">
        <v>332</v>
      </c>
      <c r="BH323" s="4" t="s">
        <v>589</v>
      </c>
      <c r="BI323" s="4" t="s">
        <v>468</v>
      </c>
      <c r="BJ323" s="4" t="s">
        <v>33</v>
      </c>
      <c r="BK323" s="4"/>
      <c r="BL323" s="3">
        <v>1.23</v>
      </c>
      <c r="BM323" s="3"/>
      <c r="BN323" s="3"/>
      <c r="BO323" s="3" t="s">
        <v>20</v>
      </c>
      <c r="BP323" s="3" t="s">
        <v>20</v>
      </c>
      <c r="BQ323" s="3"/>
    </row>
    <row r="324" spans="1:69" x14ac:dyDescent="0.25">
      <c r="A324" s="2">
        <v>102</v>
      </c>
      <c r="B324" s="3" t="s">
        <v>258</v>
      </c>
      <c r="C324" s="3">
        <v>102.1</v>
      </c>
      <c r="D324" s="3" t="s">
        <v>594</v>
      </c>
      <c r="E324" s="3" t="s">
        <v>260</v>
      </c>
      <c r="F324" s="3"/>
      <c r="G324" s="3"/>
      <c r="H324" s="3" t="str">
        <f>IF(AK324&lt;'2_3 - Outliers'!$F$11,"Exclude, Low outlier",IF(AK324&gt;'2_3 - Outliers'!$F$12,"Exclude, High outlier",""))</f>
        <v/>
      </c>
      <c r="I324" s="3">
        <f>IF(AM324="",VLOOKUP(BI324,'4 -Impute_SE'!$B$10:$C$21,2,FALSE),Database!AM324)</f>
        <v>4.6808510638297871E-2</v>
      </c>
      <c r="J324" s="3">
        <f t="shared" si="65"/>
        <v>21.363636363636363</v>
      </c>
      <c r="K324" s="3" t="s">
        <v>1699</v>
      </c>
      <c r="L324" s="3">
        <f>1/VLOOKUP($K324,'5-7 Weighting'!J:K,2,FALSE)</f>
        <v>1</v>
      </c>
      <c r="M324" s="3">
        <f t="shared" si="66"/>
        <v>21.363636363636363</v>
      </c>
      <c r="N324" s="3">
        <f>M324/(VLOOKUP($BI324,'5-7 Weighting'!$M$9:$N$20,2,FALSE)/VLOOKUP($BI324,'5-7 Weighting'!$M$9:$O$20,3,FALSE))</f>
        <v>2.0184359712717752</v>
      </c>
      <c r="O324" s="3">
        <f t="shared" si="67"/>
        <v>0.44405591367979053</v>
      </c>
      <c r="P324" s="3" t="e">
        <f>1/VLOOKUP($K324,'5-7 Weighting'!Y:Z,2,FALSE)</f>
        <v>#N/A</v>
      </c>
      <c r="Q324" s="3" t="e">
        <f t="shared" si="71"/>
        <v>#N/A</v>
      </c>
      <c r="R324" s="3" t="e">
        <f>Q324/(VLOOKUP($BI324,'5-7 Weighting'!$AC$12:$AD$20,2,FALSE)/(VLOOKUP($BI324,'5-7 Weighting'!$AC$12:$AE$20,3,FALSE)))</f>
        <v>#N/A</v>
      </c>
      <c r="S324" s="3" t="e">
        <f t="shared" si="68"/>
        <v>#N/A</v>
      </c>
      <c r="T324" s="3" t="e">
        <f>1/VLOOKUP($K324,'5-7 Weighting'!$AO$9:$AP$311,2,FALSE)</f>
        <v>#N/A</v>
      </c>
      <c r="U324" s="3" t="e">
        <f t="shared" si="72"/>
        <v>#N/A</v>
      </c>
      <c r="V324" s="3" t="e">
        <f>U324/(VLOOKUP($BI324,'5-7 Weighting'!$AS$12:$AT$22,2,FALSE)/VLOOKUP($BI324,'5-7 Weighting'!$AS$12:$AU$22,3,FALSE))</f>
        <v>#N/A</v>
      </c>
      <c r="W324" s="3" t="e">
        <f t="shared" si="73"/>
        <v>#N/A</v>
      </c>
      <c r="X324" s="3">
        <f>1/VLOOKUP($K324,'5-7 Weighting'!$BE$9:$BF$487,2,FALSE)</f>
        <v>1</v>
      </c>
      <c r="Y324" s="3">
        <f t="shared" si="74"/>
        <v>21.363636363636363</v>
      </c>
      <c r="Z324" s="3">
        <f>Y324/(VLOOKUP($BI324,'5-7 Weighting'!$BI$12:$BJ$23,2,FALSE)/VLOOKUP($BI324,'5-7 Weighting'!$BI$12:$BK$23,3,FALSE))</f>
        <v>1.5830840876020549</v>
      </c>
      <c r="AA324" s="3">
        <f t="shared" si="75"/>
        <v>0.34827849927245208</v>
      </c>
      <c r="AB324" s="3">
        <f>1/VLOOKUP($K324,'5-7 Weighting'!$BU$9:$BV$415,2,FALSE)</f>
        <v>1</v>
      </c>
      <c r="AC324" s="3">
        <f t="shared" si="76"/>
        <v>21.363636363636363</v>
      </c>
      <c r="AD324" s="3">
        <f>AC324/(VLOOKUP($BI324,'5-7 Weighting'!$BY$12:$BZ$23,2,FALSE)/(VLOOKUP($BI324,'5-7 Weighting'!$BY$12:$CA$23,3,FALSE)))</f>
        <v>1.5949918363932021</v>
      </c>
      <c r="AE324" s="3">
        <f t="shared" si="69"/>
        <v>0.35089820400650445</v>
      </c>
      <c r="AF324" s="3">
        <f>1/VLOOKUP($K324,'5-7 Weighting'!$CK$9:CL$445,2,FALSE)</f>
        <v>1</v>
      </c>
      <c r="AG324" s="3">
        <f t="shared" si="77"/>
        <v>21.363636363636363</v>
      </c>
      <c r="AH324" s="3">
        <f>AG324/(VLOOKUP($BI324,'5-7 Weighting'!$CO$12:$CP$23,2,FALSE)/(VLOOKUP($BI324,'5-7 Weighting'!$CO$12:$CQ$23,3,FALSE)))</f>
        <v>1.6306938857580728</v>
      </c>
      <c r="AI324" s="3">
        <f t="shared" si="70"/>
        <v>0.35875265486677604</v>
      </c>
      <c r="AJ324" s="3" t="s">
        <v>64</v>
      </c>
      <c r="AK324" s="6">
        <v>0.22</v>
      </c>
      <c r="AL324" s="3" t="s">
        <v>4</v>
      </c>
      <c r="AM324" s="3">
        <v>4.6808510638297871E-2</v>
      </c>
      <c r="AN324" s="3" t="s">
        <v>26</v>
      </c>
      <c r="AO324" s="3" t="s">
        <v>5</v>
      </c>
      <c r="AP324" s="3" t="s">
        <v>6</v>
      </c>
      <c r="AQ324" s="3" t="s">
        <v>5</v>
      </c>
      <c r="AR324" s="3" t="s">
        <v>7</v>
      </c>
      <c r="AS324" s="3" t="s">
        <v>65</v>
      </c>
      <c r="AT324" s="3" t="s">
        <v>28</v>
      </c>
      <c r="AU324" s="3" t="s">
        <v>10</v>
      </c>
      <c r="AV324" s="3" t="s">
        <v>11</v>
      </c>
      <c r="AW324" s="4" t="s">
        <v>66</v>
      </c>
      <c r="AX324" s="4" t="s">
        <v>67</v>
      </c>
      <c r="AY324" s="4" t="s">
        <v>261</v>
      </c>
      <c r="AZ324" s="3" t="s">
        <v>2425</v>
      </c>
      <c r="BA324" s="3" t="s">
        <v>14</v>
      </c>
      <c r="BB324" s="3">
        <v>1824</v>
      </c>
      <c r="BC324" s="3">
        <v>1</v>
      </c>
      <c r="BD324" s="3">
        <v>0</v>
      </c>
      <c r="BE324" s="3">
        <v>1</v>
      </c>
      <c r="BF324" s="3">
        <v>1</v>
      </c>
      <c r="BG324" s="4" t="s">
        <v>332</v>
      </c>
      <c r="BH324" s="4" t="s">
        <v>595</v>
      </c>
      <c r="BI324" s="4" t="s">
        <v>468</v>
      </c>
      <c r="BJ324" s="4" t="s">
        <v>263</v>
      </c>
      <c r="BK324" s="4"/>
      <c r="BL324" s="3">
        <v>0.16</v>
      </c>
      <c r="BM324" s="3"/>
      <c r="BN324" s="3"/>
      <c r="BO324" s="3" t="s">
        <v>20</v>
      </c>
      <c r="BP324" s="3">
        <v>4.7</v>
      </c>
      <c r="BQ324" s="3"/>
    </row>
    <row r="325" spans="1:69" x14ac:dyDescent="0.25">
      <c r="A325" s="2">
        <v>50</v>
      </c>
      <c r="B325" s="3" t="s">
        <v>300</v>
      </c>
      <c r="C325" s="3">
        <v>50.1</v>
      </c>
      <c r="D325" s="3" t="s">
        <v>948</v>
      </c>
      <c r="E325" s="3" t="s">
        <v>302</v>
      </c>
      <c r="F325" s="3"/>
      <c r="G325" s="3"/>
      <c r="H325" s="3" t="str">
        <f>IF(AK325&lt;'2_3 - Outliers'!$F$11,"Exclude, Low outlier",IF(AK325&gt;'2_3 - Outliers'!$F$12,"Exclude, High outlier",""))</f>
        <v/>
      </c>
      <c r="I325" s="3">
        <f>IF(AM325="",VLOOKUP(BI325,'4 -Impute_SE'!$B$10:$C$21,2,FALSE),Database!AM325)</f>
        <v>0.10877555683935247</v>
      </c>
      <c r="J325" s="3">
        <f t="shared" si="65"/>
        <v>9.1932418371975935</v>
      </c>
      <c r="K325" s="3" t="s">
        <v>1700</v>
      </c>
      <c r="L325" s="3">
        <f>1/VLOOKUP($K325,'5-7 Weighting'!J:K,2,FALSE)</f>
        <v>1</v>
      </c>
      <c r="M325" s="3">
        <f t="shared" si="66"/>
        <v>9.1932418371975935</v>
      </c>
      <c r="N325" s="3">
        <f>M325/(VLOOKUP($BI325,'5-7 Weighting'!$M$9:$N$20,2,FALSE)/VLOOKUP($BI325,'5-7 Weighting'!$M$9:$O$20,3,FALSE))</f>
        <v>5.583996284187745E-2</v>
      </c>
      <c r="O325" s="3">
        <f t="shared" si="67"/>
        <v>1.2351274466172858E-2</v>
      </c>
      <c r="P325" s="3" t="e">
        <f>1/VLOOKUP($K325,'5-7 Weighting'!Y:Z,2,FALSE)</f>
        <v>#N/A</v>
      </c>
      <c r="Q325" s="3" t="e">
        <f t="shared" si="71"/>
        <v>#N/A</v>
      </c>
      <c r="R325" s="3" t="e">
        <f>Q325/(VLOOKUP($BI325,'5-7 Weighting'!$AC$12:$AD$20,2,FALSE)/(VLOOKUP($BI325,'5-7 Weighting'!$AC$12:$AE$20,3,FALSE)))</f>
        <v>#N/A</v>
      </c>
      <c r="S325" s="3" t="e">
        <f t="shared" si="68"/>
        <v>#N/A</v>
      </c>
      <c r="T325" s="3" t="e">
        <f>1/VLOOKUP($K325,'5-7 Weighting'!$AO$9:$AP$311,2,FALSE)</f>
        <v>#N/A</v>
      </c>
      <c r="U325" s="3" t="e">
        <f t="shared" si="72"/>
        <v>#N/A</v>
      </c>
      <c r="V325" s="3" t="e">
        <f>U325/(VLOOKUP($BI325,'5-7 Weighting'!$AS$12:$AT$22,2,FALSE)/VLOOKUP($BI325,'5-7 Weighting'!$AS$12:$AU$22,3,FALSE))</f>
        <v>#N/A</v>
      </c>
      <c r="W325" s="3" t="e">
        <f t="shared" si="73"/>
        <v>#N/A</v>
      </c>
      <c r="X325" s="3">
        <f>1/VLOOKUP($K325,'5-7 Weighting'!$BE$9:$BF$487,2,FALSE)</f>
        <v>1</v>
      </c>
      <c r="Y325" s="3">
        <f t="shared" si="74"/>
        <v>9.1932418371975935</v>
      </c>
      <c r="Z325" s="3">
        <f>Y325/(VLOOKUP($BI325,'5-7 Weighting'!$BI$12:$BJ$23,2,FALSE)/VLOOKUP($BI325,'5-7 Weighting'!$BI$12:$BK$23,3,FALSE))</f>
        <v>2.9460824936391055E-2</v>
      </c>
      <c r="AA325" s="3">
        <f t="shared" si="75"/>
        <v>6.5164573232191127E-3</v>
      </c>
      <c r="AB325" s="3">
        <f>1/VLOOKUP($K325,'5-7 Weighting'!$BU$9:$BV$415,2,FALSE)</f>
        <v>1</v>
      </c>
      <c r="AC325" s="3">
        <f t="shared" si="76"/>
        <v>9.1932418371975935</v>
      </c>
      <c r="AD325" s="3">
        <f>AC325/(VLOOKUP($BI325,'5-7 Weighting'!$BY$12:$BZ$23,2,FALSE)/(VLOOKUP($BI325,'5-7 Weighting'!$BY$12:$CA$23,3,FALSE)))</f>
        <v>7.4345514045826205E-2</v>
      </c>
      <c r="AE325" s="3">
        <f t="shared" si="69"/>
        <v>1.644452830151337E-2</v>
      </c>
      <c r="AF325" s="3" t="e">
        <f>1/VLOOKUP($K325,'5-7 Weighting'!$CK$9:CL$445,2,FALSE)</f>
        <v>#N/A</v>
      </c>
      <c r="AG325" s="3" t="e">
        <f t="shared" si="77"/>
        <v>#N/A</v>
      </c>
      <c r="AH325" s="3" t="e">
        <f>AG325/(VLOOKUP($BI325,'5-7 Weighting'!$CO$12:$CP$23,2,FALSE)/(VLOOKUP($BI325,'5-7 Weighting'!$CO$12:$CQ$23,3,FALSE)))</f>
        <v>#N/A</v>
      </c>
      <c r="AI325" s="3" t="e">
        <f t="shared" si="70"/>
        <v>#N/A</v>
      </c>
      <c r="AJ325" s="3" t="s">
        <v>303</v>
      </c>
      <c r="AK325" s="6">
        <v>0.22119059250000001</v>
      </c>
      <c r="AL325" s="3" t="s">
        <v>72</v>
      </c>
      <c r="AM325" s="3"/>
      <c r="AN325" s="3"/>
      <c r="AO325" s="3" t="s">
        <v>5</v>
      </c>
      <c r="AP325" s="3" t="s">
        <v>6</v>
      </c>
      <c r="AQ325" s="3" t="s">
        <v>5</v>
      </c>
      <c r="AR325" s="3" t="s">
        <v>55</v>
      </c>
      <c r="AS325" s="3" t="s">
        <v>37</v>
      </c>
      <c r="AT325" s="3" t="s">
        <v>56</v>
      </c>
      <c r="AU325" s="3" t="s">
        <v>10</v>
      </c>
      <c r="AV325" s="3" t="s">
        <v>39</v>
      </c>
      <c r="AW325" s="4" t="s">
        <v>12</v>
      </c>
      <c r="AX325" s="4" t="s">
        <v>13</v>
      </c>
      <c r="AY325" s="4" t="s">
        <v>304</v>
      </c>
      <c r="AZ325" s="3" t="s">
        <v>2425</v>
      </c>
      <c r="BA325" s="3" t="s">
        <v>14</v>
      </c>
      <c r="BB325" s="3">
        <v>5000</v>
      </c>
      <c r="BC325" s="3">
        <v>0</v>
      </c>
      <c r="BD325" s="3">
        <v>0</v>
      </c>
      <c r="BE325" s="3">
        <v>1</v>
      </c>
      <c r="BF325" s="3">
        <v>1</v>
      </c>
      <c r="BG325" s="4" t="s">
        <v>332</v>
      </c>
      <c r="BH325" s="4" t="s">
        <v>949</v>
      </c>
      <c r="BI325" s="4" t="s">
        <v>334</v>
      </c>
      <c r="BJ325" s="4" t="s">
        <v>305</v>
      </c>
      <c r="BK325" s="4" t="s">
        <v>59</v>
      </c>
      <c r="BL325" s="3">
        <v>1.4710000000000001</v>
      </c>
      <c r="BM325" s="3">
        <v>4.353586551546428</v>
      </c>
      <c r="BN325" s="3"/>
      <c r="BO325" s="3" t="s">
        <v>60</v>
      </c>
      <c r="BP325" s="3" t="s">
        <v>20</v>
      </c>
      <c r="BQ325" s="3"/>
    </row>
    <row r="326" spans="1:69" x14ac:dyDescent="0.25">
      <c r="A326" s="2">
        <v>179</v>
      </c>
      <c r="B326" s="3" t="s">
        <v>1278</v>
      </c>
      <c r="C326" s="3">
        <v>179.2</v>
      </c>
      <c r="D326" s="3" t="s">
        <v>1282</v>
      </c>
      <c r="E326" s="3" t="s">
        <v>1280</v>
      </c>
      <c r="F326" s="3"/>
      <c r="G326" s="3"/>
      <c r="H326" s="3" t="str">
        <f>IF(AK326&lt;'2_3 - Outliers'!$F$11,"Exclude, Low outlier",IF(AK326&gt;'2_3 - Outliers'!$F$12,"Exclude, High outlier",""))</f>
        <v/>
      </c>
      <c r="I326" s="3">
        <f>IF(AM326="",VLOOKUP(BI326,'4 -Impute_SE'!$B$10:$C$21,2,FALSE),Database!AM326)</f>
        <v>3.5000000000000001E-3</v>
      </c>
      <c r="J326" s="3">
        <f t="shared" si="65"/>
        <v>285.71428571428572</v>
      </c>
      <c r="K326" s="3" t="s">
        <v>1701</v>
      </c>
      <c r="L326" s="3">
        <f>1/VLOOKUP($K326,'5-7 Weighting'!J:K,2,FALSE)</f>
        <v>1</v>
      </c>
      <c r="M326" s="3">
        <f t="shared" si="66"/>
        <v>285.71428571428572</v>
      </c>
      <c r="N326" s="3">
        <f>M326/(VLOOKUP($BI326,'5-7 Weighting'!$M$9:$N$20,2,FALSE)/VLOOKUP($BI326,'5-7 Weighting'!$M$9:$O$20,3,FALSE))</f>
        <v>4.0980707059343136</v>
      </c>
      <c r="O326" s="3">
        <f t="shared" si="67"/>
        <v>0.90977169671741764</v>
      </c>
      <c r="P326" s="3" t="e">
        <f>1/VLOOKUP($K326,'5-7 Weighting'!Y:Z,2,FALSE)</f>
        <v>#N/A</v>
      </c>
      <c r="Q326" s="3" t="e">
        <f t="shared" si="71"/>
        <v>#N/A</v>
      </c>
      <c r="R326" s="3" t="e">
        <f>Q326/(VLOOKUP($BI326,'5-7 Weighting'!$AC$12:$AD$20,2,FALSE)/(VLOOKUP($BI326,'5-7 Weighting'!$AC$12:$AE$20,3,FALSE)))</f>
        <v>#N/A</v>
      </c>
      <c r="S326" s="3" t="e">
        <f t="shared" si="68"/>
        <v>#N/A</v>
      </c>
      <c r="T326" s="3" t="e">
        <f>1/VLOOKUP($K326,'5-7 Weighting'!$AO$9:$AP$311,2,FALSE)</f>
        <v>#N/A</v>
      </c>
      <c r="U326" s="3" t="e">
        <f t="shared" si="72"/>
        <v>#N/A</v>
      </c>
      <c r="V326" s="3" t="e">
        <f>U326/(VLOOKUP($BI326,'5-7 Weighting'!$AS$12:$AT$22,2,FALSE)/VLOOKUP($BI326,'5-7 Weighting'!$AS$12:$AU$22,3,FALSE))</f>
        <v>#N/A</v>
      </c>
      <c r="W326" s="3" t="e">
        <f t="shared" si="73"/>
        <v>#N/A</v>
      </c>
      <c r="X326" s="3">
        <f>1/VLOOKUP($K326,'5-7 Weighting'!$BE$9:$BF$487,2,FALSE)</f>
        <v>1</v>
      </c>
      <c r="Y326" s="3">
        <f t="shared" si="74"/>
        <v>285.71428571428572</v>
      </c>
      <c r="Z326" s="3">
        <f>Y326/(VLOOKUP($BI326,'5-7 Weighting'!$BI$12:$BJ$23,2,FALSE)/VLOOKUP($BI326,'5-7 Weighting'!$BI$12:$BK$23,3,FALSE))</f>
        <v>4.2968138896499699</v>
      </c>
      <c r="AA326" s="3">
        <f t="shared" si="75"/>
        <v>0.95389268350229328</v>
      </c>
      <c r="AB326" s="3" t="e">
        <f>1/VLOOKUP($K326,'5-7 Weighting'!$BU$9:$BV$415,2,FALSE)</f>
        <v>#N/A</v>
      </c>
      <c r="AC326" s="3" t="e">
        <f t="shared" si="76"/>
        <v>#N/A</v>
      </c>
      <c r="AD326" s="3" t="e">
        <f>AC326/(VLOOKUP($BI326,'5-7 Weighting'!$BY$12:$BZ$23,2,FALSE)/(VLOOKUP($BI326,'5-7 Weighting'!$BY$12:$CA$23,3,FALSE)))</f>
        <v>#N/A</v>
      </c>
      <c r="AE326" s="3" t="e">
        <f t="shared" si="69"/>
        <v>#N/A</v>
      </c>
      <c r="AF326" s="3">
        <f>1/VLOOKUP($K326,'5-7 Weighting'!$CK$9:CL$445,2,FALSE)</f>
        <v>1</v>
      </c>
      <c r="AG326" s="3">
        <f t="shared" si="77"/>
        <v>285.71428571428572</v>
      </c>
      <c r="AH326" s="3">
        <f>AG326/(VLOOKUP($BI326,'5-7 Weighting'!$CO$12:$CP$23,2,FALSE)/(VLOOKUP($BI326,'5-7 Weighting'!$CO$12:$CQ$23,3,FALSE)))</f>
        <v>4.495937506355701</v>
      </c>
      <c r="AI326" s="3">
        <f t="shared" si="70"/>
        <v>0.99809812641096562</v>
      </c>
      <c r="AJ326" s="3" t="s">
        <v>1306</v>
      </c>
      <c r="AK326" s="6">
        <v>0.222</v>
      </c>
      <c r="AL326" s="3" t="s">
        <v>134</v>
      </c>
      <c r="AM326" s="3">
        <v>3.5000000000000001E-3</v>
      </c>
      <c r="AN326" s="3" t="s">
        <v>1310</v>
      </c>
      <c r="AO326" s="3" t="s">
        <v>5</v>
      </c>
      <c r="AP326" s="3" t="s">
        <v>1312</v>
      </c>
      <c r="AQ326" s="3" t="s">
        <v>5</v>
      </c>
      <c r="AR326" s="3" t="s">
        <v>1330</v>
      </c>
      <c r="AS326" s="3" t="s">
        <v>1332</v>
      </c>
      <c r="AT326" s="3" t="s">
        <v>38</v>
      </c>
      <c r="AU326" s="3" t="s">
        <v>10</v>
      </c>
      <c r="AV326" s="3" t="s">
        <v>923</v>
      </c>
      <c r="AW326" s="4" t="s">
        <v>340</v>
      </c>
      <c r="AX326" s="4" t="s">
        <v>341</v>
      </c>
      <c r="AY326" s="4">
        <v>2016</v>
      </c>
      <c r="AZ326" s="3" t="s">
        <v>14</v>
      </c>
      <c r="BA326" s="3" t="s">
        <v>2425</v>
      </c>
      <c r="BB326" s="3">
        <v>113</v>
      </c>
      <c r="BC326" s="3">
        <v>1</v>
      </c>
      <c r="BD326" s="3">
        <v>0</v>
      </c>
      <c r="BE326" s="3">
        <v>0</v>
      </c>
      <c r="BF326" s="3">
        <v>0</v>
      </c>
      <c r="BG326" s="4" t="s">
        <v>15</v>
      </c>
      <c r="BH326" s="4" t="s">
        <v>1396</v>
      </c>
      <c r="BI326" s="3" t="s">
        <v>88</v>
      </c>
      <c r="BJ326" s="4" t="s">
        <v>1409</v>
      </c>
      <c r="BK326" s="4"/>
      <c r="BL326" s="3">
        <v>0.44400000000000001</v>
      </c>
      <c r="BM326" s="3"/>
      <c r="BN326" s="3"/>
      <c r="BO326" s="3"/>
      <c r="BP326" s="3">
        <v>63.428571428571431</v>
      </c>
      <c r="BQ326" s="3" t="s">
        <v>125</v>
      </c>
    </row>
    <row r="327" spans="1:69" x14ac:dyDescent="0.25">
      <c r="A327" s="2">
        <v>65</v>
      </c>
      <c r="B327" s="3" t="s">
        <v>354</v>
      </c>
      <c r="C327" s="3">
        <v>65.3</v>
      </c>
      <c r="D327" s="3" t="s">
        <v>782</v>
      </c>
      <c r="E327" s="3" t="s">
        <v>384</v>
      </c>
      <c r="F327" s="3"/>
      <c r="G327" s="3"/>
      <c r="H327" s="3" t="str">
        <f>IF(AK327&lt;'2_3 - Outliers'!$F$11,"Exclude, Low outlier",IF(AK327&gt;'2_3 - Outliers'!$F$12,"Exclude, High outlier",""))</f>
        <v/>
      </c>
      <c r="I327" s="3">
        <f>IF(AM327="",VLOOKUP(BI327,'4 -Impute_SE'!$B$10:$C$21,2,FALSE),Database!AM327)</f>
        <v>6.1961002785515321E-2</v>
      </c>
      <c r="J327" s="3">
        <f t="shared" si="65"/>
        <v>16.139183600071931</v>
      </c>
      <c r="K327" s="3" t="s">
        <v>1618</v>
      </c>
      <c r="L327" s="3">
        <f>1/VLOOKUP($K327,'5-7 Weighting'!J:K,2,FALSE)</f>
        <v>0.5</v>
      </c>
      <c r="M327" s="3">
        <f t="shared" si="66"/>
        <v>8.0695918000359654</v>
      </c>
      <c r="N327" s="3">
        <f>M327/(VLOOKUP($BI327,'5-7 Weighting'!$M$9:$N$20,2,FALSE)/VLOOKUP($BI327,'5-7 Weighting'!$M$9:$O$20,3,FALSE))</f>
        <v>0.16347478163348708</v>
      </c>
      <c r="O327" s="3">
        <f t="shared" si="67"/>
        <v>3.6363330426552869E-2</v>
      </c>
      <c r="P327" s="3" t="e">
        <f>1/VLOOKUP($K327,'5-7 Weighting'!Y:Z,2,FALSE)</f>
        <v>#N/A</v>
      </c>
      <c r="Q327" s="3" t="e">
        <f t="shared" si="71"/>
        <v>#N/A</v>
      </c>
      <c r="R327" s="3" t="e">
        <f>Q327/(VLOOKUP($BI327,'5-7 Weighting'!$AC$12:$AD$20,2,FALSE)/(VLOOKUP($BI327,'5-7 Weighting'!$AC$12:$AE$20,3,FALSE)))</f>
        <v>#N/A</v>
      </c>
      <c r="S327" s="3" t="e">
        <f t="shared" si="68"/>
        <v>#N/A</v>
      </c>
      <c r="T327" s="3" t="e">
        <f>1/VLOOKUP($K327,'5-7 Weighting'!$AO$9:$AP$311,2,FALSE)</f>
        <v>#N/A</v>
      </c>
      <c r="U327" s="3" t="e">
        <f t="shared" si="72"/>
        <v>#N/A</v>
      </c>
      <c r="V327" s="3" t="e">
        <f>U327/(VLOOKUP($BI327,'5-7 Weighting'!$AS$12:$AT$22,2,FALSE)/VLOOKUP($BI327,'5-7 Weighting'!$AS$12:$AU$22,3,FALSE))</f>
        <v>#N/A</v>
      </c>
      <c r="W327" s="3" t="e">
        <f t="shared" si="73"/>
        <v>#N/A</v>
      </c>
      <c r="X327" s="3">
        <f>1/VLOOKUP($K327,'5-7 Weighting'!$BE$9:$BF$487,2,FALSE)</f>
        <v>0.5</v>
      </c>
      <c r="Y327" s="3">
        <f t="shared" si="74"/>
        <v>8.0695918000359654</v>
      </c>
      <c r="Z327" s="3">
        <f>Y327/(VLOOKUP($BI327,'5-7 Weighting'!$BI$12:$BJ$23,2,FALSE)/VLOOKUP($BI327,'5-7 Weighting'!$BI$12:$BK$23,3,FALSE))</f>
        <v>0.127436148431644</v>
      </c>
      <c r="AA327" s="3">
        <f t="shared" si="75"/>
        <v>2.8346896857134891E-2</v>
      </c>
      <c r="AB327" s="3" t="e">
        <f>1/VLOOKUP($K327,'5-7 Weighting'!$BU$9:$BV$415,2,FALSE)</f>
        <v>#N/A</v>
      </c>
      <c r="AC327" s="3" t="e">
        <f t="shared" si="76"/>
        <v>#N/A</v>
      </c>
      <c r="AD327" s="3" t="e">
        <f>AC327/(VLOOKUP($BI327,'5-7 Weighting'!$BY$12:$BZ$23,2,FALSE)/(VLOOKUP($BI327,'5-7 Weighting'!$BY$12:$CA$23,3,FALSE)))</f>
        <v>#N/A</v>
      </c>
      <c r="AE327" s="3" t="e">
        <f t="shared" si="69"/>
        <v>#N/A</v>
      </c>
      <c r="AF327" s="3">
        <f>1/VLOOKUP($K327,'5-7 Weighting'!$CK$9:CL$445,2,FALSE)</f>
        <v>0.5</v>
      </c>
      <c r="AG327" s="3">
        <f t="shared" si="77"/>
        <v>8.0695918000359654</v>
      </c>
      <c r="AH327" s="3">
        <f>AG327/(VLOOKUP($BI327,'5-7 Weighting'!$CO$12:$CP$23,2,FALSE)/(VLOOKUP($BI327,'5-7 Weighting'!$CO$12:$CQ$23,3,FALSE)))</f>
        <v>0.12367356140623986</v>
      </c>
      <c r="AI327" s="3">
        <f t="shared" si="70"/>
        <v>2.7509946999203994E-2</v>
      </c>
      <c r="AJ327" s="3" t="s">
        <v>357</v>
      </c>
      <c r="AK327" s="6">
        <v>0.22244</v>
      </c>
      <c r="AL327" s="3" t="s">
        <v>358</v>
      </c>
      <c r="AM327" s="3">
        <v>6.1961002785515321E-2</v>
      </c>
      <c r="AN327" s="3" t="s">
        <v>26</v>
      </c>
      <c r="AO327" s="3" t="s">
        <v>5</v>
      </c>
      <c r="AP327" s="3" t="s">
        <v>6</v>
      </c>
      <c r="AQ327" s="3" t="s">
        <v>5</v>
      </c>
      <c r="AR327" s="3" t="s">
        <v>7</v>
      </c>
      <c r="AS327" s="3" t="s">
        <v>359</v>
      </c>
      <c r="AT327" s="3" t="s">
        <v>28</v>
      </c>
      <c r="AU327" s="3" t="s">
        <v>10</v>
      </c>
      <c r="AV327" s="3" t="s">
        <v>11</v>
      </c>
      <c r="AW327" s="3" t="s">
        <v>108</v>
      </c>
      <c r="AX327" s="3" t="s">
        <v>366</v>
      </c>
      <c r="AY327" s="3">
        <v>2010</v>
      </c>
      <c r="AZ327" s="3" t="s">
        <v>14</v>
      </c>
      <c r="BA327" s="3" t="s">
        <v>14</v>
      </c>
      <c r="BB327" s="3">
        <v>473</v>
      </c>
      <c r="BC327" s="3">
        <v>1</v>
      </c>
      <c r="BD327" s="3">
        <v>0</v>
      </c>
      <c r="BE327" s="3">
        <v>0</v>
      </c>
      <c r="BF327" s="3">
        <v>0</v>
      </c>
      <c r="BG327" s="3" t="s">
        <v>15</v>
      </c>
      <c r="BH327" s="3" t="s">
        <v>559</v>
      </c>
      <c r="BI327" s="3" t="s">
        <v>42</v>
      </c>
      <c r="BJ327" s="3" t="s">
        <v>33</v>
      </c>
      <c r="BK327" s="4"/>
      <c r="BL327" s="3">
        <v>0.83</v>
      </c>
      <c r="BM327" s="3"/>
      <c r="BN327" s="3"/>
      <c r="BO327" s="3" t="s">
        <v>20</v>
      </c>
      <c r="BP327" s="3">
        <v>3.59</v>
      </c>
      <c r="BQ327" s="3"/>
    </row>
    <row r="328" spans="1:69" x14ac:dyDescent="0.25">
      <c r="A328" s="2">
        <v>29</v>
      </c>
      <c r="B328" s="3" t="s">
        <v>100</v>
      </c>
      <c r="C328" s="3">
        <v>29.1</v>
      </c>
      <c r="D328" s="3" t="s">
        <v>492</v>
      </c>
      <c r="E328" s="3" t="s">
        <v>101</v>
      </c>
      <c r="F328" s="3"/>
      <c r="G328" s="3"/>
      <c r="H328" s="3" t="str">
        <f>IF(AK328&lt;'2_3 - Outliers'!$F$11,"Exclude, Low outlier",IF(AK328&gt;'2_3 - Outliers'!$F$12,"Exclude, High outlier",""))</f>
        <v/>
      </c>
      <c r="I328" s="3">
        <f>IF(AM328="",VLOOKUP(BI328,'4 -Impute_SE'!$B$10:$C$21,2,FALSE),Database!AM328)</f>
        <v>0.22972178581468936</v>
      </c>
      <c r="J328" s="3">
        <f t="shared" si="65"/>
        <v>4.3530917037475678</v>
      </c>
      <c r="K328" s="3" t="s">
        <v>1702</v>
      </c>
      <c r="L328" s="3">
        <f>1/VLOOKUP($K328,'5-7 Weighting'!J:K,2,FALSE)</f>
        <v>1</v>
      </c>
      <c r="M328" s="3">
        <f t="shared" si="66"/>
        <v>4.3530917037475678</v>
      </c>
      <c r="N328" s="3">
        <f>M328/(VLOOKUP($BI328,'5-7 Weighting'!$M$9:$N$20,2,FALSE)/VLOOKUP($BI328,'5-7 Weighting'!$M$9:$O$20,3,FALSE))</f>
        <v>0.48583293025202406</v>
      </c>
      <c r="O328" s="3">
        <f t="shared" si="67"/>
        <v>0.10825821609472604</v>
      </c>
      <c r="P328" s="3" t="e">
        <f>1/VLOOKUP($K328,'5-7 Weighting'!Y:Z,2,FALSE)</f>
        <v>#N/A</v>
      </c>
      <c r="Q328" s="3" t="e">
        <f t="shared" si="71"/>
        <v>#N/A</v>
      </c>
      <c r="R328" s="3" t="e">
        <f>Q328/(VLOOKUP($BI328,'5-7 Weighting'!$AC$12:$AD$20,2,FALSE)/(VLOOKUP($BI328,'5-7 Weighting'!$AC$12:$AE$20,3,FALSE)))</f>
        <v>#N/A</v>
      </c>
      <c r="S328" s="3" t="e">
        <f t="shared" si="68"/>
        <v>#N/A</v>
      </c>
      <c r="T328" s="3">
        <f>1/VLOOKUP($K328,'5-7 Weighting'!$AO$9:$AP$311,2,FALSE)</f>
        <v>1</v>
      </c>
      <c r="U328" s="3">
        <f t="shared" si="72"/>
        <v>4.3530917037475678</v>
      </c>
      <c r="V328" s="3">
        <f>U328/(VLOOKUP($BI328,'5-7 Weighting'!$AS$12:$AT$22,2,FALSE)/VLOOKUP($BI328,'5-7 Weighting'!$AS$12:$AU$22,3,FALSE))</f>
        <v>0.78918435820760768</v>
      </c>
      <c r="W328" s="3">
        <f t="shared" si="73"/>
        <v>0.17585405490133699</v>
      </c>
      <c r="X328" s="3" t="e">
        <f>1/VLOOKUP($K328,'5-7 Weighting'!$BE$9:$BF$487,2,FALSE)</f>
        <v>#N/A</v>
      </c>
      <c r="Y328" s="3" t="e">
        <f t="shared" si="74"/>
        <v>#N/A</v>
      </c>
      <c r="Z328" s="3" t="e">
        <f>Y328/(VLOOKUP($BI328,'5-7 Weighting'!$BI$12:$BJ$23,2,FALSE)/VLOOKUP($BI328,'5-7 Weighting'!$BI$12:$BK$23,3,FALSE))</f>
        <v>#N/A</v>
      </c>
      <c r="AA328" s="3" t="e">
        <f t="shared" si="75"/>
        <v>#N/A</v>
      </c>
      <c r="AB328" s="3">
        <f>1/VLOOKUP($K328,'5-7 Weighting'!$BU$9:$BV$415,2,FALSE)</f>
        <v>1</v>
      </c>
      <c r="AC328" s="3">
        <f t="shared" si="76"/>
        <v>4.3530917037475678</v>
      </c>
      <c r="AD328" s="3">
        <f>AC328/(VLOOKUP($BI328,'5-7 Weighting'!$BY$12:$BZ$23,2,FALSE)/(VLOOKUP($BI328,'5-7 Weighting'!$BY$12:$CA$23,3,FALSE)))</f>
        <v>0.31365250272615541</v>
      </c>
      <c r="AE328" s="3">
        <f t="shared" si="69"/>
        <v>6.989122865995416E-2</v>
      </c>
      <c r="AF328" s="3">
        <f>1/VLOOKUP($K328,'5-7 Weighting'!$CK$9:CL$445,2,FALSE)</f>
        <v>1</v>
      </c>
      <c r="AG328" s="3">
        <f t="shared" si="77"/>
        <v>4.3530917037475678</v>
      </c>
      <c r="AH328" s="3">
        <f>AG328/(VLOOKUP($BI328,'5-7 Weighting'!$CO$12:$CP$23,2,FALSE)/(VLOOKUP($BI328,'5-7 Weighting'!$CO$12:$CQ$23,3,FALSE)))</f>
        <v>0.45721297258451477</v>
      </c>
      <c r="AI328" s="3">
        <f t="shared" si="70"/>
        <v>0.10188082714296462</v>
      </c>
      <c r="AJ328" s="3" t="s">
        <v>493</v>
      </c>
      <c r="AK328" s="6">
        <v>0.22283013224024867</v>
      </c>
      <c r="AL328" s="3" t="s">
        <v>475</v>
      </c>
      <c r="AM328" s="3">
        <v>0.22972178581468936</v>
      </c>
      <c r="AN328" s="3" t="s">
        <v>26</v>
      </c>
      <c r="AO328" s="3" t="s">
        <v>53</v>
      </c>
      <c r="AP328" s="3" t="s">
        <v>6</v>
      </c>
      <c r="AQ328" s="3" t="s">
        <v>54</v>
      </c>
      <c r="AR328" s="3" t="s">
        <v>102</v>
      </c>
      <c r="AS328" s="3" t="s">
        <v>37</v>
      </c>
      <c r="AT328" s="3" t="s">
        <v>103</v>
      </c>
      <c r="AU328" s="3" t="s">
        <v>10</v>
      </c>
      <c r="AV328" s="3" t="s">
        <v>39</v>
      </c>
      <c r="AW328" s="4" t="s">
        <v>12</v>
      </c>
      <c r="AX328" s="4" t="s">
        <v>29</v>
      </c>
      <c r="AY328" s="4">
        <v>2000</v>
      </c>
      <c r="AZ328" s="3" t="s">
        <v>30</v>
      </c>
      <c r="BA328" s="3" t="s">
        <v>30</v>
      </c>
      <c r="BB328" s="3">
        <v>3394</v>
      </c>
      <c r="BC328" s="3">
        <v>1</v>
      </c>
      <c r="BD328" s="3">
        <v>1</v>
      </c>
      <c r="BE328" s="3">
        <v>1</v>
      </c>
      <c r="BF328" s="3">
        <v>1</v>
      </c>
      <c r="BG328" s="4" t="s">
        <v>348</v>
      </c>
      <c r="BH328" s="4" t="s">
        <v>494</v>
      </c>
      <c r="BI328" s="4" t="s">
        <v>350</v>
      </c>
      <c r="BJ328" s="4" t="s">
        <v>33</v>
      </c>
      <c r="BK328" s="4"/>
      <c r="BL328" s="3">
        <v>1.0999999999999999E-2</v>
      </c>
      <c r="BM328" s="3"/>
      <c r="BN328" s="3"/>
      <c r="BO328" s="3" t="s">
        <v>20</v>
      </c>
      <c r="BP328" s="3">
        <v>0.97</v>
      </c>
      <c r="BQ328" s="3"/>
    </row>
    <row r="329" spans="1:69" ht="90" x14ac:dyDescent="0.25">
      <c r="A329" s="2">
        <v>179</v>
      </c>
      <c r="B329" s="3" t="s">
        <v>1278</v>
      </c>
      <c r="C329" s="3">
        <v>179.1</v>
      </c>
      <c r="D329" s="3" t="s">
        <v>1279</v>
      </c>
      <c r="E329" s="3" t="s">
        <v>1280</v>
      </c>
      <c r="F329" s="3"/>
      <c r="G329" s="3"/>
      <c r="H329" s="3" t="str">
        <f>IF(AK329&lt;'2_3 - Outliers'!$F$11,"Exclude, Low outlier",IF(AK329&gt;'2_3 - Outliers'!$F$12,"Exclude, High outlier",""))</f>
        <v/>
      </c>
      <c r="I329" s="3">
        <f>IF(AM329="",VLOOKUP(BI329,'4 -Impute_SE'!$B$10:$C$21,2,FALSE),Database!AM329)</f>
        <v>3.5000000000000001E-3</v>
      </c>
      <c r="J329" s="3">
        <f t="shared" si="65"/>
        <v>285.71428571428572</v>
      </c>
      <c r="K329" s="3" t="s">
        <v>1703</v>
      </c>
      <c r="L329" s="3">
        <f>1/VLOOKUP($K329,'5-7 Weighting'!J:K,2,FALSE)</f>
        <v>1</v>
      </c>
      <c r="M329" s="3">
        <f t="shared" si="66"/>
        <v>285.71428571428572</v>
      </c>
      <c r="N329" s="3">
        <f>M329/(VLOOKUP($BI329,'5-7 Weighting'!$M$9:$N$20,2,FALSE)/VLOOKUP($BI329,'5-7 Weighting'!$M$9:$O$20,3,FALSE))</f>
        <v>4.0980707059343136</v>
      </c>
      <c r="O329" s="3">
        <f t="shared" si="67"/>
        <v>0.91386976742335191</v>
      </c>
      <c r="P329" s="3" t="e">
        <f>1/VLOOKUP($K329,'5-7 Weighting'!Y:Z,2,FALSE)</f>
        <v>#N/A</v>
      </c>
      <c r="Q329" s="3" t="e">
        <f t="shared" si="71"/>
        <v>#N/A</v>
      </c>
      <c r="R329" s="3" t="e">
        <f>Q329/(VLOOKUP($BI329,'5-7 Weighting'!$AC$12:$AD$20,2,FALSE)/(VLOOKUP($BI329,'5-7 Weighting'!$AC$12:$AE$20,3,FALSE)))</f>
        <v>#N/A</v>
      </c>
      <c r="S329" s="3" t="e">
        <f t="shared" si="68"/>
        <v>#N/A</v>
      </c>
      <c r="T329" s="3" t="e">
        <f>1/VLOOKUP($K329,'5-7 Weighting'!$AO$9:$AP$311,2,FALSE)</f>
        <v>#N/A</v>
      </c>
      <c r="U329" s="3" t="e">
        <f t="shared" si="72"/>
        <v>#N/A</v>
      </c>
      <c r="V329" s="3" t="e">
        <f>U329/(VLOOKUP($BI329,'5-7 Weighting'!$AS$12:$AT$22,2,FALSE)/VLOOKUP($BI329,'5-7 Weighting'!$AS$12:$AU$22,3,FALSE))</f>
        <v>#N/A</v>
      </c>
      <c r="W329" s="3" t="e">
        <f t="shared" si="73"/>
        <v>#N/A</v>
      </c>
      <c r="X329" s="3">
        <f>1/VLOOKUP($K329,'5-7 Weighting'!$BE$9:$BF$487,2,FALSE)</f>
        <v>1</v>
      </c>
      <c r="Y329" s="3">
        <f t="shared" si="74"/>
        <v>285.71428571428572</v>
      </c>
      <c r="Z329" s="3">
        <f>Y329/(VLOOKUP($BI329,'5-7 Weighting'!$BI$12:$BJ$23,2,FALSE)/VLOOKUP($BI329,'5-7 Weighting'!$BI$12:$BK$23,3,FALSE))</f>
        <v>4.2968138896499699</v>
      </c>
      <c r="AA329" s="3">
        <f t="shared" si="75"/>
        <v>0.95818949739194326</v>
      </c>
      <c r="AB329" s="3" t="e">
        <f>1/VLOOKUP($K329,'5-7 Weighting'!$BU$9:$BV$415,2,FALSE)</f>
        <v>#N/A</v>
      </c>
      <c r="AC329" s="3" t="e">
        <f t="shared" si="76"/>
        <v>#N/A</v>
      </c>
      <c r="AD329" s="3" t="e">
        <f>AC329/(VLOOKUP($BI329,'5-7 Weighting'!$BY$12:$BZ$23,2,FALSE)/(VLOOKUP($BI329,'5-7 Weighting'!$BY$12:$CA$23,3,FALSE)))</f>
        <v>#N/A</v>
      </c>
      <c r="AE329" s="3" t="e">
        <f t="shared" si="69"/>
        <v>#N/A</v>
      </c>
      <c r="AF329" s="3">
        <f>1/VLOOKUP($K329,'5-7 Weighting'!$CK$9:CL$445,2,FALSE)</f>
        <v>1</v>
      </c>
      <c r="AG329" s="3">
        <f t="shared" si="77"/>
        <v>285.71428571428572</v>
      </c>
      <c r="AH329" s="3">
        <f>AG329/(VLOOKUP($BI329,'5-7 Weighting'!$CO$12:$CP$23,2,FALSE)/(VLOOKUP($BI329,'5-7 Weighting'!$CO$12:$CQ$23,3,FALSE)))</f>
        <v>4.495937506355701</v>
      </c>
      <c r="AI329" s="3">
        <f t="shared" si="70"/>
        <v>1.0025940639173214</v>
      </c>
      <c r="AJ329" s="3" t="s">
        <v>1306</v>
      </c>
      <c r="AK329" s="6">
        <v>0.223</v>
      </c>
      <c r="AL329" s="3" t="s">
        <v>134</v>
      </c>
      <c r="AM329" s="3">
        <v>3.5000000000000001E-3</v>
      </c>
      <c r="AN329" s="3" t="s">
        <v>1310</v>
      </c>
      <c r="AO329" s="3" t="s">
        <v>5</v>
      </c>
      <c r="AP329" s="3" t="s">
        <v>1312</v>
      </c>
      <c r="AQ329" s="3" t="s">
        <v>5</v>
      </c>
      <c r="AR329" s="3" t="s">
        <v>1330</v>
      </c>
      <c r="AS329" s="3" t="s">
        <v>1331</v>
      </c>
      <c r="AT329" s="3" t="s">
        <v>38</v>
      </c>
      <c r="AU329" s="3" t="s">
        <v>10</v>
      </c>
      <c r="AV329" s="3" t="s">
        <v>923</v>
      </c>
      <c r="AW329" s="4" t="s">
        <v>340</v>
      </c>
      <c r="AX329" s="4" t="s">
        <v>341</v>
      </c>
      <c r="AY329" s="4">
        <v>2016</v>
      </c>
      <c r="AZ329" s="3" t="s">
        <v>14</v>
      </c>
      <c r="BA329" s="3" t="s">
        <v>2425</v>
      </c>
      <c r="BB329" s="3">
        <v>113</v>
      </c>
      <c r="BC329" s="3">
        <v>1</v>
      </c>
      <c r="BD329" s="3">
        <v>0</v>
      </c>
      <c r="BE329" s="3">
        <v>0</v>
      </c>
      <c r="BF329" s="3">
        <v>0</v>
      </c>
      <c r="BG329" s="4" t="s">
        <v>15</v>
      </c>
      <c r="BH329" s="10" t="s">
        <v>1396</v>
      </c>
      <c r="BI329" s="4" t="s">
        <v>88</v>
      </c>
      <c r="BJ329" s="4" t="s">
        <v>1409</v>
      </c>
      <c r="BK329" s="4"/>
      <c r="BL329" s="3">
        <v>0.44600000000000001</v>
      </c>
      <c r="BM329" s="3"/>
      <c r="BN329" s="3"/>
      <c r="BO329" s="3"/>
      <c r="BP329" s="3">
        <v>63.714285714285715</v>
      </c>
      <c r="BQ329" s="3" t="s">
        <v>125</v>
      </c>
    </row>
    <row r="330" spans="1:69" x14ac:dyDescent="0.25">
      <c r="A330" s="2">
        <v>150</v>
      </c>
      <c r="B330" s="3" t="s">
        <v>1182</v>
      </c>
      <c r="C330" s="3">
        <v>150.1</v>
      </c>
      <c r="D330" s="3" t="s">
        <v>1186</v>
      </c>
      <c r="E330" s="3" t="s">
        <v>1184</v>
      </c>
      <c r="F330" s="3"/>
      <c r="G330" s="3"/>
      <c r="H330" s="3" t="str">
        <f>IF(AK330&lt;'2_3 - Outliers'!$F$11,"Exclude, Low outlier",IF(AK330&gt;'2_3 - Outliers'!$F$12,"Exclude, High outlier",""))</f>
        <v/>
      </c>
      <c r="I330" s="3">
        <f>IF(AM330="",VLOOKUP(BI330,'4 -Impute_SE'!$B$10:$C$21,2,FALSE),Database!AM330)</f>
        <v>4.5586743292623091E-2</v>
      </c>
      <c r="J330" s="3">
        <f t="shared" si="65"/>
        <v>21.936201794038254</v>
      </c>
      <c r="K330" s="3" t="s">
        <v>1704</v>
      </c>
      <c r="L330" s="3">
        <f>1/VLOOKUP($K330,'5-7 Weighting'!J:K,2,FALSE)</f>
        <v>1</v>
      </c>
      <c r="M330" s="3">
        <f t="shared" si="66"/>
        <v>21.936201794038254</v>
      </c>
      <c r="N330" s="3">
        <f>M330/(VLOOKUP($BI330,'5-7 Weighting'!$M$9:$N$20,2,FALSE)/VLOOKUP($BI330,'5-7 Weighting'!$M$9:$O$20,3,FALSE))</f>
        <v>0.31463637090064167</v>
      </c>
      <c r="O330" s="3">
        <f t="shared" si="67"/>
        <v>7.0913015495487355E-2</v>
      </c>
      <c r="P330" s="3" t="e">
        <f>1/VLOOKUP($K330,'5-7 Weighting'!Y:Z,2,FALSE)</f>
        <v>#N/A</v>
      </c>
      <c r="Q330" s="3" t="e">
        <f t="shared" si="71"/>
        <v>#N/A</v>
      </c>
      <c r="R330" s="3" t="e">
        <f>Q330/(VLOOKUP($BI330,'5-7 Weighting'!$AC$12:$AD$20,2,FALSE)/(VLOOKUP($BI330,'5-7 Weighting'!$AC$12:$AE$20,3,FALSE)))</f>
        <v>#N/A</v>
      </c>
      <c r="S330" s="3" t="e">
        <f t="shared" si="68"/>
        <v>#N/A</v>
      </c>
      <c r="T330" s="3" t="e">
        <f>1/VLOOKUP($K330,'5-7 Weighting'!$AO$9:$AP$311,2,FALSE)</f>
        <v>#N/A</v>
      </c>
      <c r="U330" s="3" t="e">
        <f t="shared" si="72"/>
        <v>#N/A</v>
      </c>
      <c r="V330" s="3" t="e">
        <f>U330/(VLOOKUP($BI330,'5-7 Weighting'!$AS$12:$AT$22,2,FALSE)/VLOOKUP($BI330,'5-7 Weighting'!$AS$12:$AU$22,3,FALSE))</f>
        <v>#N/A</v>
      </c>
      <c r="W330" s="3" t="e">
        <f t="shared" si="73"/>
        <v>#N/A</v>
      </c>
      <c r="X330" s="3">
        <f>1/VLOOKUP($K330,'5-7 Weighting'!$BE$9:$BF$487,2,FALSE)</f>
        <v>1</v>
      </c>
      <c r="Y330" s="3">
        <f t="shared" si="74"/>
        <v>21.936201794038254</v>
      </c>
      <c r="Z330" s="3">
        <f>Y330/(VLOOKUP($BI330,'5-7 Weighting'!$BI$12:$BJ$23,2,FALSE)/VLOOKUP($BI330,'5-7 Weighting'!$BI$12:$BK$23,3,FALSE))</f>
        <v>0.32989521794175852</v>
      </c>
      <c r="AA330" s="3">
        <f t="shared" si="75"/>
        <v>7.4352067546503073E-2</v>
      </c>
      <c r="AB330" s="3" t="e">
        <f>1/VLOOKUP($K330,'5-7 Weighting'!$BU$9:$BV$415,2,FALSE)</f>
        <v>#N/A</v>
      </c>
      <c r="AC330" s="3" t="e">
        <f t="shared" si="76"/>
        <v>#N/A</v>
      </c>
      <c r="AD330" s="3" t="e">
        <f>AC330/(VLOOKUP($BI330,'5-7 Weighting'!$BY$12:$BZ$23,2,FALSE)/(VLOOKUP($BI330,'5-7 Weighting'!$BY$12:$CA$23,3,FALSE)))</f>
        <v>#N/A</v>
      </c>
      <c r="AE330" s="3" t="e">
        <f t="shared" si="69"/>
        <v>#N/A</v>
      </c>
      <c r="AF330" s="3">
        <f>1/VLOOKUP($K330,'5-7 Weighting'!$CK$9:CL$445,2,FALSE)</f>
        <v>1</v>
      </c>
      <c r="AG330" s="3">
        <f t="shared" si="77"/>
        <v>21.936201794038254</v>
      </c>
      <c r="AH330" s="3">
        <f>AG330/(VLOOKUP($BI330,'5-7 Weighting'!$CO$12:$CP$23,2,FALSE)/(VLOOKUP($BI330,'5-7 Weighting'!$CO$12:$CQ$23,3,FALSE)))</f>
        <v>0.3451832733748133</v>
      </c>
      <c r="AI330" s="3">
        <f t="shared" si="70"/>
        <v>7.779770260997905E-2</v>
      </c>
      <c r="AJ330" s="3" t="s">
        <v>24</v>
      </c>
      <c r="AK330" s="6">
        <v>0.22538085883872855</v>
      </c>
      <c r="AL330" s="3" t="s">
        <v>1303</v>
      </c>
      <c r="AM330" s="3">
        <v>4.5586743292623091E-2</v>
      </c>
      <c r="AN330" s="3" t="s">
        <v>26</v>
      </c>
      <c r="AO330" s="3" t="s">
        <v>5</v>
      </c>
      <c r="AP330" s="3" t="s">
        <v>6</v>
      </c>
      <c r="AQ330" s="3" t="s">
        <v>5</v>
      </c>
      <c r="AR330" s="3" t="s">
        <v>7</v>
      </c>
      <c r="AS330" s="3" t="s">
        <v>1315</v>
      </c>
      <c r="AT330" s="3" t="s">
        <v>698</v>
      </c>
      <c r="AU330" s="3" t="s">
        <v>10</v>
      </c>
      <c r="AV330" s="3" t="s">
        <v>182</v>
      </c>
      <c r="AW330" s="4" t="s">
        <v>1335</v>
      </c>
      <c r="AX330" s="4" t="s">
        <v>1336</v>
      </c>
      <c r="AY330" s="4">
        <v>2015</v>
      </c>
      <c r="AZ330" s="3" t="s">
        <v>14</v>
      </c>
      <c r="BA330" s="3" t="s">
        <v>2425</v>
      </c>
      <c r="BB330" s="3">
        <v>108</v>
      </c>
      <c r="BC330" s="3">
        <v>1</v>
      </c>
      <c r="BD330" s="3">
        <v>0</v>
      </c>
      <c r="BE330" s="3">
        <v>0</v>
      </c>
      <c r="BF330" s="3">
        <v>0</v>
      </c>
      <c r="BG330" s="4" t="s">
        <v>15</v>
      </c>
      <c r="BH330" s="4" t="s">
        <v>1351</v>
      </c>
      <c r="BI330" s="4" t="s">
        <v>88</v>
      </c>
      <c r="BJ330" s="4" t="s">
        <v>33</v>
      </c>
      <c r="BK330" s="4"/>
      <c r="BL330" s="3">
        <v>1333</v>
      </c>
      <c r="BM330" s="3"/>
      <c r="BN330" s="3"/>
      <c r="BO330" s="3"/>
      <c r="BP330" s="3">
        <v>4.944</v>
      </c>
      <c r="BQ330" s="3" t="s">
        <v>1305</v>
      </c>
    </row>
    <row r="331" spans="1:69" x14ac:dyDescent="0.25">
      <c r="A331" s="2">
        <v>31</v>
      </c>
      <c r="B331" s="3" t="s">
        <v>162</v>
      </c>
      <c r="C331" s="3">
        <v>31.2</v>
      </c>
      <c r="D331" s="3" t="s">
        <v>947</v>
      </c>
      <c r="E331" s="3" t="s">
        <v>164</v>
      </c>
      <c r="F331" s="3">
        <v>1</v>
      </c>
      <c r="G331" s="3"/>
      <c r="H331" s="3" t="str">
        <f>IF(AK331&lt;'2_3 - Outliers'!$F$11,"Exclude, Low outlier",IF(AK331&gt;'2_3 - Outliers'!$F$12,"Exclude, High outlier",""))</f>
        <v/>
      </c>
      <c r="I331" s="3">
        <f>IF(AM331="",VLOOKUP(BI331,'4 -Impute_SE'!$B$10:$C$21,2,FALSE),Database!AM331)</f>
        <v>0.13529411764705884</v>
      </c>
      <c r="J331" s="3">
        <f t="shared" si="65"/>
        <v>7.391304347826086</v>
      </c>
      <c r="K331" s="3" t="s">
        <v>1705</v>
      </c>
      <c r="L331" s="3">
        <f>1/VLOOKUP($K331,'5-7 Weighting'!J:K,2,FALSE)</f>
        <v>0.5</v>
      </c>
      <c r="M331" s="3">
        <f t="shared" si="66"/>
        <v>3.695652173913043</v>
      </c>
      <c r="N331" s="3">
        <f>M331/(VLOOKUP($BI331,'5-7 Weighting'!$M$9:$N$20,2,FALSE)/VLOOKUP($BI331,'5-7 Weighting'!$M$9:$O$20,3,FALSE))</f>
        <v>0.34916514951694899</v>
      </c>
      <c r="O331" s="3">
        <f t="shared" si="67"/>
        <v>8.0307984388898274E-2</v>
      </c>
      <c r="P331" s="3">
        <f>1/VLOOKUP($K331,'5-7 Weighting'!Y:Z,2,FALSE)</f>
        <v>0.5</v>
      </c>
      <c r="Q331" s="3">
        <f t="shared" si="71"/>
        <v>3.695652173913043</v>
      </c>
      <c r="R331" s="3">
        <f>Q331/(VLOOKUP($BI331,'5-7 Weighting'!$AC$12:$AD$20,2,FALSE)/(VLOOKUP($BI331,'5-7 Weighting'!$AC$12:$AE$20,3,FALSE)))</f>
        <v>0.74211629338873375</v>
      </c>
      <c r="S331" s="3">
        <f t="shared" si="68"/>
        <v>0.17068674747940876</v>
      </c>
      <c r="T331" s="3">
        <f>1/VLOOKUP($K331,'5-7 Weighting'!$AO$9:$AP$311,2,FALSE)</f>
        <v>0.5</v>
      </c>
      <c r="U331" s="3">
        <f t="shared" si="72"/>
        <v>3.695652173913043</v>
      </c>
      <c r="V331" s="3">
        <f>U331/(VLOOKUP($BI331,'5-7 Weighting'!$AS$12:$AT$22,2,FALSE)/VLOOKUP($BI331,'5-7 Weighting'!$AS$12:$AU$22,3,FALSE))</f>
        <v>0.9498375256322551</v>
      </c>
      <c r="W331" s="3">
        <f t="shared" si="73"/>
        <v>0.21846263089541867</v>
      </c>
      <c r="X331" s="3" t="e">
        <f>1/VLOOKUP($K331,'5-7 Weighting'!$BE$9:$BF$487,2,FALSE)</f>
        <v>#N/A</v>
      </c>
      <c r="Y331" s="3" t="e">
        <f t="shared" si="74"/>
        <v>#N/A</v>
      </c>
      <c r="Z331" s="3" t="e">
        <f>Y331/(VLOOKUP($BI331,'5-7 Weighting'!$BI$12:$BJ$23,2,FALSE)/VLOOKUP($BI331,'5-7 Weighting'!$BI$12:$BK$23,3,FALSE))</f>
        <v>#N/A</v>
      </c>
      <c r="AA331" s="3" t="e">
        <f t="shared" si="75"/>
        <v>#N/A</v>
      </c>
      <c r="AB331" s="3" t="e">
        <f>1/VLOOKUP($K331,'5-7 Weighting'!$BU$9:$BV$415,2,FALSE)</f>
        <v>#N/A</v>
      </c>
      <c r="AC331" s="3" t="e">
        <f t="shared" si="76"/>
        <v>#N/A</v>
      </c>
      <c r="AD331" s="3" t="e">
        <f>AC331/(VLOOKUP($BI331,'5-7 Weighting'!$BY$12:$BZ$23,2,FALSE)/(VLOOKUP($BI331,'5-7 Weighting'!$BY$12:$CA$23,3,FALSE)))</f>
        <v>#N/A</v>
      </c>
      <c r="AE331" s="3" t="e">
        <f t="shared" si="69"/>
        <v>#N/A</v>
      </c>
      <c r="AF331" s="3" t="e">
        <f>1/VLOOKUP($K331,'5-7 Weighting'!$CK$9:CL$445,2,FALSE)</f>
        <v>#N/A</v>
      </c>
      <c r="AG331" s="3" t="e">
        <f t="shared" si="77"/>
        <v>#N/A</v>
      </c>
      <c r="AH331" s="3" t="e">
        <f>AG331/(VLOOKUP($BI331,'5-7 Weighting'!$CO$12:$CP$23,2,FALSE)/(VLOOKUP($BI331,'5-7 Weighting'!$CO$12:$CQ$23,3,FALSE)))</f>
        <v>#N/A</v>
      </c>
      <c r="AI331" s="3" t="e">
        <f t="shared" si="70"/>
        <v>#N/A</v>
      </c>
      <c r="AJ331" s="3" t="s">
        <v>94</v>
      </c>
      <c r="AK331" s="6">
        <v>0.23</v>
      </c>
      <c r="AL331" s="3" t="s">
        <v>4</v>
      </c>
      <c r="AM331" s="3">
        <v>0.13529411764705884</v>
      </c>
      <c r="AN331" s="3" t="s">
        <v>26</v>
      </c>
      <c r="AO331" s="3" t="s">
        <v>5</v>
      </c>
      <c r="AP331" s="3" t="s">
        <v>6</v>
      </c>
      <c r="AQ331" s="3" t="s">
        <v>5</v>
      </c>
      <c r="AR331" s="3" t="s">
        <v>55</v>
      </c>
      <c r="AS331" s="3" t="s">
        <v>165</v>
      </c>
      <c r="AT331" s="3" t="s">
        <v>95</v>
      </c>
      <c r="AU331" s="3" t="s">
        <v>57</v>
      </c>
      <c r="AV331" s="3" t="s">
        <v>74</v>
      </c>
      <c r="AW331" s="3" t="s">
        <v>12</v>
      </c>
      <c r="AX331" s="3" t="s">
        <v>166</v>
      </c>
      <c r="AY331" s="3">
        <v>1999</v>
      </c>
      <c r="AZ331" s="3" t="s">
        <v>30</v>
      </c>
      <c r="BA331" s="3" t="s">
        <v>30</v>
      </c>
      <c r="BB331" s="3">
        <v>10475</v>
      </c>
      <c r="BC331" s="3">
        <v>0</v>
      </c>
      <c r="BD331" s="3">
        <v>0</v>
      </c>
      <c r="BE331" s="3">
        <v>0</v>
      </c>
      <c r="BF331" s="3">
        <v>0</v>
      </c>
      <c r="BG331" s="3" t="s">
        <v>332</v>
      </c>
      <c r="BH331" s="3" t="s">
        <v>613</v>
      </c>
      <c r="BI331" s="3" t="s">
        <v>468</v>
      </c>
      <c r="BJ331" s="3" t="s">
        <v>168</v>
      </c>
      <c r="BK331" s="4" t="s">
        <v>99</v>
      </c>
      <c r="BL331" s="3">
        <v>0.18010000000000001</v>
      </c>
      <c r="BM331" s="3">
        <v>1.1973370908444088</v>
      </c>
      <c r="BN331" s="3"/>
      <c r="BO331" s="3" t="s">
        <v>60</v>
      </c>
      <c r="BP331" s="3">
        <v>1.7</v>
      </c>
      <c r="BQ331" s="3"/>
    </row>
    <row r="332" spans="1:69" x14ac:dyDescent="0.25">
      <c r="A332" s="2">
        <v>103</v>
      </c>
      <c r="B332" s="3" t="s">
        <v>264</v>
      </c>
      <c r="C332" s="3">
        <v>103.1</v>
      </c>
      <c r="D332" s="3" t="s">
        <v>500</v>
      </c>
      <c r="E332" s="3" t="s">
        <v>266</v>
      </c>
      <c r="F332" s="3"/>
      <c r="G332" s="3"/>
      <c r="H332" s="3" t="str">
        <f>IF(AK332&lt;'2_3 - Outliers'!$F$11,"Exclude, Low outlier",IF(AK332&gt;'2_3 - Outliers'!$F$12,"Exclude, High outlier",""))</f>
        <v/>
      </c>
      <c r="I332" s="3">
        <f>IF(AM332="",VLOOKUP(BI332,'4 -Impute_SE'!$B$10:$C$21,2,FALSE),Database!AM332)</f>
        <v>8.4857351865398695E-2</v>
      </c>
      <c r="J332" s="3">
        <f t="shared" si="65"/>
        <v>11.784482758620689</v>
      </c>
      <c r="K332" s="3" t="s">
        <v>1706</v>
      </c>
      <c r="L332" s="3">
        <f>1/VLOOKUP($K332,'5-7 Weighting'!J:K,2,FALSE)</f>
        <v>1</v>
      </c>
      <c r="M332" s="3">
        <f t="shared" si="66"/>
        <v>11.784482758620689</v>
      </c>
      <c r="N332" s="3">
        <f>M332/(VLOOKUP($BI332,'5-7 Weighting'!$M$9:$N$20,2,FALSE)/VLOOKUP($BI332,'5-7 Weighting'!$M$9:$O$20,3,FALSE))</f>
        <v>1.3152237948941565</v>
      </c>
      <c r="O332" s="3">
        <f t="shared" si="67"/>
        <v>0.30513192041544435</v>
      </c>
      <c r="P332" s="3" t="e">
        <f>1/VLOOKUP($K332,'5-7 Weighting'!Y:Z,2,FALSE)</f>
        <v>#N/A</v>
      </c>
      <c r="Q332" s="3" t="e">
        <f t="shared" si="71"/>
        <v>#N/A</v>
      </c>
      <c r="R332" s="3" t="e">
        <f>Q332/(VLOOKUP($BI332,'5-7 Weighting'!$AC$12:$AD$20,2,FALSE)/(VLOOKUP($BI332,'5-7 Weighting'!$AC$12:$AE$20,3,FALSE)))</f>
        <v>#N/A</v>
      </c>
      <c r="S332" s="3" t="e">
        <f t="shared" si="68"/>
        <v>#N/A</v>
      </c>
      <c r="T332" s="3" t="e">
        <f>1/VLOOKUP($K332,'5-7 Weighting'!$AO$9:$AP$311,2,FALSE)</f>
        <v>#N/A</v>
      </c>
      <c r="U332" s="3" t="e">
        <f t="shared" si="72"/>
        <v>#N/A</v>
      </c>
      <c r="V332" s="3" t="e">
        <f>U332/(VLOOKUP($BI332,'5-7 Weighting'!$AS$12:$AT$22,2,FALSE)/VLOOKUP($BI332,'5-7 Weighting'!$AS$12:$AU$22,3,FALSE))</f>
        <v>#N/A</v>
      </c>
      <c r="W332" s="3" t="e">
        <f t="shared" si="73"/>
        <v>#N/A</v>
      </c>
      <c r="X332" s="3">
        <f>1/VLOOKUP($K332,'5-7 Weighting'!$BE$9:$BF$487,2,FALSE)</f>
        <v>1</v>
      </c>
      <c r="Y332" s="3">
        <f t="shared" si="74"/>
        <v>11.784482758620689</v>
      </c>
      <c r="Z332" s="3">
        <f>Y332/(VLOOKUP($BI332,'5-7 Weighting'!$BI$12:$BJ$23,2,FALSE)/VLOOKUP($BI332,'5-7 Weighting'!$BI$12:$BK$23,3,FALSE))</f>
        <v>1.1999160579212771</v>
      </c>
      <c r="AA332" s="3">
        <f t="shared" si="75"/>
        <v>0.27838052543773628</v>
      </c>
      <c r="AB332" s="3">
        <f>1/VLOOKUP($K332,'5-7 Weighting'!$BU$9:$BV$415,2,FALSE)</f>
        <v>1</v>
      </c>
      <c r="AC332" s="3">
        <f t="shared" si="76"/>
        <v>11.784482758620689</v>
      </c>
      <c r="AD332" s="3">
        <f>AC332/(VLOOKUP($BI332,'5-7 Weighting'!$BY$12:$BZ$23,2,FALSE)/(VLOOKUP($BI332,'5-7 Weighting'!$BY$12:$CA$23,3,FALSE)))</f>
        <v>0.8491051331155115</v>
      </c>
      <c r="AE332" s="3">
        <f t="shared" si="69"/>
        <v>0.19699239088279868</v>
      </c>
      <c r="AF332" s="3">
        <f>1/VLOOKUP($K332,'5-7 Weighting'!$CK$9:CL$445,2,FALSE)</f>
        <v>1</v>
      </c>
      <c r="AG332" s="3">
        <f t="shared" si="77"/>
        <v>11.784482758620689</v>
      </c>
      <c r="AH332" s="3">
        <f>AG332/(VLOOKUP($BI332,'5-7 Weighting'!$CO$12:$CP$23,2,FALSE)/(VLOOKUP($BI332,'5-7 Weighting'!$CO$12:$CQ$23,3,FALSE)))</f>
        <v>1.2377452071136921</v>
      </c>
      <c r="AI332" s="3">
        <f t="shared" si="70"/>
        <v>0.28715688805037659</v>
      </c>
      <c r="AJ332" s="3" t="s">
        <v>267</v>
      </c>
      <c r="AK332" s="6">
        <v>0.23200000000000001</v>
      </c>
      <c r="AL332" s="3" t="s">
        <v>176</v>
      </c>
      <c r="AM332" s="3">
        <v>8.4857351865398695E-2</v>
      </c>
      <c r="AN332" s="3" t="s">
        <v>26</v>
      </c>
      <c r="AO332" s="3" t="s">
        <v>5</v>
      </c>
      <c r="AP332" s="3" t="s">
        <v>6</v>
      </c>
      <c r="AQ332" s="3" t="s">
        <v>5</v>
      </c>
      <c r="AR332" s="3" t="s">
        <v>268</v>
      </c>
      <c r="AS332" s="3" t="s">
        <v>269</v>
      </c>
      <c r="AT332" s="3" t="s">
        <v>103</v>
      </c>
      <c r="AU332" s="3" t="s">
        <v>10</v>
      </c>
      <c r="AV332" s="3" t="s">
        <v>39</v>
      </c>
      <c r="AW332" s="4" t="s">
        <v>12</v>
      </c>
      <c r="AX332" s="4" t="s">
        <v>13</v>
      </c>
      <c r="AY332" s="4">
        <v>2010</v>
      </c>
      <c r="AZ332" s="3" t="s">
        <v>14</v>
      </c>
      <c r="BA332" s="3" t="s">
        <v>14</v>
      </c>
      <c r="BB332" s="3">
        <v>4399</v>
      </c>
      <c r="BC332" s="3">
        <v>1</v>
      </c>
      <c r="BD332" s="3">
        <v>0</v>
      </c>
      <c r="BE332" s="3">
        <v>1</v>
      </c>
      <c r="BF332" s="3">
        <v>1</v>
      </c>
      <c r="BG332" s="4" t="s">
        <v>348</v>
      </c>
      <c r="BH332" s="4" t="s">
        <v>501</v>
      </c>
      <c r="BI332" s="4" t="s">
        <v>350</v>
      </c>
      <c r="BJ332" s="4" t="s">
        <v>271</v>
      </c>
      <c r="BK332" s="4"/>
      <c r="BL332" s="3">
        <v>0.23200000000000001</v>
      </c>
      <c r="BM332" s="3"/>
      <c r="BN332" s="3"/>
      <c r="BO332" s="3" t="s">
        <v>20</v>
      </c>
      <c r="BP332" s="3">
        <v>2.734</v>
      </c>
      <c r="BQ332" s="3"/>
    </row>
    <row r="333" spans="1:69" x14ac:dyDescent="0.25">
      <c r="A333" s="2">
        <v>129</v>
      </c>
      <c r="B333" s="3" t="s">
        <v>335</v>
      </c>
      <c r="C333" s="3">
        <v>129.1</v>
      </c>
      <c r="D333" s="3" t="s">
        <v>1001</v>
      </c>
      <c r="E333" s="3" t="s">
        <v>337</v>
      </c>
      <c r="F333" s="3"/>
      <c r="G333" s="3"/>
      <c r="H333" s="3" t="str">
        <f>IF(AK333&lt;'2_3 - Outliers'!$F$11,"Exclude, Low outlier",IF(AK333&gt;'2_3 - Outliers'!$F$12,"Exclude, High outlier",""))</f>
        <v/>
      </c>
      <c r="I333" s="3">
        <f>IF(AM333="",VLOOKUP(BI333,'4 -Impute_SE'!$B$10:$C$21,2,FALSE),Database!AM333)</f>
        <v>0.10671491150309889</v>
      </c>
      <c r="J333" s="3">
        <f t="shared" si="65"/>
        <v>9.3707616481597427</v>
      </c>
      <c r="K333" s="3" t="s">
        <v>1545</v>
      </c>
      <c r="L333" s="3">
        <f>1/VLOOKUP($K333,'5-7 Weighting'!J:K,2,FALSE)</f>
        <v>0.5</v>
      </c>
      <c r="M333" s="3">
        <f t="shared" si="66"/>
        <v>4.6853808240798713</v>
      </c>
      <c r="N333" s="3">
        <f>M333/(VLOOKUP($BI333,'5-7 Weighting'!$M$9:$N$20,2,FALSE)/VLOOKUP($BI333,'5-7 Weighting'!$M$9:$O$20,3,FALSE))</f>
        <v>9.4917020100418345E-2</v>
      </c>
      <c r="O333" s="3">
        <f t="shared" si="67"/>
        <v>2.2081353852335728E-2</v>
      </c>
      <c r="P333" s="3" t="e">
        <f>1/VLOOKUP($K333,'5-7 Weighting'!Y:Z,2,FALSE)</f>
        <v>#N/A</v>
      </c>
      <c r="Q333" s="3" t="e">
        <f t="shared" si="71"/>
        <v>#N/A</v>
      </c>
      <c r="R333" s="3" t="e">
        <f>Q333/(VLOOKUP($BI333,'5-7 Weighting'!$AC$12:$AD$20,2,FALSE)/(VLOOKUP($BI333,'5-7 Weighting'!$AC$12:$AE$20,3,FALSE)))</f>
        <v>#N/A</v>
      </c>
      <c r="S333" s="3" t="e">
        <f t="shared" si="68"/>
        <v>#N/A</v>
      </c>
      <c r="T333" s="3" t="e">
        <f>1/VLOOKUP($K333,'5-7 Weighting'!$AO$9:$AP$311,2,FALSE)</f>
        <v>#N/A</v>
      </c>
      <c r="U333" s="3" t="e">
        <f t="shared" si="72"/>
        <v>#N/A</v>
      </c>
      <c r="V333" s="3" t="e">
        <f>U333/(VLOOKUP($BI333,'5-7 Weighting'!$AS$12:$AT$22,2,FALSE)/VLOOKUP($BI333,'5-7 Weighting'!$AS$12:$AU$22,3,FALSE))</f>
        <v>#N/A</v>
      </c>
      <c r="W333" s="3" t="e">
        <f t="shared" si="73"/>
        <v>#N/A</v>
      </c>
      <c r="X333" s="3">
        <f>1/VLOOKUP($K333,'5-7 Weighting'!$BE$9:$BF$487,2,FALSE)</f>
        <v>0.5</v>
      </c>
      <c r="Y333" s="3">
        <f t="shared" si="74"/>
        <v>4.6853808240798713</v>
      </c>
      <c r="Z333" s="3">
        <f>Y333/(VLOOKUP($BI333,'5-7 Weighting'!$BI$12:$BJ$23,2,FALSE)/VLOOKUP($BI333,'5-7 Weighting'!$BI$12:$BK$23,3,FALSE))</f>
        <v>7.399220443264054E-2</v>
      </c>
      <c r="AA333" s="3">
        <f t="shared" si="75"/>
        <v>1.7213435974527593E-2</v>
      </c>
      <c r="AB333" s="3" t="e">
        <f>1/VLOOKUP($K333,'5-7 Weighting'!$BU$9:$BV$415,2,FALSE)</f>
        <v>#N/A</v>
      </c>
      <c r="AC333" s="3" t="e">
        <f t="shared" si="76"/>
        <v>#N/A</v>
      </c>
      <c r="AD333" s="3" t="e">
        <f>AC333/(VLOOKUP($BI333,'5-7 Weighting'!$BY$12:$BZ$23,2,FALSE)/(VLOOKUP($BI333,'5-7 Weighting'!$BY$12:$CA$23,3,FALSE)))</f>
        <v>#N/A</v>
      </c>
      <c r="AE333" s="3" t="e">
        <f t="shared" si="69"/>
        <v>#N/A</v>
      </c>
      <c r="AF333" s="3">
        <f>1/VLOOKUP($K333,'5-7 Weighting'!$CK$9:CL$445,2,FALSE)</f>
        <v>0.5</v>
      </c>
      <c r="AG333" s="3">
        <f t="shared" si="77"/>
        <v>4.6853808240798713</v>
      </c>
      <c r="AH333" s="3">
        <f>AG333/(VLOOKUP($BI333,'5-7 Weighting'!$CO$12:$CP$23,2,FALSE)/(VLOOKUP($BI333,'5-7 Weighting'!$CO$12:$CQ$23,3,FALSE)))</f>
        <v>7.180756442424735E-2</v>
      </c>
      <c r="AI333" s="3">
        <f t="shared" si="70"/>
        <v>1.6705204584474852E-2</v>
      </c>
      <c r="AJ333" s="3" t="s">
        <v>24</v>
      </c>
      <c r="AK333" s="6">
        <v>0.2326385070767556</v>
      </c>
      <c r="AL333" s="3" t="s">
        <v>47</v>
      </c>
      <c r="AM333" s="3">
        <v>0.10671491150309889</v>
      </c>
      <c r="AN333" s="3" t="s">
        <v>26</v>
      </c>
      <c r="AO333" s="3" t="s">
        <v>5</v>
      </c>
      <c r="AP333" s="3" t="s">
        <v>6</v>
      </c>
      <c r="AQ333" s="3" t="s">
        <v>5</v>
      </c>
      <c r="AR333" s="3" t="s">
        <v>7</v>
      </c>
      <c r="AS333" s="3"/>
      <c r="AT333" s="3" t="s">
        <v>28</v>
      </c>
      <c r="AU333" s="3" t="s">
        <v>338</v>
      </c>
      <c r="AV333" s="3" t="s">
        <v>339</v>
      </c>
      <c r="AW333" s="4" t="s">
        <v>340</v>
      </c>
      <c r="AX333" s="4" t="s">
        <v>341</v>
      </c>
      <c r="AY333" s="4">
        <v>2010</v>
      </c>
      <c r="AZ333" s="3" t="s">
        <v>14</v>
      </c>
      <c r="BA333" s="3" t="s">
        <v>14</v>
      </c>
      <c r="BB333" s="3">
        <v>55</v>
      </c>
      <c r="BC333" s="3">
        <v>1</v>
      </c>
      <c r="BD333" s="3">
        <v>0</v>
      </c>
      <c r="BE333" s="3">
        <v>0</v>
      </c>
      <c r="BF333" s="3">
        <v>0</v>
      </c>
      <c r="BG333" s="4" t="s">
        <v>15</v>
      </c>
      <c r="BH333" s="4" t="s">
        <v>976</v>
      </c>
      <c r="BI333" s="3" t="s">
        <v>42</v>
      </c>
      <c r="BJ333" s="4" t="s">
        <v>33</v>
      </c>
      <c r="BK333" s="4"/>
      <c r="BL333" s="3">
        <v>0.13450000000000001</v>
      </c>
      <c r="BM333" s="3"/>
      <c r="BN333" s="3"/>
      <c r="BO333" s="3"/>
      <c r="BP333" s="3">
        <v>2.1800000000000002</v>
      </c>
      <c r="BQ333" s="3"/>
    </row>
    <row r="334" spans="1:69" x14ac:dyDescent="0.25">
      <c r="A334" s="2">
        <v>2</v>
      </c>
      <c r="B334" s="3" t="s">
        <v>235</v>
      </c>
      <c r="C334" s="3">
        <v>2.2999999999999998</v>
      </c>
      <c r="D334" s="3" t="s">
        <v>236</v>
      </c>
      <c r="E334" s="3" t="s">
        <v>237</v>
      </c>
      <c r="F334" s="3">
        <v>1</v>
      </c>
      <c r="G334" s="3"/>
      <c r="H334" s="3" t="str">
        <f>IF(AK334&lt;'2_3 - Outliers'!$F$11,"Exclude, Low outlier",IF(AK334&gt;'2_3 - Outliers'!$F$12,"Exclude, High outlier",""))</f>
        <v/>
      </c>
      <c r="I334" s="3">
        <f>IF(AM334="",VLOOKUP(BI334,'4 -Impute_SE'!$B$10:$C$21,2,FALSE),Database!AM334)</f>
        <v>5.4009386828965854E-2</v>
      </c>
      <c r="J334" s="3">
        <f t="shared" si="65"/>
        <v>18.515300000845198</v>
      </c>
      <c r="K334" s="3" t="s">
        <v>1707</v>
      </c>
      <c r="L334" s="3">
        <f>1/VLOOKUP($K334,'5-7 Weighting'!J:K,2,FALSE)</f>
        <v>1</v>
      </c>
      <c r="M334" s="3">
        <f t="shared" si="66"/>
        <v>18.515300000845198</v>
      </c>
      <c r="N334" s="3">
        <f>M334/(VLOOKUP($BI334,'5-7 Weighting'!$M$9:$N$20,2,FALSE)/VLOOKUP($BI334,'5-7 Weighting'!$M$9:$O$20,3,FALSE))</f>
        <v>1.0340101168499765</v>
      </c>
      <c r="O334" s="3">
        <f t="shared" si="67"/>
        <v>0.24092435722604452</v>
      </c>
      <c r="P334" s="3">
        <f>1/VLOOKUP($K334,'5-7 Weighting'!Y:Z,2,FALSE)</f>
        <v>1</v>
      </c>
      <c r="Q334" s="3">
        <f t="shared" si="71"/>
        <v>18.515300000845198</v>
      </c>
      <c r="R334" s="3">
        <f>Q334/(VLOOKUP($BI334,'5-7 Weighting'!$AC$12:$AD$20,2,FALSE)/(VLOOKUP($BI334,'5-7 Weighting'!$AC$12:$AE$20,3,FALSE)))</f>
        <v>1.0927665383766527</v>
      </c>
      <c r="S334" s="3">
        <f t="shared" si="68"/>
        <v>0.25461460344176012</v>
      </c>
      <c r="T334" s="3">
        <f>1/VLOOKUP($K334,'5-7 Weighting'!$AO$9:$AP$311,2,FALSE)</f>
        <v>1</v>
      </c>
      <c r="U334" s="3">
        <f t="shared" si="72"/>
        <v>18.515300000845198</v>
      </c>
      <c r="V334" s="3">
        <f>U334/(VLOOKUP($BI334,'5-7 Weighting'!$AS$12:$AT$22,2,FALSE)/VLOOKUP($BI334,'5-7 Weighting'!$AS$12:$AU$22,3,FALSE))</f>
        <v>1.0599893572473431</v>
      </c>
      <c r="W334" s="3">
        <f t="shared" si="73"/>
        <v>0.24697752023863095</v>
      </c>
      <c r="X334" s="3" t="e">
        <f>1/VLOOKUP($K334,'5-7 Weighting'!$BE$9:$BF$487,2,FALSE)</f>
        <v>#N/A</v>
      </c>
      <c r="Y334" s="3" t="e">
        <f t="shared" si="74"/>
        <v>#N/A</v>
      </c>
      <c r="Z334" s="3" t="e">
        <f>Y334/(VLOOKUP($BI334,'5-7 Weighting'!$BI$12:$BJ$23,2,FALSE)/VLOOKUP($BI334,'5-7 Weighting'!$BI$12:$BK$23,3,FALSE))</f>
        <v>#N/A</v>
      </c>
      <c r="AA334" s="3" t="e">
        <f t="shared" si="75"/>
        <v>#N/A</v>
      </c>
      <c r="AB334" s="3" t="e">
        <f>1/VLOOKUP($K334,'5-7 Weighting'!$BU$9:$BV$415,2,FALSE)</f>
        <v>#N/A</v>
      </c>
      <c r="AC334" s="3" t="e">
        <f t="shared" si="76"/>
        <v>#N/A</v>
      </c>
      <c r="AD334" s="3" t="e">
        <f>AC334/(VLOOKUP($BI334,'5-7 Weighting'!$BY$12:$BZ$23,2,FALSE)/(VLOOKUP($BI334,'5-7 Weighting'!$BY$12:$CA$23,3,FALSE)))</f>
        <v>#N/A</v>
      </c>
      <c r="AE334" s="3" t="e">
        <f t="shared" si="69"/>
        <v>#N/A</v>
      </c>
      <c r="AF334" s="3" t="e">
        <f>1/VLOOKUP($K334,'5-7 Weighting'!$CK$9:CL$445,2,FALSE)</f>
        <v>#N/A</v>
      </c>
      <c r="AG334" s="3" t="e">
        <f t="shared" si="77"/>
        <v>#N/A</v>
      </c>
      <c r="AH334" s="3" t="e">
        <f>AG334/(VLOOKUP($BI334,'5-7 Weighting'!$CO$12:$CP$23,2,FALSE)/(VLOOKUP($BI334,'5-7 Weighting'!$CO$12:$CQ$23,3,FALSE)))</f>
        <v>#N/A</v>
      </c>
      <c r="AI334" s="3" t="e">
        <f t="shared" si="70"/>
        <v>#N/A</v>
      </c>
      <c r="AJ334" s="3" t="s">
        <v>238</v>
      </c>
      <c r="AK334" s="6">
        <v>0.23300000000000001</v>
      </c>
      <c r="AL334" s="3" t="s">
        <v>157</v>
      </c>
      <c r="AM334" s="3"/>
      <c r="AN334" s="3"/>
      <c r="AO334" s="3" t="s">
        <v>5</v>
      </c>
      <c r="AP334" s="3" t="s">
        <v>6</v>
      </c>
      <c r="AQ334" s="3" t="s">
        <v>5</v>
      </c>
      <c r="AR334" s="3" t="s">
        <v>7</v>
      </c>
      <c r="AS334" s="3" t="s">
        <v>8</v>
      </c>
      <c r="AT334" s="3" t="s">
        <v>28</v>
      </c>
      <c r="AU334" s="3" t="s">
        <v>10</v>
      </c>
      <c r="AV334" s="3" t="s">
        <v>107</v>
      </c>
      <c r="AW334" s="4" t="s">
        <v>12</v>
      </c>
      <c r="AX334" s="4" t="s">
        <v>140</v>
      </c>
      <c r="AY334" s="4">
        <v>2003</v>
      </c>
      <c r="AZ334" s="3" t="s">
        <v>30</v>
      </c>
      <c r="BA334" s="3" t="s">
        <v>30</v>
      </c>
      <c r="BB334" s="3">
        <v>68</v>
      </c>
      <c r="BC334" s="3">
        <v>0</v>
      </c>
      <c r="BD334" s="3">
        <v>0</v>
      </c>
      <c r="BE334" s="3">
        <v>0</v>
      </c>
      <c r="BF334" s="3">
        <v>0</v>
      </c>
      <c r="BG334" s="4" t="s">
        <v>15</v>
      </c>
      <c r="BH334" s="4" t="s">
        <v>239</v>
      </c>
      <c r="BI334" s="4" t="s">
        <v>32</v>
      </c>
      <c r="BJ334" s="4" t="s">
        <v>33</v>
      </c>
      <c r="BK334" s="4"/>
      <c r="BL334" s="3" t="s">
        <v>20</v>
      </c>
      <c r="BM334" s="3"/>
      <c r="BN334" s="3"/>
      <c r="BO334" s="3" t="s">
        <v>20</v>
      </c>
      <c r="BP334" s="3" t="s">
        <v>20</v>
      </c>
      <c r="BQ334" s="3"/>
    </row>
    <row r="335" spans="1:69" x14ac:dyDescent="0.25">
      <c r="A335" s="2">
        <v>65</v>
      </c>
      <c r="B335" s="3" t="s">
        <v>354</v>
      </c>
      <c r="C335" s="3">
        <v>65.400000000000006</v>
      </c>
      <c r="D335" s="3" t="s">
        <v>364</v>
      </c>
      <c r="E335" s="3" t="s">
        <v>365</v>
      </c>
      <c r="F335" s="3"/>
      <c r="G335" s="3"/>
      <c r="H335" s="3" t="str">
        <f>IF(AK335&lt;'2_3 - Outliers'!$F$11,"Exclude, Low outlier",IF(AK335&gt;'2_3 - Outliers'!$F$12,"Exclude, High outlier",""))</f>
        <v/>
      </c>
      <c r="I335" s="3">
        <f>IF(AM335="",VLOOKUP(BI335,'4 -Impute_SE'!$B$10:$C$21,2,FALSE),Database!AM335)</f>
        <v>9.2709727626459154E-2</v>
      </c>
      <c r="J335" s="3">
        <f t="shared" si="65"/>
        <v>10.786354631836954</v>
      </c>
      <c r="K335" s="3" t="s">
        <v>1505</v>
      </c>
      <c r="L335" s="3">
        <f>1/VLOOKUP($K335,'5-7 Weighting'!J:K,2,FALSE)</f>
        <v>0.5</v>
      </c>
      <c r="M335" s="3">
        <f t="shared" si="66"/>
        <v>5.3931773159184768</v>
      </c>
      <c r="N335" s="3">
        <f>M335/(VLOOKUP($BI335,'5-7 Weighting'!$M$9:$N$20,2,FALSE)/VLOOKUP($BI335,'5-7 Weighting'!$M$9:$O$20,3,FALSE))</f>
        <v>0.60191314979781141</v>
      </c>
      <c r="O335" s="3">
        <f t="shared" si="67"/>
        <v>0.14341423472342574</v>
      </c>
      <c r="P335" s="3" t="e">
        <f>1/VLOOKUP($K335,'5-7 Weighting'!Y:Z,2,FALSE)</f>
        <v>#N/A</v>
      </c>
      <c r="Q335" s="3" t="e">
        <f t="shared" si="71"/>
        <v>#N/A</v>
      </c>
      <c r="R335" s="3" t="e">
        <f>Q335/(VLOOKUP($BI335,'5-7 Weighting'!$AC$12:$AD$20,2,FALSE)/(VLOOKUP($BI335,'5-7 Weighting'!$AC$12:$AE$20,3,FALSE)))</f>
        <v>#N/A</v>
      </c>
      <c r="S335" s="3" t="e">
        <f t="shared" si="68"/>
        <v>#N/A</v>
      </c>
      <c r="T335" s="3" t="e">
        <f>1/VLOOKUP($K335,'5-7 Weighting'!$AO$9:$AP$311,2,FALSE)</f>
        <v>#N/A</v>
      </c>
      <c r="U335" s="3" t="e">
        <f t="shared" si="72"/>
        <v>#N/A</v>
      </c>
      <c r="V335" s="3" t="e">
        <f>U335/(VLOOKUP($BI335,'5-7 Weighting'!$AS$12:$AT$22,2,FALSE)/VLOOKUP($BI335,'5-7 Weighting'!$AS$12:$AU$22,3,FALSE))</f>
        <v>#N/A</v>
      </c>
      <c r="W335" s="3" t="e">
        <f t="shared" si="73"/>
        <v>#N/A</v>
      </c>
      <c r="X335" s="3">
        <f>1/VLOOKUP($K335,'5-7 Weighting'!$BE$9:$BF$487,2,FALSE)</f>
        <v>0.5</v>
      </c>
      <c r="Y335" s="3">
        <f t="shared" si="74"/>
        <v>5.3931773159184768</v>
      </c>
      <c r="Z335" s="3">
        <f>Y335/(VLOOKUP($BI335,'5-7 Weighting'!$BI$12:$BJ$23,2,FALSE)/VLOOKUP($BI335,'5-7 Weighting'!$BI$12:$BK$23,3,FALSE))</f>
        <v>0.54914247804837812</v>
      </c>
      <c r="AA335" s="3">
        <f t="shared" si="75"/>
        <v>0.13084088338971878</v>
      </c>
      <c r="AB335" s="3" t="e">
        <f>1/VLOOKUP($K335,'5-7 Weighting'!$BU$9:$BV$415,2,FALSE)</f>
        <v>#N/A</v>
      </c>
      <c r="AC335" s="3" t="e">
        <f t="shared" si="76"/>
        <v>#N/A</v>
      </c>
      <c r="AD335" s="3" t="e">
        <f>AC335/(VLOOKUP($BI335,'5-7 Weighting'!$BY$12:$BZ$23,2,FALSE)/(VLOOKUP($BI335,'5-7 Weighting'!$BY$12:$CA$23,3,FALSE)))</f>
        <v>#N/A</v>
      </c>
      <c r="AE335" s="3" t="e">
        <f t="shared" si="69"/>
        <v>#N/A</v>
      </c>
      <c r="AF335" s="3">
        <f>1/VLOOKUP($K335,'5-7 Weighting'!$CK$9:CL$445,2,FALSE)</f>
        <v>0.5</v>
      </c>
      <c r="AG335" s="3">
        <f t="shared" si="77"/>
        <v>5.3931773159184768</v>
      </c>
      <c r="AH335" s="3">
        <f>AG335/(VLOOKUP($BI335,'5-7 Weighting'!$CO$12:$CP$23,2,FALSE)/(VLOOKUP($BI335,'5-7 Weighting'!$CO$12:$CQ$23,3,FALSE)))</f>
        <v>0.56645501636541062</v>
      </c>
      <c r="AI335" s="3">
        <f t="shared" si="70"/>
        <v>0.13496583801928819</v>
      </c>
      <c r="AJ335" s="3" t="s">
        <v>357</v>
      </c>
      <c r="AK335" s="6">
        <v>0.238264</v>
      </c>
      <c r="AL335" s="3" t="s">
        <v>358</v>
      </c>
      <c r="AM335" s="3">
        <v>9.2709727626459154E-2</v>
      </c>
      <c r="AN335" s="3" t="s">
        <v>26</v>
      </c>
      <c r="AO335" s="3" t="s">
        <v>5</v>
      </c>
      <c r="AP335" s="3" t="s">
        <v>6</v>
      </c>
      <c r="AQ335" s="3" t="s">
        <v>5</v>
      </c>
      <c r="AR335" s="3" t="s">
        <v>7</v>
      </c>
      <c r="AS335" s="3" t="s">
        <v>359</v>
      </c>
      <c r="AT335" s="3" t="s">
        <v>28</v>
      </c>
      <c r="AU335" s="3" t="s">
        <v>10</v>
      </c>
      <c r="AV335" s="3" t="s">
        <v>11</v>
      </c>
      <c r="AW335" s="4" t="s">
        <v>108</v>
      </c>
      <c r="AX335" s="4" t="s">
        <v>366</v>
      </c>
      <c r="AY335" s="4">
        <v>2010</v>
      </c>
      <c r="AZ335" s="3" t="s">
        <v>14</v>
      </c>
      <c r="BA335" s="3" t="s">
        <v>14</v>
      </c>
      <c r="BB335" s="3">
        <v>473</v>
      </c>
      <c r="BC335" s="3">
        <v>1</v>
      </c>
      <c r="BD335" s="3">
        <v>0</v>
      </c>
      <c r="BE335" s="3">
        <v>0</v>
      </c>
      <c r="BF335" s="3">
        <v>0</v>
      </c>
      <c r="BG335" s="4" t="s">
        <v>348</v>
      </c>
      <c r="BH335" s="4" t="s">
        <v>367</v>
      </c>
      <c r="BI335" s="4" t="s">
        <v>350</v>
      </c>
      <c r="BJ335" s="4" t="s">
        <v>33</v>
      </c>
      <c r="BK335" s="4"/>
      <c r="BL335" s="3">
        <v>0.63200000000000001</v>
      </c>
      <c r="BM335" s="3"/>
      <c r="BN335" s="3"/>
      <c r="BO335" s="3" t="s">
        <v>20</v>
      </c>
      <c r="BP335" s="3">
        <v>2.57</v>
      </c>
      <c r="BQ335" s="3"/>
    </row>
    <row r="336" spans="1:69" x14ac:dyDescent="0.25">
      <c r="A336" s="2">
        <v>65</v>
      </c>
      <c r="B336" s="3" t="s">
        <v>354</v>
      </c>
      <c r="C336" s="3">
        <v>65.8</v>
      </c>
      <c r="D336" s="3" t="s">
        <v>728</v>
      </c>
      <c r="E336" s="3" t="s">
        <v>397</v>
      </c>
      <c r="F336" s="3"/>
      <c r="G336" s="3"/>
      <c r="H336" s="3" t="str">
        <f>IF(AK336&lt;'2_3 - Outliers'!$F$11,"Exclude, Low outlier",IF(AK336&gt;'2_3 - Outliers'!$F$12,"Exclude, High outlier",""))</f>
        <v/>
      </c>
      <c r="I336" s="3">
        <f>IF(AM336="",VLOOKUP(BI336,'4 -Impute_SE'!$B$10:$C$21,2,FALSE),Database!AM336)</f>
        <v>9.6463709677419351E-2</v>
      </c>
      <c r="J336" s="3">
        <f t="shared" si="65"/>
        <v>10.366592818626426</v>
      </c>
      <c r="K336" s="3" t="s">
        <v>1708</v>
      </c>
      <c r="L336" s="3">
        <f>1/VLOOKUP($K336,'5-7 Weighting'!J:K,2,FALSE)</f>
        <v>1</v>
      </c>
      <c r="M336" s="3">
        <f t="shared" si="66"/>
        <v>10.366592818626426</v>
      </c>
      <c r="N336" s="3">
        <f>M336/(VLOOKUP($BI336,'5-7 Weighting'!$M$9:$N$20,2,FALSE)/VLOOKUP($BI336,'5-7 Weighting'!$M$9:$O$20,3,FALSE))</f>
        <v>0.14067238424284614</v>
      </c>
      <c r="O336" s="3">
        <f t="shared" si="67"/>
        <v>3.3653054482416081E-2</v>
      </c>
      <c r="P336" s="3" t="e">
        <f>1/VLOOKUP($K336,'5-7 Weighting'!Y:Z,2,FALSE)</f>
        <v>#N/A</v>
      </c>
      <c r="Q336" s="3" t="e">
        <f t="shared" si="71"/>
        <v>#N/A</v>
      </c>
      <c r="R336" s="3" t="e">
        <f>Q336/(VLOOKUP($BI336,'5-7 Weighting'!$AC$12:$AD$20,2,FALSE)/(VLOOKUP($BI336,'5-7 Weighting'!$AC$12:$AE$20,3,FALSE)))</f>
        <v>#N/A</v>
      </c>
      <c r="S336" s="3" t="e">
        <f t="shared" si="68"/>
        <v>#N/A</v>
      </c>
      <c r="T336" s="3" t="e">
        <f>1/VLOOKUP($K336,'5-7 Weighting'!$AO$9:$AP$311,2,FALSE)</f>
        <v>#N/A</v>
      </c>
      <c r="U336" s="3" t="e">
        <f t="shared" si="72"/>
        <v>#N/A</v>
      </c>
      <c r="V336" s="3" t="e">
        <f>U336/(VLOOKUP($BI336,'5-7 Weighting'!$AS$12:$AT$22,2,FALSE)/VLOOKUP($BI336,'5-7 Weighting'!$AS$12:$AU$22,3,FALSE))</f>
        <v>#N/A</v>
      </c>
      <c r="W336" s="3" t="e">
        <f t="shared" si="73"/>
        <v>#N/A</v>
      </c>
      <c r="X336" s="3">
        <f>1/VLOOKUP($K336,'5-7 Weighting'!$BE$9:$BF$487,2,FALSE)</f>
        <v>1</v>
      </c>
      <c r="Y336" s="3">
        <f t="shared" si="74"/>
        <v>10.366592818626426</v>
      </c>
      <c r="Z336" s="3">
        <f>Y336/(VLOOKUP($BI336,'5-7 Weighting'!$BI$12:$BJ$23,2,FALSE)/VLOOKUP($BI336,'5-7 Weighting'!$BI$12:$BK$23,3,FALSE))</f>
        <v>0.12008927977924724</v>
      </c>
      <c r="AA336" s="3">
        <f t="shared" si="75"/>
        <v>2.8728958401589316E-2</v>
      </c>
      <c r="AB336" s="3" t="e">
        <f>1/VLOOKUP($K336,'5-7 Weighting'!$BU$9:$BV$415,2,FALSE)</f>
        <v>#N/A</v>
      </c>
      <c r="AC336" s="3" t="e">
        <f t="shared" si="76"/>
        <v>#N/A</v>
      </c>
      <c r="AD336" s="3" t="e">
        <f>AC336/(VLOOKUP($BI336,'5-7 Weighting'!$BY$12:$BZ$23,2,FALSE)/(VLOOKUP($BI336,'5-7 Weighting'!$BY$12:$CA$23,3,FALSE)))</f>
        <v>#N/A</v>
      </c>
      <c r="AE336" s="3" t="e">
        <f t="shared" si="69"/>
        <v>#N/A</v>
      </c>
      <c r="AF336" s="3">
        <f>1/VLOOKUP($K336,'5-7 Weighting'!$CK$9:CL$445,2,FALSE)</f>
        <v>1</v>
      </c>
      <c r="AG336" s="3">
        <f t="shared" si="77"/>
        <v>10.366592818626426</v>
      </c>
      <c r="AH336" s="3">
        <f>AG336/(VLOOKUP($BI336,'5-7 Weighting'!$CO$12:$CP$23,2,FALSE)/(VLOOKUP($BI336,'5-7 Weighting'!$CO$12:$CQ$23,3,FALSE)))</f>
        <v>9.8345232244651221E-2</v>
      </c>
      <c r="AI336" s="3">
        <f t="shared" si="70"/>
        <v>2.3527129909887912E-2</v>
      </c>
      <c r="AJ336" s="3" t="s">
        <v>357</v>
      </c>
      <c r="AK336" s="6">
        <v>0.23923</v>
      </c>
      <c r="AL336" s="3" t="s">
        <v>358</v>
      </c>
      <c r="AM336" s="3">
        <v>9.6463709677419351E-2</v>
      </c>
      <c r="AN336" s="3" t="s">
        <v>26</v>
      </c>
      <c r="AO336" s="3" t="s">
        <v>5</v>
      </c>
      <c r="AP336" s="3" t="s">
        <v>6</v>
      </c>
      <c r="AQ336" s="3" t="s">
        <v>5</v>
      </c>
      <c r="AR336" s="3" t="s">
        <v>7</v>
      </c>
      <c r="AS336" s="3" t="s">
        <v>359</v>
      </c>
      <c r="AT336" s="3" t="s">
        <v>28</v>
      </c>
      <c r="AU336" s="3" t="s">
        <v>10</v>
      </c>
      <c r="AV336" s="3" t="s">
        <v>11</v>
      </c>
      <c r="AW336" s="4" t="s">
        <v>108</v>
      </c>
      <c r="AX336" s="4" t="s">
        <v>360</v>
      </c>
      <c r="AY336" s="4">
        <v>2010</v>
      </c>
      <c r="AZ336" s="3" t="s">
        <v>14</v>
      </c>
      <c r="BA336" s="3" t="s">
        <v>14</v>
      </c>
      <c r="BB336" s="3">
        <v>473</v>
      </c>
      <c r="BC336" s="3">
        <v>1</v>
      </c>
      <c r="BD336" s="3">
        <v>0</v>
      </c>
      <c r="BE336" s="3">
        <v>0</v>
      </c>
      <c r="BF336" s="3">
        <v>0</v>
      </c>
      <c r="BG336" s="4" t="s">
        <v>348</v>
      </c>
      <c r="BH336" s="4" t="s">
        <v>727</v>
      </c>
      <c r="BI336" s="4" t="s">
        <v>645</v>
      </c>
      <c r="BJ336" s="4" t="s">
        <v>33</v>
      </c>
      <c r="BK336" s="4"/>
      <c r="BL336" s="3">
        <v>0.47</v>
      </c>
      <c r="BM336" s="3"/>
      <c r="BN336" s="3"/>
      <c r="BO336" s="3" t="s">
        <v>20</v>
      </c>
      <c r="BP336" s="3">
        <v>2.48</v>
      </c>
      <c r="BQ336" s="3"/>
    </row>
    <row r="337" spans="1:69" x14ac:dyDescent="0.25">
      <c r="A337" s="2">
        <v>31</v>
      </c>
      <c r="B337" s="3" t="s">
        <v>162</v>
      </c>
      <c r="C337" s="3">
        <v>31.2</v>
      </c>
      <c r="D337" s="3" t="s">
        <v>946</v>
      </c>
      <c r="E337" s="3" t="s">
        <v>164</v>
      </c>
      <c r="F337" s="3">
        <v>1</v>
      </c>
      <c r="G337" s="3"/>
      <c r="H337" s="3" t="str">
        <f>IF(AK337&lt;'2_3 - Outliers'!$F$11,"Exclude, Low outlier",IF(AK337&gt;'2_3 - Outliers'!$F$12,"Exclude, High outlier",""))</f>
        <v/>
      </c>
      <c r="I337" s="3">
        <f>IF(AM337="",VLOOKUP(BI337,'4 -Impute_SE'!$B$10:$C$21,2,FALSE),Database!AM337)</f>
        <v>0.15</v>
      </c>
      <c r="J337" s="3">
        <f t="shared" si="65"/>
        <v>6.666666666666667</v>
      </c>
      <c r="K337" s="3" t="s">
        <v>1705</v>
      </c>
      <c r="L337" s="3">
        <f>1/VLOOKUP($K337,'5-7 Weighting'!J:K,2,FALSE)</f>
        <v>0.5</v>
      </c>
      <c r="M337" s="3">
        <f t="shared" si="66"/>
        <v>3.3333333333333335</v>
      </c>
      <c r="N337" s="3">
        <f>M337/(VLOOKUP($BI337,'5-7 Weighting'!$M$9:$N$20,2,FALSE)/VLOOKUP($BI337,'5-7 Weighting'!$M$9:$O$20,3,FALSE))</f>
        <v>0.31493327211332661</v>
      </c>
      <c r="O337" s="3">
        <f t="shared" si="67"/>
        <v>7.5583985307198384E-2</v>
      </c>
      <c r="P337" s="3">
        <f>1/VLOOKUP($K337,'5-7 Weighting'!Y:Z,2,FALSE)</f>
        <v>0.5</v>
      </c>
      <c r="Q337" s="3">
        <f t="shared" si="71"/>
        <v>3.3333333333333335</v>
      </c>
      <c r="R337" s="3">
        <f>Q337/(VLOOKUP($BI337,'5-7 Weighting'!$AC$12:$AD$20,2,FALSE)/(VLOOKUP($BI337,'5-7 Weighting'!$AC$12:$AE$20,3,FALSE)))</f>
        <v>0.66935979403689727</v>
      </c>
      <c r="S337" s="3">
        <f t="shared" si="68"/>
        <v>0.16064635056885535</v>
      </c>
      <c r="T337" s="3">
        <f>1/VLOOKUP($K337,'5-7 Weighting'!$AO$9:$AP$311,2,FALSE)</f>
        <v>0.5</v>
      </c>
      <c r="U337" s="3">
        <f t="shared" si="72"/>
        <v>3.3333333333333335</v>
      </c>
      <c r="V337" s="3">
        <f>U337/(VLOOKUP($BI337,'5-7 Weighting'!$AS$12:$AT$22,2,FALSE)/VLOOKUP($BI337,'5-7 Weighting'!$AS$12:$AU$22,3,FALSE))</f>
        <v>0.85671619958987733</v>
      </c>
      <c r="W337" s="3">
        <f t="shared" si="73"/>
        <v>0.20561188790157056</v>
      </c>
      <c r="X337" s="3" t="e">
        <f>1/VLOOKUP($K337,'5-7 Weighting'!$BE$9:$BF$487,2,FALSE)</f>
        <v>#N/A</v>
      </c>
      <c r="Y337" s="3" t="e">
        <f t="shared" si="74"/>
        <v>#N/A</v>
      </c>
      <c r="Z337" s="3" t="e">
        <f>Y337/(VLOOKUP($BI337,'5-7 Weighting'!$BI$12:$BJ$23,2,FALSE)/VLOOKUP($BI337,'5-7 Weighting'!$BI$12:$BK$23,3,FALSE))</f>
        <v>#N/A</v>
      </c>
      <c r="AA337" s="3" t="e">
        <f t="shared" si="75"/>
        <v>#N/A</v>
      </c>
      <c r="AB337" s="3" t="e">
        <f>1/VLOOKUP($K337,'5-7 Weighting'!$BU$9:$BV$415,2,FALSE)</f>
        <v>#N/A</v>
      </c>
      <c r="AC337" s="3" t="e">
        <f t="shared" si="76"/>
        <v>#N/A</v>
      </c>
      <c r="AD337" s="3" t="e">
        <f>AC337/(VLOOKUP($BI337,'5-7 Weighting'!$BY$12:$BZ$23,2,FALSE)/(VLOOKUP($BI337,'5-7 Weighting'!$BY$12:$CA$23,3,FALSE)))</f>
        <v>#N/A</v>
      </c>
      <c r="AE337" s="3" t="e">
        <f t="shared" si="69"/>
        <v>#N/A</v>
      </c>
      <c r="AF337" s="3" t="e">
        <f>1/VLOOKUP($K337,'5-7 Weighting'!$CK$9:CL$445,2,FALSE)</f>
        <v>#N/A</v>
      </c>
      <c r="AG337" s="3" t="e">
        <f t="shared" si="77"/>
        <v>#N/A</v>
      </c>
      <c r="AH337" s="3" t="e">
        <f>AG337/(VLOOKUP($BI337,'5-7 Weighting'!$CO$12:$CP$23,2,FALSE)/(VLOOKUP($BI337,'5-7 Weighting'!$CO$12:$CQ$23,3,FALSE)))</f>
        <v>#N/A</v>
      </c>
      <c r="AI337" s="3" t="e">
        <f t="shared" si="70"/>
        <v>#N/A</v>
      </c>
      <c r="AJ337" s="3" t="s">
        <v>94</v>
      </c>
      <c r="AK337" s="6">
        <v>0.24</v>
      </c>
      <c r="AL337" s="3" t="s">
        <v>4</v>
      </c>
      <c r="AM337" s="3">
        <v>0.15</v>
      </c>
      <c r="AN337" s="3" t="s">
        <v>26</v>
      </c>
      <c r="AO337" s="3" t="s">
        <v>5</v>
      </c>
      <c r="AP337" s="3" t="s">
        <v>6</v>
      </c>
      <c r="AQ337" s="3" t="s">
        <v>5</v>
      </c>
      <c r="AR337" s="3" t="s">
        <v>55</v>
      </c>
      <c r="AS337" s="3" t="s">
        <v>165</v>
      </c>
      <c r="AT337" s="3" t="s">
        <v>95</v>
      </c>
      <c r="AU337" s="3" t="s">
        <v>57</v>
      </c>
      <c r="AV337" s="3" t="s">
        <v>74</v>
      </c>
      <c r="AW337" s="4" t="s">
        <v>12</v>
      </c>
      <c r="AX337" s="4" t="s">
        <v>166</v>
      </c>
      <c r="AY337" s="4">
        <v>1999</v>
      </c>
      <c r="AZ337" s="3" t="s">
        <v>30</v>
      </c>
      <c r="BA337" s="3" t="s">
        <v>30</v>
      </c>
      <c r="BB337" s="3">
        <v>10475</v>
      </c>
      <c r="BC337" s="3">
        <v>0</v>
      </c>
      <c r="BD337" s="3">
        <v>0</v>
      </c>
      <c r="BE337" s="3">
        <v>0</v>
      </c>
      <c r="BF337" s="3">
        <v>0</v>
      </c>
      <c r="BG337" s="4" t="s">
        <v>332</v>
      </c>
      <c r="BH337" s="4" t="s">
        <v>613</v>
      </c>
      <c r="BI337" s="4" t="s">
        <v>468</v>
      </c>
      <c r="BJ337" s="4" t="s">
        <v>168</v>
      </c>
      <c r="BK337" s="4" t="s">
        <v>99</v>
      </c>
      <c r="BL337" s="3">
        <v>0.2198</v>
      </c>
      <c r="BM337" s="3">
        <v>1.2458275401611365</v>
      </c>
      <c r="BN337" s="3"/>
      <c r="BO337" s="3" t="s">
        <v>60</v>
      </c>
      <c r="BP337" s="3">
        <v>1.6</v>
      </c>
      <c r="BQ337" s="3"/>
    </row>
    <row r="338" spans="1:69" x14ac:dyDescent="0.25">
      <c r="A338" s="2">
        <v>131</v>
      </c>
      <c r="B338" s="3" t="s">
        <v>68</v>
      </c>
      <c r="C338" s="3">
        <v>131.19999999999999</v>
      </c>
      <c r="D338" s="3" t="s">
        <v>230</v>
      </c>
      <c r="E338" s="3" t="s">
        <v>231</v>
      </c>
      <c r="F338" s="3">
        <v>1</v>
      </c>
      <c r="G338" s="3"/>
      <c r="H338" s="3" t="str">
        <f>IF(AK338&lt;'2_3 - Outliers'!$F$11,"Exclude, Low outlier",IF(AK338&gt;'2_3 - Outliers'!$F$12,"Exclude, High outlier",""))</f>
        <v/>
      </c>
      <c r="I338" s="3">
        <f>IF(AM338="",VLOOKUP(BI338,'4 -Impute_SE'!$B$10:$C$21,2,FALSE),Database!AM338)</f>
        <v>5.5377574370709379E-2</v>
      </c>
      <c r="J338" s="3">
        <f t="shared" si="65"/>
        <v>18.057851239669422</v>
      </c>
      <c r="K338" s="3" t="s">
        <v>1482</v>
      </c>
      <c r="L338" s="3">
        <f>1/VLOOKUP($K338,'5-7 Weighting'!J:K,2,FALSE)</f>
        <v>0.5</v>
      </c>
      <c r="M338" s="3">
        <f t="shared" si="66"/>
        <v>9.0289256198347108</v>
      </c>
      <c r="N338" s="3">
        <f>M338/(VLOOKUP($BI338,'5-7 Weighting'!$M$9:$N$20,2,FALSE)/VLOOKUP($BI338,'5-7 Weighting'!$M$9:$O$20,3,FALSE))</f>
        <v>0.18290908396145864</v>
      </c>
      <c r="O338" s="3">
        <f t="shared" si="67"/>
        <v>4.426399831867299E-2</v>
      </c>
      <c r="P338" s="3">
        <f>1/VLOOKUP($K338,'5-7 Weighting'!Y:Z,2,FALSE)</f>
        <v>0.5</v>
      </c>
      <c r="Q338" s="3">
        <f t="shared" si="71"/>
        <v>9.0289256198347108</v>
      </c>
      <c r="R338" s="3">
        <f>Q338/(VLOOKUP($BI338,'5-7 Weighting'!$AC$12:$AD$20,2,FALSE)/(VLOOKUP($BI338,'5-7 Weighting'!$AC$12:$AE$20,3,FALSE)))</f>
        <v>4.0313291463796253E-2</v>
      </c>
      <c r="S338" s="3">
        <f t="shared" si="68"/>
        <v>9.755816534238692E-3</v>
      </c>
      <c r="T338" s="3">
        <f>1/VLOOKUP($K338,'5-7 Weighting'!$AO$9:$AP$311,2,FALSE)</f>
        <v>0.5</v>
      </c>
      <c r="U338" s="3">
        <f t="shared" si="72"/>
        <v>9.0289256198347108</v>
      </c>
      <c r="V338" s="3">
        <f>U338/(VLOOKUP($BI338,'5-7 Weighting'!$AS$12:$AT$22,2,FALSE)/VLOOKUP($BI338,'5-7 Weighting'!$AS$12:$AU$22,3,FALSE))</f>
        <v>0.5088651453284192</v>
      </c>
      <c r="W338" s="3">
        <f t="shared" si="73"/>
        <v>0.12314536516947744</v>
      </c>
      <c r="X338" s="3" t="e">
        <f>1/VLOOKUP($K338,'5-7 Weighting'!$BE$9:$BF$487,2,FALSE)</f>
        <v>#N/A</v>
      </c>
      <c r="Y338" s="3" t="e">
        <f t="shared" si="74"/>
        <v>#N/A</v>
      </c>
      <c r="Z338" s="3" t="e">
        <f>Y338/(VLOOKUP($BI338,'5-7 Weighting'!$BI$12:$BJ$23,2,FALSE)/VLOOKUP($BI338,'5-7 Weighting'!$BI$12:$BK$23,3,FALSE))</f>
        <v>#N/A</v>
      </c>
      <c r="AA338" s="3" t="e">
        <f t="shared" si="75"/>
        <v>#N/A</v>
      </c>
      <c r="AB338" s="3">
        <f>1/VLOOKUP($K338,'5-7 Weighting'!$BU$9:$BV$415,2,FALSE)</f>
        <v>0.5</v>
      </c>
      <c r="AC338" s="3">
        <f t="shared" si="76"/>
        <v>9.0289256198347108</v>
      </c>
      <c r="AD338" s="3">
        <f>AC338/(VLOOKUP($BI338,'5-7 Weighting'!$BY$12:$BZ$23,2,FALSE)/(VLOOKUP($BI338,'5-7 Weighting'!$BY$12:$CA$23,3,FALSE)))</f>
        <v>0.48514340373242643</v>
      </c>
      <c r="AE338" s="3">
        <f t="shared" si="69"/>
        <v>0.1174047037032472</v>
      </c>
      <c r="AF338" s="3" t="e">
        <f>1/VLOOKUP($K338,'5-7 Weighting'!$CK$9:CL$445,2,FALSE)</f>
        <v>#N/A</v>
      </c>
      <c r="AG338" s="3" t="e">
        <f t="shared" si="77"/>
        <v>#N/A</v>
      </c>
      <c r="AH338" s="3" t="e">
        <f>AG338/(VLOOKUP($BI338,'5-7 Weighting'!$CO$12:$CP$23,2,FALSE)/(VLOOKUP($BI338,'5-7 Weighting'!$CO$12:$CQ$23,3,FALSE)))</f>
        <v>#N/A</v>
      </c>
      <c r="AI338" s="3" t="e">
        <f t="shared" si="70"/>
        <v>#N/A</v>
      </c>
      <c r="AJ338" s="3" t="s">
        <v>643</v>
      </c>
      <c r="AK338" s="6">
        <v>0.24199999999999999</v>
      </c>
      <c r="AL338" s="3" t="s">
        <v>72</v>
      </c>
      <c r="AM338" s="3">
        <v>5.5377574370709379E-2</v>
      </c>
      <c r="AN338" s="3" t="s">
        <v>26</v>
      </c>
      <c r="AO338" s="3" t="s">
        <v>5</v>
      </c>
      <c r="AP338" s="3" t="s">
        <v>6</v>
      </c>
      <c r="AQ338" s="3" t="s">
        <v>5</v>
      </c>
      <c r="AR338" s="3" t="s">
        <v>55</v>
      </c>
      <c r="AS338" s="3" t="s">
        <v>37</v>
      </c>
      <c r="AT338" s="3" t="s">
        <v>73</v>
      </c>
      <c r="AU338" s="3" t="s">
        <v>57</v>
      </c>
      <c r="AV338" s="3" t="s">
        <v>74</v>
      </c>
      <c r="AW338" s="4" t="s">
        <v>12</v>
      </c>
      <c r="AX338" s="4" t="s">
        <v>232</v>
      </c>
      <c r="AY338" s="4">
        <v>1991</v>
      </c>
      <c r="AZ338" s="3" t="s">
        <v>30</v>
      </c>
      <c r="BA338" s="3" t="s">
        <v>30</v>
      </c>
      <c r="BB338" s="3">
        <v>1036</v>
      </c>
      <c r="BC338" s="3">
        <v>0</v>
      </c>
      <c r="BD338" s="3">
        <v>0</v>
      </c>
      <c r="BE338" s="3">
        <v>1</v>
      </c>
      <c r="BF338" s="3">
        <v>1</v>
      </c>
      <c r="BG338" s="4" t="s">
        <v>15</v>
      </c>
      <c r="BH338" s="4" t="s">
        <v>233</v>
      </c>
      <c r="BI338" s="3" t="s">
        <v>42</v>
      </c>
      <c r="BJ338" s="4" t="s">
        <v>234</v>
      </c>
      <c r="BK338" s="4" t="s">
        <v>78</v>
      </c>
      <c r="BL338" s="3">
        <v>1.0999999999999999E-2</v>
      </c>
      <c r="BM338" s="3">
        <v>1.0110607224447195</v>
      </c>
      <c r="BN338" s="3"/>
      <c r="BO338" s="3" t="s">
        <v>60</v>
      </c>
      <c r="BP338" s="3">
        <v>4.37</v>
      </c>
      <c r="BQ338" s="3"/>
    </row>
    <row r="339" spans="1:69" x14ac:dyDescent="0.25">
      <c r="A339" s="2">
        <v>38</v>
      </c>
      <c r="B339" s="3" t="s">
        <v>104</v>
      </c>
      <c r="C339" s="3">
        <v>38.5</v>
      </c>
      <c r="D339" s="3" t="s">
        <v>627</v>
      </c>
      <c r="E339" s="3" t="s">
        <v>195</v>
      </c>
      <c r="F339" s="3"/>
      <c r="G339" s="3"/>
      <c r="H339" s="3" t="str">
        <f>IF(AK339&lt;'2_3 - Outliers'!$F$11,"Exclude, Low outlier",IF(AK339&gt;'2_3 - Outliers'!$F$12,"Exclude, High outlier",""))</f>
        <v/>
      </c>
      <c r="I339" s="3">
        <f>IF(AM339="",VLOOKUP(BI339,'4 -Impute_SE'!$B$10:$C$21,2,FALSE),Database!AM339)</f>
        <v>4.9702463302186993E-2</v>
      </c>
      <c r="J339" s="3">
        <f t="shared" si="65"/>
        <v>20.119727143503535</v>
      </c>
      <c r="K339" s="3" t="s">
        <v>1709</v>
      </c>
      <c r="L339" s="3">
        <f>1/VLOOKUP($K339,'5-7 Weighting'!J:K,2,FALSE)</f>
        <v>0.5</v>
      </c>
      <c r="M339" s="3">
        <f t="shared" si="66"/>
        <v>10.059863571751768</v>
      </c>
      <c r="N339" s="3">
        <f>M339/(VLOOKUP($BI339,'5-7 Weighting'!$M$9:$N$20,2,FALSE)/VLOOKUP($BI339,'5-7 Weighting'!$M$9:$O$20,3,FALSE))</f>
        <v>0.1860712197744103</v>
      </c>
      <c r="O339" s="3">
        <f t="shared" si="67"/>
        <v>4.5587448844730524E-2</v>
      </c>
      <c r="P339" s="3" t="e">
        <f>1/VLOOKUP($K339,'5-7 Weighting'!Y:Z,2,FALSE)</f>
        <v>#N/A</v>
      </c>
      <c r="Q339" s="3" t="e">
        <f t="shared" si="71"/>
        <v>#N/A</v>
      </c>
      <c r="R339" s="3" t="e">
        <f>Q339/(VLOOKUP($BI339,'5-7 Weighting'!$AC$12:$AD$20,2,FALSE)/(VLOOKUP($BI339,'5-7 Weighting'!$AC$12:$AE$20,3,FALSE)))</f>
        <v>#N/A</v>
      </c>
      <c r="S339" s="3" t="e">
        <f t="shared" si="68"/>
        <v>#N/A</v>
      </c>
      <c r="T339" s="3" t="e">
        <f>1/VLOOKUP($K339,'5-7 Weighting'!$AO$9:$AP$311,2,FALSE)</f>
        <v>#N/A</v>
      </c>
      <c r="U339" s="3" t="e">
        <f t="shared" si="72"/>
        <v>#N/A</v>
      </c>
      <c r="V339" s="3" t="e">
        <f>U339/(VLOOKUP($BI339,'5-7 Weighting'!$AS$12:$AT$22,2,FALSE)/VLOOKUP($BI339,'5-7 Weighting'!$AS$12:$AU$22,3,FALSE))</f>
        <v>#N/A</v>
      </c>
      <c r="W339" s="3" t="e">
        <f t="shared" si="73"/>
        <v>#N/A</v>
      </c>
      <c r="X339" s="3">
        <f>1/VLOOKUP($K339,'5-7 Weighting'!$BE$9:$BF$487,2,FALSE)</f>
        <v>0.5</v>
      </c>
      <c r="Y339" s="3">
        <f t="shared" si="74"/>
        <v>10.059863571751768</v>
      </c>
      <c r="Z339" s="3">
        <f>Y339/(VLOOKUP($BI339,'5-7 Weighting'!$BI$12:$BJ$23,2,FALSE)/VLOOKUP($BI339,'5-7 Weighting'!$BI$12:$BK$23,3,FALSE))</f>
        <v>0.15547041225942099</v>
      </c>
      <c r="AA339" s="3">
        <f t="shared" si="75"/>
        <v>3.8090251003558138E-2</v>
      </c>
      <c r="AB339" s="3" t="e">
        <f>1/VLOOKUP($K339,'5-7 Weighting'!$BU$9:$BV$415,2,FALSE)</f>
        <v>#N/A</v>
      </c>
      <c r="AC339" s="3" t="e">
        <f t="shared" si="76"/>
        <v>#N/A</v>
      </c>
      <c r="AD339" s="3" t="e">
        <f>AC339/(VLOOKUP($BI339,'5-7 Weighting'!$BY$12:$BZ$23,2,FALSE)/(VLOOKUP($BI339,'5-7 Weighting'!$BY$12:$CA$23,3,FALSE)))</f>
        <v>#N/A</v>
      </c>
      <c r="AE339" s="3" t="e">
        <f t="shared" si="69"/>
        <v>#N/A</v>
      </c>
      <c r="AF339" s="3">
        <f>1/VLOOKUP($K339,'5-7 Weighting'!$CK$9:CL$445,2,FALSE)</f>
        <v>0.5</v>
      </c>
      <c r="AG339" s="3">
        <f t="shared" si="77"/>
        <v>10.059863571751768</v>
      </c>
      <c r="AH339" s="3">
        <f>AG339/(VLOOKUP($BI339,'5-7 Weighting'!$CO$12:$CP$23,2,FALSE)/(VLOOKUP($BI339,'5-7 Weighting'!$CO$12:$CQ$23,3,FALSE)))</f>
        <v>0.15422831297074605</v>
      </c>
      <c r="AI339" s="3">
        <f t="shared" si="70"/>
        <v>3.7785936677832782E-2</v>
      </c>
      <c r="AJ339" s="3" t="s">
        <v>118</v>
      </c>
      <c r="AK339" s="6">
        <v>0.245</v>
      </c>
      <c r="AL339" s="3" t="s">
        <v>157</v>
      </c>
      <c r="AM339" s="3"/>
      <c r="AN339" s="3"/>
      <c r="AO339" s="3" t="s">
        <v>5</v>
      </c>
      <c r="AP339" s="3" t="s">
        <v>6</v>
      </c>
      <c r="AQ339" s="3" t="s">
        <v>5</v>
      </c>
      <c r="AR339" s="3" t="s">
        <v>7</v>
      </c>
      <c r="AS339" s="3" t="s">
        <v>37</v>
      </c>
      <c r="AT339" s="3" t="s">
        <v>28</v>
      </c>
      <c r="AU339" s="3" t="s">
        <v>10</v>
      </c>
      <c r="AV339" s="3" t="s">
        <v>197</v>
      </c>
      <c r="AW339" s="4" t="s">
        <v>108</v>
      </c>
      <c r="AX339" s="4" t="s">
        <v>109</v>
      </c>
      <c r="AY339" s="4">
        <v>2010</v>
      </c>
      <c r="AZ339" s="3" t="s">
        <v>14</v>
      </c>
      <c r="BA339" s="3" t="s">
        <v>14</v>
      </c>
      <c r="BB339" s="3">
        <v>1000</v>
      </c>
      <c r="BC339" s="3">
        <v>1</v>
      </c>
      <c r="BD339" s="3">
        <v>0</v>
      </c>
      <c r="BE339" s="3">
        <v>0</v>
      </c>
      <c r="BF339" s="3">
        <v>0</v>
      </c>
      <c r="BG339" s="4" t="s">
        <v>15</v>
      </c>
      <c r="BH339" s="4" t="s">
        <v>623</v>
      </c>
      <c r="BI339" s="4" t="s">
        <v>17</v>
      </c>
      <c r="BJ339" s="4" t="s">
        <v>119</v>
      </c>
      <c r="BK339" s="4"/>
      <c r="BL339" s="3">
        <v>0.245</v>
      </c>
      <c r="BM339" s="3"/>
      <c r="BN339" s="3"/>
      <c r="BO339" s="3" t="s">
        <v>20</v>
      </c>
      <c r="BP339" s="3" t="s">
        <v>20</v>
      </c>
      <c r="BQ339" s="3"/>
    </row>
    <row r="340" spans="1:69" x14ac:dyDescent="0.25">
      <c r="A340" s="2">
        <v>65</v>
      </c>
      <c r="B340" s="3" t="s">
        <v>354</v>
      </c>
      <c r="C340" s="3">
        <v>65.2</v>
      </c>
      <c r="D340" s="3" t="s">
        <v>781</v>
      </c>
      <c r="E340" s="3" t="s">
        <v>391</v>
      </c>
      <c r="F340" s="3"/>
      <c r="G340" s="3"/>
      <c r="H340" s="3" t="str">
        <f>IF(AK340&lt;'2_3 - Outliers'!$F$11,"Exclude, Low outlier",IF(AK340&gt;'2_3 - Outliers'!$F$12,"Exclude, High outlier",""))</f>
        <v/>
      </c>
      <c r="I340" s="3">
        <f>IF(AM340="",VLOOKUP(BI340,'4 -Impute_SE'!$B$10:$C$21,2,FALSE),Database!AM340)</f>
        <v>7.2423323615160351E-2</v>
      </c>
      <c r="J340" s="3">
        <f t="shared" si="65"/>
        <v>13.807706552018422</v>
      </c>
      <c r="K340" s="3" t="s">
        <v>1710</v>
      </c>
      <c r="L340" s="3">
        <f>1/VLOOKUP($K340,'5-7 Weighting'!J:K,2,FALSE)</f>
        <v>0.5</v>
      </c>
      <c r="M340" s="3">
        <f t="shared" si="66"/>
        <v>6.9038532760092108</v>
      </c>
      <c r="N340" s="3">
        <f>M340/(VLOOKUP($BI340,'5-7 Weighting'!$M$9:$N$20,2,FALSE)/VLOOKUP($BI340,'5-7 Weighting'!$M$9:$O$20,3,FALSE))</f>
        <v>0.13985910746070329</v>
      </c>
      <c r="O340" s="3">
        <f t="shared" si="67"/>
        <v>3.4742680602528227E-2</v>
      </c>
      <c r="P340" s="3" t="e">
        <f>1/VLOOKUP($K340,'5-7 Weighting'!Y:Z,2,FALSE)</f>
        <v>#N/A</v>
      </c>
      <c r="Q340" s="3" t="e">
        <f t="shared" si="71"/>
        <v>#N/A</v>
      </c>
      <c r="R340" s="3" t="e">
        <f>Q340/(VLOOKUP($BI340,'5-7 Weighting'!$AC$12:$AD$20,2,FALSE)/(VLOOKUP($BI340,'5-7 Weighting'!$AC$12:$AE$20,3,FALSE)))</f>
        <v>#N/A</v>
      </c>
      <c r="S340" s="3" t="e">
        <f t="shared" si="68"/>
        <v>#N/A</v>
      </c>
      <c r="T340" s="3" t="e">
        <f>1/VLOOKUP($K340,'5-7 Weighting'!$AO$9:$AP$311,2,FALSE)</f>
        <v>#N/A</v>
      </c>
      <c r="U340" s="3" t="e">
        <f t="shared" si="72"/>
        <v>#N/A</v>
      </c>
      <c r="V340" s="3" t="e">
        <f>U340/(VLOOKUP($BI340,'5-7 Weighting'!$AS$12:$AT$22,2,FALSE)/VLOOKUP($BI340,'5-7 Weighting'!$AS$12:$AU$22,3,FALSE))</f>
        <v>#N/A</v>
      </c>
      <c r="W340" s="3" t="e">
        <f t="shared" si="73"/>
        <v>#N/A</v>
      </c>
      <c r="X340" s="3">
        <f>1/VLOOKUP($K340,'5-7 Weighting'!$BE$9:$BF$487,2,FALSE)</f>
        <v>0.5</v>
      </c>
      <c r="Y340" s="3">
        <f t="shared" si="74"/>
        <v>6.9038532760092108</v>
      </c>
      <c r="Z340" s="3">
        <f>Y340/(VLOOKUP($BI340,'5-7 Weighting'!$BI$12:$BJ$23,2,FALSE)/VLOOKUP($BI340,'5-7 Weighting'!$BI$12:$BK$23,3,FALSE))</f>
        <v>0.10902663884781387</v>
      </c>
      <c r="AA340" s="3">
        <f t="shared" si="75"/>
        <v>2.7083525409463141E-2</v>
      </c>
      <c r="AB340" s="3" t="e">
        <f>1/VLOOKUP($K340,'5-7 Weighting'!$BU$9:$BV$415,2,FALSE)</f>
        <v>#N/A</v>
      </c>
      <c r="AC340" s="3" t="e">
        <f t="shared" si="76"/>
        <v>#N/A</v>
      </c>
      <c r="AD340" s="3" t="e">
        <f>AC340/(VLOOKUP($BI340,'5-7 Weighting'!$BY$12:$BZ$23,2,FALSE)/(VLOOKUP($BI340,'5-7 Weighting'!$BY$12:$CA$23,3,FALSE)))</f>
        <v>#N/A</v>
      </c>
      <c r="AE340" s="3" t="e">
        <f t="shared" si="69"/>
        <v>#N/A</v>
      </c>
      <c r="AF340" s="3">
        <f>1/VLOOKUP($K340,'5-7 Weighting'!$CK$9:CL$445,2,FALSE)</f>
        <v>0.5</v>
      </c>
      <c r="AG340" s="3">
        <f t="shared" si="77"/>
        <v>6.9038532760092108</v>
      </c>
      <c r="AH340" s="3">
        <f>AG340/(VLOOKUP($BI340,'5-7 Weighting'!$CO$12:$CP$23,2,FALSE)/(VLOOKUP($BI340,'5-7 Weighting'!$CO$12:$CQ$23,3,FALSE)))</f>
        <v>0.10580759761186309</v>
      </c>
      <c r="AI340" s="3">
        <f t="shared" si="70"/>
        <v>2.6283876937958136E-2</v>
      </c>
      <c r="AJ340" s="3" t="s">
        <v>357</v>
      </c>
      <c r="AK340" s="6">
        <v>0.24841200000000002</v>
      </c>
      <c r="AL340" s="3" t="s">
        <v>358</v>
      </c>
      <c r="AM340" s="3">
        <v>7.2423323615160351E-2</v>
      </c>
      <c r="AN340" s="3" t="s">
        <v>26</v>
      </c>
      <c r="AO340" s="3" t="s">
        <v>5</v>
      </c>
      <c r="AP340" s="3" t="s">
        <v>6</v>
      </c>
      <c r="AQ340" s="3" t="s">
        <v>5</v>
      </c>
      <c r="AR340" s="3" t="s">
        <v>7</v>
      </c>
      <c r="AS340" s="3" t="s">
        <v>359</v>
      </c>
      <c r="AT340" s="3" t="s">
        <v>28</v>
      </c>
      <c r="AU340" s="3" t="s">
        <v>10</v>
      </c>
      <c r="AV340" s="3" t="s">
        <v>11</v>
      </c>
      <c r="AW340" s="3" t="s">
        <v>108</v>
      </c>
      <c r="AX340" s="3" t="s">
        <v>366</v>
      </c>
      <c r="AY340" s="3">
        <v>2010</v>
      </c>
      <c r="AZ340" s="3" t="s">
        <v>14</v>
      </c>
      <c r="BA340" s="3" t="s">
        <v>14</v>
      </c>
      <c r="BB340" s="3">
        <v>473</v>
      </c>
      <c r="BC340" s="3">
        <v>1</v>
      </c>
      <c r="BD340" s="3">
        <v>0</v>
      </c>
      <c r="BE340" s="3">
        <v>0</v>
      </c>
      <c r="BF340" s="3">
        <v>0</v>
      </c>
      <c r="BG340" s="3" t="s">
        <v>15</v>
      </c>
      <c r="BH340" s="3" t="s">
        <v>559</v>
      </c>
      <c r="BI340" s="3" t="s">
        <v>42</v>
      </c>
      <c r="BJ340" s="3" t="s">
        <v>33</v>
      </c>
      <c r="BK340" s="4"/>
      <c r="BL340" s="3">
        <v>0.76200000000000001</v>
      </c>
      <c r="BM340" s="3"/>
      <c r="BN340" s="3"/>
      <c r="BO340" s="3" t="s">
        <v>20</v>
      </c>
      <c r="BP340" s="3">
        <v>3.43</v>
      </c>
      <c r="BQ340" s="3"/>
    </row>
    <row r="341" spans="1:69" x14ac:dyDescent="0.25">
      <c r="A341" s="2">
        <v>91</v>
      </c>
      <c r="B341" s="3" t="s">
        <v>884</v>
      </c>
      <c r="C341" s="3">
        <v>91.1</v>
      </c>
      <c r="D341" s="3" t="s">
        <v>885</v>
      </c>
      <c r="E341" s="3" t="s">
        <v>886</v>
      </c>
      <c r="F341" s="3"/>
      <c r="G341" s="3"/>
      <c r="H341" s="3" t="str">
        <f>IF(AK341&lt;'2_3 - Outliers'!$F$11,"Exclude, Low outlier",IF(AK341&gt;'2_3 - Outliers'!$F$12,"Exclude, High outlier",""))</f>
        <v/>
      </c>
      <c r="I341" s="3">
        <f>IF(AM341="",VLOOKUP(BI341,'4 -Impute_SE'!$B$10:$C$21,2,FALSE),Database!AM341)</f>
        <v>1.174573929064947E-2</v>
      </c>
      <c r="J341" s="3">
        <f t="shared" si="65"/>
        <v>85.137254901960787</v>
      </c>
      <c r="K341" s="3" t="s">
        <v>1690</v>
      </c>
      <c r="L341" s="3">
        <f>1/VLOOKUP($K341,'5-7 Weighting'!J:K,2,FALSE)</f>
        <v>0.33333333333333331</v>
      </c>
      <c r="M341" s="3">
        <f t="shared" si="66"/>
        <v>28.37908496732026</v>
      </c>
      <c r="N341" s="3">
        <f>M341/(VLOOKUP($BI341,'5-7 Weighting'!$M$9:$N$20,2,FALSE)/VLOOKUP($BI341,'5-7 Weighting'!$M$9:$O$20,3,FALSE))</f>
        <v>1.3925034842093308E-3</v>
      </c>
      <c r="O341" s="3">
        <f t="shared" si="67"/>
        <v>3.5508838847337937E-4</v>
      </c>
      <c r="P341" s="3" t="e">
        <f>1/VLOOKUP($K341,'5-7 Weighting'!Y:Z,2,FALSE)</f>
        <v>#N/A</v>
      </c>
      <c r="Q341" s="3" t="e">
        <f t="shared" si="71"/>
        <v>#N/A</v>
      </c>
      <c r="R341" s="3" t="e">
        <f>Q341/(VLOOKUP($BI341,'5-7 Weighting'!$AC$12:$AD$20,2,FALSE)/(VLOOKUP($BI341,'5-7 Weighting'!$AC$12:$AE$20,3,FALSE)))</f>
        <v>#N/A</v>
      </c>
      <c r="S341" s="3" t="e">
        <f t="shared" si="68"/>
        <v>#N/A</v>
      </c>
      <c r="T341" s="3" t="e">
        <f>1/VLOOKUP($K341,'5-7 Weighting'!$AO$9:$AP$311,2,FALSE)</f>
        <v>#N/A</v>
      </c>
      <c r="U341" s="3" t="e">
        <f t="shared" si="72"/>
        <v>#N/A</v>
      </c>
      <c r="V341" s="3" t="e">
        <f>U341/(VLOOKUP($BI341,'5-7 Weighting'!$AS$12:$AT$22,2,FALSE)/VLOOKUP($BI341,'5-7 Weighting'!$AS$12:$AU$22,3,FALSE))</f>
        <v>#N/A</v>
      </c>
      <c r="W341" s="3" t="e">
        <f t="shared" si="73"/>
        <v>#N/A</v>
      </c>
      <c r="X341" s="3">
        <f>1/VLOOKUP($K341,'5-7 Weighting'!$BE$9:$BF$487,2,FALSE)</f>
        <v>0.33333333333333331</v>
      </c>
      <c r="Y341" s="3">
        <f t="shared" si="74"/>
        <v>28.37908496732026</v>
      </c>
      <c r="Z341" s="3">
        <f>Y341/(VLOOKUP($BI341,'5-7 Weighting'!$BI$12:$BJ$23,2,FALSE)/VLOOKUP($BI341,'5-7 Weighting'!$BI$12:$BK$23,3,FALSE))</f>
        <v>7.6619740211581009E-4</v>
      </c>
      <c r="AA341" s="3">
        <f t="shared" si="75"/>
        <v>1.9538033753953158E-4</v>
      </c>
      <c r="AB341" s="3">
        <f>1/VLOOKUP($K341,'5-7 Weighting'!$BU$9:$BV$415,2,FALSE)</f>
        <v>0.33333333333333331</v>
      </c>
      <c r="AC341" s="3">
        <f t="shared" si="76"/>
        <v>28.37908496732026</v>
      </c>
      <c r="AD341" s="3">
        <f>AC341/(VLOOKUP($BI341,'5-7 Weighting'!$BY$12:$BZ$23,2,FALSE)/(VLOOKUP($BI341,'5-7 Weighting'!$BY$12:$CA$23,3,FALSE)))</f>
        <v>0.10106359018180583</v>
      </c>
      <c r="AE341" s="3">
        <f t="shared" si="69"/>
        <v>2.5771215496360488E-2</v>
      </c>
      <c r="AF341" s="3" t="e">
        <f>1/VLOOKUP($K341,'5-7 Weighting'!$CK$9:CL$445,2,FALSE)</f>
        <v>#N/A</v>
      </c>
      <c r="AG341" s="3" t="e">
        <f t="shared" si="77"/>
        <v>#N/A</v>
      </c>
      <c r="AH341" s="3" t="e">
        <f>AG341/(VLOOKUP($BI341,'5-7 Weighting'!$CO$12:$CP$23,2,FALSE)/(VLOOKUP($BI341,'5-7 Weighting'!$CO$12:$CQ$23,3,FALSE)))</f>
        <v>#N/A</v>
      </c>
      <c r="AI341" s="3" t="e">
        <f t="shared" si="70"/>
        <v>#N/A</v>
      </c>
      <c r="AJ341" s="3" t="s">
        <v>64</v>
      </c>
      <c r="AK341" s="6">
        <v>0.255</v>
      </c>
      <c r="AL341" s="3" t="s">
        <v>4</v>
      </c>
      <c r="AM341" s="3">
        <v>1.174573929064947E-2</v>
      </c>
      <c r="AN341" s="3" t="s">
        <v>26</v>
      </c>
      <c r="AO341" s="3" t="s">
        <v>5</v>
      </c>
      <c r="AP341" s="3" t="s">
        <v>6</v>
      </c>
      <c r="AQ341" s="3" t="s">
        <v>5</v>
      </c>
      <c r="AR341" s="3" t="s">
        <v>7</v>
      </c>
      <c r="AS341" s="3" t="s">
        <v>8</v>
      </c>
      <c r="AT341" s="3" t="s">
        <v>28</v>
      </c>
      <c r="AU341" s="3" t="s">
        <v>10</v>
      </c>
      <c r="AV341" s="3" t="s">
        <v>11</v>
      </c>
      <c r="AW341" s="4" t="s">
        <v>12</v>
      </c>
      <c r="AX341" s="4" t="s">
        <v>887</v>
      </c>
      <c r="AY341" s="4" t="s">
        <v>588</v>
      </c>
      <c r="AZ341" s="3" t="s">
        <v>2425</v>
      </c>
      <c r="BA341" s="3" t="s">
        <v>14</v>
      </c>
      <c r="BB341" s="3">
        <v>23196</v>
      </c>
      <c r="BC341" s="3">
        <v>0</v>
      </c>
      <c r="BD341" s="3">
        <v>0</v>
      </c>
      <c r="BE341" s="3">
        <v>1</v>
      </c>
      <c r="BF341" s="3">
        <v>1</v>
      </c>
      <c r="BG341" s="4" t="s">
        <v>97</v>
      </c>
      <c r="BH341" s="4" t="s">
        <v>859</v>
      </c>
      <c r="BI341" s="4" t="s">
        <v>709</v>
      </c>
      <c r="BJ341" s="4" t="s">
        <v>33</v>
      </c>
      <c r="BK341" s="4"/>
      <c r="BL341" s="3" t="s">
        <v>20</v>
      </c>
      <c r="BM341" s="3"/>
      <c r="BN341" s="3"/>
      <c r="BO341" s="3" t="s">
        <v>20</v>
      </c>
      <c r="BP341" s="3">
        <v>21.71</v>
      </c>
      <c r="BQ341" s="3"/>
    </row>
    <row r="342" spans="1:69" x14ac:dyDescent="0.25">
      <c r="A342" s="2">
        <v>38</v>
      </c>
      <c r="B342" s="3" t="s">
        <v>104</v>
      </c>
      <c r="C342" s="3">
        <v>38.5</v>
      </c>
      <c r="D342" s="3" t="s">
        <v>626</v>
      </c>
      <c r="E342" s="3" t="s">
        <v>195</v>
      </c>
      <c r="F342" s="3"/>
      <c r="G342" s="3"/>
      <c r="H342" s="3" t="str">
        <f>IF(AK342&lt;'2_3 - Outliers'!$F$11,"Exclude, Low outlier",IF(AK342&gt;'2_3 - Outliers'!$F$12,"Exclude, High outlier",""))</f>
        <v/>
      </c>
      <c r="I342" s="3">
        <f>IF(AM342="",VLOOKUP(BI342,'4 -Impute_SE'!$B$10:$C$21,2,FALSE),Database!AM342)</f>
        <v>4.9702463302186993E-2</v>
      </c>
      <c r="J342" s="3">
        <f t="shared" si="65"/>
        <v>20.119727143503535</v>
      </c>
      <c r="K342" s="3" t="s">
        <v>1709</v>
      </c>
      <c r="L342" s="3">
        <f>1/VLOOKUP($K342,'5-7 Weighting'!J:K,2,FALSE)</f>
        <v>0.5</v>
      </c>
      <c r="M342" s="3">
        <f t="shared" si="66"/>
        <v>10.059863571751768</v>
      </c>
      <c r="N342" s="3">
        <f>M342/(VLOOKUP($BI342,'5-7 Weighting'!$M$9:$N$20,2,FALSE)/VLOOKUP($BI342,'5-7 Weighting'!$M$9:$O$20,3,FALSE))</f>
        <v>0.1860712197744103</v>
      </c>
      <c r="O342" s="3">
        <f t="shared" si="67"/>
        <v>4.7634232262249034E-2</v>
      </c>
      <c r="P342" s="3" t="e">
        <f>1/VLOOKUP($K342,'5-7 Weighting'!Y:Z,2,FALSE)</f>
        <v>#N/A</v>
      </c>
      <c r="Q342" s="3" t="e">
        <f t="shared" si="71"/>
        <v>#N/A</v>
      </c>
      <c r="R342" s="3" t="e">
        <f>Q342/(VLOOKUP($BI342,'5-7 Weighting'!$AC$12:$AD$20,2,FALSE)/(VLOOKUP($BI342,'5-7 Weighting'!$AC$12:$AE$20,3,FALSE)))</f>
        <v>#N/A</v>
      </c>
      <c r="S342" s="3" t="e">
        <f t="shared" si="68"/>
        <v>#N/A</v>
      </c>
      <c r="T342" s="3" t="e">
        <f>1/VLOOKUP($K342,'5-7 Weighting'!$AO$9:$AP$311,2,FALSE)</f>
        <v>#N/A</v>
      </c>
      <c r="U342" s="3" t="e">
        <f t="shared" si="72"/>
        <v>#N/A</v>
      </c>
      <c r="V342" s="3" t="e">
        <f>U342/(VLOOKUP($BI342,'5-7 Weighting'!$AS$12:$AT$22,2,FALSE)/VLOOKUP($BI342,'5-7 Weighting'!$AS$12:$AU$22,3,FALSE))</f>
        <v>#N/A</v>
      </c>
      <c r="W342" s="3" t="e">
        <f t="shared" si="73"/>
        <v>#N/A</v>
      </c>
      <c r="X342" s="3">
        <f>1/VLOOKUP($K342,'5-7 Weighting'!$BE$9:$BF$487,2,FALSE)</f>
        <v>0.5</v>
      </c>
      <c r="Y342" s="3">
        <f t="shared" si="74"/>
        <v>10.059863571751768</v>
      </c>
      <c r="Z342" s="3">
        <f>Y342/(VLOOKUP($BI342,'5-7 Weighting'!$BI$12:$BJ$23,2,FALSE)/VLOOKUP($BI342,'5-7 Weighting'!$BI$12:$BK$23,3,FALSE))</f>
        <v>0.15547041225942099</v>
      </c>
      <c r="AA342" s="3">
        <f t="shared" si="75"/>
        <v>3.9800425538411774E-2</v>
      </c>
      <c r="AB342" s="3" t="e">
        <f>1/VLOOKUP($K342,'5-7 Weighting'!$BU$9:$BV$415,2,FALSE)</f>
        <v>#N/A</v>
      </c>
      <c r="AC342" s="3" t="e">
        <f t="shared" si="76"/>
        <v>#N/A</v>
      </c>
      <c r="AD342" s="3" t="e">
        <f>AC342/(VLOOKUP($BI342,'5-7 Weighting'!$BY$12:$BZ$23,2,FALSE)/(VLOOKUP($BI342,'5-7 Weighting'!$BY$12:$CA$23,3,FALSE)))</f>
        <v>#N/A</v>
      </c>
      <c r="AE342" s="3" t="e">
        <f t="shared" si="69"/>
        <v>#N/A</v>
      </c>
      <c r="AF342" s="3">
        <f>1/VLOOKUP($K342,'5-7 Weighting'!$CK$9:CL$445,2,FALSE)</f>
        <v>0.5</v>
      </c>
      <c r="AG342" s="3">
        <f t="shared" si="77"/>
        <v>10.059863571751768</v>
      </c>
      <c r="AH342" s="3">
        <f>AG342/(VLOOKUP($BI342,'5-7 Weighting'!$CO$12:$CP$23,2,FALSE)/(VLOOKUP($BI342,'5-7 Weighting'!$CO$12:$CQ$23,3,FALSE)))</f>
        <v>0.15422831297074605</v>
      </c>
      <c r="AI342" s="3">
        <f t="shared" si="70"/>
        <v>3.9482448120510986E-2</v>
      </c>
      <c r="AJ342" s="3" t="s">
        <v>118</v>
      </c>
      <c r="AK342" s="6">
        <v>0.25600000000000001</v>
      </c>
      <c r="AL342" s="3" t="s">
        <v>157</v>
      </c>
      <c r="AM342" s="3"/>
      <c r="AN342" s="3"/>
      <c r="AO342" s="3" t="s">
        <v>5</v>
      </c>
      <c r="AP342" s="3" t="s">
        <v>6</v>
      </c>
      <c r="AQ342" s="3" t="s">
        <v>5</v>
      </c>
      <c r="AR342" s="3" t="s">
        <v>7</v>
      </c>
      <c r="AS342" s="3" t="s">
        <v>37</v>
      </c>
      <c r="AT342" s="3" t="s">
        <v>28</v>
      </c>
      <c r="AU342" s="3" t="s">
        <v>10</v>
      </c>
      <c r="AV342" s="3" t="s">
        <v>197</v>
      </c>
      <c r="AW342" s="4" t="s">
        <v>108</v>
      </c>
      <c r="AX342" s="4" t="s">
        <v>109</v>
      </c>
      <c r="AY342" s="4">
        <v>2010</v>
      </c>
      <c r="AZ342" s="3" t="s">
        <v>14</v>
      </c>
      <c r="BA342" s="3" t="s">
        <v>14</v>
      </c>
      <c r="BB342" s="3">
        <v>1000</v>
      </c>
      <c r="BC342" s="3">
        <v>1</v>
      </c>
      <c r="BD342" s="3">
        <v>0</v>
      </c>
      <c r="BE342" s="3">
        <v>0</v>
      </c>
      <c r="BF342" s="3">
        <v>0</v>
      </c>
      <c r="BG342" s="4" t="s">
        <v>15</v>
      </c>
      <c r="BH342" s="4" t="s">
        <v>623</v>
      </c>
      <c r="BI342" s="4" t="s">
        <v>17</v>
      </c>
      <c r="BJ342" s="4" t="s">
        <v>119</v>
      </c>
      <c r="BK342" s="4"/>
      <c r="BL342" s="3">
        <v>0.25600000000000001</v>
      </c>
      <c r="BM342" s="3"/>
      <c r="BN342" s="3"/>
      <c r="BO342" s="3" t="s">
        <v>20</v>
      </c>
      <c r="BP342" s="3" t="s">
        <v>20</v>
      </c>
      <c r="BQ342" s="3"/>
    </row>
    <row r="343" spans="1:69" x14ac:dyDescent="0.25">
      <c r="A343" s="2">
        <v>65</v>
      </c>
      <c r="B343" s="3" t="s">
        <v>354</v>
      </c>
      <c r="C343" s="3">
        <v>65.099999999999994</v>
      </c>
      <c r="D343" s="3" t="s">
        <v>780</v>
      </c>
      <c r="E343" s="3" t="s">
        <v>381</v>
      </c>
      <c r="F343" s="3"/>
      <c r="G343" s="3"/>
      <c r="H343" s="3" t="str">
        <f>IF(AK343&lt;'2_3 - Outliers'!$F$11,"Exclude, Low outlier",IF(AK343&gt;'2_3 - Outliers'!$F$12,"Exclude, High outlier",""))</f>
        <v/>
      </c>
      <c r="I343" s="3">
        <f>IF(AM343="",VLOOKUP(BI343,'4 -Impute_SE'!$B$10:$C$21,2,FALSE),Database!AM343)</f>
        <v>4.5708865248226961E-2</v>
      </c>
      <c r="J343" s="3">
        <f t="shared" si="65"/>
        <v>21.87759408529158</v>
      </c>
      <c r="K343" s="3" t="s">
        <v>1566</v>
      </c>
      <c r="L343" s="3">
        <f>1/VLOOKUP($K343,'5-7 Weighting'!J:K,2,FALSE)</f>
        <v>0.25</v>
      </c>
      <c r="M343" s="3">
        <f t="shared" si="66"/>
        <v>5.4693985213228951</v>
      </c>
      <c r="N343" s="3">
        <f>M343/(VLOOKUP($BI343,'5-7 Weighting'!$M$9:$N$20,2,FALSE)/VLOOKUP($BI343,'5-7 Weighting'!$M$9:$O$20,3,FALSE))</f>
        <v>0.11079974688878222</v>
      </c>
      <c r="O343" s="3">
        <f t="shared" si="67"/>
        <v>2.8563953148434282E-2</v>
      </c>
      <c r="P343" s="3" t="e">
        <f>1/VLOOKUP($K343,'5-7 Weighting'!Y:Z,2,FALSE)</f>
        <v>#N/A</v>
      </c>
      <c r="Q343" s="3" t="e">
        <f t="shared" si="71"/>
        <v>#N/A</v>
      </c>
      <c r="R343" s="3" t="e">
        <f>Q343/(VLOOKUP($BI343,'5-7 Weighting'!$AC$12:$AD$20,2,FALSE)/(VLOOKUP($BI343,'5-7 Weighting'!$AC$12:$AE$20,3,FALSE)))</f>
        <v>#N/A</v>
      </c>
      <c r="S343" s="3" t="e">
        <f t="shared" si="68"/>
        <v>#N/A</v>
      </c>
      <c r="T343" s="3" t="e">
        <f>1/VLOOKUP($K343,'5-7 Weighting'!$AO$9:$AP$311,2,FALSE)</f>
        <v>#N/A</v>
      </c>
      <c r="U343" s="3" t="e">
        <f t="shared" si="72"/>
        <v>#N/A</v>
      </c>
      <c r="V343" s="3" t="e">
        <f>U343/(VLOOKUP($BI343,'5-7 Weighting'!$AS$12:$AT$22,2,FALSE)/VLOOKUP($BI343,'5-7 Weighting'!$AS$12:$AU$22,3,FALSE))</f>
        <v>#N/A</v>
      </c>
      <c r="W343" s="3" t="e">
        <f t="shared" si="73"/>
        <v>#N/A</v>
      </c>
      <c r="X343" s="3">
        <f>1/VLOOKUP($K343,'5-7 Weighting'!$BE$9:$BF$487,2,FALSE)</f>
        <v>0.25</v>
      </c>
      <c r="Y343" s="3">
        <f t="shared" si="74"/>
        <v>5.4693985213228951</v>
      </c>
      <c r="Z343" s="3">
        <f>Y343/(VLOOKUP($BI343,'5-7 Weighting'!$BI$12:$BJ$23,2,FALSE)/VLOOKUP($BI343,'5-7 Weighting'!$BI$12:$BK$23,3,FALSE))</f>
        <v>8.6373524097217921E-2</v>
      </c>
      <c r="AA343" s="3">
        <f t="shared" si="75"/>
        <v>2.2266921765214588E-2</v>
      </c>
      <c r="AB343" s="3" t="e">
        <f>1/VLOOKUP($K343,'5-7 Weighting'!$BU$9:$BV$415,2,FALSE)</f>
        <v>#N/A</v>
      </c>
      <c r="AC343" s="3" t="e">
        <f t="shared" si="76"/>
        <v>#N/A</v>
      </c>
      <c r="AD343" s="3" t="e">
        <f>AC343/(VLOOKUP($BI343,'5-7 Weighting'!$BY$12:$BZ$23,2,FALSE)/(VLOOKUP($BI343,'5-7 Weighting'!$BY$12:$CA$23,3,FALSE)))</f>
        <v>#N/A</v>
      </c>
      <c r="AE343" s="3" t="e">
        <f t="shared" si="69"/>
        <v>#N/A</v>
      </c>
      <c r="AF343" s="3">
        <f>1/VLOOKUP($K343,'5-7 Weighting'!$CK$9:CL$445,2,FALSE)</f>
        <v>0.25</v>
      </c>
      <c r="AG343" s="3">
        <f t="shared" si="77"/>
        <v>5.4693985213228951</v>
      </c>
      <c r="AH343" s="3">
        <f>AG343/(VLOOKUP($BI343,'5-7 Weighting'!$CO$12:$CP$23,2,FALSE)/(VLOOKUP($BI343,'5-7 Weighting'!$CO$12:$CQ$23,3,FALSE)))</f>
        <v>8.3823322250204751E-2</v>
      </c>
      <c r="AI343" s="3">
        <f t="shared" si="70"/>
        <v>2.1609484829458288E-2</v>
      </c>
      <c r="AJ343" s="3" t="s">
        <v>357</v>
      </c>
      <c r="AK343" s="6">
        <v>0.25779800000000003</v>
      </c>
      <c r="AL343" s="3" t="s">
        <v>358</v>
      </c>
      <c r="AM343" s="3">
        <v>4.5708865248226961E-2</v>
      </c>
      <c r="AN343" s="3" t="s">
        <v>26</v>
      </c>
      <c r="AO343" s="3" t="s">
        <v>5</v>
      </c>
      <c r="AP343" s="3" t="s">
        <v>6</v>
      </c>
      <c r="AQ343" s="3" t="s">
        <v>5</v>
      </c>
      <c r="AR343" s="3" t="s">
        <v>7</v>
      </c>
      <c r="AS343" s="3" t="s">
        <v>359</v>
      </c>
      <c r="AT343" s="3" t="s">
        <v>28</v>
      </c>
      <c r="AU343" s="3" t="s">
        <v>10</v>
      </c>
      <c r="AV343" s="3" t="s">
        <v>11</v>
      </c>
      <c r="AW343" s="4" t="s">
        <v>108</v>
      </c>
      <c r="AX343" s="4" t="s">
        <v>366</v>
      </c>
      <c r="AY343" s="4">
        <v>2010</v>
      </c>
      <c r="AZ343" s="3" t="s">
        <v>14</v>
      </c>
      <c r="BA343" s="3" t="s">
        <v>14</v>
      </c>
      <c r="BB343" s="3">
        <v>473</v>
      </c>
      <c r="BC343" s="3">
        <v>1</v>
      </c>
      <c r="BD343" s="3">
        <v>0</v>
      </c>
      <c r="BE343" s="3">
        <v>0</v>
      </c>
      <c r="BF343" s="3">
        <v>0</v>
      </c>
      <c r="BG343" s="4" t="s">
        <v>15</v>
      </c>
      <c r="BH343" s="4" t="s">
        <v>775</v>
      </c>
      <c r="BI343" s="4" t="s">
        <v>42</v>
      </c>
      <c r="BJ343" s="4" t="s">
        <v>33</v>
      </c>
      <c r="BK343" s="4"/>
      <c r="BL343" s="3">
        <v>3.1059999999999999</v>
      </c>
      <c r="BM343" s="3"/>
      <c r="BN343" s="3"/>
      <c r="BO343" s="3" t="s">
        <v>20</v>
      </c>
      <c r="BP343" s="3">
        <v>5.64</v>
      </c>
      <c r="BQ343" s="3"/>
    </row>
    <row r="344" spans="1:69" x14ac:dyDescent="0.25">
      <c r="A344" s="2">
        <v>65</v>
      </c>
      <c r="B344" s="3" t="s">
        <v>354</v>
      </c>
      <c r="C344" s="3">
        <v>65.7</v>
      </c>
      <c r="D344" s="3" t="s">
        <v>355</v>
      </c>
      <c r="E344" s="3" t="s">
        <v>356</v>
      </c>
      <c r="F344" s="3"/>
      <c r="G344" s="3"/>
      <c r="H344" s="3" t="str">
        <f>IF(AK344&lt;'2_3 - Outliers'!$F$11,"Exclude, Low outlier",IF(AK344&gt;'2_3 - Outliers'!$F$12,"Exclude, High outlier",""))</f>
        <v/>
      </c>
      <c r="I344" s="3">
        <f>IF(AM344="",VLOOKUP(BI344,'4 -Impute_SE'!$B$10:$C$21,2,FALSE),Database!AM344)</f>
        <v>4.2483690280065892E-2</v>
      </c>
      <c r="J344" s="3">
        <f t="shared" si="65"/>
        <v>23.538444833951203</v>
      </c>
      <c r="K344" s="3" t="s">
        <v>1558</v>
      </c>
      <c r="L344" s="3">
        <f>1/VLOOKUP($K344,'5-7 Weighting'!J:K,2,FALSE)</f>
        <v>0.33333333333333331</v>
      </c>
      <c r="M344" s="3">
        <f t="shared" si="66"/>
        <v>7.8461482779837342</v>
      </c>
      <c r="N344" s="3">
        <f>M344/(VLOOKUP($BI344,'5-7 Weighting'!$M$9:$N$20,2,FALSE)/VLOOKUP($BI344,'5-7 Weighting'!$M$9:$O$20,3,FALSE))</f>
        <v>0.87568042864868623</v>
      </c>
      <c r="O344" s="3">
        <f t="shared" si="67"/>
        <v>0.2258169662182086</v>
      </c>
      <c r="P344" s="3" t="e">
        <f>1/VLOOKUP($K344,'5-7 Weighting'!Y:Z,2,FALSE)</f>
        <v>#N/A</v>
      </c>
      <c r="Q344" s="3" t="e">
        <f t="shared" si="71"/>
        <v>#N/A</v>
      </c>
      <c r="R344" s="3" t="e">
        <f>Q344/(VLOOKUP($BI344,'5-7 Weighting'!$AC$12:$AD$20,2,FALSE)/(VLOOKUP($BI344,'5-7 Weighting'!$AC$12:$AE$20,3,FALSE)))</f>
        <v>#N/A</v>
      </c>
      <c r="S344" s="3" t="e">
        <f t="shared" si="68"/>
        <v>#N/A</v>
      </c>
      <c r="T344" s="3" t="e">
        <f>1/VLOOKUP($K344,'5-7 Weighting'!$AO$9:$AP$311,2,FALSE)</f>
        <v>#N/A</v>
      </c>
      <c r="U344" s="3" t="e">
        <f t="shared" si="72"/>
        <v>#N/A</v>
      </c>
      <c r="V344" s="3" t="e">
        <f>U344/(VLOOKUP($BI344,'5-7 Weighting'!$AS$12:$AT$22,2,FALSE)/VLOOKUP($BI344,'5-7 Weighting'!$AS$12:$AU$22,3,FALSE))</f>
        <v>#N/A</v>
      </c>
      <c r="W344" s="3" t="e">
        <f t="shared" si="73"/>
        <v>#N/A</v>
      </c>
      <c r="X344" s="3">
        <f>1/VLOOKUP($K344,'5-7 Weighting'!$BE$9:$BF$487,2,FALSE)</f>
        <v>0.33333333333333331</v>
      </c>
      <c r="Y344" s="3">
        <f t="shared" si="74"/>
        <v>7.8461482779837342</v>
      </c>
      <c r="Z344" s="3">
        <f>Y344/(VLOOKUP($BI344,'5-7 Weighting'!$BI$12:$BJ$23,2,FALSE)/VLOOKUP($BI344,'5-7 Weighting'!$BI$12:$BK$23,3,FALSE))</f>
        <v>0.79890814933705256</v>
      </c>
      <c r="AA344" s="3">
        <f t="shared" si="75"/>
        <v>0.20601923791844176</v>
      </c>
      <c r="AB344" s="3" t="e">
        <f>1/VLOOKUP($K344,'5-7 Weighting'!$BU$9:$BV$415,2,FALSE)</f>
        <v>#N/A</v>
      </c>
      <c r="AC344" s="3" t="e">
        <f t="shared" si="76"/>
        <v>#N/A</v>
      </c>
      <c r="AD344" s="3" t="e">
        <f>AC344/(VLOOKUP($BI344,'5-7 Weighting'!$BY$12:$BZ$23,2,FALSE)/(VLOOKUP($BI344,'5-7 Weighting'!$BY$12:$CA$23,3,FALSE)))</f>
        <v>#N/A</v>
      </c>
      <c r="AE344" s="3" t="e">
        <f t="shared" si="69"/>
        <v>#N/A</v>
      </c>
      <c r="AF344" s="3">
        <f>1/VLOOKUP($K344,'5-7 Weighting'!$CK$9:CL$445,2,FALSE)</f>
        <v>0.33333333333333331</v>
      </c>
      <c r="AG344" s="3">
        <f t="shared" si="77"/>
        <v>7.8461482779837342</v>
      </c>
      <c r="AH344" s="3">
        <f>AG344/(VLOOKUP($BI344,'5-7 Weighting'!$CO$12:$CP$23,2,FALSE)/(VLOOKUP($BI344,'5-7 Weighting'!$CO$12:$CQ$23,3,FALSE)))</f>
        <v>0.82409492417250552</v>
      </c>
      <c r="AI344" s="3">
        <f t="shared" si="70"/>
        <v>0.21251430266590904</v>
      </c>
      <c r="AJ344" s="3" t="s">
        <v>357</v>
      </c>
      <c r="AK344" s="6">
        <v>0.25787599999999999</v>
      </c>
      <c r="AL344" s="3" t="s">
        <v>358</v>
      </c>
      <c r="AM344" s="3">
        <v>4.2483690280065892E-2</v>
      </c>
      <c r="AN344" s="3" t="s">
        <v>26</v>
      </c>
      <c r="AO344" s="3" t="s">
        <v>5</v>
      </c>
      <c r="AP344" s="3" t="s">
        <v>6</v>
      </c>
      <c r="AQ344" s="3" t="s">
        <v>5</v>
      </c>
      <c r="AR344" s="3" t="s">
        <v>7</v>
      </c>
      <c r="AS344" s="3" t="s">
        <v>359</v>
      </c>
      <c r="AT344" s="3" t="s">
        <v>28</v>
      </c>
      <c r="AU344" s="3" t="s">
        <v>10</v>
      </c>
      <c r="AV344" s="3" t="s">
        <v>11</v>
      </c>
      <c r="AW344" s="3" t="s">
        <v>108</v>
      </c>
      <c r="AX344" s="3" t="s">
        <v>360</v>
      </c>
      <c r="AY344" s="3">
        <v>2010</v>
      </c>
      <c r="AZ344" s="3" t="s">
        <v>14</v>
      </c>
      <c r="BA344" s="3" t="s">
        <v>14</v>
      </c>
      <c r="BB344" s="3">
        <v>473</v>
      </c>
      <c r="BC344" s="3">
        <v>1</v>
      </c>
      <c r="BD344" s="3">
        <v>0</v>
      </c>
      <c r="BE344" s="3">
        <v>0</v>
      </c>
      <c r="BF344" s="3">
        <v>0</v>
      </c>
      <c r="BG344" s="3" t="s">
        <v>348</v>
      </c>
      <c r="BH344" s="3" t="s">
        <v>361</v>
      </c>
      <c r="BI344" s="3" t="s">
        <v>350</v>
      </c>
      <c r="BJ344" s="3" t="s">
        <v>33</v>
      </c>
      <c r="BK344" s="4"/>
      <c r="BL344" s="3">
        <v>2.8029999999999999</v>
      </c>
      <c r="BM344" s="3"/>
      <c r="BN344" s="3"/>
      <c r="BO344" s="3" t="s">
        <v>20</v>
      </c>
      <c r="BP344" s="3">
        <v>6.07</v>
      </c>
      <c r="BQ344" s="3"/>
    </row>
    <row r="345" spans="1:69" x14ac:dyDescent="0.25">
      <c r="A345" s="2">
        <v>177</v>
      </c>
      <c r="B345" s="3" t="s">
        <v>1258</v>
      </c>
      <c r="C345" s="3">
        <v>177.2</v>
      </c>
      <c r="D345" s="3" t="s">
        <v>1262</v>
      </c>
      <c r="E345" s="3" t="s">
        <v>1263</v>
      </c>
      <c r="F345" s="3"/>
      <c r="G345" s="3"/>
      <c r="H345" s="3" t="str">
        <f>IF(AK345&lt;'2_3 - Outliers'!$F$11,"Exclude, Low outlier",IF(AK345&gt;'2_3 - Outliers'!$F$12,"Exclude, High outlier",""))</f>
        <v/>
      </c>
      <c r="I345" s="3">
        <f>IF(AM345="",VLOOKUP(BI345,'4 -Impute_SE'!$B$10:$C$21,2,FALSE),Database!AM345)</f>
        <v>4.5403508771929821E-2</v>
      </c>
      <c r="J345" s="3">
        <f t="shared" si="65"/>
        <v>22.024729520865534</v>
      </c>
      <c r="K345" s="3" t="s">
        <v>1711</v>
      </c>
      <c r="L345" s="3">
        <f>1/VLOOKUP($K345,'5-7 Weighting'!J:K,2,FALSE)</f>
        <v>1</v>
      </c>
      <c r="M345" s="3">
        <f t="shared" si="66"/>
        <v>22.024729520865534</v>
      </c>
      <c r="N345" s="3">
        <f>M345/(VLOOKUP($BI345,'5-7 Weighting'!$M$9:$N$20,2,FALSE)/VLOOKUP($BI345,'5-7 Weighting'!$M$9:$O$20,3,FALSE))</f>
        <v>0.40737811779641075</v>
      </c>
      <c r="O345" s="3">
        <f t="shared" si="67"/>
        <v>0.10542945688571109</v>
      </c>
      <c r="P345" s="3" t="e">
        <f>1/VLOOKUP($K345,'5-7 Weighting'!Y:Z,2,FALSE)</f>
        <v>#N/A</v>
      </c>
      <c r="Q345" s="3" t="e">
        <f t="shared" si="71"/>
        <v>#N/A</v>
      </c>
      <c r="R345" s="3" t="e">
        <f>Q345/(VLOOKUP($BI345,'5-7 Weighting'!$AC$12:$AD$20,2,FALSE)/(VLOOKUP($BI345,'5-7 Weighting'!$AC$12:$AE$20,3,FALSE)))</f>
        <v>#N/A</v>
      </c>
      <c r="S345" s="3" t="e">
        <f t="shared" si="68"/>
        <v>#N/A</v>
      </c>
      <c r="T345" s="3" t="e">
        <f>1/VLOOKUP($K345,'5-7 Weighting'!$AO$9:$AP$311,2,FALSE)</f>
        <v>#N/A</v>
      </c>
      <c r="U345" s="3" t="e">
        <f t="shared" si="72"/>
        <v>#N/A</v>
      </c>
      <c r="V345" s="3" t="e">
        <f>U345/(VLOOKUP($BI345,'5-7 Weighting'!$AS$12:$AT$22,2,FALSE)/VLOOKUP($BI345,'5-7 Weighting'!$AS$12:$AU$22,3,FALSE))</f>
        <v>#N/A</v>
      </c>
      <c r="W345" s="3" t="e">
        <f t="shared" si="73"/>
        <v>#N/A</v>
      </c>
      <c r="X345" s="3">
        <f>1/VLOOKUP($K345,'5-7 Weighting'!$BE$9:$BF$487,2,FALSE)</f>
        <v>1</v>
      </c>
      <c r="Y345" s="3">
        <f t="shared" si="74"/>
        <v>22.024729520865534</v>
      </c>
      <c r="Z345" s="3">
        <f>Y345/(VLOOKUP($BI345,'5-7 Weighting'!$BI$12:$BJ$23,2,FALSE)/VLOOKUP($BI345,'5-7 Weighting'!$BI$12:$BK$23,3,FALSE))</f>
        <v>0.34038173123206034</v>
      </c>
      <c r="AA345" s="3">
        <f t="shared" si="75"/>
        <v>8.8090792042857205E-2</v>
      </c>
      <c r="AB345" s="3">
        <f>1/VLOOKUP($K345,'5-7 Weighting'!$BU$9:$BV$415,2,FALSE)</f>
        <v>1</v>
      </c>
      <c r="AC345" s="3">
        <f t="shared" si="76"/>
        <v>22.024729520865534</v>
      </c>
      <c r="AD345" s="3">
        <f>AC345/(VLOOKUP($BI345,'5-7 Weighting'!$BY$12:$BZ$23,2,FALSE)/(VLOOKUP($BI345,'5-7 Weighting'!$BY$12:$CA$23,3,FALSE)))</f>
        <v>0.97447750058940019</v>
      </c>
      <c r="AE345" s="3">
        <f t="shared" si="69"/>
        <v>0.25219477715253674</v>
      </c>
      <c r="AF345" s="3">
        <f>1/VLOOKUP($K345,'5-7 Weighting'!$CK$9:CL$445,2,FALSE)</f>
        <v>1</v>
      </c>
      <c r="AG345" s="3">
        <f t="shared" si="77"/>
        <v>22.024729520865534</v>
      </c>
      <c r="AH345" s="3">
        <f>AG345/(VLOOKUP($BI345,'5-7 Weighting'!$CO$12:$CP$23,2,FALSE)/(VLOOKUP($BI345,'5-7 Weighting'!$CO$12:$CQ$23,3,FALSE)))</f>
        <v>0.33766232050884298</v>
      </c>
      <c r="AI345" s="3">
        <f t="shared" si="70"/>
        <v>8.7387008547688549E-2</v>
      </c>
      <c r="AJ345" s="3" t="s">
        <v>370</v>
      </c>
      <c r="AK345" s="6">
        <v>0.25879999999999997</v>
      </c>
      <c r="AL345" s="3" t="s">
        <v>358</v>
      </c>
      <c r="AM345" s="3">
        <v>4.5403508771929821E-2</v>
      </c>
      <c r="AN345" s="3" t="s">
        <v>26</v>
      </c>
      <c r="AO345" s="3" t="s">
        <v>5</v>
      </c>
      <c r="AP345" s="3" t="s">
        <v>1312</v>
      </c>
      <c r="AQ345" s="3" t="s">
        <v>5</v>
      </c>
      <c r="AR345" s="3" t="s">
        <v>7</v>
      </c>
      <c r="AS345" s="3" t="s">
        <v>1318</v>
      </c>
      <c r="AT345" s="3" t="s">
        <v>38</v>
      </c>
      <c r="AU345" s="3" t="s">
        <v>10</v>
      </c>
      <c r="AV345" s="3" t="s">
        <v>11</v>
      </c>
      <c r="AW345" s="4" t="s">
        <v>340</v>
      </c>
      <c r="AX345" s="4" t="s">
        <v>1343</v>
      </c>
      <c r="AY345" s="4">
        <v>2014</v>
      </c>
      <c r="AZ345" s="3" t="s">
        <v>14</v>
      </c>
      <c r="BA345" s="3" t="s">
        <v>2425</v>
      </c>
      <c r="BB345" s="3">
        <v>491</v>
      </c>
      <c r="BC345" s="3">
        <v>1</v>
      </c>
      <c r="BD345" s="3">
        <v>0</v>
      </c>
      <c r="BE345" s="3">
        <v>1</v>
      </c>
      <c r="BF345" s="3">
        <v>1</v>
      </c>
      <c r="BG345" s="4" t="s">
        <v>15</v>
      </c>
      <c r="BH345" s="4" t="s">
        <v>1391</v>
      </c>
      <c r="BI345" s="3" t="s">
        <v>17</v>
      </c>
      <c r="BJ345" s="4" t="s">
        <v>33</v>
      </c>
      <c r="BK345" s="4"/>
      <c r="BL345" s="3">
        <v>0.25879999999999997</v>
      </c>
      <c r="BM345" s="3"/>
      <c r="BN345" s="3"/>
      <c r="BO345" s="3"/>
      <c r="BP345" s="3">
        <v>5.7</v>
      </c>
      <c r="BQ345" s="3" t="s">
        <v>1305</v>
      </c>
    </row>
    <row r="346" spans="1:69" x14ac:dyDescent="0.25">
      <c r="A346" s="2">
        <v>31</v>
      </c>
      <c r="B346" s="3" t="s">
        <v>162</v>
      </c>
      <c r="C346" s="3">
        <v>31.1</v>
      </c>
      <c r="D346" s="3" t="s">
        <v>944</v>
      </c>
      <c r="E346" s="3" t="s">
        <v>164</v>
      </c>
      <c r="F346" s="3">
        <v>1</v>
      </c>
      <c r="G346" s="3"/>
      <c r="H346" s="3" t="str">
        <f>IF(AK346&lt;'2_3 - Outliers'!$F$11,"Exclude, Low outlier",IF(AK346&gt;'2_3 - Outliers'!$F$12,"Exclude, High outlier",""))</f>
        <v/>
      </c>
      <c r="I346" s="3">
        <f>IF(AM346="",VLOOKUP(BI346,'4 -Impute_SE'!$B$10:$C$21,2,FALSE),Database!AM346)</f>
        <v>6.6666666666666666E-2</v>
      </c>
      <c r="J346" s="3">
        <f t="shared" si="65"/>
        <v>15</v>
      </c>
      <c r="K346" s="3" t="s">
        <v>1664</v>
      </c>
      <c r="L346" s="3">
        <f>1/VLOOKUP($K346,'5-7 Weighting'!J:K,2,FALSE)</f>
        <v>0.5</v>
      </c>
      <c r="M346" s="3">
        <f t="shared" si="66"/>
        <v>7.5</v>
      </c>
      <c r="N346" s="3">
        <f>M346/(VLOOKUP($BI346,'5-7 Weighting'!$M$9:$N$20,2,FALSE)/VLOOKUP($BI346,'5-7 Weighting'!$M$9:$O$20,3,FALSE))</f>
        <v>0.70859986225498484</v>
      </c>
      <c r="O346" s="3">
        <f t="shared" si="67"/>
        <v>0.18423596418629606</v>
      </c>
      <c r="P346" s="3">
        <f>1/VLOOKUP($K346,'5-7 Weighting'!Y:Z,2,FALSE)</f>
        <v>0.5</v>
      </c>
      <c r="Q346" s="3">
        <f t="shared" si="71"/>
        <v>7.5</v>
      </c>
      <c r="R346" s="3">
        <f>Q346/(VLOOKUP($BI346,'5-7 Weighting'!$AC$12:$AD$20,2,FALSE)/(VLOOKUP($BI346,'5-7 Weighting'!$AC$12:$AE$20,3,FALSE)))</f>
        <v>1.5060595365830187</v>
      </c>
      <c r="S346" s="3">
        <f t="shared" si="68"/>
        <v>0.39157547951158489</v>
      </c>
      <c r="T346" s="3">
        <f>1/VLOOKUP($K346,'5-7 Weighting'!$AO$9:$AP$311,2,FALSE)</f>
        <v>0.5</v>
      </c>
      <c r="U346" s="3">
        <f t="shared" si="72"/>
        <v>7.5</v>
      </c>
      <c r="V346" s="3">
        <f>U346/(VLOOKUP($BI346,'5-7 Weighting'!$AS$12:$AT$22,2,FALSE)/VLOOKUP($BI346,'5-7 Weighting'!$AS$12:$AU$22,3,FALSE))</f>
        <v>1.9276114490772238</v>
      </c>
      <c r="W346" s="3">
        <f t="shared" si="73"/>
        <v>0.50117897676007817</v>
      </c>
      <c r="X346" s="3" t="e">
        <f>1/VLOOKUP($K346,'5-7 Weighting'!$BE$9:$BF$487,2,FALSE)</f>
        <v>#N/A</v>
      </c>
      <c r="Y346" s="3" t="e">
        <f t="shared" si="74"/>
        <v>#N/A</v>
      </c>
      <c r="Z346" s="3" t="e">
        <f>Y346/(VLOOKUP($BI346,'5-7 Weighting'!$BI$12:$BJ$23,2,FALSE)/VLOOKUP($BI346,'5-7 Weighting'!$BI$12:$BK$23,3,FALSE))</f>
        <v>#N/A</v>
      </c>
      <c r="AA346" s="3" t="e">
        <f t="shared" si="75"/>
        <v>#N/A</v>
      </c>
      <c r="AB346" s="3" t="e">
        <f>1/VLOOKUP($K346,'5-7 Weighting'!$BU$9:$BV$415,2,FALSE)</f>
        <v>#N/A</v>
      </c>
      <c r="AC346" s="3" t="e">
        <f t="shared" si="76"/>
        <v>#N/A</v>
      </c>
      <c r="AD346" s="3" t="e">
        <f>AC346/(VLOOKUP($BI346,'5-7 Weighting'!$BY$12:$BZ$23,2,FALSE)/(VLOOKUP($BI346,'5-7 Weighting'!$BY$12:$CA$23,3,FALSE)))</f>
        <v>#N/A</v>
      </c>
      <c r="AE346" s="3" t="e">
        <f t="shared" si="69"/>
        <v>#N/A</v>
      </c>
      <c r="AF346" s="3" t="e">
        <f>1/VLOOKUP($K346,'5-7 Weighting'!$CK$9:CL$445,2,FALSE)</f>
        <v>#N/A</v>
      </c>
      <c r="AG346" s="3" t="e">
        <f t="shared" si="77"/>
        <v>#N/A</v>
      </c>
      <c r="AH346" s="3" t="e">
        <f>AG346/(VLOOKUP($BI346,'5-7 Weighting'!$CO$12:$CP$23,2,FALSE)/(VLOOKUP($BI346,'5-7 Weighting'!$CO$12:$CQ$23,3,FALSE)))</f>
        <v>#N/A</v>
      </c>
      <c r="AI346" s="3" t="e">
        <f t="shared" si="70"/>
        <v>#N/A</v>
      </c>
      <c r="AJ346" s="3" t="s">
        <v>94</v>
      </c>
      <c r="AK346" s="6">
        <v>0.26</v>
      </c>
      <c r="AL346" s="3" t="s">
        <v>4</v>
      </c>
      <c r="AM346" s="3">
        <v>6.6666666666666666E-2</v>
      </c>
      <c r="AN346" s="3" t="s">
        <v>26</v>
      </c>
      <c r="AO346" s="3" t="s">
        <v>5</v>
      </c>
      <c r="AP346" s="3" t="s">
        <v>6</v>
      </c>
      <c r="AQ346" s="3" t="s">
        <v>5</v>
      </c>
      <c r="AR346" s="3" t="s">
        <v>55</v>
      </c>
      <c r="AS346" s="3" t="s">
        <v>165</v>
      </c>
      <c r="AT346" s="3" t="s">
        <v>95</v>
      </c>
      <c r="AU346" s="3" t="s">
        <v>57</v>
      </c>
      <c r="AV346" s="3" t="s">
        <v>39</v>
      </c>
      <c r="AW346" s="4" t="s">
        <v>12</v>
      </c>
      <c r="AX346" s="4" t="s">
        <v>166</v>
      </c>
      <c r="AY346" s="4">
        <v>1999</v>
      </c>
      <c r="AZ346" s="3" t="s">
        <v>30</v>
      </c>
      <c r="BA346" s="3" t="s">
        <v>30</v>
      </c>
      <c r="BB346" s="3">
        <v>8707</v>
      </c>
      <c r="BC346" s="3">
        <v>0</v>
      </c>
      <c r="BD346" s="3">
        <v>0</v>
      </c>
      <c r="BE346" s="3">
        <v>0</v>
      </c>
      <c r="BF346" s="3">
        <v>0</v>
      </c>
      <c r="BG346" s="4" t="s">
        <v>332</v>
      </c>
      <c r="BH346" s="4" t="s">
        <v>613</v>
      </c>
      <c r="BI346" s="4" t="s">
        <v>468</v>
      </c>
      <c r="BJ346" s="4" t="s">
        <v>168</v>
      </c>
      <c r="BK346" s="4" t="s">
        <v>99</v>
      </c>
      <c r="BL346" s="3">
        <v>0.2848</v>
      </c>
      <c r="BM346" s="3">
        <v>1.329496102309317</v>
      </c>
      <c r="BN346" s="3"/>
      <c r="BO346" s="3" t="s">
        <v>60</v>
      </c>
      <c r="BP346" s="3">
        <v>3.9</v>
      </c>
      <c r="BQ346" s="3"/>
    </row>
    <row r="347" spans="1:69" x14ac:dyDescent="0.25">
      <c r="A347" s="2">
        <v>21</v>
      </c>
      <c r="B347" s="3" t="s">
        <v>441</v>
      </c>
      <c r="C347" s="3">
        <v>21.2</v>
      </c>
      <c r="D347" s="3" t="s">
        <v>755</v>
      </c>
      <c r="E347" s="3" t="s">
        <v>443</v>
      </c>
      <c r="F347" s="3"/>
      <c r="G347" s="3"/>
      <c r="H347" s="3" t="str">
        <f>IF(AK347&lt;'2_3 - Outliers'!$F$11,"Exclude, Low outlier",IF(AK347&gt;'2_3 - Outliers'!$F$12,"Exclude, High outlier",""))</f>
        <v/>
      </c>
      <c r="I347" s="3">
        <f>IF(AM347="",VLOOKUP(BI347,'4 -Impute_SE'!$B$10:$C$21,2,FALSE),Database!AM347)</f>
        <v>2.6526526526526529E-2</v>
      </c>
      <c r="J347" s="3">
        <f t="shared" si="65"/>
        <v>37.698113207547166</v>
      </c>
      <c r="K347" s="3" t="s">
        <v>1712</v>
      </c>
      <c r="L347" s="3">
        <f>1/VLOOKUP($K347,'5-7 Weighting'!J:K,2,FALSE)</f>
        <v>1</v>
      </c>
      <c r="M347" s="3">
        <f t="shared" si="66"/>
        <v>37.698113207547166</v>
      </c>
      <c r="N347" s="3">
        <f>M347/(VLOOKUP($BI347,'5-7 Weighting'!$M$9:$N$20,2,FALSE)/VLOOKUP($BI347,'5-7 Weighting'!$M$9:$O$20,3,FALSE))</f>
        <v>0.76369300669840356</v>
      </c>
      <c r="O347" s="3">
        <f t="shared" si="67"/>
        <v>0.20237864677507694</v>
      </c>
      <c r="P347" s="3" t="e">
        <f>1/VLOOKUP($K347,'5-7 Weighting'!Y:Z,2,FALSE)</f>
        <v>#N/A</v>
      </c>
      <c r="Q347" s="3" t="e">
        <f t="shared" si="71"/>
        <v>#N/A</v>
      </c>
      <c r="R347" s="3" t="e">
        <f>Q347/(VLOOKUP($BI347,'5-7 Weighting'!$AC$12:$AD$20,2,FALSE)/(VLOOKUP($BI347,'5-7 Weighting'!$AC$12:$AE$20,3,FALSE)))</f>
        <v>#N/A</v>
      </c>
      <c r="S347" s="3" t="e">
        <f t="shared" si="68"/>
        <v>#N/A</v>
      </c>
      <c r="T347" s="3">
        <f>1/VLOOKUP($K347,'5-7 Weighting'!$AO$9:$AP$311,2,FALSE)</f>
        <v>1</v>
      </c>
      <c r="U347" s="3">
        <f t="shared" si="72"/>
        <v>37.698113207547166</v>
      </c>
      <c r="V347" s="3">
        <f>U347/(VLOOKUP($BI347,'5-7 Weighting'!$AS$12:$AT$22,2,FALSE)/VLOOKUP($BI347,'5-7 Weighting'!$AS$12:$AU$22,3,FALSE))</f>
        <v>2.1246443556721721</v>
      </c>
      <c r="W347" s="3">
        <f t="shared" si="73"/>
        <v>0.56303075425312565</v>
      </c>
      <c r="X347" s="3" t="e">
        <f>1/VLOOKUP($K347,'5-7 Weighting'!$BE$9:$BF$487,2,FALSE)</f>
        <v>#N/A</v>
      </c>
      <c r="Y347" s="3" t="e">
        <f t="shared" si="74"/>
        <v>#N/A</v>
      </c>
      <c r="Z347" s="3" t="e">
        <f>Y347/(VLOOKUP($BI347,'5-7 Weighting'!$BI$12:$BJ$23,2,FALSE)/VLOOKUP($BI347,'5-7 Weighting'!$BI$12:$BK$23,3,FALSE))</f>
        <v>#N/A</v>
      </c>
      <c r="AA347" s="3" t="e">
        <f t="shared" si="75"/>
        <v>#N/A</v>
      </c>
      <c r="AB347" s="3" t="e">
        <f>1/VLOOKUP($K347,'5-7 Weighting'!$BU$9:$BV$415,2,FALSE)</f>
        <v>#N/A</v>
      </c>
      <c r="AC347" s="3" t="e">
        <f t="shared" si="76"/>
        <v>#N/A</v>
      </c>
      <c r="AD347" s="3" t="e">
        <f>AC347/(VLOOKUP($BI347,'5-7 Weighting'!$BY$12:$BZ$23,2,FALSE)/(VLOOKUP($BI347,'5-7 Weighting'!$BY$12:$CA$23,3,FALSE)))</f>
        <v>#N/A</v>
      </c>
      <c r="AE347" s="3" t="e">
        <f t="shared" si="69"/>
        <v>#N/A</v>
      </c>
      <c r="AF347" s="3">
        <f>1/VLOOKUP($K347,'5-7 Weighting'!$CK$9:CL$445,2,FALSE)</f>
        <v>1</v>
      </c>
      <c r="AG347" s="3">
        <f t="shared" si="77"/>
        <v>37.698113207547166</v>
      </c>
      <c r="AH347" s="3">
        <f>AG347/(VLOOKUP($BI347,'5-7 Weighting'!$CO$12:$CP$23,2,FALSE)/(VLOOKUP($BI347,'5-7 Weighting'!$CO$12:$CQ$23,3,FALSE)))</f>
        <v>0.57775659961538417</v>
      </c>
      <c r="AI347" s="3">
        <f t="shared" si="70"/>
        <v>0.15310549889807681</v>
      </c>
      <c r="AJ347" s="3" t="s">
        <v>267</v>
      </c>
      <c r="AK347" s="6">
        <v>0.26500000000000001</v>
      </c>
      <c r="AL347" s="3" t="s">
        <v>157</v>
      </c>
      <c r="AM347" s="3">
        <v>2.6526526526526529E-2</v>
      </c>
      <c r="AN347" s="3" t="s">
        <v>26</v>
      </c>
      <c r="AO347" s="3" t="s">
        <v>5</v>
      </c>
      <c r="AP347" s="3" t="s">
        <v>6</v>
      </c>
      <c r="AQ347" s="3" t="s">
        <v>5</v>
      </c>
      <c r="AR347" s="3" t="s">
        <v>7</v>
      </c>
      <c r="AS347" s="3" t="s">
        <v>8</v>
      </c>
      <c r="AT347" s="3" t="s">
        <v>28</v>
      </c>
      <c r="AU347" s="3" t="s">
        <v>10</v>
      </c>
      <c r="AV347" s="3" t="s">
        <v>11</v>
      </c>
      <c r="AW347" s="4" t="s">
        <v>12</v>
      </c>
      <c r="AX347" s="4" t="s">
        <v>756</v>
      </c>
      <c r="AY347" s="4" t="s">
        <v>445</v>
      </c>
      <c r="AZ347" s="3" t="s">
        <v>2425</v>
      </c>
      <c r="BA347" s="3" t="s">
        <v>30</v>
      </c>
      <c r="BB347" s="3">
        <v>868</v>
      </c>
      <c r="BC347" s="3">
        <v>1</v>
      </c>
      <c r="BD347" s="3">
        <v>0</v>
      </c>
      <c r="BE347" s="3">
        <v>0</v>
      </c>
      <c r="BF347" s="3">
        <v>0</v>
      </c>
      <c r="BG347" s="4" t="s">
        <v>15</v>
      </c>
      <c r="BH347" s="4" t="s">
        <v>465</v>
      </c>
      <c r="BI347" s="4" t="s">
        <v>42</v>
      </c>
      <c r="BJ347" s="4" t="s">
        <v>33</v>
      </c>
      <c r="BK347" s="4"/>
      <c r="BL347" s="3">
        <v>0.26500000000000001</v>
      </c>
      <c r="BM347" s="3"/>
      <c r="BN347" s="3"/>
      <c r="BO347" s="3" t="s">
        <v>20</v>
      </c>
      <c r="BP347" s="3">
        <v>9.99</v>
      </c>
      <c r="BQ347" s="3"/>
    </row>
    <row r="348" spans="1:69" x14ac:dyDescent="0.25">
      <c r="A348" s="2">
        <v>172</v>
      </c>
      <c r="B348" s="3" t="s">
        <v>1241</v>
      </c>
      <c r="C348" s="3">
        <v>172.2</v>
      </c>
      <c r="D348" s="3" t="s">
        <v>1242</v>
      </c>
      <c r="E348" s="3" t="s">
        <v>1243</v>
      </c>
      <c r="F348" s="3"/>
      <c r="G348" s="3"/>
      <c r="H348" s="3" t="str">
        <f>IF(AK348&lt;'2_3 - Outliers'!$F$11,"Exclude, Low outlier",IF(AK348&gt;'2_3 - Outliers'!$F$12,"Exclude, High outlier",""))</f>
        <v/>
      </c>
      <c r="I348" s="3">
        <f>IF(AM348="",VLOOKUP(BI348,'4 -Impute_SE'!$B$10:$C$21,2,FALSE),Database!AM348)</f>
        <v>8.9943000000000009E-2</v>
      </c>
      <c r="J348" s="3">
        <f t="shared" si="65"/>
        <v>11.118152607762694</v>
      </c>
      <c r="K348" s="3" t="s">
        <v>1713</v>
      </c>
      <c r="L348" s="3">
        <f>1/VLOOKUP($K348,'5-7 Weighting'!J:K,2,FALSE)</f>
        <v>1</v>
      </c>
      <c r="M348" s="3">
        <f t="shared" si="66"/>
        <v>11.118152607762694</v>
      </c>
      <c r="N348" s="3">
        <f>M348/(VLOOKUP($BI348,'5-7 Weighting'!$M$9:$N$20,2,FALSE)/VLOOKUP($BI348,'5-7 Weighting'!$M$9:$O$20,3,FALSE))</f>
        <v>0.62090715659934126</v>
      </c>
      <c r="O348" s="3">
        <f t="shared" si="67"/>
        <v>0.16487941180632867</v>
      </c>
      <c r="P348" s="3" t="e">
        <f>1/VLOOKUP($K348,'5-7 Weighting'!Y:Z,2,FALSE)</f>
        <v>#N/A</v>
      </c>
      <c r="Q348" s="3" t="e">
        <f t="shared" si="71"/>
        <v>#N/A</v>
      </c>
      <c r="R348" s="3" t="e">
        <f>Q348/(VLOOKUP($BI348,'5-7 Weighting'!$AC$12:$AD$20,2,FALSE)/(VLOOKUP($BI348,'5-7 Weighting'!$AC$12:$AE$20,3,FALSE)))</f>
        <v>#N/A</v>
      </c>
      <c r="S348" s="3" t="e">
        <f t="shared" si="68"/>
        <v>#N/A</v>
      </c>
      <c r="T348" s="3" t="e">
        <f>1/VLOOKUP($K348,'5-7 Weighting'!$AO$9:$AP$311,2,FALSE)</f>
        <v>#N/A</v>
      </c>
      <c r="U348" s="3" t="e">
        <f t="shared" si="72"/>
        <v>#N/A</v>
      </c>
      <c r="V348" s="3" t="e">
        <f>U348/(VLOOKUP($BI348,'5-7 Weighting'!$AS$12:$AT$22,2,FALSE)/VLOOKUP($BI348,'5-7 Weighting'!$AS$12:$AU$22,3,FALSE))</f>
        <v>#N/A</v>
      </c>
      <c r="W348" s="3" t="e">
        <f t="shared" si="73"/>
        <v>#N/A</v>
      </c>
      <c r="X348" s="3">
        <f>1/VLOOKUP($K348,'5-7 Weighting'!$BE$9:$BF$487,2,FALSE)</f>
        <v>1</v>
      </c>
      <c r="Y348" s="3">
        <f t="shared" si="74"/>
        <v>11.118152607762694</v>
      </c>
      <c r="Z348" s="3">
        <f>Y348/(VLOOKUP($BI348,'5-7 Weighting'!$BI$12:$BJ$23,2,FALSE)/VLOOKUP($BI348,'5-7 Weighting'!$BI$12:$BK$23,3,FALSE))</f>
        <v>0.6119088062646747</v>
      </c>
      <c r="AA348" s="3">
        <f t="shared" si="75"/>
        <v>0.1624899358683593</v>
      </c>
      <c r="AB348" s="3" t="e">
        <f>1/VLOOKUP($K348,'5-7 Weighting'!$BU$9:$BV$415,2,FALSE)</f>
        <v>#N/A</v>
      </c>
      <c r="AC348" s="3" t="e">
        <f t="shared" si="76"/>
        <v>#N/A</v>
      </c>
      <c r="AD348" s="3" t="e">
        <f>AC348/(VLOOKUP($BI348,'5-7 Weighting'!$BY$12:$BZ$23,2,FALSE)/(VLOOKUP($BI348,'5-7 Weighting'!$BY$12:$CA$23,3,FALSE)))</f>
        <v>#N/A</v>
      </c>
      <c r="AE348" s="3" t="e">
        <f t="shared" si="69"/>
        <v>#N/A</v>
      </c>
      <c r="AF348" s="3" t="e">
        <f>1/VLOOKUP($K348,'5-7 Weighting'!$CK$9:CL$445,2,FALSE)</f>
        <v>#N/A</v>
      </c>
      <c r="AG348" s="3" t="e">
        <f t="shared" si="77"/>
        <v>#N/A</v>
      </c>
      <c r="AH348" s="3" t="e">
        <f>AG348/(VLOOKUP($BI348,'5-7 Weighting'!$CO$12:$CP$23,2,FALSE)/(VLOOKUP($BI348,'5-7 Weighting'!$CO$12:$CQ$23,3,FALSE)))</f>
        <v>#N/A</v>
      </c>
      <c r="AI348" s="3" t="e">
        <f t="shared" si="70"/>
        <v>#N/A</v>
      </c>
      <c r="AJ348" s="3" t="s">
        <v>1308</v>
      </c>
      <c r="AK348" s="6">
        <v>0.265546</v>
      </c>
      <c r="AL348" s="3" t="s">
        <v>358</v>
      </c>
      <c r="AM348" s="3">
        <v>8.9943000000000009E-2</v>
      </c>
      <c r="AN348" s="3" t="s">
        <v>1310</v>
      </c>
      <c r="AO348" s="3" t="s">
        <v>5</v>
      </c>
      <c r="AP348" s="3" t="s">
        <v>1312</v>
      </c>
      <c r="AQ348" s="3" t="s">
        <v>5</v>
      </c>
      <c r="AR348" s="3" t="s">
        <v>7</v>
      </c>
      <c r="AS348" s="3" t="s">
        <v>1324</v>
      </c>
      <c r="AT348" s="3" t="s">
        <v>38</v>
      </c>
      <c r="AU348" s="3" t="s">
        <v>10</v>
      </c>
      <c r="AV348" s="3" t="s">
        <v>11</v>
      </c>
      <c r="AW348" s="4" t="s">
        <v>1341</v>
      </c>
      <c r="AX348" s="4" t="s">
        <v>109</v>
      </c>
      <c r="AY348" s="4">
        <v>2015</v>
      </c>
      <c r="AZ348" s="3" t="s">
        <v>14</v>
      </c>
      <c r="BA348" s="3" t="s">
        <v>14</v>
      </c>
      <c r="BB348" s="3">
        <v>2300</v>
      </c>
      <c r="BC348" s="3">
        <v>0</v>
      </c>
      <c r="BD348" s="3">
        <v>0</v>
      </c>
      <c r="BE348" s="3">
        <v>0</v>
      </c>
      <c r="BF348" s="3">
        <v>0</v>
      </c>
      <c r="BG348" s="4" t="s">
        <v>15</v>
      </c>
      <c r="BH348" s="4" t="s">
        <v>1380</v>
      </c>
      <c r="BI348" s="4" t="s">
        <v>32</v>
      </c>
      <c r="BJ348" s="4" t="s">
        <v>1406</v>
      </c>
      <c r="BK348" s="4"/>
      <c r="BL348" s="3">
        <v>6.2E-2</v>
      </c>
      <c r="BM348" s="3"/>
      <c r="BN348" s="3"/>
      <c r="BO348" s="3"/>
      <c r="BP348" s="3">
        <v>2.9523809523809521</v>
      </c>
      <c r="BQ348" s="3" t="s">
        <v>125</v>
      </c>
    </row>
    <row r="349" spans="1:69" x14ac:dyDescent="0.25">
      <c r="A349" s="2">
        <v>30</v>
      </c>
      <c r="B349" s="3" t="s">
        <v>791</v>
      </c>
      <c r="C349" s="3">
        <v>30.1</v>
      </c>
      <c r="D349" s="3" t="s">
        <v>943</v>
      </c>
      <c r="E349" s="3" t="s">
        <v>793</v>
      </c>
      <c r="F349" s="3"/>
      <c r="G349" s="3"/>
      <c r="H349" s="3" t="str">
        <f>IF(AK349&lt;'2_3 - Outliers'!$F$11,"Exclude, Low outlier",IF(AK349&gt;'2_3 - Outliers'!$F$12,"Exclude, High outlier",""))</f>
        <v/>
      </c>
      <c r="I349" s="3">
        <f>IF(AM349="",VLOOKUP(BI349,'4 -Impute_SE'!$B$10:$C$21,2,FALSE),Database!AM349)</f>
        <v>0.26619999999999999</v>
      </c>
      <c r="J349" s="3">
        <f t="shared" si="65"/>
        <v>3.7565740045078888</v>
      </c>
      <c r="K349" s="3" t="s">
        <v>1451</v>
      </c>
      <c r="L349" s="3">
        <f>1/VLOOKUP($K349,'5-7 Weighting'!J:K,2,FALSE)</f>
        <v>0.5</v>
      </c>
      <c r="M349" s="3">
        <f t="shared" si="66"/>
        <v>1.8782870022539444</v>
      </c>
      <c r="N349" s="3">
        <f>M349/(VLOOKUP($BI349,'5-7 Weighting'!$M$9:$N$20,2,FALSE)/VLOOKUP($BI349,'5-7 Weighting'!$M$9:$O$20,3,FALSE))</f>
        <v>0.17746052147632979</v>
      </c>
      <c r="O349" s="3">
        <f t="shared" si="67"/>
        <v>4.7239990816998992E-2</v>
      </c>
      <c r="P349" s="3" t="e">
        <f>1/VLOOKUP($K349,'5-7 Weighting'!Y:Z,2,FALSE)</f>
        <v>#N/A</v>
      </c>
      <c r="Q349" s="3" t="e">
        <f t="shared" si="71"/>
        <v>#N/A</v>
      </c>
      <c r="R349" s="3" t="e">
        <f>Q349/(VLOOKUP($BI349,'5-7 Weighting'!$AC$12:$AD$20,2,FALSE)/(VLOOKUP($BI349,'5-7 Weighting'!$AC$12:$AE$20,3,FALSE)))</f>
        <v>#N/A</v>
      </c>
      <c r="S349" s="3" t="e">
        <f t="shared" si="68"/>
        <v>#N/A</v>
      </c>
      <c r="T349" s="3">
        <f>1/VLOOKUP($K349,'5-7 Weighting'!$AO$9:$AP$311,2,FALSE)</f>
        <v>0.5</v>
      </c>
      <c r="U349" s="3">
        <f t="shared" si="72"/>
        <v>1.8782870022539444</v>
      </c>
      <c r="V349" s="3">
        <f>U349/(VLOOKUP($BI349,'5-7 Weighting'!$AS$12:$AT$22,2,FALSE)/VLOOKUP($BI349,'5-7 Weighting'!$AS$12:$AU$22,3,FALSE))</f>
        <v>0.48274767069301877</v>
      </c>
      <c r="W349" s="3">
        <f t="shared" si="73"/>
        <v>0.1285074299384816</v>
      </c>
      <c r="X349" s="3" t="e">
        <f>1/VLOOKUP($K349,'5-7 Weighting'!$BE$9:$BF$487,2,FALSE)</f>
        <v>#N/A</v>
      </c>
      <c r="Y349" s="3" t="e">
        <f t="shared" si="74"/>
        <v>#N/A</v>
      </c>
      <c r="Z349" s="3" t="e">
        <f>Y349/(VLOOKUP($BI349,'5-7 Weighting'!$BI$12:$BJ$23,2,FALSE)/VLOOKUP($BI349,'5-7 Weighting'!$BI$12:$BK$23,3,FALSE))</f>
        <v>#N/A</v>
      </c>
      <c r="AA349" s="3" t="e">
        <f t="shared" si="75"/>
        <v>#N/A</v>
      </c>
      <c r="AB349" s="3" t="e">
        <f>1/VLOOKUP($K349,'5-7 Weighting'!$BU$9:$BV$415,2,FALSE)</f>
        <v>#N/A</v>
      </c>
      <c r="AC349" s="3" t="e">
        <f t="shared" si="76"/>
        <v>#N/A</v>
      </c>
      <c r="AD349" s="3" t="e">
        <f>AC349/(VLOOKUP($BI349,'5-7 Weighting'!$BY$12:$BZ$23,2,FALSE)/(VLOOKUP($BI349,'5-7 Weighting'!$BY$12:$CA$23,3,FALSE)))</f>
        <v>#N/A</v>
      </c>
      <c r="AE349" s="3" t="e">
        <f t="shared" si="69"/>
        <v>#N/A</v>
      </c>
      <c r="AF349" s="3" t="e">
        <f>1/VLOOKUP($K349,'5-7 Weighting'!$CK$9:CL$445,2,FALSE)</f>
        <v>#N/A</v>
      </c>
      <c r="AG349" s="3" t="e">
        <f t="shared" si="77"/>
        <v>#N/A</v>
      </c>
      <c r="AH349" s="3" t="e">
        <f>AG349/(VLOOKUP($BI349,'5-7 Weighting'!$CO$12:$CP$23,2,FALSE)/(VLOOKUP($BI349,'5-7 Weighting'!$CO$12:$CQ$23,3,FALSE)))</f>
        <v>#N/A</v>
      </c>
      <c r="AI349" s="3" t="e">
        <f t="shared" si="70"/>
        <v>#N/A</v>
      </c>
      <c r="AJ349" s="3" t="s">
        <v>846</v>
      </c>
      <c r="AK349" s="6">
        <v>0.26619999999999999</v>
      </c>
      <c r="AL349" s="3" t="s">
        <v>134</v>
      </c>
      <c r="AM349" s="9">
        <v>0.26619999999999999</v>
      </c>
      <c r="AN349" s="9" t="s">
        <v>26</v>
      </c>
      <c r="AO349" s="3" t="s">
        <v>53</v>
      </c>
      <c r="AP349" s="3" t="s">
        <v>6</v>
      </c>
      <c r="AQ349" s="3" t="s">
        <v>54</v>
      </c>
      <c r="AR349" s="3" t="s">
        <v>7</v>
      </c>
      <c r="AS349" s="3" t="s">
        <v>795</v>
      </c>
      <c r="AT349" s="3" t="s">
        <v>9</v>
      </c>
      <c r="AU349" s="3" t="s">
        <v>10</v>
      </c>
      <c r="AV349" s="3" t="s">
        <v>11</v>
      </c>
      <c r="AW349" s="4" t="s">
        <v>12</v>
      </c>
      <c r="AX349" s="4" t="s">
        <v>796</v>
      </c>
      <c r="AY349" s="4">
        <v>2005</v>
      </c>
      <c r="AZ349" s="3" t="s">
        <v>30</v>
      </c>
      <c r="BA349" s="3" t="s">
        <v>30</v>
      </c>
      <c r="BB349" s="3">
        <v>148</v>
      </c>
      <c r="BC349" s="3">
        <v>0</v>
      </c>
      <c r="BD349" s="3">
        <v>0</v>
      </c>
      <c r="BE349" s="3">
        <v>0</v>
      </c>
      <c r="BF349" s="3">
        <v>0</v>
      </c>
      <c r="BG349" s="4" t="s">
        <v>332</v>
      </c>
      <c r="BH349" s="4" t="s">
        <v>942</v>
      </c>
      <c r="BI349" s="4" t="s">
        <v>468</v>
      </c>
      <c r="BJ349" s="4" t="s">
        <v>18</v>
      </c>
      <c r="BK349" s="4"/>
      <c r="BL349" s="3">
        <v>0.11</v>
      </c>
      <c r="BM349" s="3"/>
      <c r="BN349" s="3">
        <v>1.1162780704588713</v>
      </c>
      <c r="BO349" s="3" t="s">
        <v>19</v>
      </c>
      <c r="BP349" s="3">
        <v>1</v>
      </c>
      <c r="BQ349" s="3" t="s">
        <v>125</v>
      </c>
    </row>
    <row r="350" spans="1:69" x14ac:dyDescent="0.25">
      <c r="A350" s="2">
        <v>110</v>
      </c>
      <c r="B350" s="3" t="s">
        <v>824</v>
      </c>
      <c r="C350" s="3">
        <v>110.2</v>
      </c>
      <c r="D350" s="3" t="s">
        <v>832</v>
      </c>
      <c r="E350" s="3" t="s">
        <v>833</v>
      </c>
      <c r="F350" s="3">
        <v>1</v>
      </c>
      <c r="G350" s="3"/>
      <c r="H350" s="3" t="str">
        <f>IF(AK350&lt;'2_3 - Outliers'!$F$11,"Exclude, Low outlier",IF(AK350&gt;'2_3 - Outliers'!$F$12,"Exclude, High outlier",""))</f>
        <v/>
      </c>
      <c r="I350" s="3">
        <f>IF(AM350="",VLOOKUP(BI350,'4 -Impute_SE'!$B$10:$C$21,2,FALSE),Database!AM350)</f>
        <v>4.4708591900305676E-2</v>
      </c>
      <c r="J350" s="3">
        <f t="shared" si="65"/>
        <v>22.367065422902815</v>
      </c>
      <c r="K350" s="3" t="s">
        <v>1714</v>
      </c>
      <c r="L350" s="3">
        <f>1/VLOOKUP($K350,'5-7 Weighting'!J:K,2,FALSE)</f>
        <v>1</v>
      </c>
      <c r="M350" s="3">
        <f t="shared" si="66"/>
        <v>22.367065422902815</v>
      </c>
      <c r="N350" s="3">
        <f>M350/(VLOOKUP($BI350,'5-7 Weighting'!$M$9:$N$20,2,FALSE)/VLOOKUP($BI350,'5-7 Weighting'!$M$9:$O$20,3,FALSE))</f>
        <v>0.41371009818663368</v>
      </c>
      <c r="O350" s="3">
        <f t="shared" si="67"/>
        <v>0.11079341170972096</v>
      </c>
      <c r="P350" s="3">
        <f>1/VLOOKUP($K350,'5-7 Weighting'!Y:Z,2,FALSE)</f>
        <v>1</v>
      </c>
      <c r="Q350" s="3">
        <f t="shared" si="71"/>
        <v>22.367065422902815</v>
      </c>
      <c r="R350" s="3">
        <f>Q350/(VLOOKUP($BI350,'5-7 Weighting'!$AC$12:$AD$20,2,FALSE)/(VLOOKUP($BI350,'5-7 Weighting'!$AC$12:$AE$20,3,FALSE)))</f>
        <v>8.290053788143105E-2</v>
      </c>
      <c r="S350" s="3">
        <f t="shared" si="68"/>
        <v>2.2201134235575824E-2</v>
      </c>
      <c r="T350" s="3">
        <f>1/VLOOKUP($K350,'5-7 Weighting'!$AO$9:$AP$311,2,FALSE)</f>
        <v>1</v>
      </c>
      <c r="U350" s="3">
        <f t="shared" si="72"/>
        <v>22.367065422902815</v>
      </c>
      <c r="V350" s="3">
        <f>U350/(VLOOKUP($BI350,'5-7 Weighting'!$AS$12:$AT$22,2,FALSE)/VLOOKUP($BI350,'5-7 Weighting'!$AS$12:$AU$22,3,FALSE))</f>
        <v>1.3782530215167517</v>
      </c>
      <c r="W350" s="3">
        <f t="shared" si="73"/>
        <v>0.36910231372739044</v>
      </c>
      <c r="X350" s="3" t="e">
        <f>1/VLOOKUP($K350,'5-7 Weighting'!$BE$9:$BF$487,2,FALSE)</f>
        <v>#N/A</v>
      </c>
      <c r="Y350" s="3" t="e">
        <f t="shared" si="74"/>
        <v>#N/A</v>
      </c>
      <c r="Z350" s="3" t="e">
        <f>Y350/(VLOOKUP($BI350,'5-7 Weighting'!$BI$12:$BJ$23,2,FALSE)/VLOOKUP($BI350,'5-7 Weighting'!$BI$12:$BK$23,3,FALSE))</f>
        <v>#N/A</v>
      </c>
      <c r="AA350" s="3" t="e">
        <f t="shared" si="75"/>
        <v>#N/A</v>
      </c>
      <c r="AB350" s="3">
        <f>1/VLOOKUP($K350,'5-7 Weighting'!$BU$9:$BV$415,2,FALSE)</f>
        <v>1</v>
      </c>
      <c r="AC350" s="3">
        <f t="shared" si="76"/>
        <v>22.367065422902815</v>
      </c>
      <c r="AD350" s="3">
        <f>AC350/(VLOOKUP($BI350,'5-7 Weighting'!$BY$12:$BZ$23,2,FALSE)/(VLOOKUP($BI350,'5-7 Weighting'!$BY$12:$CA$23,3,FALSE)))</f>
        <v>0.98962404910266422</v>
      </c>
      <c r="AE350" s="3">
        <f t="shared" si="69"/>
        <v>0.26502573949889385</v>
      </c>
      <c r="AF350" s="3">
        <f>1/VLOOKUP($K350,'5-7 Weighting'!$CK$9:CL$445,2,FALSE)</f>
        <v>1</v>
      </c>
      <c r="AG350" s="3">
        <f t="shared" si="77"/>
        <v>22.367065422902815</v>
      </c>
      <c r="AH350" s="3">
        <f>AG350/(VLOOKUP($BI350,'5-7 Weighting'!$CO$12:$CP$23,2,FALSE)/(VLOOKUP($BI350,'5-7 Weighting'!$CO$12:$CQ$23,3,FALSE)))</f>
        <v>0.34291069075402059</v>
      </c>
      <c r="AI350" s="3">
        <f t="shared" si="70"/>
        <v>9.1833014245728845E-2</v>
      </c>
      <c r="AJ350" s="3" t="s">
        <v>643</v>
      </c>
      <c r="AK350" s="6">
        <v>0.26780446548283099</v>
      </c>
      <c r="AL350" s="3" t="s">
        <v>827</v>
      </c>
      <c r="AM350" s="3">
        <v>4.4708591900305676E-2</v>
      </c>
      <c r="AN350" s="3" t="s">
        <v>26</v>
      </c>
      <c r="AO350" s="3" t="s">
        <v>5</v>
      </c>
      <c r="AP350" s="3" t="s">
        <v>6</v>
      </c>
      <c r="AQ350" s="3" t="s">
        <v>5</v>
      </c>
      <c r="AR350" s="3" t="s">
        <v>55</v>
      </c>
      <c r="AS350" s="3" t="s">
        <v>37</v>
      </c>
      <c r="AT350" s="3" t="s">
        <v>56</v>
      </c>
      <c r="AU350" s="3" t="s">
        <v>10</v>
      </c>
      <c r="AV350" s="3" t="s">
        <v>74</v>
      </c>
      <c r="AW350" s="4" t="s">
        <v>12</v>
      </c>
      <c r="AX350" s="4" t="s">
        <v>40</v>
      </c>
      <c r="AY350" s="4" t="s">
        <v>828</v>
      </c>
      <c r="AZ350" s="3" t="s">
        <v>2425</v>
      </c>
      <c r="BA350" s="3" t="s">
        <v>30</v>
      </c>
      <c r="BB350" s="3">
        <v>8489</v>
      </c>
      <c r="BC350" s="3">
        <v>1</v>
      </c>
      <c r="BD350" s="3">
        <v>0</v>
      </c>
      <c r="BE350" s="3">
        <v>1</v>
      </c>
      <c r="BF350" s="3">
        <v>1</v>
      </c>
      <c r="BG350" s="4" t="s">
        <v>15</v>
      </c>
      <c r="BH350" s="4" t="s">
        <v>829</v>
      </c>
      <c r="BI350" s="4" t="s">
        <v>17</v>
      </c>
      <c r="BJ350" s="4" t="s">
        <v>58</v>
      </c>
      <c r="BK350" s="4" t="s">
        <v>59</v>
      </c>
      <c r="BL350" s="3">
        <v>1.2E-2</v>
      </c>
      <c r="BM350" s="3">
        <v>1.0120722888660778</v>
      </c>
      <c r="BN350" s="3"/>
      <c r="BO350" s="3" t="s">
        <v>60</v>
      </c>
      <c r="BP350" s="3">
        <v>5.99</v>
      </c>
      <c r="BQ350" s="3"/>
    </row>
    <row r="351" spans="1:69" x14ac:dyDescent="0.25">
      <c r="A351" s="2">
        <v>3</v>
      </c>
      <c r="B351" s="3" t="s">
        <v>120</v>
      </c>
      <c r="C351" s="3">
        <v>3.1</v>
      </c>
      <c r="D351" s="3" t="s">
        <v>229</v>
      </c>
      <c r="E351" s="3" t="s">
        <v>122</v>
      </c>
      <c r="F351" s="3">
        <v>1</v>
      </c>
      <c r="G351" s="3"/>
      <c r="H351" s="3" t="str">
        <f>IF(AK351&lt;'2_3 - Outliers'!$F$11,"Exclude, Low outlier",IF(AK351&gt;'2_3 - Outliers'!$F$12,"Exclude, High outlier",""))</f>
        <v/>
      </c>
      <c r="I351" s="3">
        <f>IF(AM351="",VLOOKUP(BI351,'4 -Impute_SE'!$B$10:$C$21,2,FALSE),Database!AM351)</f>
        <v>0.12049612403100773</v>
      </c>
      <c r="J351" s="3">
        <f t="shared" si="65"/>
        <v>8.2990221307256835</v>
      </c>
      <c r="K351" s="3" t="s">
        <v>1715</v>
      </c>
      <c r="L351" s="3">
        <f>1/VLOOKUP($K351,'5-7 Weighting'!J:K,2,FALSE)</f>
        <v>0.5</v>
      </c>
      <c r="M351" s="3">
        <f t="shared" si="66"/>
        <v>4.1495110653628418</v>
      </c>
      <c r="N351" s="3">
        <f>M351/(VLOOKUP($BI351,'5-7 Weighting'!$M$9:$N$20,2,FALSE)/VLOOKUP($BI351,'5-7 Weighting'!$M$9:$O$20,3,FALSE))</f>
        <v>0.23173464223481338</v>
      </c>
      <c r="O351" s="3">
        <f t="shared" si="67"/>
        <v>6.210488411892999E-2</v>
      </c>
      <c r="P351" s="3">
        <f>1/VLOOKUP($K351,'5-7 Weighting'!Y:Z,2,FALSE)</f>
        <v>0.5</v>
      </c>
      <c r="Q351" s="3">
        <f t="shared" si="71"/>
        <v>4.1495110653628418</v>
      </c>
      <c r="R351" s="3">
        <f>Q351/(VLOOKUP($BI351,'5-7 Weighting'!$AC$12:$AD$20,2,FALSE)/(VLOOKUP($BI351,'5-7 Weighting'!$AC$12:$AE$20,3,FALSE)))</f>
        <v>0.24490269359098571</v>
      </c>
      <c r="S351" s="3">
        <f t="shared" si="68"/>
        <v>6.5633921882384177E-2</v>
      </c>
      <c r="T351" s="3">
        <f>1/VLOOKUP($K351,'5-7 Weighting'!$AO$9:$AP$311,2,FALSE)</f>
        <v>0.5</v>
      </c>
      <c r="U351" s="3">
        <f t="shared" si="72"/>
        <v>4.1495110653628418</v>
      </c>
      <c r="V351" s="3">
        <f>U351/(VLOOKUP($BI351,'5-7 Weighting'!$AS$12:$AT$22,2,FALSE)/VLOOKUP($BI351,'5-7 Weighting'!$AS$12:$AU$22,3,FALSE))</f>
        <v>0.23755691600265261</v>
      </c>
      <c r="W351" s="3">
        <f t="shared" si="73"/>
        <v>6.3665253488710896E-2</v>
      </c>
      <c r="X351" s="3" t="e">
        <f>1/VLOOKUP($K351,'5-7 Weighting'!$BE$9:$BF$487,2,FALSE)</f>
        <v>#N/A</v>
      </c>
      <c r="Y351" s="3" t="e">
        <f t="shared" si="74"/>
        <v>#N/A</v>
      </c>
      <c r="Z351" s="3" t="e">
        <f>Y351/(VLOOKUP($BI351,'5-7 Weighting'!$BI$12:$BJ$23,2,FALSE)/VLOOKUP($BI351,'5-7 Weighting'!$BI$12:$BK$23,3,FALSE))</f>
        <v>#N/A</v>
      </c>
      <c r="AA351" s="3" t="e">
        <f t="shared" si="75"/>
        <v>#N/A</v>
      </c>
      <c r="AB351" s="3">
        <f>1/VLOOKUP($K351,'5-7 Weighting'!$BU$9:$BV$415,2,FALSE)</f>
        <v>0.5</v>
      </c>
      <c r="AC351" s="3">
        <f t="shared" si="76"/>
        <v>4.1495110653628418</v>
      </c>
      <c r="AD351" s="3">
        <f>AC351/(VLOOKUP($BI351,'5-7 Weighting'!$BY$12:$BZ$23,2,FALSE)/(VLOOKUP($BI351,'5-7 Weighting'!$BY$12:$CA$23,3,FALSE)))</f>
        <v>0.20425645640784057</v>
      </c>
      <c r="AE351" s="3">
        <f t="shared" si="69"/>
        <v>5.4740730317301277E-2</v>
      </c>
      <c r="AF351" s="3" t="e">
        <f>1/VLOOKUP($K351,'5-7 Weighting'!$CK$9:CL$445,2,FALSE)</f>
        <v>#N/A</v>
      </c>
      <c r="AG351" s="3" t="e">
        <f t="shared" si="77"/>
        <v>#N/A</v>
      </c>
      <c r="AH351" s="3" t="e">
        <f>AG351/(VLOOKUP($BI351,'5-7 Weighting'!$CO$12:$CP$23,2,FALSE)/(VLOOKUP($BI351,'5-7 Weighting'!$CO$12:$CQ$23,3,FALSE)))</f>
        <v>#N/A</v>
      </c>
      <c r="AI351" s="3" t="e">
        <f t="shared" si="70"/>
        <v>#N/A</v>
      </c>
      <c r="AJ351" s="3" t="s">
        <v>123</v>
      </c>
      <c r="AK351" s="6">
        <v>0.26800000000000002</v>
      </c>
      <c r="AL351" s="3" t="s">
        <v>4</v>
      </c>
      <c r="AM351" s="3">
        <v>0.12049612403100773</v>
      </c>
      <c r="AN351" s="3" t="s">
        <v>26</v>
      </c>
      <c r="AO351" s="3" t="s">
        <v>5</v>
      </c>
      <c r="AP351" s="3" t="s">
        <v>6</v>
      </c>
      <c r="AQ351" s="3" t="s">
        <v>5</v>
      </c>
      <c r="AR351" s="3" t="s">
        <v>55</v>
      </c>
      <c r="AS351" s="3" t="s">
        <v>37</v>
      </c>
      <c r="AT351" s="3" t="s">
        <v>95</v>
      </c>
      <c r="AU351" s="3" t="s">
        <v>57</v>
      </c>
      <c r="AV351" s="3" t="s">
        <v>11</v>
      </c>
      <c r="AW351" s="4" t="s">
        <v>12</v>
      </c>
      <c r="AX351" s="4" t="s">
        <v>124</v>
      </c>
      <c r="AY351" s="4">
        <v>1994</v>
      </c>
      <c r="AZ351" s="3" t="s">
        <v>30</v>
      </c>
      <c r="BA351" s="3" t="s">
        <v>30</v>
      </c>
      <c r="BB351" s="3">
        <v>1960</v>
      </c>
      <c r="BC351" s="3">
        <v>0</v>
      </c>
      <c r="BD351" s="3">
        <v>0</v>
      </c>
      <c r="BE351" s="3">
        <v>1</v>
      </c>
      <c r="BF351" s="3">
        <v>1</v>
      </c>
      <c r="BG351" s="4" t="s">
        <v>15</v>
      </c>
      <c r="BH351" s="4" t="s">
        <v>31</v>
      </c>
      <c r="BI351" s="4" t="s">
        <v>32</v>
      </c>
      <c r="BJ351" s="4" t="s">
        <v>89</v>
      </c>
      <c r="BK351" s="4" t="s">
        <v>59</v>
      </c>
      <c r="BL351" s="3">
        <v>2.58E-2</v>
      </c>
      <c r="BM351" s="3">
        <v>1.026135700809198</v>
      </c>
      <c r="BN351" s="3"/>
      <c r="BO351" s="3" t="s">
        <v>60</v>
      </c>
      <c r="BP351" s="3">
        <v>2.2241379310344831</v>
      </c>
      <c r="BQ351" s="3" t="s">
        <v>125</v>
      </c>
    </row>
    <row r="352" spans="1:69" x14ac:dyDescent="0.25">
      <c r="A352" s="2">
        <v>98</v>
      </c>
      <c r="B352" s="3" t="s">
        <v>812</v>
      </c>
      <c r="C352" s="3">
        <v>98.2</v>
      </c>
      <c r="D352" s="3" t="s">
        <v>992</v>
      </c>
      <c r="E352" s="3" t="s">
        <v>814</v>
      </c>
      <c r="F352" s="3"/>
      <c r="G352" s="3"/>
      <c r="H352" s="3" t="str">
        <f>IF(AK352&lt;'2_3 - Outliers'!$F$11,"Exclude, Low outlier",IF(AK352&gt;'2_3 - Outliers'!$F$12,"Exclude, High outlier",""))</f>
        <v/>
      </c>
      <c r="I352" s="3">
        <f>IF(AM352="",VLOOKUP(BI352,'4 -Impute_SE'!$B$10:$C$21,2,FALSE),Database!AM352)</f>
        <v>7.9336709847607212E-2</v>
      </c>
      <c r="J352" s="3">
        <f t="shared" si="65"/>
        <v>12.604505555131235</v>
      </c>
      <c r="K352" s="3" t="s">
        <v>1716</v>
      </c>
      <c r="L352" s="3">
        <f>1/VLOOKUP($K352,'5-7 Weighting'!J:K,2,FALSE)</f>
        <v>1</v>
      </c>
      <c r="M352" s="3">
        <f t="shared" si="66"/>
        <v>12.604505555131235</v>
      </c>
      <c r="N352" s="3">
        <f>M352/(VLOOKUP($BI352,'5-7 Weighting'!$M$9:$N$20,2,FALSE)/VLOOKUP($BI352,'5-7 Weighting'!$M$9:$O$20,3,FALSE))</f>
        <v>0.25534362137301297</v>
      </c>
      <c r="O352" s="3">
        <f t="shared" si="67"/>
        <v>6.8590692030789574E-2</v>
      </c>
      <c r="P352" s="3" t="e">
        <f>1/VLOOKUP($K352,'5-7 Weighting'!Y:Z,2,FALSE)</f>
        <v>#N/A</v>
      </c>
      <c r="Q352" s="3" t="e">
        <f t="shared" si="71"/>
        <v>#N/A</v>
      </c>
      <c r="R352" s="3" t="e">
        <f>Q352/(VLOOKUP($BI352,'5-7 Weighting'!$AC$12:$AD$20,2,FALSE)/(VLOOKUP($BI352,'5-7 Weighting'!$AC$12:$AE$20,3,FALSE)))</f>
        <v>#N/A</v>
      </c>
      <c r="S352" s="3" t="e">
        <f t="shared" si="68"/>
        <v>#N/A</v>
      </c>
      <c r="T352" s="3" t="e">
        <f>1/VLOOKUP($K352,'5-7 Weighting'!$AO$9:$AP$311,2,FALSE)</f>
        <v>#N/A</v>
      </c>
      <c r="U352" s="3" t="e">
        <f t="shared" si="72"/>
        <v>#N/A</v>
      </c>
      <c r="V352" s="3" t="e">
        <f>U352/(VLOOKUP($BI352,'5-7 Weighting'!$AS$12:$AT$22,2,FALSE)/VLOOKUP($BI352,'5-7 Weighting'!$AS$12:$AU$22,3,FALSE))</f>
        <v>#N/A</v>
      </c>
      <c r="W352" s="3" t="e">
        <f t="shared" si="73"/>
        <v>#N/A</v>
      </c>
      <c r="X352" s="3">
        <f>1/VLOOKUP($K352,'5-7 Weighting'!$BE$9:$BF$487,2,FALSE)</f>
        <v>1</v>
      </c>
      <c r="Y352" s="3">
        <f t="shared" si="74"/>
        <v>12.604505555131235</v>
      </c>
      <c r="Z352" s="3">
        <f>Y352/(VLOOKUP($BI352,'5-7 Weighting'!$BI$12:$BJ$23,2,FALSE)/VLOOKUP($BI352,'5-7 Weighting'!$BI$12:$BK$23,3,FALSE))</f>
        <v>0.19905215537965953</v>
      </c>
      <c r="AA352" s="3">
        <f t="shared" si="75"/>
        <v>5.3469614844093724E-2</v>
      </c>
      <c r="AB352" s="3">
        <f>1/VLOOKUP($K352,'5-7 Weighting'!$BU$9:$BV$415,2,FALSE)</f>
        <v>1</v>
      </c>
      <c r="AC352" s="3">
        <f t="shared" si="76"/>
        <v>12.604505555131235</v>
      </c>
      <c r="AD352" s="3">
        <f>AC352/(VLOOKUP($BI352,'5-7 Weighting'!$BY$12:$BZ$23,2,FALSE)/(VLOOKUP($BI352,'5-7 Weighting'!$BY$12:$CA$23,3,FALSE)))</f>
        <v>0.6772669290737372</v>
      </c>
      <c r="AE352" s="3">
        <f t="shared" si="69"/>
        <v>0.18192820758531397</v>
      </c>
      <c r="AF352" s="3">
        <f>1/VLOOKUP($K352,'5-7 Weighting'!$CK$9:CL$445,2,FALSE)</f>
        <v>1</v>
      </c>
      <c r="AG352" s="3">
        <f t="shared" si="77"/>
        <v>12.604505555131235</v>
      </c>
      <c r="AH352" s="3">
        <f>AG352/(VLOOKUP($BI352,'5-7 Weighting'!$CO$12:$CP$23,2,FALSE)/(VLOOKUP($BI352,'5-7 Weighting'!$CO$12:$CQ$23,3,FALSE)))</f>
        <v>0.19317508622441926</v>
      </c>
      <c r="AI352" s="3">
        <f t="shared" si="70"/>
        <v>5.1890909888382845E-2</v>
      </c>
      <c r="AJ352" s="3" t="s">
        <v>815</v>
      </c>
      <c r="AK352" s="6">
        <v>0.26862112968387181</v>
      </c>
      <c r="AL352" s="3" t="s">
        <v>72</v>
      </c>
      <c r="AM352" s="3"/>
      <c r="AN352" s="3"/>
      <c r="AO352" s="3" t="s">
        <v>5</v>
      </c>
      <c r="AP352" s="3" t="s">
        <v>6</v>
      </c>
      <c r="AQ352" s="3" t="s">
        <v>5</v>
      </c>
      <c r="AR352" s="3" t="s">
        <v>55</v>
      </c>
      <c r="AS352" s="3" t="s">
        <v>37</v>
      </c>
      <c r="AT352" s="3" t="s">
        <v>95</v>
      </c>
      <c r="AU352" s="3" t="s">
        <v>10</v>
      </c>
      <c r="AV352" s="3" t="s">
        <v>39</v>
      </c>
      <c r="AW352" s="3" t="s">
        <v>108</v>
      </c>
      <c r="AX352" s="3" t="s">
        <v>811</v>
      </c>
      <c r="AY352" s="3">
        <v>2006</v>
      </c>
      <c r="AZ352" s="3" t="s">
        <v>30</v>
      </c>
      <c r="BA352" s="3" t="s">
        <v>14</v>
      </c>
      <c r="BB352" s="3" t="s">
        <v>50</v>
      </c>
      <c r="BC352" s="3">
        <v>1</v>
      </c>
      <c r="BD352" s="3">
        <v>0</v>
      </c>
      <c r="BE352" s="3">
        <v>1</v>
      </c>
      <c r="BF352" s="3">
        <v>1</v>
      </c>
      <c r="BG352" s="3" t="s">
        <v>15</v>
      </c>
      <c r="BH352" s="3" t="s">
        <v>41</v>
      </c>
      <c r="BI352" s="3" t="s">
        <v>42</v>
      </c>
      <c r="BJ352" s="3" t="s">
        <v>89</v>
      </c>
      <c r="BK352" s="4" t="s">
        <v>59</v>
      </c>
      <c r="BL352" s="3">
        <v>0.108</v>
      </c>
      <c r="BM352" s="3">
        <v>1.1140477453864677</v>
      </c>
      <c r="BN352" s="3"/>
      <c r="BO352" s="3" t="s">
        <v>816</v>
      </c>
      <c r="BP352" s="3" t="s">
        <v>20</v>
      </c>
      <c r="BQ352" s="3"/>
    </row>
    <row r="353" spans="1:69" x14ac:dyDescent="0.25">
      <c r="A353" s="2">
        <v>11</v>
      </c>
      <c r="B353" s="3" t="s">
        <v>136</v>
      </c>
      <c r="C353" s="3">
        <v>11.2</v>
      </c>
      <c r="D353" s="3" t="s">
        <v>227</v>
      </c>
      <c r="E353" s="3" t="s">
        <v>228</v>
      </c>
      <c r="F353" s="3"/>
      <c r="G353" s="3"/>
      <c r="H353" s="3" t="str">
        <f>IF(AK353&lt;'2_3 - Outliers'!$F$11,"Exclude, Low outlier",IF(AK353&gt;'2_3 - Outliers'!$F$12,"Exclude, High outlier",""))</f>
        <v/>
      </c>
      <c r="I353" s="3">
        <f>IF(AM353="",VLOOKUP(BI353,'4 -Impute_SE'!$B$10:$C$21,2,FALSE),Database!AM353)</f>
        <v>7.9336709847607212E-2</v>
      </c>
      <c r="J353" s="3">
        <f t="shared" si="65"/>
        <v>12.604505555131235</v>
      </c>
      <c r="K353" s="3" t="s">
        <v>1717</v>
      </c>
      <c r="L353" s="3">
        <f>1/VLOOKUP($K353,'5-7 Weighting'!J:K,2,FALSE)</f>
        <v>1</v>
      </c>
      <c r="M353" s="3">
        <f t="shared" si="66"/>
        <v>12.604505555131235</v>
      </c>
      <c r="N353" s="3">
        <f>M353/(VLOOKUP($BI353,'5-7 Weighting'!$M$9:$N$20,2,FALSE)/VLOOKUP($BI353,'5-7 Weighting'!$M$9:$O$20,3,FALSE))</f>
        <v>0.25534362137301297</v>
      </c>
      <c r="O353" s="3">
        <f t="shared" si="67"/>
        <v>6.868743414934049E-2</v>
      </c>
      <c r="P353" s="3" t="e">
        <f>1/VLOOKUP($K353,'5-7 Weighting'!Y:Z,2,FALSE)</f>
        <v>#N/A</v>
      </c>
      <c r="Q353" s="3" t="e">
        <f t="shared" si="71"/>
        <v>#N/A</v>
      </c>
      <c r="R353" s="3" t="e">
        <f>Q353/(VLOOKUP($BI353,'5-7 Weighting'!$AC$12:$AD$20,2,FALSE)/(VLOOKUP($BI353,'5-7 Weighting'!$AC$12:$AE$20,3,FALSE)))</f>
        <v>#N/A</v>
      </c>
      <c r="S353" s="3" t="e">
        <f t="shared" si="68"/>
        <v>#N/A</v>
      </c>
      <c r="T353" s="3">
        <f>1/VLOOKUP($K353,'5-7 Weighting'!$AO$9:$AP$311,2,FALSE)</f>
        <v>1</v>
      </c>
      <c r="U353" s="3">
        <f t="shared" si="72"/>
        <v>12.604505555131235</v>
      </c>
      <c r="V353" s="3">
        <f>U353/(VLOOKUP($BI353,'5-7 Weighting'!$AS$12:$AT$22,2,FALSE)/VLOOKUP($BI353,'5-7 Weighting'!$AS$12:$AU$22,3,FALSE))</f>
        <v>0.71038280977910429</v>
      </c>
      <c r="W353" s="3">
        <f t="shared" si="73"/>
        <v>0.19109297583057908</v>
      </c>
      <c r="X353" s="3" t="e">
        <f>1/VLOOKUP($K353,'5-7 Weighting'!$BE$9:$BF$487,2,FALSE)</f>
        <v>#N/A</v>
      </c>
      <c r="Y353" s="3" t="e">
        <f t="shared" si="74"/>
        <v>#N/A</v>
      </c>
      <c r="Z353" s="3" t="e">
        <f>Y353/(VLOOKUP($BI353,'5-7 Weighting'!$BI$12:$BJ$23,2,FALSE)/VLOOKUP($BI353,'5-7 Weighting'!$BI$12:$BK$23,3,FALSE))</f>
        <v>#N/A</v>
      </c>
      <c r="AA353" s="3" t="e">
        <f t="shared" si="75"/>
        <v>#N/A</v>
      </c>
      <c r="AB353" s="3">
        <f>1/VLOOKUP($K353,'5-7 Weighting'!$BU$9:$BV$415,2,FALSE)</f>
        <v>1</v>
      </c>
      <c r="AC353" s="3">
        <f t="shared" si="76"/>
        <v>12.604505555131235</v>
      </c>
      <c r="AD353" s="3">
        <f>AC353/(VLOOKUP($BI353,'5-7 Weighting'!$BY$12:$BZ$23,2,FALSE)/(VLOOKUP($BI353,'5-7 Weighting'!$BY$12:$CA$23,3,FALSE)))</f>
        <v>0.6772669290737372</v>
      </c>
      <c r="AE353" s="3">
        <f t="shared" si="69"/>
        <v>0.18218480392083533</v>
      </c>
      <c r="AF353" s="3" t="e">
        <f>1/VLOOKUP($K353,'5-7 Weighting'!$CK$9:CL$445,2,FALSE)</f>
        <v>#N/A</v>
      </c>
      <c r="AG353" s="3" t="e">
        <f t="shared" si="77"/>
        <v>#N/A</v>
      </c>
      <c r="AH353" s="3" t="e">
        <f>AG353/(VLOOKUP($BI353,'5-7 Weighting'!$CO$12:$CP$23,2,FALSE)/(VLOOKUP($BI353,'5-7 Weighting'!$CO$12:$CQ$23,3,FALSE)))</f>
        <v>#N/A</v>
      </c>
      <c r="AI353" s="3" t="e">
        <f t="shared" si="70"/>
        <v>#N/A</v>
      </c>
      <c r="AJ353" s="3"/>
      <c r="AK353" s="6">
        <v>0.26900000000000002</v>
      </c>
      <c r="AL353" s="3" t="s">
        <v>4</v>
      </c>
      <c r="AM353" s="3"/>
      <c r="AN353" s="3"/>
      <c r="AO353" s="3" t="s">
        <v>139</v>
      </c>
      <c r="AP353" s="3" t="s">
        <v>6</v>
      </c>
      <c r="AQ353" s="3" t="s">
        <v>5</v>
      </c>
      <c r="AR353" s="3" t="s">
        <v>7</v>
      </c>
      <c r="AS353" s="3" t="s">
        <v>37</v>
      </c>
      <c r="AT353" s="3" t="s">
        <v>28</v>
      </c>
      <c r="AU353" s="3" t="s">
        <v>57</v>
      </c>
      <c r="AV353" s="3" t="s">
        <v>11</v>
      </c>
      <c r="AW353" s="4" t="s">
        <v>12</v>
      </c>
      <c r="AX353" s="4" t="s">
        <v>140</v>
      </c>
      <c r="AY353" s="4">
        <v>2000</v>
      </c>
      <c r="AZ353" s="3" t="s">
        <v>30</v>
      </c>
      <c r="BA353" s="3" t="s">
        <v>30</v>
      </c>
      <c r="BB353" s="3">
        <v>8212</v>
      </c>
      <c r="BC353" s="3">
        <v>0</v>
      </c>
      <c r="BD353" s="3">
        <v>1</v>
      </c>
      <c r="BE353" s="3">
        <v>1</v>
      </c>
      <c r="BF353" s="3">
        <v>1</v>
      </c>
      <c r="BG353" s="4" t="s">
        <v>15</v>
      </c>
      <c r="BH353" s="4" t="s">
        <v>141</v>
      </c>
      <c r="BI353" s="4" t="s">
        <v>42</v>
      </c>
      <c r="BJ353" s="4" t="s">
        <v>142</v>
      </c>
      <c r="BK353" s="4"/>
      <c r="BL353" s="3">
        <v>0.26900000000000002</v>
      </c>
      <c r="BM353" s="3"/>
      <c r="BN353" s="3"/>
      <c r="BO353" s="3" t="s">
        <v>20</v>
      </c>
      <c r="BP353" s="3" t="s">
        <v>20</v>
      </c>
      <c r="BQ353" s="3"/>
    </row>
    <row r="354" spans="1:69" x14ac:dyDescent="0.25">
      <c r="A354" s="2">
        <v>65</v>
      </c>
      <c r="B354" s="3" t="s">
        <v>354</v>
      </c>
      <c r="C354" s="3">
        <v>65.7</v>
      </c>
      <c r="D354" s="3" t="s">
        <v>779</v>
      </c>
      <c r="E354" s="3" t="s">
        <v>356</v>
      </c>
      <c r="F354" s="3"/>
      <c r="G354" s="3"/>
      <c r="H354" s="3" t="str">
        <f>IF(AK354&lt;'2_3 - Outliers'!$F$11,"Exclude, Low outlier",IF(AK354&gt;'2_3 - Outliers'!$F$12,"Exclude, High outlier",""))</f>
        <v/>
      </c>
      <c r="I354" s="3">
        <f>IF(AM354="",VLOOKUP(BI354,'4 -Impute_SE'!$B$10:$C$21,2,FALSE),Database!AM354)</f>
        <v>4.4792586490939042E-2</v>
      </c>
      <c r="J354" s="3">
        <f t="shared" si="65"/>
        <v>22.325122935293923</v>
      </c>
      <c r="K354" s="3" t="s">
        <v>1718</v>
      </c>
      <c r="L354" s="3">
        <f>1/VLOOKUP($K354,'5-7 Weighting'!J:K,2,FALSE)</f>
        <v>0.5</v>
      </c>
      <c r="M354" s="3">
        <f t="shared" si="66"/>
        <v>11.162561467646961</v>
      </c>
      <c r="N354" s="3">
        <f>M354/(VLOOKUP($BI354,'5-7 Weighting'!$M$9:$N$20,2,FALSE)/VLOOKUP($BI354,'5-7 Weighting'!$M$9:$O$20,3,FALSE))</f>
        <v>0.22613254097757848</v>
      </c>
      <c r="O354" s="3">
        <f t="shared" si="67"/>
        <v>6.1483402698934791E-2</v>
      </c>
      <c r="P354" s="3" t="e">
        <f>1/VLOOKUP($K354,'5-7 Weighting'!Y:Z,2,FALSE)</f>
        <v>#N/A</v>
      </c>
      <c r="Q354" s="3" t="e">
        <f t="shared" si="71"/>
        <v>#N/A</v>
      </c>
      <c r="R354" s="3" t="e">
        <f>Q354/(VLOOKUP($BI354,'5-7 Weighting'!$AC$12:$AD$20,2,FALSE)/(VLOOKUP($BI354,'5-7 Weighting'!$AC$12:$AE$20,3,FALSE)))</f>
        <v>#N/A</v>
      </c>
      <c r="S354" s="3" t="e">
        <f t="shared" si="68"/>
        <v>#N/A</v>
      </c>
      <c r="T354" s="3" t="e">
        <f>1/VLOOKUP($K354,'5-7 Weighting'!$AO$9:$AP$311,2,FALSE)</f>
        <v>#N/A</v>
      </c>
      <c r="U354" s="3" t="e">
        <f t="shared" si="72"/>
        <v>#N/A</v>
      </c>
      <c r="V354" s="3" t="e">
        <f>U354/(VLOOKUP($BI354,'5-7 Weighting'!$AS$12:$AT$22,2,FALSE)/VLOOKUP($BI354,'5-7 Weighting'!$AS$12:$AU$22,3,FALSE))</f>
        <v>#N/A</v>
      </c>
      <c r="W354" s="3" t="e">
        <f t="shared" si="73"/>
        <v>#N/A</v>
      </c>
      <c r="X354" s="3">
        <f>1/VLOOKUP($K354,'5-7 Weighting'!$BE$9:$BF$487,2,FALSE)</f>
        <v>0.5</v>
      </c>
      <c r="Y354" s="3">
        <f t="shared" si="74"/>
        <v>11.162561467646961</v>
      </c>
      <c r="Z354" s="3">
        <f>Y354/(VLOOKUP($BI354,'5-7 Weighting'!$BI$12:$BJ$23,2,FALSE)/VLOOKUP($BI354,'5-7 Weighting'!$BI$12:$BK$23,3,FALSE))</f>
        <v>0.17628076801382545</v>
      </c>
      <c r="AA354" s="3">
        <f t="shared" si="75"/>
        <v>4.7929154296047015E-2</v>
      </c>
      <c r="AB354" s="3" t="e">
        <f>1/VLOOKUP($K354,'5-7 Weighting'!$BU$9:$BV$415,2,FALSE)</f>
        <v>#N/A</v>
      </c>
      <c r="AC354" s="3" t="e">
        <f t="shared" si="76"/>
        <v>#N/A</v>
      </c>
      <c r="AD354" s="3" t="e">
        <f>AC354/(VLOOKUP($BI354,'5-7 Weighting'!$BY$12:$BZ$23,2,FALSE)/(VLOOKUP($BI354,'5-7 Weighting'!$BY$12:$CA$23,3,FALSE)))</f>
        <v>#N/A</v>
      </c>
      <c r="AE354" s="3" t="e">
        <f t="shared" si="69"/>
        <v>#N/A</v>
      </c>
      <c r="AF354" s="3">
        <f>1/VLOOKUP($K354,'5-7 Weighting'!$CK$9:CL$445,2,FALSE)</f>
        <v>0.5</v>
      </c>
      <c r="AG354" s="3">
        <f t="shared" si="77"/>
        <v>11.162561467646961</v>
      </c>
      <c r="AH354" s="3">
        <f>AG354/(VLOOKUP($BI354,'5-7 Weighting'!$CO$12:$CP$23,2,FALSE)/(VLOOKUP($BI354,'5-7 Weighting'!$CO$12:$CQ$23,3,FALSE)))</f>
        <v>0.17107603027873239</v>
      </c>
      <c r="AI354" s="3">
        <f t="shared" si="70"/>
        <v>4.6514032948514826E-2</v>
      </c>
      <c r="AJ354" s="3" t="s">
        <v>357</v>
      </c>
      <c r="AK354" s="6">
        <v>0.27189099999999999</v>
      </c>
      <c r="AL354" s="3" t="s">
        <v>358</v>
      </c>
      <c r="AM354" s="3">
        <v>4.4792586490939042E-2</v>
      </c>
      <c r="AN354" s="3" t="s">
        <v>26</v>
      </c>
      <c r="AO354" s="3" t="s">
        <v>5</v>
      </c>
      <c r="AP354" s="3" t="s">
        <v>6</v>
      </c>
      <c r="AQ354" s="3" t="s">
        <v>5</v>
      </c>
      <c r="AR354" s="3" t="s">
        <v>7</v>
      </c>
      <c r="AS354" s="3" t="s">
        <v>359</v>
      </c>
      <c r="AT354" s="3" t="s">
        <v>28</v>
      </c>
      <c r="AU354" s="3" t="s">
        <v>10</v>
      </c>
      <c r="AV354" s="3" t="s">
        <v>11</v>
      </c>
      <c r="AW354" s="4" t="s">
        <v>108</v>
      </c>
      <c r="AX354" s="4" t="s">
        <v>360</v>
      </c>
      <c r="AY354" s="4">
        <v>2010</v>
      </c>
      <c r="AZ354" s="3" t="s">
        <v>14</v>
      </c>
      <c r="BA354" s="3" t="s">
        <v>14</v>
      </c>
      <c r="BB354" s="3">
        <v>473</v>
      </c>
      <c r="BC354" s="3">
        <v>1</v>
      </c>
      <c r="BD354" s="3">
        <v>0</v>
      </c>
      <c r="BE354" s="3">
        <v>0</v>
      </c>
      <c r="BF354" s="3">
        <v>0</v>
      </c>
      <c r="BG354" s="4" t="s">
        <v>15</v>
      </c>
      <c r="BH354" s="4" t="s">
        <v>775</v>
      </c>
      <c r="BI354" s="4" t="s">
        <v>42</v>
      </c>
      <c r="BJ354" s="4" t="s">
        <v>33</v>
      </c>
      <c r="BK354" s="4"/>
      <c r="BL354" s="3">
        <v>2.8029999999999999</v>
      </c>
      <c r="BM354" s="3"/>
      <c r="BN354" s="3"/>
      <c r="BO354" s="3" t="s">
        <v>20</v>
      </c>
      <c r="BP354" s="3">
        <v>6.07</v>
      </c>
      <c r="BQ354" s="3"/>
    </row>
    <row r="355" spans="1:69" x14ac:dyDescent="0.25">
      <c r="A355" s="2">
        <v>174</v>
      </c>
      <c r="B355" s="3" t="s">
        <v>1248</v>
      </c>
      <c r="C355" s="3">
        <v>174.1</v>
      </c>
      <c r="D355" s="3" t="s">
        <v>1250</v>
      </c>
      <c r="E355" s="3" t="s">
        <v>425</v>
      </c>
      <c r="F355" s="3"/>
      <c r="G355" s="3"/>
      <c r="H355" s="3" t="str">
        <f>IF(AK355&lt;'2_3 - Outliers'!$F$11,"Exclude, Low outlier",IF(AK355&gt;'2_3 - Outliers'!$F$12,"Exclude, High outlier",""))</f>
        <v/>
      </c>
      <c r="I355" s="3">
        <f>IF(AM355="",VLOOKUP(BI355,'4 -Impute_SE'!$B$10:$C$21,2,FALSE),Database!AM355)</f>
        <v>0.54438577781801722</v>
      </c>
      <c r="J355" s="3">
        <f t="shared" si="65"/>
        <v>1.8369326326050532</v>
      </c>
      <c r="K355" s="3" t="s">
        <v>1719</v>
      </c>
      <c r="L355" s="3">
        <f>1/VLOOKUP($K355,'5-7 Weighting'!J:K,2,FALSE)</f>
        <v>1</v>
      </c>
      <c r="M355" s="3">
        <f t="shared" si="66"/>
        <v>1.8369326326050532</v>
      </c>
      <c r="N355" s="3">
        <f>M355/(VLOOKUP($BI355,'5-7 Weighting'!$M$9:$N$20,2,FALSE)/VLOOKUP($BI355,'5-7 Weighting'!$M$9:$O$20,3,FALSE))</f>
        <v>0.173553361391417</v>
      </c>
      <c r="O355" s="3">
        <f t="shared" si="67"/>
        <v>4.7239990816998992E-2</v>
      </c>
      <c r="P355" s="3" t="e">
        <f>1/VLOOKUP($K355,'5-7 Weighting'!Y:Z,2,FALSE)</f>
        <v>#N/A</v>
      </c>
      <c r="Q355" s="3" t="e">
        <f t="shared" si="71"/>
        <v>#N/A</v>
      </c>
      <c r="R355" s="3" t="e">
        <f>Q355/(VLOOKUP($BI355,'5-7 Weighting'!$AC$12:$AD$20,2,FALSE)/(VLOOKUP($BI355,'5-7 Weighting'!$AC$12:$AE$20,3,FALSE)))</f>
        <v>#N/A</v>
      </c>
      <c r="S355" s="3" t="e">
        <f t="shared" si="68"/>
        <v>#N/A</v>
      </c>
      <c r="T355" s="3" t="e">
        <f>1/VLOOKUP($K355,'5-7 Weighting'!$AO$9:$AP$311,2,FALSE)</f>
        <v>#N/A</v>
      </c>
      <c r="U355" s="3" t="e">
        <f t="shared" si="72"/>
        <v>#N/A</v>
      </c>
      <c r="V355" s="3" t="e">
        <f>U355/(VLOOKUP($BI355,'5-7 Weighting'!$AS$12:$AT$22,2,FALSE)/VLOOKUP($BI355,'5-7 Weighting'!$AS$12:$AU$22,3,FALSE))</f>
        <v>#N/A</v>
      </c>
      <c r="W355" s="3" t="e">
        <f t="shared" si="73"/>
        <v>#N/A</v>
      </c>
      <c r="X355" s="3">
        <f>1/VLOOKUP($K355,'5-7 Weighting'!$BE$9:$BF$487,2,FALSE)</f>
        <v>1</v>
      </c>
      <c r="Y355" s="3">
        <f t="shared" si="74"/>
        <v>1.8369326326050532</v>
      </c>
      <c r="Z355" s="3">
        <f>Y355/(VLOOKUP($BI355,'5-7 Weighting'!$BI$12:$BJ$23,2,FALSE)/VLOOKUP($BI355,'5-7 Weighting'!$BI$12:$BK$23,3,FALSE))</f>
        <v>0.13612002990388988</v>
      </c>
      <c r="AA355" s="3">
        <f t="shared" si="75"/>
        <v>3.7050904177920431E-2</v>
      </c>
      <c r="AB355" s="3" t="e">
        <f>1/VLOOKUP($K355,'5-7 Weighting'!$BU$9:$BV$415,2,FALSE)</f>
        <v>#N/A</v>
      </c>
      <c r="AC355" s="3" t="e">
        <f t="shared" si="76"/>
        <v>#N/A</v>
      </c>
      <c r="AD355" s="3" t="e">
        <f>AC355/(VLOOKUP($BI355,'5-7 Weighting'!$BY$12:$BZ$23,2,FALSE)/(VLOOKUP($BI355,'5-7 Weighting'!$BY$12:$CA$23,3,FALSE)))</f>
        <v>#N/A</v>
      </c>
      <c r="AE355" s="3" t="e">
        <f t="shared" si="69"/>
        <v>#N/A</v>
      </c>
      <c r="AF355" s="3">
        <f>1/VLOOKUP($K355,'5-7 Weighting'!$CK$9:CL$445,2,FALSE)</f>
        <v>1</v>
      </c>
      <c r="AG355" s="3">
        <f t="shared" si="77"/>
        <v>1.8369326326050532</v>
      </c>
      <c r="AH355" s="3">
        <f>AG355/(VLOOKUP($BI355,'5-7 Weighting'!$CO$12:$CP$23,2,FALSE)/(VLOOKUP($BI355,'5-7 Weighting'!$CO$12:$CQ$23,3,FALSE)))</f>
        <v>0.14021371462946361</v>
      </c>
      <c r="AI355" s="3">
        <f t="shared" si="70"/>
        <v>3.8165176049657024E-2</v>
      </c>
      <c r="AJ355" s="3" t="s">
        <v>82</v>
      </c>
      <c r="AK355" s="6">
        <v>0.27219288890900861</v>
      </c>
      <c r="AL355" s="3" t="s">
        <v>462</v>
      </c>
      <c r="AM355" s="3">
        <v>0.54438577781801722</v>
      </c>
      <c r="AN355" s="3" t="s">
        <v>1310</v>
      </c>
      <c r="AO355" s="3" t="s">
        <v>53</v>
      </c>
      <c r="AP355" s="3" t="s">
        <v>1312</v>
      </c>
      <c r="AQ355" s="3" t="s">
        <v>54</v>
      </c>
      <c r="AR355" s="3" t="s">
        <v>1325</v>
      </c>
      <c r="AS355" s="3" t="s">
        <v>37</v>
      </c>
      <c r="AT355" s="3" t="s">
        <v>1326</v>
      </c>
      <c r="AU355" s="3" t="s">
        <v>57</v>
      </c>
      <c r="AV355" s="3" t="s">
        <v>11</v>
      </c>
      <c r="AW355" s="4" t="s">
        <v>12</v>
      </c>
      <c r="AX355" s="4" t="s">
        <v>13</v>
      </c>
      <c r="AY355" s="4">
        <v>2011</v>
      </c>
      <c r="AZ355" s="3" t="s">
        <v>14</v>
      </c>
      <c r="BA355" s="3" t="s">
        <v>2425</v>
      </c>
      <c r="BB355" s="3">
        <v>2209</v>
      </c>
      <c r="BC355" s="3">
        <v>1</v>
      </c>
      <c r="BD355" s="3">
        <v>0</v>
      </c>
      <c r="BE355" s="3">
        <v>0</v>
      </c>
      <c r="BF355" s="3">
        <v>0</v>
      </c>
      <c r="BG355" s="4" t="s">
        <v>1352</v>
      </c>
      <c r="BH355" s="4" t="s">
        <v>1385</v>
      </c>
      <c r="BI355" s="4" t="s">
        <v>468</v>
      </c>
      <c r="BJ355" s="4" t="s">
        <v>1407</v>
      </c>
      <c r="BK355" s="4" t="s">
        <v>59</v>
      </c>
      <c r="BL355" s="3">
        <v>1E-3</v>
      </c>
      <c r="BM355" s="3"/>
      <c r="BN355" s="3"/>
      <c r="BO355" s="3"/>
      <c r="BP355" s="3">
        <v>0.5</v>
      </c>
      <c r="BQ355" s="3" t="s">
        <v>125</v>
      </c>
    </row>
    <row r="356" spans="1:69" x14ac:dyDescent="0.25">
      <c r="A356" s="2">
        <v>103</v>
      </c>
      <c r="B356" s="3" t="s">
        <v>264</v>
      </c>
      <c r="C356" s="3">
        <v>103.1</v>
      </c>
      <c r="D356" s="3" t="s">
        <v>858</v>
      </c>
      <c r="E356" s="3" t="s">
        <v>266</v>
      </c>
      <c r="F356" s="3"/>
      <c r="G356" s="3"/>
      <c r="H356" s="3" t="str">
        <f>IF(AK356&lt;'2_3 - Outliers'!$F$11,"Exclude, Low outlier",IF(AK356&gt;'2_3 - Outliers'!$F$12,"Exclude, High outlier",""))</f>
        <v/>
      </c>
      <c r="I356" s="3">
        <f>IF(AM356="",VLOOKUP(BI356,'4 -Impute_SE'!$B$10:$C$21,2,FALSE),Database!AM356)</f>
        <v>4.6661031276415896E-2</v>
      </c>
      <c r="J356" s="3">
        <f t="shared" si="65"/>
        <v>21.431159420289852</v>
      </c>
      <c r="K356" s="3" t="s">
        <v>1720</v>
      </c>
      <c r="L356" s="3">
        <f>1/VLOOKUP($K356,'5-7 Weighting'!J:K,2,FALSE)</f>
        <v>1</v>
      </c>
      <c r="M356" s="3">
        <f t="shared" si="66"/>
        <v>21.431159420289852</v>
      </c>
      <c r="N356" s="3">
        <f>M356/(VLOOKUP($BI356,'5-7 Weighting'!$M$9:$N$20,2,FALSE)/VLOOKUP($BI356,'5-7 Weighting'!$M$9:$O$20,3,FALSE))</f>
        <v>1.0515830301704478E-3</v>
      </c>
      <c r="O356" s="3">
        <f t="shared" si="67"/>
        <v>2.9023691632704363E-4</v>
      </c>
      <c r="P356" s="3" t="e">
        <f>1/VLOOKUP($K356,'5-7 Weighting'!Y:Z,2,FALSE)</f>
        <v>#N/A</v>
      </c>
      <c r="Q356" s="3" t="e">
        <f t="shared" si="71"/>
        <v>#N/A</v>
      </c>
      <c r="R356" s="3" t="e">
        <f>Q356/(VLOOKUP($BI356,'5-7 Weighting'!$AC$12:$AD$20,2,FALSE)/(VLOOKUP($BI356,'5-7 Weighting'!$AC$12:$AE$20,3,FALSE)))</f>
        <v>#N/A</v>
      </c>
      <c r="S356" s="3" t="e">
        <f t="shared" si="68"/>
        <v>#N/A</v>
      </c>
      <c r="T356" s="3" t="e">
        <f>1/VLOOKUP($K356,'5-7 Weighting'!$AO$9:$AP$311,2,FALSE)</f>
        <v>#N/A</v>
      </c>
      <c r="U356" s="3" t="e">
        <f t="shared" si="72"/>
        <v>#N/A</v>
      </c>
      <c r="V356" s="3" t="e">
        <f>U356/(VLOOKUP($BI356,'5-7 Weighting'!$AS$12:$AT$22,2,FALSE)/VLOOKUP($BI356,'5-7 Weighting'!$AS$12:$AU$22,3,FALSE))</f>
        <v>#N/A</v>
      </c>
      <c r="W356" s="3" t="e">
        <f t="shared" si="73"/>
        <v>#N/A</v>
      </c>
      <c r="X356" s="3">
        <f>1/VLOOKUP($K356,'5-7 Weighting'!$BE$9:$BF$487,2,FALSE)</f>
        <v>1</v>
      </c>
      <c r="Y356" s="3">
        <f t="shared" si="74"/>
        <v>21.431159420289852</v>
      </c>
      <c r="Z356" s="3">
        <f>Y356/(VLOOKUP($BI356,'5-7 Weighting'!$BI$12:$BJ$23,2,FALSE)/VLOOKUP($BI356,'5-7 Weighting'!$BI$12:$BK$23,3,FALSE))</f>
        <v>5.7861268927679541E-4</v>
      </c>
      <c r="AA356" s="3">
        <f t="shared" si="75"/>
        <v>1.5969710224039555E-4</v>
      </c>
      <c r="AB356" s="3">
        <f>1/VLOOKUP($K356,'5-7 Weighting'!$BU$9:$BV$415,2,FALSE)</f>
        <v>1</v>
      </c>
      <c r="AC356" s="3">
        <f t="shared" si="76"/>
        <v>21.431159420289852</v>
      </c>
      <c r="AD356" s="3">
        <f>AC356/(VLOOKUP($BI356,'5-7 Weighting'!$BY$12:$BZ$23,2,FALSE)/(VLOOKUP($BI356,'5-7 Weighting'!$BY$12:$CA$23,3,FALSE)))</f>
        <v>7.6320639487399242E-2</v>
      </c>
      <c r="AE356" s="3">
        <f t="shared" si="69"/>
        <v>2.1064496498522191E-2</v>
      </c>
      <c r="AF356" s="3">
        <f>1/VLOOKUP($K356,'5-7 Weighting'!$CK$9:CL$445,2,FALSE)</f>
        <v>1</v>
      </c>
      <c r="AG356" s="3">
        <f t="shared" si="77"/>
        <v>21.431159420289852</v>
      </c>
      <c r="AH356" s="3">
        <f>AG356/(VLOOKUP($BI356,'5-7 Weighting'!$CO$12:$CP$23,2,FALSE)/(VLOOKUP($BI356,'5-7 Weighting'!$CO$12:$CQ$23,3,FALSE)))</f>
        <v>6.37638826398631E-4</v>
      </c>
      <c r="AI356" s="3">
        <f t="shared" si="70"/>
        <v>1.7598831608602218E-4</v>
      </c>
      <c r="AJ356" s="3" t="s">
        <v>267</v>
      </c>
      <c r="AK356" s="6">
        <v>0.27600000000000002</v>
      </c>
      <c r="AL356" s="3" t="s">
        <v>176</v>
      </c>
      <c r="AM356" s="3">
        <v>4.6661031276415896E-2</v>
      </c>
      <c r="AN356" s="3" t="s">
        <v>26</v>
      </c>
      <c r="AO356" s="3" t="s">
        <v>5</v>
      </c>
      <c r="AP356" s="3" t="s">
        <v>6</v>
      </c>
      <c r="AQ356" s="3" t="s">
        <v>5</v>
      </c>
      <c r="AR356" s="3" t="s">
        <v>268</v>
      </c>
      <c r="AS356" s="3" t="s">
        <v>269</v>
      </c>
      <c r="AT356" s="3" t="s">
        <v>103</v>
      </c>
      <c r="AU356" s="3" t="s">
        <v>10</v>
      </c>
      <c r="AV356" s="3" t="s">
        <v>39</v>
      </c>
      <c r="AW356" s="4" t="s">
        <v>12</v>
      </c>
      <c r="AX356" s="4" t="s">
        <v>13</v>
      </c>
      <c r="AY356" s="4">
        <v>2010</v>
      </c>
      <c r="AZ356" s="3" t="s">
        <v>14</v>
      </c>
      <c r="BA356" s="3" t="s">
        <v>14</v>
      </c>
      <c r="BB356" s="3">
        <v>4399</v>
      </c>
      <c r="BC356" s="3">
        <v>1</v>
      </c>
      <c r="BD356" s="3">
        <v>0</v>
      </c>
      <c r="BE356" s="3">
        <v>1</v>
      </c>
      <c r="BF356" s="3">
        <v>1</v>
      </c>
      <c r="BG356" s="4" t="s">
        <v>97</v>
      </c>
      <c r="BH356" s="4" t="s">
        <v>859</v>
      </c>
      <c r="BI356" s="4" t="s">
        <v>709</v>
      </c>
      <c r="BJ356" s="4" t="s">
        <v>271</v>
      </c>
      <c r="BK356" s="4"/>
      <c r="BL356" s="3">
        <v>0.27600000000000002</v>
      </c>
      <c r="BM356" s="3"/>
      <c r="BN356" s="3"/>
      <c r="BO356" s="3" t="s">
        <v>20</v>
      </c>
      <c r="BP356" s="3">
        <v>5.915</v>
      </c>
      <c r="BQ356" s="3"/>
    </row>
    <row r="357" spans="1:69" x14ac:dyDescent="0.25">
      <c r="A357" s="2">
        <v>65</v>
      </c>
      <c r="B357" s="3" t="s">
        <v>354</v>
      </c>
      <c r="C357" s="3">
        <v>65.7</v>
      </c>
      <c r="D357" s="3" t="s">
        <v>778</v>
      </c>
      <c r="E357" s="3" t="s">
        <v>356</v>
      </c>
      <c r="F357" s="3"/>
      <c r="G357" s="3"/>
      <c r="H357" s="3" t="str">
        <f>IF(AK357&lt;'2_3 - Outliers'!$F$11,"Exclude, Low outlier",IF(AK357&gt;'2_3 - Outliers'!$F$12,"Exclude, High outlier",""))</f>
        <v/>
      </c>
      <c r="I357" s="3">
        <f>IF(AM357="",VLOOKUP(BI357,'4 -Impute_SE'!$B$10:$C$21,2,FALSE),Database!AM357)</f>
        <v>5.4016015624999997E-2</v>
      </c>
      <c r="J357" s="3">
        <f t="shared" si="65"/>
        <v>18.513027820163291</v>
      </c>
      <c r="K357" s="3" t="s">
        <v>1718</v>
      </c>
      <c r="L357" s="3">
        <f>1/VLOOKUP($K357,'5-7 Weighting'!J:K,2,FALSE)</f>
        <v>0.5</v>
      </c>
      <c r="M357" s="3">
        <f t="shared" si="66"/>
        <v>9.2565139100816456</v>
      </c>
      <c r="N357" s="3">
        <f>M357/(VLOOKUP($BI357,'5-7 Weighting'!$M$9:$N$20,2,FALSE)/VLOOKUP($BI357,'5-7 Weighting'!$M$9:$O$20,3,FALSE))</f>
        <v>0.18751959549319316</v>
      </c>
      <c r="O357" s="3">
        <f t="shared" si="67"/>
        <v>5.1860794368788481E-2</v>
      </c>
      <c r="P357" s="3" t="e">
        <f>1/VLOOKUP($K357,'5-7 Weighting'!Y:Z,2,FALSE)</f>
        <v>#N/A</v>
      </c>
      <c r="Q357" s="3" t="e">
        <f t="shared" si="71"/>
        <v>#N/A</v>
      </c>
      <c r="R357" s="3" t="e">
        <f>Q357/(VLOOKUP($BI357,'5-7 Weighting'!$AC$12:$AD$20,2,FALSE)/(VLOOKUP($BI357,'5-7 Weighting'!$AC$12:$AE$20,3,FALSE)))</f>
        <v>#N/A</v>
      </c>
      <c r="S357" s="3" t="e">
        <f t="shared" si="68"/>
        <v>#N/A</v>
      </c>
      <c r="T357" s="3" t="e">
        <f>1/VLOOKUP($K357,'5-7 Weighting'!$AO$9:$AP$311,2,FALSE)</f>
        <v>#N/A</v>
      </c>
      <c r="U357" s="3" t="e">
        <f t="shared" si="72"/>
        <v>#N/A</v>
      </c>
      <c r="V357" s="3" t="e">
        <f>U357/(VLOOKUP($BI357,'5-7 Weighting'!$AS$12:$AT$22,2,FALSE)/VLOOKUP($BI357,'5-7 Weighting'!$AS$12:$AU$22,3,FALSE))</f>
        <v>#N/A</v>
      </c>
      <c r="W357" s="3" t="e">
        <f t="shared" si="73"/>
        <v>#N/A</v>
      </c>
      <c r="X357" s="3">
        <f>1/VLOOKUP($K357,'5-7 Weighting'!$BE$9:$BF$487,2,FALSE)</f>
        <v>0.5</v>
      </c>
      <c r="Y357" s="3">
        <f t="shared" si="74"/>
        <v>9.2565139100816456</v>
      </c>
      <c r="Z357" s="3">
        <f>Y357/(VLOOKUP($BI357,'5-7 Weighting'!$BI$12:$BJ$23,2,FALSE)/VLOOKUP($BI357,'5-7 Weighting'!$BI$12:$BK$23,3,FALSE))</f>
        <v>0.14618019223716924</v>
      </c>
      <c r="AA357" s="3">
        <f t="shared" si="75"/>
        <v>4.0427886325495994E-2</v>
      </c>
      <c r="AB357" s="3" t="e">
        <f>1/VLOOKUP($K357,'5-7 Weighting'!$BU$9:$BV$415,2,FALSE)</f>
        <v>#N/A</v>
      </c>
      <c r="AC357" s="3" t="e">
        <f t="shared" si="76"/>
        <v>#N/A</v>
      </c>
      <c r="AD357" s="3" t="e">
        <f>AC357/(VLOOKUP($BI357,'5-7 Weighting'!$BY$12:$BZ$23,2,FALSE)/(VLOOKUP($BI357,'5-7 Weighting'!$BY$12:$CA$23,3,FALSE)))</f>
        <v>#N/A</v>
      </c>
      <c r="AE357" s="3" t="e">
        <f t="shared" si="69"/>
        <v>#N/A</v>
      </c>
      <c r="AF357" s="3">
        <f>1/VLOOKUP($K357,'5-7 Weighting'!$CK$9:CL$445,2,FALSE)</f>
        <v>0.5</v>
      </c>
      <c r="AG357" s="3">
        <f t="shared" si="77"/>
        <v>9.2565139100816456</v>
      </c>
      <c r="AH357" s="3">
        <f>AG357/(VLOOKUP($BI357,'5-7 Weighting'!$CO$12:$CP$23,2,FALSE)/(VLOOKUP($BI357,'5-7 Weighting'!$CO$12:$CQ$23,3,FALSE)))</f>
        <v>0.14186418220821204</v>
      </c>
      <c r="AI357" s="3">
        <f t="shared" si="70"/>
        <v>3.9234241959867536E-2</v>
      </c>
      <c r="AJ357" s="3" t="s">
        <v>357</v>
      </c>
      <c r="AK357" s="6">
        <v>0.27656199999999997</v>
      </c>
      <c r="AL357" s="3" t="s">
        <v>358</v>
      </c>
      <c r="AM357" s="3">
        <v>5.4016015624999997E-2</v>
      </c>
      <c r="AN357" s="3" t="s">
        <v>26</v>
      </c>
      <c r="AO357" s="3" t="s">
        <v>5</v>
      </c>
      <c r="AP357" s="3" t="s">
        <v>6</v>
      </c>
      <c r="AQ357" s="3" t="s">
        <v>5</v>
      </c>
      <c r="AR357" s="3" t="s">
        <v>7</v>
      </c>
      <c r="AS357" s="3" t="s">
        <v>359</v>
      </c>
      <c r="AT357" s="3" t="s">
        <v>28</v>
      </c>
      <c r="AU357" s="3" t="s">
        <v>10</v>
      </c>
      <c r="AV357" s="3" t="s">
        <v>11</v>
      </c>
      <c r="AW357" s="4" t="s">
        <v>108</v>
      </c>
      <c r="AX357" s="4" t="s">
        <v>360</v>
      </c>
      <c r="AY357" s="4">
        <v>2010</v>
      </c>
      <c r="AZ357" s="3" t="s">
        <v>14</v>
      </c>
      <c r="BA357" s="3" t="s">
        <v>14</v>
      </c>
      <c r="BB357" s="3">
        <v>473</v>
      </c>
      <c r="BC357" s="3">
        <v>1</v>
      </c>
      <c r="BD357" s="3">
        <v>0</v>
      </c>
      <c r="BE357" s="3">
        <v>0</v>
      </c>
      <c r="BF357" s="3">
        <v>0</v>
      </c>
      <c r="BG357" s="4" t="s">
        <v>15</v>
      </c>
      <c r="BH357" s="4" t="s">
        <v>559</v>
      </c>
      <c r="BI357" s="4" t="s">
        <v>42</v>
      </c>
      <c r="BJ357" s="4" t="s">
        <v>33</v>
      </c>
      <c r="BK357" s="4"/>
      <c r="BL357" s="3">
        <v>0.96699999999999997</v>
      </c>
      <c r="BM357" s="3"/>
      <c r="BN357" s="3"/>
      <c r="BO357" s="3" t="s">
        <v>20</v>
      </c>
      <c r="BP357" s="3">
        <v>5.12</v>
      </c>
      <c r="BQ357" s="3"/>
    </row>
    <row r="358" spans="1:69" x14ac:dyDescent="0.25">
      <c r="A358" s="2">
        <v>65</v>
      </c>
      <c r="B358" s="3" t="s">
        <v>354</v>
      </c>
      <c r="C358" s="3">
        <v>65.3</v>
      </c>
      <c r="D358" s="3" t="s">
        <v>726</v>
      </c>
      <c r="E358" s="3" t="s">
        <v>384</v>
      </c>
      <c r="F358" s="3"/>
      <c r="G358" s="3"/>
      <c r="H358" s="3" t="str">
        <f>IF(AK358&lt;'2_3 - Outliers'!$F$11,"Exclude, Low outlier",IF(AK358&gt;'2_3 - Outliers'!$F$12,"Exclude, High outlier",""))</f>
        <v/>
      </c>
      <c r="I358" s="3">
        <f>IF(AM358="",VLOOKUP(BI358,'4 -Impute_SE'!$B$10:$C$21,2,FALSE),Database!AM358)</f>
        <v>0.12141666666666666</v>
      </c>
      <c r="J358" s="3">
        <f t="shared" si="65"/>
        <v>8.2361015785861369</v>
      </c>
      <c r="K358" s="3" t="s">
        <v>1721</v>
      </c>
      <c r="L358" s="3">
        <f>1/VLOOKUP($K358,'5-7 Weighting'!J:K,2,FALSE)</f>
        <v>1</v>
      </c>
      <c r="M358" s="3">
        <f t="shared" si="66"/>
        <v>8.2361015785861369</v>
      </c>
      <c r="N358" s="3">
        <f>M358/(VLOOKUP($BI358,'5-7 Weighting'!$M$9:$N$20,2,FALSE)/VLOOKUP($BI358,'5-7 Weighting'!$M$9:$O$20,3,FALSE))</f>
        <v>0.11176208675277112</v>
      </c>
      <c r="O358" s="3">
        <f t="shared" si="67"/>
        <v>3.0939098475769627E-2</v>
      </c>
      <c r="P358" s="3" t="e">
        <f>1/VLOOKUP($K358,'5-7 Weighting'!Y:Z,2,FALSE)</f>
        <v>#N/A</v>
      </c>
      <c r="Q358" s="3" t="e">
        <f t="shared" si="71"/>
        <v>#N/A</v>
      </c>
      <c r="R358" s="3" t="e">
        <f>Q358/(VLOOKUP($BI358,'5-7 Weighting'!$AC$12:$AD$20,2,FALSE)/(VLOOKUP($BI358,'5-7 Weighting'!$AC$12:$AE$20,3,FALSE)))</f>
        <v>#N/A</v>
      </c>
      <c r="S358" s="3" t="e">
        <f t="shared" si="68"/>
        <v>#N/A</v>
      </c>
      <c r="T358" s="3" t="e">
        <f>1/VLOOKUP($K358,'5-7 Weighting'!$AO$9:$AP$311,2,FALSE)</f>
        <v>#N/A</v>
      </c>
      <c r="U358" s="3" t="e">
        <f t="shared" si="72"/>
        <v>#N/A</v>
      </c>
      <c r="V358" s="3" t="e">
        <f>U358/(VLOOKUP($BI358,'5-7 Weighting'!$AS$12:$AT$22,2,FALSE)/VLOOKUP($BI358,'5-7 Weighting'!$AS$12:$AU$22,3,FALSE))</f>
        <v>#N/A</v>
      </c>
      <c r="W358" s="3" t="e">
        <f t="shared" si="73"/>
        <v>#N/A</v>
      </c>
      <c r="X358" s="3">
        <f>1/VLOOKUP($K358,'5-7 Weighting'!$BE$9:$BF$487,2,FALSE)</f>
        <v>1</v>
      </c>
      <c r="Y358" s="3">
        <f t="shared" si="74"/>
        <v>8.2361015785861369</v>
      </c>
      <c r="Z358" s="3">
        <f>Y358/(VLOOKUP($BI358,'5-7 Weighting'!$BI$12:$BJ$23,2,FALSE)/VLOOKUP($BI358,'5-7 Weighting'!$BI$12:$BK$23,3,FALSE))</f>
        <v>9.5409120823574708E-2</v>
      </c>
      <c r="AA358" s="3">
        <f t="shared" si="75"/>
        <v>2.6412106917590182E-2</v>
      </c>
      <c r="AB358" s="3" t="e">
        <f>1/VLOOKUP($K358,'5-7 Weighting'!$BU$9:$BV$415,2,FALSE)</f>
        <v>#N/A</v>
      </c>
      <c r="AC358" s="3" t="e">
        <f t="shared" si="76"/>
        <v>#N/A</v>
      </c>
      <c r="AD358" s="3" t="e">
        <f>AC358/(VLOOKUP($BI358,'5-7 Weighting'!$BY$12:$BZ$23,2,FALSE)/(VLOOKUP($BI358,'5-7 Weighting'!$BY$12:$CA$23,3,FALSE)))</f>
        <v>#N/A</v>
      </c>
      <c r="AE358" s="3" t="e">
        <f t="shared" si="69"/>
        <v>#N/A</v>
      </c>
      <c r="AF358" s="3">
        <f>1/VLOOKUP($K358,'5-7 Weighting'!$CK$9:CL$445,2,FALSE)</f>
        <v>1</v>
      </c>
      <c r="AG358" s="3">
        <f t="shared" si="77"/>
        <v>8.2361015785861369</v>
      </c>
      <c r="AH358" s="3">
        <f>AG358/(VLOOKUP($BI358,'5-7 Weighting'!$CO$12:$CP$23,2,FALSE)/(VLOOKUP($BI358,'5-7 Weighting'!$CO$12:$CQ$23,3,FALSE)))</f>
        <v>7.8133803141302E-2</v>
      </c>
      <c r="AI358" s="3">
        <f t="shared" si="70"/>
        <v>2.1629780723606631E-2</v>
      </c>
      <c r="AJ358" s="3" t="s">
        <v>357</v>
      </c>
      <c r="AK358" s="6">
        <v>0.27682999999999996</v>
      </c>
      <c r="AL358" s="3" t="s">
        <v>358</v>
      </c>
      <c r="AM358" s="3">
        <v>0.12141666666666666</v>
      </c>
      <c r="AN358" s="3" t="s">
        <v>26</v>
      </c>
      <c r="AO358" s="3" t="s">
        <v>5</v>
      </c>
      <c r="AP358" s="3" t="s">
        <v>6</v>
      </c>
      <c r="AQ358" s="3" t="s">
        <v>5</v>
      </c>
      <c r="AR358" s="3" t="s">
        <v>7</v>
      </c>
      <c r="AS358" s="3" t="s">
        <v>359</v>
      </c>
      <c r="AT358" s="3" t="s">
        <v>28</v>
      </c>
      <c r="AU358" s="3" t="s">
        <v>10</v>
      </c>
      <c r="AV358" s="3" t="s">
        <v>11</v>
      </c>
      <c r="AW358" s="3" t="s">
        <v>108</v>
      </c>
      <c r="AX358" s="3" t="s">
        <v>366</v>
      </c>
      <c r="AY358" s="3">
        <v>2010</v>
      </c>
      <c r="AZ358" s="3" t="s">
        <v>14</v>
      </c>
      <c r="BA358" s="3" t="s">
        <v>14</v>
      </c>
      <c r="BB358" s="3">
        <v>473</v>
      </c>
      <c r="BC358" s="3">
        <v>1</v>
      </c>
      <c r="BD358" s="3">
        <v>0</v>
      </c>
      <c r="BE358" s="3">
        <v>0</v>
      </c>
      <c r="BF358" s="3">
        <v>0</v>
      </c>
      <c r="BG358" s="3" t="s">
        <v>348</v>
      </c>
      <c r="BH358" s="3" t="s">
        <v>727</v>
      </c>
      <c r="BI358" s="3" t="s">
        <v>645</v>
      </c>
      <c r="BJ358" s="3" t="s">
        <v>33</v>
      </c>
      <c r="BK358" s="3"/>
      <c r="BL358" s="3">
        <v>0.58899999999999997</v>
      </c>
      <c r="BM358" s="3"/>
      <c r="BN358" s="3"/>
      <c r="BO358" s="3" t="s">
        <v>20</v>
      </c>
      <c r="BP358" s="3">
        <v>2.2799999999999998</v>
      </c>
      <c r="BQ358" s="3"/>
    </row>
    <row r="359" spans="1:69" x14ac:dyDescent="0.25">
      <c r="A359" s="2">
        <v>70</v>
      </c>
      <c r="B359" s="3" t="s">
        <v>177</v>
      </c>
      <c r="C359" s="3">
        <v>70.7</v>
      </c>
      <c r="D359" s="3" t="s">
        <v>224</v>
      </c>
      <c r="E359" s="3" t="s">
        <v>225</v>
      </c>
      <c r="F359" s="3"/>
      <c r="G359" s="3"/>
      <c r="H359" s="3" t="str">
        <f>IF(AK359&lt;'2_3 - Outliers'!$F$11,"Exclude, Low outlier",IF(AK359&gt;'2_3 - Outliers'!$F$12,"Exclude, High outlier",""))</f>
        <v/>
      </c>
      <c r="I359" s="3">
        <f>IF(AM359="",VLOOKUP(BI359,'4 -Impute_SE'!$B$10:$C$21,2,FALSE),Database!AM359)</f>
        <v>6.5943130740668363E-2</v>
      </c>
      <c r="J359" s="3">
        <f t="shared" si="65"/>
        <v>15.164581795981993</v>
      </c>
      <c r="K359" s="3" t="s">
        <v>1722</v>
      </c>
      <c r="L359" s="3">
        <f>1/VLOOKUP($K359,'5-7 Weighting'!J:K,2,FALSE)</f>
        <v>1</v>
      </c>
      <c r="M359" s="3">
        <f t="shared" si="66"/>
        <v>15.164581795981993</v>
      </c>
      <c r="N359" s="3">
        <f>M359/(VLOOKUP($BI359,'5-7 Weighting'!$M$9:$N$20,2,FALSE)/VLOOKUP($BI359,'5-7 Weighting'!$M$9:$O$20,3,FALSE))</f>
        <v>0.28049010923672335</v>
      </c>
      <c r="O359" s="3">
        <f t="shared" si="67"/>
        <v>7.8609682765661798E-2</v>
      </c>
      <c r="P359" s="3" t="e">
        <f>1/VLOOKUP($K359,'5-7 Weighting'!Y:Z,2,FALSE)</f>
        <v>#N/A</v>
      </c>
      <c r="Q359" s="3" t="e">
        <f t="shared" si="71"/>
        <v>#N/A</v>
      </c>
      <c r="R359" s="3" t="e">
        <f>Q359/(VLOOKUP($BI359,'5-7 Weighting'!$AC$12:$AD$20,2,FALSE)/(VLOOKUP($BI359,'5-7 Weighting'!$AC$12:$AE$20,3,FALSE)))</f>
        <v>#N/A</v>
      </c>
      <c r="S359" s="3" t="e">
        <f t="shared" si="68"/>
        <v>#N/A</v>
      </c>
      <c r="T359" s="3" t="e">
        <f>1/VLOOKUP($K359,'5-7 Weighting'!$AO$9:$AP$311,2,FALSE)</f>
        <v>#N/A</v>
      </c>
      <c r="U359" s="3" t="e">
        <f t="shared" si="72"/>
        <v>#N/A</v>
      </c>
      <c r="V359" s="3" t="e">
        <f>U359/(VLOOKUP($BI359,'5-7 Weighting'!$AS$12:$AT$22,2,FALSE)/VLOOKUP($BI359,'5-7 Weighting'!$AS$12:$AU$22,3,FALSE))</f>
        <v>#N/A</v>
      </c>
      <c r="W359" s="3" t="e">
        <f t="shared" si="73"/>
        <v>#N/A</v>
      </c>
      <c r="X359" s="3">
        <f>1/VLOOKUP($K359,'5-7 Weighting'!$BE$9:$BF$487,2,FALSE)</f>
        <v>1</v>
      </c>
      <c r="Y359" s="3">
        <f t="shared" si="74"/>
        <v>15.164581795981993</v>
      </c>
      <c r="Z359" s="3">
        <f>Y359/(VLOOKUP($BI359,'5-7 Weighting'!$BI$12:$BJ$23,2,FALSE)/VLOOKUP($BI359,'5-7 Weighting'!$BI$12:$BK$23,3,FALSE))</f>
        <v>0.23436140726434171</v>
      </c>
      <c r="AA359" s="3">
        <f t="shared" si="75"/>
        <v>6.5681730909147917E-2</v>
      </c>
      <c r="AB359" s="3" t="e">
        <f>1/VLOOKUP($K359,'5-7 Weighting'!$BU$9:$BV$415,2,FALSE)</f>
        <v>#N/A</v>
      </c>
      <c r="AC359" s="3" t="e">
        <f t="shared" si="76"/>
        <v>#N/A</v>
      </c>
      <c r="AD359" s="3" t="e">
        <f>AC359/(VLOOKUP($BI359,'5-7 Weighting'!$BY$12:$BZ$23,2,FALSE)/(VLOOKUP($BI359,'5-7 Weighting'!$BY$12:$CA$23,3,FALSE)))</f>
        <v>#N/A</v>
      </c>
      <c r="AE359" s="3" t="e">
        <f t="shared" si="69"/>
        <v>#N/A</v>
      </c>
      <c r="AF359" s="3" t="e">
        <f>1/VLOOKUP($K359,'5-7 Weighting'!$CK$9:CL$445,2,FALSE)</f>
        <v>#N/A</v>
      </c>
      <c r="AG359" s="3" t="e">
        <f t="shared" si="77"/>
        <v>#N/A</v>
      </c>
      <c r="AH359" s="3" t="e">
        <f>AG359/(VLOOKUP($BI359,'5-7 Weighting'!$CO$12:$CP$23,2,FALSE)/(VLOOKUP($BI359,'5-7 Weighting'!$CO$12:$CQ$23,3,FALSE)))</f>
        <v>#N/A</v>
      </c>
      <c r="AI359" s="3" t="e">
        <f t="shared" si="70"/>
        <v>#N/A</v>
      </c>
      <c r="AJ359" s="3" t="s">
        <v>226</v>
      </c>
      <c r="AK359" s="6">
        <v>0.28025830564784054</v>
      </c>
      <c r="AL359" s="3" t="s">
        <v>25</v>
      </c>
      <c r="AM359" s="3">
        <v>6.5943130740668363E-2</v>
      </c>
      <c r="AN359" s="3" t="s">
        <v>26</v>
      </c>
      <c r="AO359" s="3" t="s">
        <v>5</v>
      </c>
      <c r="AP359" s="3" t="s">
        <v>6</v>
      </c>
      <c r="AQ359" s="3" t="s">
        <v>5</v>
      </c>
      <c r="AR359" s="3" t="s">
        <v>7</v>
      </c>
      <c r="AS359" s="3" t="s">
        <v>48</v>
      </c>
      <c r="AT359" s="3" t="s">
        <v>28</v>
      </c>
      <c r="AU359" s="3" t="s">
        <v>10</v>
      </c>
      <c r="AV359" s="3" t="s">
        <v>182</v>
      </c>
      <c r="AW359" s="4" t="s">
        <v>12</v>
      </c>
      <c r="AX359" s="4" t="s">
        <v>13</v>
      </c>
      <c r="AY359" s="4">
        <v>2009</v>
      </c>
      <c r="AZ359" s="3" t="s">
        <v>30</v>
      </c>
      <c r="BA359" s="3" t="s">
        <v>14</v>
      </c>
      <c r="BB359" s="3">
        <v>1449</v>
      </c>
      <c r="BC359" s="3">
        <v>0</v>
      </c>
      <c r="BD359" s="3">
        <v>0</v>
      </c>
      <c r="BE359" s="3">
        <v>0</v>
      </c>
      <c r="BF359" s="3">
        <v>0</v>
      </c>
      <c r="BG359" s="4" t="s">
        <v>15</v>
      </c>
      <c r="BH359" s="4" t="s">
        <v>183</v>
      </c>
      <c r="BI359" s="4" t="s">
        <v>17</v>
      </c>
      <c r="BJ359" s="4" t="s">
        <v>33</v>
      </c>
      <c r="BK359" s="4"/>
      <c r="BL359" s="3">
        <v>0.68500000000000005</v>
      </c>
      <c r="BM359" s="3"/>
      <c r="BN359" s="3"/>
      <c r="BO359" s="3" t="s">
        <v>20</v>
      </c>
      <c r="BP359" s="3">
        <v>4.25</v>
      </c>
      <c r="BQ359" s="3"/>
    </row>
    <row r="360" spans="1:69" x14ac:dyDescent="0.25">
      <c r="A360" s="2">
        <v>21</v>
      </c>
      <c r="B360" s="3" t="s">
        <v>441</v>
      </c>
      <c r="C360" s="3">
        <v>21.1</v>
      </c>
      <c r="D360" s="3" t="s">
        <v>618</v>
      </c>
      <c r="E360" s="3" t="s">
        <v>443</v>
      </c>
      <c r="F360" s="3"/>
      <c r="G360" s="3"/>
      <c r="H360" s="3" t="str">
        <f>IF(AK360&lt;'2_3 - Outliers'!$F$11,"Exclude, Low outlier",IF(AK360&gt;'2_3 - Outliers'!$F$12,"Exclude, High outlier",""))</f>
        <v/>
      </c>
      <c r="I360" s="3">
        <f>IF(AM360="",VLOOKUP(BI360,'4 -Impute_SE'!$B$10:$C$21,2,FALSE),Database!AM360)</f>
        <v>3.9358273784503295E-2</v>
      </c>
      <c r="J360" s="3">
        <f t="shared" si="65"/>
        <v>25.407618369526521</v>
      </c>
      <c r="K360" s="3" t="s">
        <v>1723</v>
      </c>
      <c r="L360" s="3">
        <f>1/VLOOKUP($K360,'5-7 Weighting'!J:K,2,FALSE)</f>
        <v>1</v>
      </c>
      <c r="M360" s="3">
        <f t="shared" si="66"/>
        <v>25.407618369526521</v>
      </c>
      <c r="N360" s="3">
        <f>M360/(VLOOKUP($BI360,'5-7 Weighting'!$M$9:$N$20,2,FALSE)/VLOOKUP($BI360,'5-7 Weighting'!$M$9:$O$20,3,FALSE))</f>
        <v>0.46994936937870135</v>
      </c>
      <c r="O360" s="3">
        <f t="shared" si="67"/>
        <v>0.1320087778584772</v>
      </c>
      <c r="P360" s="3" t="e">
        <f>1/VLOOKUP($K360,'5-7 Weighting'!Y:Z,2,FALSE)</f>
        <v>#N/A</v>
      </c>
      <c r="Q360" s="3" t="e">
        <f t="shared" si="71"/>
        <v>#N/A</v>
      </c>
      <c r="R360" s="3" t="e">
        <f>Q360/(VLOOKUP($BI360,'5-7 Weighting'!$AC$12:$AD$20,2,FALSE)/(VLOOKUP($BI360,'5-7 Weighting'!$AC$12:$AE$20,3,FALSE)))</f>
        <v>#N/A</v>
      </c>
      <c r="S360" s="3" t="e">
        <f t="shared" si="68"/>
        <v>#N/A</v>
      </c>
      <c r="T360" s="3">
        <f>1/VLOOKUP($K360,'5-7 Weighting'!$AO$9:$AP$311,2,FALSE)</f>
        <v>1</v>
      </c>
      <c r="U360" s="3">
        <f t="shared" si="72"/>
        <v>25.407618369526521</v>
      </c>
      <c r="V360" s="3">
        <f>U360/(VLOOKUP($BI360,'5-7 Weighting'!$AS$12:$AT$22,2,FALSE)/VLOOKUP($BI360,'5-7 Weighting'!$AS$12:$AU$22,3,FALSE))</f>
        <v>1.5656111396485455</v>
      </c>
      <c r="W360" s="3">
        <f t="shared" si="73"/>
        <v>0.43978016912727641</v>
      </c>
      <c r="X360" s="3" t="e">
        <f>1/VLOOKUP($K360,'5-7 Weighting'!$BE$9:$BF$487,2,FALSE)</f>
        <v>#N/A</v>
      </c>
      <c r="Y360" s="3" t="e">
        <f t="shared" si="74"/>
        <v>#N/A</v>
      </c>
      <c r="Z360" s="3" t="e">
        <f>Y360/(VLOOKUP($BI360,'5-7 Weighting'!$BI$12:$BJ$23,2,FALSE)/VLOOKUP($BI360,'5-7 Weighting'!$BI$12:$BK$23,3,FALSE))</f>
        <v>#N/A</v>
      </c>
      <c r="AA360" s="3" t="e">
        <f t="shared" si="75"/>
        <v>#N/A</v>
      </c>
      <c r="AB360" s="3" t="e">
        <f>1/VLOOKUP($K360,'5-7 Weighting'!$BU$9:$BV$415,2,FALSE)</f>
        <v>#N/A</v>
      </c>
      <c r="AC360" s="3" t="e">
        <f t="shared" si="76"/>
        <v>#N/A</v>
      </c>
      <c r="AD360" s="3" t="e">
        <f>AC360/(VLOOKUP($BI360,'5-7 Weighting'!$BY$12:$BZ$23,2,FALSE)/(VLOOKUP($BI360,'5-7 Weighting'!$BY$12:$CA$23,3,FALSE)))</f>
        <v>#N/A</v>
      </c>
      <c r="AE360" s="3" t="e">
        <f t="shared" si="69"/>
        <v>#N/A</v>
      </c>
      <c r="AF360" s="3">
        <f>1/VLOOKUP($K360,'5-7 Weighting'!$CK$9:CL$445,2,FALSE)</f>
        <v>1</v>
      </c>
      <c r="AG360" s="3">
        <f t="shared" si="77"/>
        <v>25.407618369526521</v>
      </c>
      <c r="AH360" s="3">
        <f>AG360/(VLOOKUP($BI360,'5-7 Weighting'!$CO$12:$CP$23,2,FALSE)/(VLOOKUP($BI360,'5-7 Weighting'!$CO$12:$CQ$23,3,FALSE)))</f>
        <v>0.3895255725674075</v>
      </c>
      <c r="AI360" s="3">
        <f t="shared" si="70"/>
        <v>0.10941773333418475</v>
      </c>
      <c r="AJ360" s="3" t="s">
        <v>267</v>
      </c>
      <c r="AK360" s="6">
        <v>0.28089999999999998</v>
      </c>
      <c r="AL360" s="3" t="s">
        <v>157</v>
      </c>
      <c r="AM360" s="3">
        <v>3.9358273784503295E-2</v>
      </c>
      <c r="AN360" s="3" t="s">
        <v>26</v>
      </c>
      <c r="AO360" s="3" t="s">
        <v>5</v>
      </c>
      <c r="AP360" s="3" t="s">
        <v>6</v>
      </c>
      <c r="AQ360" s="3" t="s">
        <v>5</v>
      </c>
      <c r="AR360" s="3" t="s">
        <v>7</v>
      </c>
      <c r="AS360" s="3" t="s">
        <v>8</v>
      </c>
      <c r="AT360" s="3" t="s">
        <v>28</v>
      </c>
      <c r="AU360" s="3" t="s">
        <v>10</v>
      </c>
      <c r="AV360" s="3" t="s">
        <v>11</v>
      </c>
      <c r="AW360" s="4" t="s">
        <v>12</v>
      </c>
      <c r="AX360" s="4" t="s">
        <v>444</v>
      </c>
      <c r="AY360" s="4" t="s">
        <v>445</v>
      </c>
      <c r="AZ360" s="3" t="s">
        <v>2425</v>
      </c>
      <c r="BA360" s="3" t="s">
        <v>30</v>
      </c>
      <c r="BB360" s="3">
        <v>348</v>
      </c>
      <c r="BC360" s="3">
        <v>1</v>
      </c>
      <c r="BD360" s="3">
        <v>0</v>
      </c>
      <c r="BE360" s="3">
        <v>0</v>
      </c>
      <c r="BF360" s="3">
        <v>0</v>
      </c>
      <c r="BG360" s="4" t="s">
        <v>15</v>
      </c>
      <c r="BH360" s="4" t="s">
        <v>446</v>
      </c>
      <c r="BI360" s="4" t="s">
        <v>17</v>
      </c>
      <c r="BJ360" s="4" t="s">
        <v>33</v>
      </c>
      <c r="BK360" s="4"/>
      <c r="BL360" s="3">
        <v>0.28089999999999998</v>
      </c>
      <c r="BM360" s="3"/>
      <c r="BN360" s="3"/>
      <c r="BO360" s="3" t="s">
        <v>20</v>
      </c>
      <c r="BP360" s="3">
        <v>7.1369999999999996</v>
      </c>
      <c r="BQ360" s="3"/>
    </row>
    <row r="361" spans="1:69" x14ac:dyDescent="0.25">
      <c r="A361" s="2">
        <v>65</v>
      </c>
      <c r="B361" s="3" t="s">
        <v>354</v>
      </c>
      <c r="C361" s="3">
        <v>65.8</v>
      </c>
      <c r="D361" s="3" t="s">
        <v>776</v>
      </c>
      <c r="E361" s="3" t="s">
        <v>397</v>
      </c>
      <c r="F361" s="3"/>
      <c r="G361" s="3"/>
      <c r="H361" s="3" t="str">
        <f>IF(AK361&lt;'2_3 - Outliers'!$F$11,"Exclude, Low outlier",IF(AK361&gt;'2_3 - Outliers'!$F$12,"Exclude, High outlier",""))</f>
        <v/>
      </c>
      <c r="I361" s="3">
        <f>IF(AM361="",VLOOKUP(BI361,'4 -Impute_SE'!$B$10:$C$21,2,FALSE),Database!AM361)</f>
        <v>4.9771103327495618E-2</v>
      </c>
      <c r="J361" s="3">
        <f t="shared" si="65"/>
        <v>20.091979746158422</v>
      </c>
      <c r="K361" s="3" t="s">
        <v>1613</v>
      </c>
      <c r="L361" s="3">
        <f>1/VLOOKUP($K361,'5-7 Weighting'!J:K,2,FALSE)</f>
        <v>0.5</v>
      </c>
      <c r="M361" s="3">
        <f t="shared" si="66"/>
        <v>10.045989873079211</v>
      </c>
      <c r="N361" s="3">
        <f>M361/(VLOOKUP($BI361,'5-7 Weighting'!$M$9:$N$20,2,FALSE)/VLOOKUP($BI361,'5-7 Weighting'!$M$9:$O$20,3,FALSE))</f>
        <v>0.20351289649948928</v>
      </c>
      <c r="O361" s="3">
        <f t="shared" si="67"/>
        <v>5.7836940594879351E-2</v>
      </c>
      <c r="P361" s="3" t="e">
        <f>1/VLOOKUP($K361,'5-7 Weighting'!Y:Z,2,FALSE)</f>
        <v>#N/A</v>
      </c>
      <c r="Q361" s="3" t="e">
        <f t="shared" si="71"/>
        <v>#N/A</v>
      </c>
      <c r="R361" s="3" t="e">
        <f>Q361/(VLOOKUP($BI361,'5-7 Weighting'!$AC$12:$AD$20,2,FALSE)/(VLOOKUP($BI361,'5-7 Weighting'!$AC$12:$AE$20,3,FALSE)))</f>
        <v>#N/A</v>
      </c>
      <c r="S361" s="3" t="e">
        <f t="shared" si="68"/>
        <v>#N/A</v>
      </c>
      <c r="T361" s="3" t="e">
        <f>1/VLOOKUP($K361,'5-7 Weighting'!$AO$9:$AP$311,2,FALSE)</f>
        <v>#N/A</v>
      </c>
      <c r="U361" s="3" t="e">
        <f t="shared" si="72"/>
        <v>#N/A</v>
      </c>
      <c r="V361" s="3" t="e">
        <f>U361/(VLOOKUP($BI361,'5-7 Weighting'!$AS$12:$AT$22,2,FALSE)/VLOOKUP($BI361,'5-7 Weighting'!$AS$12:$AU$22,3,FALSE))</f>
        <v>#N/A</v>
      </c>
      <c r="W361" s="3" t="e">
        <f t="shared" si="73"/>
        <v>#N/A</v>
      </c>
      <c r="X361" s="3">
        <f>1/VLOOKUP($K361,'5-7 Weighting'!$BE$9:$BF$487,2,FALSE)</f>
        <v>0.5</v>
      </c>
      <c r="Y361" s="3">
        <f t="shared" si="74"/>
        <v>10.045989873079211</v>
      </c>
      <c r="Z361" s="3">
        <f>Y361/(VLOOKUP($BI361,'5-7 Weighting'!$BI$12:$BJ$23,2,FALSE)/VLOOKUP($BI361,'5-7 Weighting'!$BI$12:$BK$23,3,FALSE))</f>
        <v>0.15864770961559777</v>
      </c>
      <c r="AA361" s="3">
        <f t="shared" si="75"/>
        <v>4.5086568538785572E-2</v>
      </c>
      <c r="AB361" s="3" t="e">
        <f>1/VLOOKUP($K361,'5-7 Weighting'!$BU$9:$BV$415,2,FALSE)</f>
        <v>#N/A</v>
      </c>
      <c r="AC361" s="3" t="e">
        <f t="shared" si="76"/>
        <v>#N/A</v>
      </c>
      <c r="AD361" s="3" t="e">
        <f>AC361/(VLOOKUP($BI361,'5-7 Weighting'!$BY$12:$BZ$23,2,FALSE)/(VLOOKUP($BI361,'5-7 Weighting'!$BY$12:$CA$23,3,FALSE)))</f>
        <v>#N/A</v>
      </c>
      <c r="AE361" s="3" t="e">
        <f t="shared" si="69"/>
        <v>#N/A</v>
      </c>
      <c r="AF361" s="3">
        <f>1/VLOOKUP($K361,'5-7 Weighting'!$CK$9:CL$445,2,FALSE)</f>
        <v>0.5</v>
      </c>
      <c r="AG361" s="3">
        <f t="shared" si="77"/>
        <v>10.045989873079211</v>
      </c>
      <c r="AH361" s="3">
        <f>AG361/(VLOOKUP($BI361,'5-7 Weighting'!$CO$12:$CP$23,2,FALSE)/(VLOOKUP($BI361,'5-7 Weighting'!$CO$12:$CQ$23,3,FALSE)))</f>
        <v>0.15396359273701904</v>
      </c>
      <c r="AI361" s="3">
        <f t="shared" si="70"/>
        <v>4.375537531071165E-2</v>
      </c>
      <c r="AJ361" s="3" t="s">
        <v>357</v>
      </c>
      <c r="AK361" s="6">
        <v>0.28419299999999997</v>
      </c>
      <c r="AL361" s="3" t="s">
        <v>358</v>
      </c>
      <c r="AM361" s="3">
        <v>4.9771103327495618E-2</v>
      </c>
      <c r="AN361" s="3" t="s">
        <v>26</v>
      </c>
      <c r="AO361" s="3" t="s">
        <v>5</v>
      </c>
      <c r="AP361" s="3" t="s">
        <v>6</v>
      </c>
      <c r="AQ361" s="3" t="s">
        <v>5</v>
      </c>
      <c r="AR361" s="3" t="s">
        <v>7</v>
      </c>
      <c r="AS361" s="3" t="s">
        <v>359</v>
      </c>
      <c r="AT361" s="3" t="s">
        <v>28</v>
      </c>
      <c r="AU361" s="3" t="s">
        <v>10</v>
      </c>
      <c r="AV361" s="3" t="s">
        <v>11</v>
      </c>
      <c r="AW361" s="3" t="s">
        <v>108</v>
      </c>
      <c r="AX361" s="3" t="s">
        <v>360</v>
      </c>
      <c r="AY361" s="3">
        <v>2010</v>
      </c>
      <c r="AZ361" s="3" t="s">
        <v>14</v>
      </c>
      <c r="BA361" s="3" t="s">
        <v>14</v>
      </c>
      <c r="BB361" s="3">
        <v>473</v>
      </c>
      <c r="BC361" s="3">
        <v>1</v>
      </c>
      <c r="BD361" s="3">
        <v>0</v>
      </c>
      <c r="BE361" s="3">
        <v>0</v>
      </c>
      <c r="BF361" s="3">
        <v>0</v>
      </c>
      <c r="BG361" s="3" t="s">
        <v>15</v>
      </c>
      <c r="BH361" s="3" t="s">
        <v>559</v>
      </c>
      <c r="BI361" s="3" t="s">
        <v>42</v>
      </c>
      <c r="BJ361" s="3" t="s">
        <v>33</v>
      </c>
      <c r="BK361" s="4"/>
      <c r="BL361" s="3">
        <v>1.0409999999999999</v>
      </c>
      <c r="BM361" s="3"/>
      <c r="BN361" s="3"/>
      <c r="BO361" s="3" t="s">
        <v>20</v>
      </c>
      <c r="BP361" s="3">
        <v>5.71</v>
      </c>
      <c r="BQ361" s="3"/>
    </row>
    <row r="362" spans="1:69" x14ac:dyDescent="0.25">
      <c r="A362" s="2">
        <v>65</v>
      </c>
      <c r="B362" s="3" t="s">
        <v>354</v>
      </c>
      <c r="C362" s="3">
        <v>65.099999999999994</v>
      </c>
      <c r="D362" s="3" t="s">
        <v>710</v>
      </c>
      <c r="E362" s="3" t="s">
        <v>381</v>
      </c>
      <c r="F362" s="3"/>
      <c r="G362" s="3"/>
      <c r="H362" s="3" t="str">
        <f>IF(AK362&lt;'2_3 - Outliers'!$F$11,"Exclude, Low outlier",IF(AK362&gt;'2_3 - Outliers'!$F$12,"Exclude, High outlier",""))</f>
        <v/>
      </c>
      <c r="I362" s="3">
        <f>IF(AM362="",VLOOKUP(BI362,'4 -Impute_SE'!$B$10:$C$21,2,FALSE),Database!AM362)</f>
        <v>9.1439936102236427E-2</v>
      </c>
      <c r="J362" s="3">
        <f t="shared" si="65"/>
        <v>10.936140625491339</v>
      </c>
      <c r="K362" s="3" t="s">
        <v>1466</v>
      </c>
      <c r="L362" s="3">
        <f>1/VLOOKUP($K362,'5-7 Weighting'!J:K,2,FALSE)</f>
        <v>0.5</v>
      </c>
      <c r="M362" s="3">
        <f t="shared" si="66"/>
        <v>5.4680703127456693</v>
      </c>
      <c r="N362" s="3">
        <f>M362/(VLOOKUP($BI362,'5-7 Weighting'!$M$9:$N$20,2,FALSE)/VLOOKUP($BI362,'5-7 Weighting'!$M$9:$O$20,3,FALSE))</f>
        <v>0.6439743724475675</v>
      </c>
      <c r="O362" s="3">
        <f t="shared" si="67"/>
        <v>0.18430997321510095</v>
      </c>
      <c r="P362" s="3" t="e">
        <f>1/VLOOKUP($K362,'5-7 Weighting'!Y:Z,2,FALSE)</f>
        <v>#N/A</v>
      </c>
      <c r="Q362" s="3" t="e">
        <f t="shared" si="71"/>
        <v>#N/A</v>
      </c>
      <c r="R362" s="3" t="e">
        <f>Q362/(VLOOKUP($BI362,'5-7 Weighting'!$AC$12:$AD$20,2,FALSE)/(VLOOKUP($BI362,'5-7 Weighting'!$AC$12:$AE$20,3,FALSE)))</f>
        <v>#N/A</v>
      </c>
      <c r="S362" s="3" t="e">
        <f t="shared" si="68"/>
        <v>#N/A</v>
      </c>
      <c r="T362" s="3" t="e">
        <f>1/VLOOKUP($K362,'5-7 Weighting'!$AO$9:$AP$311,2,FALSE)</f>
        <v>#N/A</v>
      </c>
      <c r="U362" s="3" t="e">
        <f t="shared" si="72"/>
        <v>#N/A</v>
      </c>
      <c r="V362" s="3" t="e">
        <f>U362/(VLOOKUP($BI362,'5-7 Weighting'!$AS$12:$AT$22,2,FALSE)/VLOOKUP($BI362,'5-7 Weighting'!$AS$12:$AU$22,3,FALSE))</f>
        <v>#N/A</v>
      </c>
      <c r="W362" s="3" t="e">
        <f t="shared" si="73"/>
        <v>#N/A</v>
      </c>
      <c r="X362" s="3">
        <f>1/VLOOKUP($K362,'5-7 Weighting'!$BE$9:$BF$487,2,FALSE)</f>
        <v>0.5</v>
      </c>
      <c r="Y362" s="3">
        <f t="shared" si="74"/>
        <v>5.4680703127456693</v>
      </c>
      <c r="Z362" s="3">
        <f>Y362/(VLOOKUP($BI362,'5-7 Weighting'!$BI$12:$BJ$23,2,FALSE)/VLOOKUP($BI362,'5-7 Weighting'!$BI$12:$BK$23,3,FALSE))</f>
        <v>0.64397437244756761</v>
      </c>
      <c r="AA362" s="3">
        <f t="shared" si="75"/>
        <v>0.18430997321510098</v>
      </c>
      <c r="AB362" s="3" t="e">
        <f>1/VLOOKUP($K362,'5-7 Weighting'!$BU$9:$BV$415,2,FALSE)</f>
        <v>#N/A</v>
      </c>
      <c r="AC362" s="3" t="e">
        <f t="shared" si="76"/>
        <v>#N/A</v>
      </c>
      <c r="AD362" s="3" t="e">
        <f>AC362/(VLOOKUP($BI362,'5-7 Weighting'!$BY$12:$BZ$23,2,FALSE)/(VLOOKUP($BI362,'5-7 Weighting'!$BY$12:$CA$23,3,FALSE)))</f>
        <v>#N/A</v>
      </c>
      <c r="AE362" s="3" t="e">
        <f t="shared" si="69"/>
        <v>#N/A</v>
      </c>
      <c r="AF362" s="3">
        <f>1/VLOOKUP($K362,'5-7 Weighting'!$CK$9:CL$445,2,FALSE)</f>
        <v>0.5</v>
      </c>
      <c r="AG362" s="3">
        <f t="shared" si="77"/>
        <v>5.4680703127456693</v>
      </c>
      <c r="AH362" s="3">
        <f>AG362/(VLOOKUP($BI362,'5-7 Weighting'!$CO$12:$CP$23,2,FALSE)/(VLOOKUP($BI362,'5-7 Weighting'!$CO$12:$CQ$23,3,FALSE)))</f>
        <v>0.65672028755549638</v>
      </c>
      <c r="AI362" s="3">
        <f t="shared" si="70"/>
        <v>0.18795794334039595</v>
      </c>
      <c r="AJ362" s="3" t="s">
        <v>357</v>
      </c>
      <c r="AK362" s="6">
        <v>0.28620699999999999</v>
      </c>
      <c r="AL362" s="3" t="s">
        <v>358</v>
      </c>
      <c r="AM362" s="3">
        <v>9.1439936102236427E-2</v>
      </c>
      <c r="AN362" s="3" t="s">
        <v>26</v>
      </c>
      <c r="AO362" s="3" t="s">
        <v>5</v>
      </c>
      <c r="AP362" s="3" t="s">
        <v>6</v>
      </c>
      <c r="AQ362" s="3" t="s">
        <v>5</v>
      </c>
      <c r="AR362" s="3" t="s">
        <v>7</v>
      </c>
      <c r="AS362" s="3" t="s">
        <v>359</v>
      </c>
      <c r="AT362" s="3" t="s">
        <v>28</v>
      </c>
      <c r="AU362" s="3" t="s">
        <v>10</v>
      </c>
      <c r="AV362" s="3" t="s">
        <v>11</v>
      </c>
      <c r="AW362" s="4" t="s">
        <v>108</v>
      </c>
      <c r="AX362" s="4" t="s">
        <v>366</v>
      </c>
      <c r="AY362" s="4">
        <v>2010</v>
      </c>
      <c r="AZ362" s="3" t="s">
        <v>14</v>
      </c>
      <c r="BA362" s="3" t="s">
        <v>14</v>
      </c>
      <c r="BB362" s="3">
        <v>473</v>
      </c>
      <c r="BC362" s="3">
        <v>1</v>
      </c>
      <c r="BD362" s="3">
        <v>0</v>
      </c>
      <c r="BE362" s="3">
        <v>0</v>
      </c>
      <c r="BF362" s="3">
        <v>0</v>
      </c>
      <c r="BG362" s="4" t="s">
        <v>348</v>
      </c>
      <c r="BH362" s="4" t="s">
        <v>435</v>
      </c>
      <c r="BI362" s="4" t="s">
        <v>711</v>
      </c>
      <c r="BJ362" s="4" t="s">
        <v>33</v>
      </c>
      <c r="BK362" s="4"/>
      <c r="BL362" s="3">
        <v>0.56899999999999995</v>
      </c>
      <c r="BM362" s="3"/>
      <c r="BN362" s="3"/>
      <c r="BO362" s="3" t="s">
        <v>20</v>
      </c>
      <c r="BP362" s="3">
        <v>3.13</v>
      </c>
      <c r="BQ362" s="3"/>
    </row>
    <row r="363" spans="1:69" x14ac:dyDescent="0.25">
      <c r="A363" s="2">
        <v>65</v>
      </c>
      <c r="B363" s="3" t="s">
        <v>354</v>
      </c>
      <c r="C363" s="3">
        <v>65.2</v>
      </c>
      <c r="D363" s="3" t="s">
        <v>774</v>
      </c>
      <c r="E363" s="3" t="s">
        <v>391</v>
      </c>
      <c r="F363" s="3"/>
      <c r="G363" s="3"/>
      <c r="H363" s="3" t="str">
        <f>IF(AK363&lt;'2_3 - Outliers'!$F$11,"Exclude, Low outlier",IF(AK363&gt;'2_3 - Outliers'!$F$12,"Exclude, High outlier",""))</f>
        <v/>
      </c>
      <c r="I363" s="3">
        <f>IF(AM363="",VLOOKUP(BI363,'4 -Impute_SE'!$B$10:$C$21,2,FALSE),Database!AM363)</f>
        <v>5.8728486055776893E-2</v>
      </c>
      <c r="J363" s="3">
        <f t="shared" si="65"/>
        <v>17.027511982009177</v>
      </c>
      <c r="K363" s="3" t="s">
        <v>1710</v>
      </c>
      <c r="L363" s="3">
        <f>1/VLOOKUP($K363,'5-7 Weighting'!J:K,2,FALSE)</f>
        <v>0.5</v>
      </c>
      <c r="M363" s="3">
        <f t="shared" si="66"/>
        <v>8.5137559910045884</v>
      </c>
      <c r="N363" s="3">
        <f>M363/(VLOOKUP($BI363,'5-7 Weighting'!$M$9:$N$20,2,FALSE)/VLOOKUP($BI363,'5-7 Weighting'!$M$9:$O$20,3,FALSE))</f>
        <v>0.17247271435762893</v>
      </c>
      <c r="O363" s="3">
        <f t="shared" si="67"/>
        <v>5.0847888228773085E-2</v>
      </c>
      <c r="P363" s="3" t="e">
        <f>1/VLOOKUP($K363,'5-7 Weighting'!Y:Z,2,FALSE)</f>
        <v>#N/A</v>
      </c>
      <c r="Q363" s="3" t="e">
        <f t="shared" si="71"/>
        <v>#N/A</v>
      </c>
      <c r="R363" s="3" t="e">
        <f>Q363/(VLOOKUP($BI363,'5-7 Weighting'!$AC$12:$AD$20,2,FALSE)/(VLOOKUP($BI363,'5-7 Weighting'!$AC$12:$AE$20,3,FALSE)))</f>
        <v>#N/A</v>
      </c>
      <c r="S363" s="3" t="e">
        <f t="shared" si="68"/>
        <v>#N/A</v>
      </c>
      <c r="T363" s="3" t="e">
        <f>1/VLOOKUP($K363,'5-7 Weighting'!$AO$9:$AP$311,2,FALSE)</f>
        <v>#N/A</v>
      </c>
      <c r="U363" s="3" t="e">
        <f t="shared" si="72"/>
        <v>#N/A</v>
      </c>
      <c r="V363" s="3" t="e">
        <f>U363/(VLOOKUP($BI363,'5-7 Weighting'!$AS$12:$AT$22,2,FALSE)/VLOOKUP($BI363,'5-7 Weighting'!$AS$12:$AU$22,3,FALSE))</f>
        <v>#N/A</v>
      </c>
      <c r="W363" s="3" t="e">
        <f t="shared" si="73"/>
        <v>#N/A</v>
      </c>
      <c r="X363" s="3">
        <f>1/VLOOKUP($K363,'5-7 Weighting'!$BE$9:$BF$487,2,FALSE)</f>
        <v>0.5</v>
      </c>
      <c r="Y363" s="3">
        <f t="shared" si="74"/>
        <v>8.5137559910045884</v>
      </c>
      <c r="Z363" s="3">
        <f>Y363/(VLOOKUP($BI363,'5-7 Weighting'!$BI$12:$BJ$23,2,FALSE)/VLOOKUP($BI363,'5-7 Weighting'!$BI$12:$BK$23,3,FALSE))</f>
        <v>0.13445045289349375</v>
      </c>
      <c r="AA363" s="3">
        <f t="shared" si="75"/>
        <v>3.9638279170701146E-2</v>
      </c>
      <c r="AB363" s="3" t="e">
        <f>1/VLOOKUP($K363,'5-7 Weighting'!$BU$9:$BV$415,2,FALSE)</f>
        <v>#N/A</v>
      </c>
      <c r="AC363" s="3" t="e">
        <f t="shared" si="76"/>
        <v>#N/A</v>
      </c>
      <c r="AD363" s="3" t="e">
        <f>AC363/(VLOOKUP($BI363,'5-7 Weighting'!$BY$12:$BZ$23,2,FALSE)/(VLOOKUP($BI363,'5-7 Weighting'!$BY$12:$CA$23,3,FALSE)))</f>
        <v>#N/A</v>
      </c>
      <c r="AE363" s="3" t="e">
        <f t="shared" si="69"/>
        <v>#N/A</v>
      </c>
      <c r="AF363" s="3">
        <f>1/VLOOKUP($K363,'5-7 Weighting'!$CK$9:CL$445,2,FALSE)</f>
        <v>0.5</v>
      </c>
      <c r="AG363" s="3">
        <f t="shared" si="77"/>
        <v>8.5137559910045884</v>
      </c>
      <c r="AH363" s="3">
        <f>AG363/(VLOOKUP($BI363,'5-7 Weighting'!$CO$12:$CP$23,2,FALSE)/(VLOOKUP($BI363,'5-7 Weighting'!$CO$12:$CQ$23,3,FALSE)))</f>
        <v>0.13048076661654134</v>
      </c>
      <c r="AI363" s="3">
        <f t="shared" si="70"/>
        <v>3.846794817158887E-2</v>
      </c>
      <c r="AJ363" s="3" t="s">
        <v>357</v>
      </c>
      <c r="AK363" s="6">
        <v>0.294817</v>
      </c>
      <c r="AL363" s="3" t="s">
        <v>358</v>
      </c>
      <c r="AM363" s="3">
        <v>5.8728486055776893E-2</v>
      </c>
      <c r="AN363" s="3" t="s">
        <v>26</v>
      </c>
      <c r="AO363" s="3" t="s">
        <v>5</v>
      </c>
      <c r="AP363" s="3" t="s">
        <v>6</v>
      </c>
      <c r="AQ363" s="3" t="s">
        <v>5</v>
      </c>
      <c r="AR363" s="3" t="s">
        <v>7</v>
      </c>
      <c r="AS363" s="3" t="s">
        <v>359</v>
      </c>
      <c r="AT363" s="3" t="s">
        <v>28</v>
      </c>
      <c r="AU363" s="3" t="s">
        <v>10</v>
      </c>
      <c r="AV363" s="3" t="s">
        <v>11</v>
      </c>
      <c r="AW363" s="3" t="s">
        <v>108</v>
      </c>
      <c r="AX363" s="3" t="s">
        <v>366</v>
      </c>
      <c r="AY363" s="3">
        <v>2010</v>
      </c>
      <c r="AZ363" s="3" t="s">
        <v>14</v>
      </c>
      <c r="BA363" s="3" t="s">
        <v>14</v>
      </c>
      <c r="BB363" s="3">
        <v>473</v>
      </c>
      <c r="BC363" s="3">
        <v>1</v>
      </c>
      <c r="BD363" s="3">
        <v>0</v>
      </c>
      <c r="BE363" s="3">
        <v>0</v>
      </c>
      <c r="BF363" s="3">
        <v>0</v>
      </c>
      <c r="BG363" s="3" t="s">
        <v>15</v>
      </c>
      <c r="BH363" s="3" t="s">
        <v>775</v>
      </c>
      <c r="BI363" s="3" t="s">
        <v>42</v>
      </c>
      <c r="BJ363" s="3" t="s">
        <v>33</v>
      </c>
      <c r="BK363" s="4"/>
      <c r="BL363" s="3">
        <v>2.609</v>
      </c>
      <c r="BM363" s="3"/>
      <c r="BN363" s="3"/>
      <c r="BO363" s="3" t="s">
        <v>20</v>
      </c>
      <c r="BP363" s="3">
        <v>5.0199999999999996</v>
      </c>
      <c r="BQ363" s="3"/>
    </row>
    <row r="364" spans="1:69" x14ac:dyDescent="0.25">
      <c r="A364" s="2">
        <v>38</v>
      </c>
      <c r="B364" s="3" t="s">
        <v>104</v>
      </c>
      <c r="C364" s="3">
        <v>38.6</v>
      </c>
      <c r="D364" s="3" t="s">
        <v>759</v>
      </c>
      <c r="E364" s="3" t="s">
        <v>314</v>
      </c>
      <c r="F364" s="3"/>
      <c r="G364" s="3"/>
      <c r="H364" s="3" t="str">
        <f>IF(AK364&lt;'2_3 - Outliers'!$F$11,"Exclude, Low outlier",IF(AK364&gt;'2_3 - Outliers'!$F$12,"Exclude, High outlier",""))</f>
        <v/>
      </c>
      <c r="I364" s="3">
        <f>IF(AM364="",VLOOKUP(BI364,'4 -Impute_SE'!$B$10:$C$21,2,FALSE),Database!AM364)</f>
        <v>7.9336709847607212E-2</v>
      </c>
      <c r="J364" s="3">
        <f t="shared" si="65"/>
        <v>12.604505555131235</v>
      </c>
      <c r="K364" s="3" t="s">
        <v>1724</v>
      </c>
      <c r="L364" s="3">
        <f>1/VLOOKUP($K364,'5-7 Weighting'!J:K,2,FALSE)</f>
        <v>1</v>
      </c>
      <c r="M364" s="3">
        <f t="shared" si="66"/>
        <v>12.604505555131235</v>
      </c>
      <c r="N364" s="3">
        <f>M364/(VLOOKUP($BI364,'5-7 Weighting'!$M$9:$N$20,2,FALSE)/VLOOKUP($BI364,'5-7 Weighting'!$M$9:$O$20,3,FALSE))</f>
        <v>0.25534362137301297</v>
      </c>
      <c r="O364" s="3">
        <f t="shared" si="67"/>
        <v>7.5326368305038818E-2</v>
      </c>
      <c r="P364" s="3" t="e">
        <f>1/VLOOKUP($K364,'5-7 Weighting'!Y:Z,2,FALSE)</f>
        <v>#N/A</v>
      </c>
      <c r="Q364" s="3" t="e">
        <f t="shared" si="71"/>
        <v>#N/A</v>
      </c>
      <c r="R364" s="3" t="e">
        <f>Q364/(VLOOKUP($BI364,'5-7 Weighting'!$AC$12:$AD$20,2,FALSE)/(VLOOKUP($BI364,'5-7 Weighting'!$AC$12:$AE$20,3,FALSE)))</f>
        <v>#N/A</v>
      </c>
      <c r="S364" s="3" t="e">
        <f t="shared" si="68"/>
        <v>#N/A</v>
      </c>
      <c r="T364" s="3" t="e">
        <f>1/VLOOKUP($K364,'5-7 Weighting'!$AO$9:$AP$311,2,FALSE)</f>
        <v>#N/A</v>
      </c>
      <c r="U364" s="3" t="e">
        <f t="shared" si="72"/>
        <v>#N/A</v>
      </c>
      <c r="V364" s="3" t="e">
        <f>U364/(VLOOKUP($BI364,'5-7 Weighting'!$AS$12:$AT$22,2,FALSE)/VLOOKUP($BI364,'5-7 Weighting'!$AS$12:$AU$22,3,FALSE))</f>
        <v>#N/A</v>
      </c>
      <c r="W364" s="3" t="e">
        <f t="shared" si="73"/>
        <v>#N/A</v>
      </c>
      <c r="X364" s="3">
        <f>1/VLOOKUP($K364,'5-7 Weighting'!$BE$9:$BF$487,2,FALSE)</f>
        <v>1</v>
      </c>
      <c r="Y364" s="3">
        <f t="shared" si="74"/>
        <v>12.604505555131235</v>
      </c>
      <c r="Z364" s="3">
        <f>Y364/(VLOOKUP($BI364,'5-7 Weighting'!$BI$12:$BJ$23,2,FALSE)/VLOOKUP($BI364,'5-7 Weighting'!$BI$12:$BK$23,3,FALSE))</f>
        <v>0.19905215537965953</v>
      </c>
      <c r="AA364" s="3">
        <f t="shared" si="75"/>
        <v>5.872038583699956E-2</v>
      </c>
      <c r="AB364" s="3" t="e">
        <f>1/VLOOKUP($K364,'5-7 Weighting'!$BU$9:$BV$415,2,FALSE)</f>
        <v>#N/A</v>
      </c>
      <c r="AC364" s="3" t="e">
        <f t="shared" si="76"/>
        <v>#N/A</v>
      </c>
      <c r="AD364" s="3" t="e">
        <f>AC364/(VLOOKUP($BI364,'5-7 Weighting'!$BY$12:$BZ$23,2,FALSE)/(VLOOKUP($BI364,'5-7 Weighting'!$BY$12:$CA$23,3,FALSE)))</f>
        <v>#N/A</v>
      </c>
      <c r="AE364" s="3" t="e">
        <f t="shared" si="69"/>
        <v>#N/A</v>
      </c>
      <c r="AF364" s="3">
        <f>1/VLOOKUP($K364,'5-7 Weighting'!$CK$9:CL$445,2,FALSE)</f>
        <v>1</v>
      </c>
      <c r="AG364" s="3">
        <f t="shared" si="77"/>
        <v>12.604505555131235</v>
      </c>
      <c r="AH364" s="3">
        <f>AG364/(VLOOKUP($BI364,'5-7 Weighting'!$CO$12:$CP$23,2,FALSE)/(VLOOKUP($BI364,'5-7 Weighting'!$CO$12:$CQ$23,3,FALSE)))</f>
        <v>0.19317508622441926</v>
      </c>
      <c r="AI364" s="3">
        <f t="shared" si="70"/>
        <v>5.6986650436203677E-2</v>
      </c>
      <c r="AJ364" s="3"/>
      <c r="AK364" s="6">
        <v>0.29499999999999998</v>
      </c>
      <c r="AL364" s="3" t="s">
        <v>4</v>
      </c>
      <c r="AM364" s="3"/>
      <c r="AN364" s="3"/>
      <c r="AO364" s="3" t="s">
        <v>5</v>
      </c>
      <c r="AP364" s="3" t="s">
        <v>6</v>
      </c>
      <c r="AQ364" s="3" t="s">
        <v>5</v>
      </c>
      <c r="AR364" s="3" t="s">
        <v>7</v>
      </c>
      <c r="AS364" s="3" t="s">
        <v>37</v>
      </c>
      <c r="AT364" s="3" t="s">
        <v>9</v>
      </c>
      <c r="AU364" s="3" t="s">
        <v>10</v>
      </c>
      <c r="AV364" s="3" t="s">
        <v>197</v>
      </c>
      <c r="AW364" s="4" t="s">
        <v>108</v>
      </c>
      <c r="AX364" s="4" t="s">
        <v>109</v>
      </c>
      <c r="AY364" s="4">
        <v>2010</v>
      </c>
      <c r="AZ364" s="3" t="s">
        <v>14</v>
      </c>
      <c r="BA364" s="3" t="s">
        <v>14</v>
      </c>
      <c r="BB364" s="3">
        <v>1000</v>
      </c>
      <c r="BC364" s="3">
        <v>1</v>
      </c>
      <c r="BD364" s="3">
        <v>0</v>
      </c>
      <c r="BE364" s="3">
        <v>0</v>
      </c>
      <c r="BF364" s="3">
        <v>0</v>
      </c>
      <c r="BG364" s="4" t="s">
        <v>15</v>
      </c>
      <c r="BH364" s="4" t="s">
        <v>760</v>
      </c>
      <c r="BI364" s="4" t="s">
        <v>42</v>
      </c>
      <c r="BJ364" s="4" t="s">
        <v>111</v>
      </c>
      <c r="BK364" s="4"/>
      <c r="BL364" s="3">
        <v>5.0000000000000004E-6</v>
      </c>
      <c r="BM364" s="3"/>
      <c r="BN364" s="3">
        <v>1.0000050000125</v>
      </c>
      <c r="BO364" s="3" t="s">
        <v>19</v>
      </c>
      <c r="BP364" s="3" t="s">
        <v>20</v>
      </c>
      <c r="BQ364" s="3"/>
    </row>
    <row r="365" spans="1:69" x14ac:dyDescent="0.25">
      <c r="A365" s="2">
        <v>110</v>
      </c>
      <c r="B365" s="3" t="s">
        <v>824</v>
      </c>
      <c r="C365" s="3">
        <v>110.4</v>
      </c>
      <c r="D365" s="3" t="s">
        <v>830</v>
      </c>
      <c r="E365" s="3" t="s">
        <v>831</v>
      </c>
      <c r="F365" s="3">
        <v>1</v>
      </c>
      <c r="G365" s="3"/>
      <c r="H365" s="3" t="str">
        <f>IF(AK365&lt;'2_3 - Outliers'!$F$11,"Exclude, Low outlier",IF(AK365&gt;'2_3 - Outliers'!$F$12,"Exclude, High outlier",""))</f>
        <v/>
      </c>
      <c r="I365" s="3">
        <f>IF(AM365="",VLOOKUP(BI365,'4 -Impute_SE'!$B$10:$C$21,2,FALSE),Database!AM365)</f>
        <v>1.9778878258022964E-2</v>
      </c>
      <c r="J365" s="3">
        <f t="shared" si="65"/>
        <v>50.558984536666891</v>
      </c>
      <c r="K365" s="3" t="s">
        <v>1725</v>
      </c>
      <c r="L365" s="3">
        <f>1/VLOOKUP($K365,'5-7 Weighting'!J:K,2,FALSE)</f>
        <v>1</v>
      </c>
      <c r="M365" s="3">
        <f t="shared" si="66"/>
        <v>50.558984536666891</v>
      </c>
      <c r="N365" s="3">
        <f>M365/(VLOOKUP($BI365,'5-7 Weighting'!$M$9:$N$20,2,FALSE)/VLOOKUP($BI365,'5-7 Weighting'!$M$9:$O$20,3,FALSE))</f>
        <v>0.93515899656032564</v>
      </c>
      <c r="O365" s="3">
        <f t="shared" si="67"/>
        <v>0.27726097521347531</v>
      </c>
      <c r="P365" s="3">
        <f>1/VLOOKUP($K365,'5-7 Weighting'!Y:Z,2,FALSE)</f>
        <v>1</v>
      </c>
      <c r="Q365" s="3">
        <f t="shared" si="71"/>
        <v>50.558984536666891</v>
      </c>
      <c r="R365" s="3">
        <f>Q365/(VLOOKUP($BI365,'5-7 Weighting'!$AC$12:$AD$20,2,FALSE)/(VLOOKUP($BI365,'5-7 Weighting'!$AC$12:$AE$20,3,FALSE)))</f>
        <v>0.18739011728095897</v>
      </c>
      <c r="S365" s="3">
        <f t="shared" si="68"/>
        <v>5.5558431083686424E-2</v>
      </c>
      <c r="T365" s="3">
        <f>1/VLOOKUP($K365,'5-7 Weighting'!$AO$9:$AP$311,2,FALSE)</f>
        <v>1</v>
      </c>
      <c r="U365" s="3">
        <f t="shared" si="72"/>
        <v>50.558984536666891</v>
      </c>
      <c r="V365" s="3">
        <f>U365/(VLOOKUP($BI365,'5-7 Weighting'!$AS$12:$AT$22,2,FALSE)/VLOOKUP($BI365,'5-7 Weighting'!$AS$12:$AU$22,3,FALSE))</f>
        <v>3.1154320821687991</v>
      </c>
      <c r="W365" s="3">
        <f t="shared" si="73"/>
        <v>0.92368008059659157</v>
      </c>
      <c r="X365" s="3" t="e">
        <f>1/VLOOKUP($K365,'5-7 Weighting'!$BE$9:$BF$487,2,FALSE)</f>
        <v>#N/A</v>
      </c>
      <c r="Y365" s="3" t="e">
        <f t="shared" si="74"/>
        <v>#N/A</v>
      </c>
      <c r="Z365" s="3" t="e">
        <f>Y365/(VLOOKUP($BI365,'5-7 Weighting'!$BI$12:$BJ$23,2,FALSE)/VLOOKUP($BI365,'5-7 Weighting'!$BI$12:$BK$23,3,FALSE))</f>
        <v>#N/A</v>
      </c>
      <c r="AA365" s="3" t="e">
        <f t="shared" si="75"/>
        <v>#N/A</v>
      </c>
      <c r="AB365" s="3">
        <f>1/VLOOKUP($K365,'5-7 Weighting'!$BU$9:$BV$415,2,FALSE)</f>
        <v>1</v>
      </c>
      <c r="AC365" s="3">
        <f t="shared" si="76"/>
        <v>50.558984536666891</v>
      </c>
      <c r="AD365" s="3">
        <f>AC365/(VLOOKUP($BI365,'5-7 Weighting'!$BY$12:$BZ$23,2,FALSE)/(VLOOKUP($BI365,'5-7 Weighting'!$BY$12:$CA$23,3,FALSE)))</f>
        <v>2.2369669891725015</v>
      </c>
      <c r="AE365" s="3">
        <f t="shared" si="69"/>
        <v>0.66322801921342567</v>
      </c>
      <c r="AF365" s="3">
        <f>1/VLOOKUP($K365,'5-7 Weighting'!$CK$9:CL$445,2,FALSE)</f>
        <v>1</v>
      </c>
      <c r="AG365" s="3">
        <f t="shared" si="77"/>
        <v>50.558984536666891</v>
      </c>
      <c r="AH365" s="3">
        <f>AG365/(VLOOKUP($BI365,'5-7 Weighting'!$CO$12:$CP$23,2,FALSE)/(VLOOKUP($BI365,'5-7 Weighting'!$CO$12:$CQ$23,3,FALSE)))</f>
        <v>0.77512252874880061</v>
      </c>
      <c r="AI365" s="3">
        <f t="shared" si="70"/>
        <v>0.22981250142628976</v>
      </c>
      <c r="AJ365" s="3" t="s">
        <v>643</v>
      </c>
      <c r="AK365" s="6">
        <v>0.29648538508776423</v>
      </c>
      <c r="AL365" s="3" t="s">
        <v>827</v>
      </c>
      <c r="AM365" s="3">
        <v>1.9778878258022964E-2</v>
      </c>
      <c r="AN365" s="3" t="s">
        <v>26</v>
      </c>
      <c r="AO365" s="3" t="s">
        <v>5</v>
      </c>
      <c r="AP365" s="3" t="s">
        <v>6</v>
      </c>
      <c r="AQ365" s="3" t="s">
        <v>5</v>
      </c>
      <c r="AR365" s="3" t="s">
        <v>55</v>
      </c>
      <c r="AS365" s="3" t="s">
        <v>37</v>
      </c>
      <c r="AT365" s="3" t="s">
        <v>56</v>
      </c>
      <c r="AU365" s="3" t="s">
        <v>10</v>
      </c>
      <c r="AV365" s="3" t="s">
        <v>74</v>
      </c>
      <c r="AW365" s="4" t="s">
        <v>12</v>
      </c>
      <c r="AX365" s="4" t="s">
        <v>40</v>
      </c>
      <c r="AY365" s="4" t="s">
        <v>828</v>
      </c>
      <c r="AZ365" s="3" t="s">
        <v>2425</v>
      </c>
      <c r="BA365" s="3" t="s">
        <v>30</v>
      </c>
      <c r="BB365" s="3">
        <v>25372</v>
      </c>
      <c r="BC365" s="3">
        <v>1</v>
      </c>
      <c r="BD365" s="3">
        <v>0</v>
      </c>
      <c r="BE365" s="3">
        <v>1</v>
      </c>
      <c r="BF365" s="3">
        <v>1</v>
      </c>
      <c r="BG365" s="4" t="s">
        <v>15</v>
      </c>
      <c r="BH365" s="4" t="s">
        <v>829</v>
      </c>
      <c r="BI365" s="3" t="s">
        <v>17</v>
      </c>
      <c r="BJ365" s="4" t="s">
        <v>58</v>
      </c>
      <c r="BK365" s="4" t="s">
        <v>59</v>
      </c>
      <c r="BL365" s="3">
        <v>1.4E-2</v>
      </c>
      <c r="BM365" s="3">
        <v>1.0140984589384923</v>
      </c>
      <c r="BN365" s="3"/>
      <c r="BO365" s="3" t="s">
        <v>60</v>
      </c>
      <c r="BP365" s="3">
        <v>14.99</v>
      </c>
      <c r="BQ365" s="3"/>
    </row>
    <row r="366" spans="1:69" x14ac:dyDescent="0.25">
      <c r="A366" s="2">
        <v>31</v>
      </c>
      <c r="B366" s="3" t="s">
        <v>162</v>
      </c>
      <c r="C366" s="3">
        <v>31.2</v>
      </c>
      <c r="D366" s="3" t="s">
        <v>683</v>
      </c>
      <c r="E366" s="3" t="s">
        <v>164</v>
      </c>
      <c r="F366" s="3">
        <v>1</v>
      </c>
      <c r="G366" s="3"/>
      <c r="H366" s="3" t="str">
        <f>IF(AK366&lt;'2_3 - Outliers'!$F$11,"Exclude, Low outlier",IF(AK366&gt;'2_3 - Outliers'!$F$12,"Exclude, High outlier",""))</f>
        <v/>
      </c>
      <c r="I366" s="3">
        <f>IF(AM366="",VLOOKUP(BI366,'4 -Impute_SE'!$B$10:$C$21,2,FALSE),Database!AM366)</f>
        <v>0.18749999999999997</v>
      </c>
      <c r="J366" s="3">
        <f t="shared" si="65"/>
        <v>5.3333333333333339</v>
      </c>
      <c r="K366" s="3" t="s">
        <v>1619</v>
      </c>
      <c r="L366" s="3">
        <f>1/VLOOKUP($K366,'5-7 Weighting'!J:K,2,FALSE)</f>
        <v>0.5</v>
      </c>
      <c r="M366" s="3">
        <f t="shared" si="66"/>
        <v>2.666666666666667</v>
      </c>
      <c r="N366" s="3">
        <f>M366/(VLOOKUP($BI366,'5-7 Weighting'!$M$9:$N$20,2,FALSE)/VLOOKUP($BI366,'5-7 Weighting'!$M$9:$O$20,3,FALSE))</f>
        <v>3.6186080088619448E-2</v>
      </c>
      <c r="O366" s="3">
        <f t="shared" si="67"/>
        <v>1.0855824026585834E-2</v>
      </c>
      <c r="P366" s="3">
        <f>1/VLOOKUP($K366,'5-7 Weighting'!Y:Z,2,FALSE)</f>
        <v>0.5</v>
      </c>
      <c r="Q366" s="3">
        <f t="shared" si="71"/>
        <v>2.666666666666667</v>
      </c>
      <c r="R366" s="3">
        <f>Q366/(VLOOKUP($BI366,'5-7 Weighting'!$AC$12:$AD$20,2,FALSE)/(VLOOKUP($BI366,'5-7 Weighting'!$AC$12:$AE$20,3,FALSE)))</f>
        <v>0.23969814437006173</v>
      </c>
      <c r="S366" s="3">
        <f t="shared" si="68"/>
        <v>7.190944331101852E-2</v>
      </c>
      <c r="T366" s="3">
        <f>1/VLOOKUP($K366,'5-7 Weighting'!$AO$9:$AP$311,2,FALSE)</f>
        <v>0.5</v>
      </c>
      <c r="U366" s="3">
        <f t="shared" si="72"/>
        <v>2.666666666666667</v>
      </c>
      <c r="V366" s="3">
        <f>U366/(VLOOKUP($BI366,'5-7 Weighting'!$AS$12:$AT$22,2,FALSE)/VLOOKUP($BI366,'5-7 Weighting'!$AS$12:$AU$22,3,FALSE))</f>
        <v>0.30530910131812289</v>
      </c>
      <c r="W366" s="3">
        <f t="shared" si="73"/>
        <v>9.1592730395436861E-2</v>
      </c>
      <c r="X366" s="3" t="e">
        <f>1/VLOOKUP($K366,'5-7 Weighting'!$BE$9:$BF$487,2,FALSE)</f>
        <v>#N/A</v>
      </c>
      <c r="Y366" s="3" t="e">
        <f t="shared" si="74"/>
        <v>#N/A</v>
      </c>
      <c r="Z366" s="3" t="e">
        <f>Y366/(VLOOKUP($BI366,'5-7 Weighting'!$BI$12:$BJ$23,2,FALSE)/VLOOKUP($BI366,'5-7 Weighting'!$BI$12:$BK$23,3,FALSE))</f>
        <v>#N/A</v>
      </c>
      <c r="AA366" s="3" t="e">
        <f t="shared" si="75"/>
        <v>#N/A</v>
      </c>
      <c r="AB366" s="3" t="e">
        <f>1/VLOOKUP($K366,'5-7 Weighting'!$BU$9:$BV$415,2,FALSE)</f>
        <v>#N/A</v>
      </c>
      <c r="AC366" s="3" t="e">
        <f t="shared" si="76"/>
        <v>#N/A</v>
      </c>
      <c r="AD366" s="3" t="e">
        <f>AC366/(VLOOKUP($BI366,'5-7 Weighting'!$BY$12:$BZ$23,2,FALSE)/(VLOOKUP($BI366,'5-7 Weighting'!$BY$12:$CA$23,3,FALSE)))</f>
        <v>#N/A</v>
      </c>
      <c r="AE366" s="3" t="e">
        <f t="shared" si="69"/>
        <v>#N/A</v>
      </c>
      <c r="AF366" s="3" t="e">
        <f>1/VLOOKUP($K366,'5-7 Weighting'!$CK$9:CL$445,2,FALSE)</f>
        <v>#N/A</v>
      </c>
      <c r="AG366" s="3" t="e">
        <f t="shared" si="77"/>
        <v>#N/A</v>
      </c>
      <c r="AH366" s="3" t="e">
        <f>AG366/(VLOOKUP($BI366,'5-7 Weighting'!$CO$12:$CP$23,2,FALSE)/(VLOOKUP($BI366,'5-7 Weighting'!$CO$12:$CQ$23,3,FALSE)))</f>
        <v>#N/A</v>
      </c>
      <c r="AI366" s="3" t="e">
        <f t="shared" si="70"/>
        <v>#N/A</v>
      </c>
      <c r="AJ366" s="3" t="s">
        <v>94</v>
      </c>
      <c r="AK366" s="6">
        <v>0.3</v>
      </c>
      <c r="AL366" s="3" t="s">
        <v>4</v>
      </c>
      <c r="AM366" s="3">
        <v>0.18749999999999997</v>
      </c>
      <c r="AN366" s="3" t="s">
        <v>26</v>
      </c>
      <c r="AO366" s="3" t="s">
        <v>5</v>
      </c>
      <c r="AP366" s="3" t="s">
        <v>6</v>
      </c>
      <c r="AQ366" s="3" t="s">
        <v>5</v>
      </c>
      <c r="AR366" s="3" t="s">
        <v>55</v>
      </c>
      <c r="AS366" s="3" t="s">
        <v>165</v>
      </c>
      <c r="AT366" s="3" t="s">
        <v>95</v>
      </c>
      <c r="AU366" s="3" t="s">
        <v>57</v>
      </c>
      <c r="AV366" s="3" t="s">
        <v>74</v>
      </c>
      <c r="AW366" s="4" t="s">
        <v>12</v>
      </c>
      <c r="AX366" s="4" t="s">
        <v>166</v>
      </c>
      <c r="AY366" s="4">
        <v>1999</v>
      </c>
      <c r="AZ366" s="3" t="s">
        <v>30</v>
      </c>
      <c r="BA366" s="3" t="s">
        <v>30</v>
      </c>
      <c r="BB366" s="3">
        <v>10475</v>
      </c>
      <c r="BC366" s="3">
        <v>0</v>
      </c>
      <c r="BD366" s="3">
        <v>0</v>
      </c>
      <c r="BE366" s="3">
        <v>0</v>
      </c>
      <c r="BF366" s="3">
        <v>0</v>
      </c>
      <c r="BG366" s="4" t="s">
        <v>348</v>
      </c>
      <c r="BH366" s="4" t="s">
        <v>684</v>
      </c>
      <c r="BI366" s="4" t="s">
        <v>645</v>
      </c>
      <c r="BJ366" s="4" t="s">
        <v>168</v>
      </c>
      <c r="BK366" s="4" t="s">
        <v>99</v>
      </c>
      <c r="BL366" s="3">
        <v>0.26200000000000001</v>
      </c>
      <c r="BM366" s="3">
        <v>1.2995265424293818</v>
      </c>
      <c r="BN366" s="3"/>
      <c r="BO366" s="3" t="s">
        <v>60</v>
      </c>
      <c r="BP366" s="3">
        <v>1.6</v>
      </c>
      <c r="BQ366" s="3"/>
    </row>
    <row r="367" spans="1:69" x14ac:dyDescent="0.25">
      <c r="A367" s="2">
        <v>59</v>
      </c>
      <c r="B367" s="3" t="s">
        <v>413</v>
      </c>
      <c r="C367" s="3">
        <v>59.6</v>
      </c>
      <c r="D367" s="3" t="s">
        <v>633</v>
      </c>
      <c r="E367" s="3" t="s">
        <v>634</v>
      </c>
      <c r="F367" s="3"/>
      <c r="G367" s="3"/>
      <c r="H367" s="3" t="str">
        <f>IF(AK367&lt;'2_3 - Outliers'!$F$11,"Exclude, Low outlier",IF(AK367&gt;'2_3 - Outliers'!$F$12,"Exclude, High outlier",""))</f>
        <v/>
      </c>
      <c r="I367" s="3">
        <f>IF(AM367="",VLOOKUP(BI367,'4 -Impute_SE'!$B$10:$C$21,2,FALSE),Database!AM367)</f>
        <v>0.11406844106463879</v>
      </c>
      <c r="J367" s="3">
        <f t="shared" si="65"/>
        <v>8.7666666666666657</v>
      </c>
      <c r="K367" s="3" t="s">
        <v>1726</v>
      </c>
      <c r="L367" s="3">
        <f>1/VLOOKUP($K367,'5-7 Weighting'!J:K,2,FALSE)</f>
        <v>1</v>
      </c>
      <c r="M367" s="3">
        <f t="shared" si="66"/>
        <v>8.7666666666666657</v>
      </c>
      <c r="N367" s="3">
        <f>M367/(VLOOKUP($BI367,'5-7 Weighting'!$M$9:$N$20,2,FALSE)/VLOOKUP($BI367,'5-7 Weighting'!$M$9:$O$20,3,FALSE))</f>
        <v>0.16215173778328665</v>
      </c>
      <c r="O367" s="3">
        <f t="shared" si="67"/>
        <v>4.8645521334985994E-2</v>
      </c>
      <c r="P367" s="3" t="e">
        <f>1/VLOOKUP($K367,'5-7 Weighting'!Y:Z,2,FALSE)</f>
        <v>#N/A</v>
      </c>
      <c r="Q367" s="3" t="e">
        <f t="shared" si="71"/>
        <v>#N/A</v>
      </c>
      <c r="R367" s="3" t="e">
        <f>Q367/(VLOOKUP($BI367,'5-7 Weighting'!$AC$12:$AD$20,2,FALSE)/(VLOOKUP($BI367,'5-7 Weighting'!$AC$12:$AE$20,3,FALSE)))</f>
        <v>#N/A</v>
      </c>
      <c r="S367" s="3" t="e">
        <f t="shared" si="68"/>
        <v>#N/A</v>
      </c>
      <c r="T367" s="3" t="e">
        <f>1/VLOOKUP($K367,'5-7 Weighting'!$AO$9:$AP$311,2,FALSE)</f>
        <v>#N/A</v>
      </c>
      <c r="U367" s="3" t="e">
        <f t="shared" si="72"/>
        <v>#N/A</v>
      </c>
      <c r="V367" s="3" t="e">
        <f>U367/(VLOOKUP($BI367,'5-7 Weighting'!$AS$12:$AT$22,2,FALSE)/VLOOKUP($BI367,'5-7 Weighting'!$AS$12:$AU$22,3,FALSE))</f>
        <v>#N/A</v>
      </c>
      <c r="W367" s="3" t="e">
        <f t="shared" si="73"/>
        <v>#N/A</v>
      </c>
      <c r="X367" s="3">
        <f>1/VLOOKUP($K367,'5-7 Weighting'!$BE$9:$BF$487,2,FALSE)</f>
        <v>1</v>
      </c>
      <c r="Y367" s="3">
        <f t="shared" si="74"/>
        <v>8.7666666666666657</v>
      </c>
      <c r="Z367" s="3">
        <f>Y367/(VLOOKUP($BI367,'5-7 Weighting'!$BI$12:$BJ$23,2,FALSE)/VLOOKUP($BI367,'5-7 Weighting'!$BI$12:$BK$23,3,FALSE))</f>
        <v>0.13548466846357568</v>
      </c>
      <c r="AA367" s="3">
        <f t="shared" si="75"/>
        <v>4.0645400539072701E-2</v>
      </c>
      <c r="AB367" s="3" t="e">
        <f>1/VLOOKUP($K367,'5-7 Weighting'!$BU$9:$BV$415,2,FALSE)</f>
        <v>#N/A</v>
      </c>
      <c r="AC367" s="3" t="e">
        <f t="shared" si="76"/>
        <v>#N/A</v>
      </c>
      <c r="AD367" s="3" t="e">
        <f>AC367/(VLOOKUP($BI367,'5-7 Weighting'!$BY$12:$BZ$23,2,FALSE)/(VLOOKUP($BI367,'5-7 Weighting'!$BY$12:$CA$23,3,FALSE)))</f>
        <v>#N/A</v>
      </c>
      <c r="AE367" s="3" t="e">
        <f t="shared" si="69"/>
        <v>#N/A</v>
      </c>
      <c r="AF367" s="3">
        <f>1/VLOOKUP($K367,'5-7 Weighting'!$CK$9:CL$445,2,FALSE)</f>
        <v>1</v>
      </c>
      <c r="AG367" s="3">
        <f t="shared" si="77"/>
        <v>8.7666666666666657</v>
      </c>
      <c r="AH367" s="3">
        <f>AG367/(VLOOKUP($BI367,'5-7 Weighting'!$CO$12:$CP$23,2,FALSE)/(VLOOKUP($BI367,'5-7 Weighting'!$CO$12:$CQ$23,3,FALSE)))</f>
        <v>0.13440224121662039</v>
      </c>
      <c r="AI367" s="3">
        <f t="shared" si="70"/>
        <v>4.032067236498612E-2</v>
      </c>
      <c r="AJ367" s="3" t="s">
        <v>64</v>
      </c>
      <c r="AK367" s="6">
        <v>0.3</v>
      </c>
      <c r="AL367" s="3" t="s">
        <v>4</v>
      </c>
      <c r="AM367" s="3">
        <v>0.11406844106463879</v>
      </c>
      <c r="AN367" s="3" t="s">
        <v>26</v>
      </c>
      <c r="AO367" s="3" t="s">
        <v>5</v>
      </c>
      <c r="AP367" s="3" t="s">
        <v>6</v>
      </c>
      <c r="AQ367" s="3" t="s">
        <v>5</v>
      </c>
      <c r="AR367" s="3" t="s">
        <v>416</v>
      </c>
      <c r="AS367" s="3" t="s">
        <v>635</v>
      </c>
      <c r="AT367" s="3" t="s">
        <v>85</v>
      </c>
      <c r="AU367" s="3" t="s">
        <v>10</v>
      </c>
      <c r="AV367" s="3" t="s">
        <v>107</v>
      </c>
      <c r="AW367" s="4" t="s">
        <v>96</v>
      </c>
      <c r="AX367" s="4" t="s">
        <v>418</v>
      </c>
      <c r="AY367" s="4" t="s">
        <v>419</v>
      </c>
      <c r="AZ367" s="3" t="s">
        <v>2425</v>
      </c>
      <c r="BA367" s="3" t="s">
        <v>14</v>
      </c>
      <c r="BB367" s="3">
        <v>1813</v>
      </c>
      <c r="BC367" s="3">
        <v>1</v>
      </c>
      <c r="BD367" s="3">
        <v>0</v>
      </c>
      <c r="BE367" s="3">
        <v>0</v>
      </c>
      <c r="BF367" s="3">
        <v>0</v>
      </c>
      <c r="BG367" s="4" t="s">
        <v>15</v>
      </c>
      <c r="BH367" s="4" t="s">
        <v>183</v>
      </c>
      <c r="BI367" s="4" t="s">
        <v>17</v>
      </c>
      <c r="BJ367" s="4" t="s">
        <v>420</v>
      </c>
      <c r="BK367" s="4"/>
      <c r="BL367" s="3">
        <v>3.0000000000000001E-3</v>
      </c>
      <c r="BM367" s="3"/>
      <c r="BN367" s="3"/>
      <c r="BO367" s="3" t="s">
        <v>20</v>
      </c>
      <c r="BP367" s="3">
        <v>2.63</v>
      </c>
      <c r="BQ367" s="3"/>
    </row>
    <row r="368" spans="1:69" x14ac:dyDescent="0.25">
      <c r="A368" s="2">
        <v>15</v>
      </c>
      <c r="B368" s="3" t="s">
        <v>153</v>
      </c>
      <c r="C368" s="3">
        <v>15.5</v>
      </c>
      <c r="D368" s="3" t="s">
        <v>221</v>
      </c>
      <c r="E368" s="3" t="s">
        <v>222</v>
      </c>
      <c r="F368" s="3"/>
      <c r="G368" s="3"/>
      <c r="H368" s="3" t="str">
        <f>IF(AK368&lt;'2_3 - Outliers'!$F$11,"Exclude, Low outlier",IF(AK368&gt;'2_3 - Outliers'!$F$12,"Exclude, High outlier",""))</f>
        <v/>
      </c>
      <c r="I368" s="3">
        <f>IF(AM368="",VLOOKUP(BI368,'4 -Impute_SE'!$B$10:$C$21,2,FALSE),Database!AM368)</f>
        <v>3.6766826923076923E-2</v>
      </c>
      <c r="J368" s="3">
        <f t="shared" si="65"/>
        <v>27.198430859758091</v>
      </c>
      <c r="K368" s="3" t="s">
        <v>1727</v>
      </c>
      <c r="L368" s="3">
        <f>1/VLOOKUP($K368,'5-7 Weighting'!J:K,2,FALSE)</f>
        <v>1</v>
      </c>
      <c r="M368" s="3">
        <f t="shared" si="66"/>
        <v>27.198430859758091</v>
      </c>
      <c r="N368" s="3">
        <f>M368/(VLOOKUP($BI368,'5-7 Weighting'!$M$9:$N$20,2,FALSE)/VLOOKUP($BI368,'5-7 Weighting'!$M$9:$O$20,3,FALSE))</f>
        <v>0.55098915233266621</v>
      </c>
      <c r="O368" s="3">
        <f t="shared" si="67"/>
        <v>0.1685475816985626</v>
      </c>
      <c r="P368" s="3" t="e">
        <f>1/VLOOKUP($K368,'5-7 Weighting'!Y:Z,2,FALSE)</f>
        <v>#N/A</v>
      </c>
      <c r="Q368" s="3" t="e">
        <f t="shared" si="71"/>
        <v>#N/A</v>
      </c>
      <c r="R368" s="3" t="e">
        <f>Q368/(VLOOKUP($BI368,'5-7 Weighting'!$AC$12:$AD$20,2,FALSE)/(VLOOKUP($BI368,'5-7 Weighting'!$AC$12:$AE$20,3,FALSE)))</f>
        <v>#N/A</v>
      </c>
      <c r="S368" s="3" t="e">
        <f t="shared" si="68"/>
        <v>#N/A</v>
      </c>
      <c r="T368" s="3">
        <f>1/VLOOKUP($K368,'5-7 Weighting'!$AO$9:$AP$311,2,FALSE)</f>
        <v>1</v>
      </c>
      <c r="U368" s="3">
        <f t="shared" si="72"/>
        <v>27.198430859758091</v>
      </c>
      <c r="V368" s="3">
        <f>U368/(VLOOKUP($BI368,'5-7 Weighting'!$AS$12:$AT$22,2,FALSE)/VLOOKUP($BI368,'5-7 Weighting'!$AS$12:$AU$22,3,FALSE))</f>
        <v>1.5328881923394482</v>
      </c>
      <c r="W368" s="3">
        <f t="shared" si="73"/>
        <v>0.4689104980366372</v>
      </c>
      <c r="X368" s="3" t="e">
        <f>1/VLOOKUP($K368,'5-7 Weighting'!$BE$9:$BF$487,2,FALSE)</f>
        <v>#N/A</v>
      </c>
      <c r="Y368" s="3" t="e">
        <f t="shared" si="74"/>
        <v>#N/A</v>
      </c>
      <c r="Z368" s="3" t="e">
        <f>Y368/(VLOOKUP($BI368,'5-7 Weighting'!$BI$12:$BJ$23,2,FALSE)/VLOOKUP($BI368,'5-7 Weighting'!$BI$12:$BK$23,3,FALSE))</f>
        <v>#N/A</v>
      </c>
      <c r="AA368" s="3" t="e">
        <f t="shared" si="75"/>
        <v>#N/A</v>
      </c>
      <c r="AB368" s="3">
        <f>1/VLOOKUP($K368,'5-7 Weighting'!$BU$9:$BV$415,2,FALSE)</f>
        <v>1</v>
      </c>
      <c r="AC368" s="3">
        <f t="shared" si="76"/>
        <v>27.198430859758091</v>
      </c>
      <c r="AD368" s="3">
        <f>AC368/(VLOOKUP($BI368,'5-7 Weighting'!$BY$12:$BZ$23,2,FALSE)/(VLOOKUP($BI368,'5-7 Weighting'!$BY$12:$CA$23,3,FALSE)))</f>
        <v>1.4614296184362259</v>
      </c>
      <c r="AE368" s="3">
        <f t="shared" si="69"/>
        <v>0.44705132027964151</v>
      </c>
      <c r="AF368" s="3" t="e">
        <f>1/VLOOKUP($K368,'5-7 Weighting'!$CK$9:CL$445,2,FALSE)</f>
        <v>#N/A</v>
      </c>
      <c r="AG368" s="3" t="e">
        <f t="shared" si="77"/>
        <v>#N/A</v>
      </c>
      <c r="AH368" s="3" t="e">
        <f>AG368/(VLOOKUP($BI368,'5-7 Weighting'!$CO$12:$CP$23,2,FALSE)/(VLOOKUP($BI368,'5-7 Weighting'!$CO$12:$CQ$23,3,FALSE)))</f>
        <v>#N/A</v>
      </c>
      <c r="AI368" s="3" t="e">
        <f t="shared" si="70"/>
        <v>#N/A</v>
      </c>
      <c r="AJ368" s="3" t="s">
        <v>156</v>
      </c>
      <c r="AK368" s="6">
        <v>0.30590000000000001</v>
      </c>
      <c r="AL368" s="3" t="s">
        <v>157</v>
      </c>
      <c r="AM368" s="3">
        <v>3.6766826923076923E-2</v>
      </c>
      <c r="AN368" s="3" t="s">
        <v>26</v>
      </c>
      <c r="AO368" s="3" t="s">
        <v>5</v>
      </c>
      <c r="AP368" s="3" t="s">
        <v>6</v>
      </c>
      <c r="AQ368" s="3" t="s">
        <v>5</v>
      </c>
      <c r="AR368" s="3" t="s">
        <v>7</v>
      </c>
      <c r="AS368" s="3" t="s">
        <v>37</v>
      </c>
      <c r="AT368" s="3" t="s">
        <v>28</v>
      </c>
      <c r="AU368" s="3" t="s">
        <v>57</v>
      </c>
      <c r="AV368" s="3" t="s">
        <v>39</v>
      </c>
      <c r="AW368" s="4" t="s">
        <v>12</v>
      </c>
      <c r="AX368" s="4" t="s">
        <v>223</v>
      </c>
      <c r="AY368" s="4">
        <v>2000</v>
      </c>
      <c r="AZ368" s="3" t="s">
        <v>30</v>
      </c>
      <c r="BA368" s="3" t="s">
        <v>30</v>
      </c>
      <c r="BB368" s="3">
        <v>397</v>
      </c>
      <c r="BC368" s="3">
        <v>0</v>
      </c>
      <c r="BD368" s="3">
        <v>0</v>
      </c>
      <c r="BE368" s="3">
        <v>1</v>
      </c>
      <c r="BF368" s="3">
        <v>1</v>
      </c>
      <c r="BG368" s="4" t="s">
        <v>15</v>
      </c>
      <c r="BH368" s="4" t="s">
        <v>41</v>
      </c>
      <c r="BI368" s="4" t="s">
        <v>42</v>
      </c>
      <c r="BJ368" s="4" t="s">
        <v>33</v>
      </c>
      <c r="BK368" s="4"/>
      <c r="BL368" s="3">
        <v>0.30590000000000001</v>
      </c>
      <c r="BM368" s="3"/>
      <c r="BN368" s="3"/>
      <c r="BO368" s="3" t="s">
        <v>20</v>
      </c>
      <c r="BP368" s="3">
        <v>8.32</v>
      </c>
      <c r="BQ368" s="3"/>
    </row>
    <row r="369" spans="1:69" x14ac:dyDescent="0.25">
      <c r="A369" s="2">
        <v>177</v>
      </c>
      <c r="B369" s="3" t="s">
        <v>1258</v>
      </c>
      <c r="C369" s="3">
        <v>177.3</v>
      </c>
      <c r="D369" s="3" t="s">
        <v>1267</v>
      </c>
      <c r="E369" s="3" t="s">
        <v>1266</v>
      </c>
      <c r="F369" s="3"/>
      <c r="G369" s="3"/>
      <c r="H369" s="3" t="str">
        <f>IF(AK369&lt;'2_3 - Outliers'!$F$11,"Exclude, Low outlier",IF(AK369&gt;'2_3 - Outliers'!$F$12,"Exclude, High outlier",""))</f>
        <v/>
      </c>
      <c r="I369" s="3">
        <f>IF(AM369="",VLOOKUP(BI369,'4 -Impute_SE'!$B$10:$C$21,2,FALSE),Database!AM369)</f>
        <v>4.1372950268817196E-2</v>
      </c>
      <c r="J369" s="3">
        <f t="shared" si="65"/>
        <v>24.170381698732765</v>
      </c>
      <c r="K369" s="3" t="s">
        <v>1728</v>
      </c>
      <c r="L369" s="3">
        <f>1/VLOOKUP($K369,'5-7 Weighting'!J:K,2,FALSE)</f>
        <v>1</v>
      </c>
      <c r="M369" s="3">
        <f t="shared" si="66"/>
        <v>24.170381698732765</v>
      </c>
      <c r="N369" s="3">
        <f>M369/(VLOOKUP($BI369,'5-7 Weighting'!$M$9:$N$20,2,FALSE)/VLOOKUP($BI369,'5-7 Weighting'!$M$9:$O$20,3,FALSE))</f>
        <v>0.32798676297106705</v>
      </c>
      <c r="O369" s="3">
        <f t="shared" si="67"/>
        <v>0.10095916344724826</v>
      </c>
      <c r="P369" s="3" t="e">
        <f>1/VLOOKUP($K369,'5-7 Weighting'!Y:Z,2,FALSE)</f>
        <v>#N/A</v>
      </c>
      <c r="Q369" s="3" t="e">
        <f t="shared" si="71"/>
        <v>#N/A</v>
      </c>
      <c r="R369" s="3" t="e">
        <f>Q369/(VLOOKUP($BI369,'5-7 Weighting'!$AC$12:$AD$20,2,FALSE)/(VLOOKUP($BI369,'5-7 Weighting'!$AC$12:$AE$20,3,FALSE)))</f>
        <v>#N/A</v>
      </c>
      <c r="S369" s="3" t="e">
        <f t="shared" si="68"/>
        <v>#N/A</v>
      </c>
      <c r="T369" s="3" t="e">
        <f>1/VLOOKUP($K369,'5-7 Weighting'!$AO$9:$AP$311,2,FALSE)</f>
        <v>#N/A</v>
      </c>
      <c r="U369" s="3" t="e">
        <f t="shared" si="72"/>
        <v>#N/A</v>
      </c>
      <c r="V369" s="3" t="e">
        <f>U369/(VLOOKUP($BI369,'5-7 Weighting'!$AS$12:$AT$22,2,FALSE)/VLOOKUP($BI369,'5-7 Weighting'!$AS$12:$AU$22,3,FALSE))</f>
        <v>#N/A</v>
      </c>
      <c r="W369" s="3" t="e">
        <f t="shared" si="73"/>
        <v>#N/A</v>
      </c>
      <c r="X369" s="3">
        <f>1/VLOOKUP($K369,'5-7 Weighting'!$BE$9:$BF$487,2,FALSE)</f>
        <v>1</v>
      </c>
      <c r="Y369" s="3">
        <f t="shared" si="74"/>
        <v>24.170381698732765</v>
      </c>
      <c r="Z369" s="3">
        <f>Y369/(VLOOKUP($BI369,'5-7 Weighting'!$BI$12:$BJ$23,2,FALSE)/VLOOKUP($BI369,'5-7 Weighting'!$BI$12:$BK$23,3,FALSE))</f>
        <v>0.27999592353767316</v>
      </c>
      <c r="AA369" s="3">
        <f t="shared" si="75"/>
        <v>8.6186875204767976E-2</v>
      </c>
      <c r="AB369" s="3">
        <f>1/VLOOKUP($K369,'5-7 Weighting'!$BU$9:$BV$415,2,FALSE)</f>
        <v>1</v>
      </c>
      <c r="AC369" s="3">
        <f t="shared" si="76"/>
        <v>24.170381698732765</v>
      </c>
      <c r="AD369" s="3">
        <f>AC369/(VLOOKUP($BI369,'5-7 Weighting'!$BY$12:$BZ$23,2,FALSE)/(VLOOKUP($BI369,'5-7 Weighting'!$BY$12:$CA$23,3,FALSE)))</f>
        <v>0.17906473932039865</v>
      </c>
      <c r="AE369" s="3">
        <f t="shared" si="69"/>
        <v>5.5118767967723678E-2</v>
      </c>
      <c r="AF369" s="3">
        <f>1/VLOOKUP($K369,'5-7 Weighting'!$CK$9:CL$445,2,FALSE)</f>
        <v>1</v>
      </c>
      <c r="AG369" s="3">
        <f t="shared" si="77"/>
        <v>24.170381698732765</v>
      </c>
      <c r="AH369" s="3">
        <f>AG369/(VLOOKUP($BI369,'5-7 Weighting'!$CO$12:$CP$23,2,FALSE)/(VLOOKUP($BI369,'5-7 Weighting'!$CO$12:$CQ$23,3,FALSE)))</f>
        <v>0.22929827024099317</v>
      </c>
      <c r="AI369" s="3">
        <f t="shared" si="70"/>
        <v>7.058138972966374E-2</v>
      </c>
      <c r="AJ369" s="3" t="s">
        <v>370</v>
      </c>
      <c r="AK369" s="6">
        <v>0.30781474999999997</v>
      </c>
      <c r="AL369" s="3" t="s">
        <v>358</v>
      </c>
      <c r="AM369" s="3">
        <v>4.1372950268817196E-2</v>
      </c>
      <c r="AN369" s="3" t="s">
        <v>26</v>
      </c>
      <c r="AO369" s="3" t="s">
        <v>5</v>
      </c>
      <c r="AP369" s="3" t="s">
        <v>1312</v>
      </c>
      <c r="AQ369" s="3" t="s">
        <v>5</v>
      </c>
      <c r="AR369" s="3" t="s">
        <v>7</v>
      </c>
      <c r="AS369" s="3" t="s">
        <v>1318</v>
      </c>
      <c r="AT369" s="3" t="s">
        <v>38</v>
      </c>
      <c r="AU369" s="3" t="s">
        <v>10</v>
      </c>
      <c r="AV369" s="3" t="s">
        <v>11</v>
      </c>
      <c r="AW369" s="4" t="s">
        <v>340</v>
      </c>
      <c r="AX369" s="4" t="s">
        <v>1343</v>
      </c>
      <c r="AY369" s="4">
        <v>2014</v>
      </c>
      <c r="AZ369" s="3" t="s">
        <v>14</v>
      </c>
      <c r="BA369" s="3" t="s">
        <v>2425</v>
      </c>
      <c r="BB369" s="3">
        <v>491</v>
      </c>
      <c r="BC369" s="3">
        <v>1</v>
      </c>
      <c r="BD369" s="3">
        <v>0</v>
      </c>
      <c r="BE369" s="3">
        <v>1</v>
      </c>
      <c r="BF369" s="3">
        <v>1</v>
      </c>
      <c r="BG369" s="4" t="s">
        <v>348</v>
      </c>
      <c r="BH369" s="4" t="s">
        <v>1392</v>
      </c>
      <c r="BI369" s="4" t="s">
        <v>645</v>
      </c>
      <c r="BJ369" s="4" t="s">
        <v>33</v>
      </c>
      <c r="BK369" s="4"/>
      <c r="BL369" s="3">
        <v>0.54049999999999998</v>
      </c>
      <c r="BM369" s="3"/>
      <c r="BN369" s="3"/>
      <c r="BO369" s="3"/>
      <c r="BP369" s="3">
        <v>7.44</v>
      </c>
      <c r="BQ369" s="3" t="s">
        <v>1305</v>
      </c>
    </row>
    <row r="370" spans="1:69" x14ac:dyDescent="0.25">
      <c r="A370" s="2">
        <v>70</v>
      </c>
      <c r="B370" s="3" t="s">
        <v>177</v>
      </c>
      <c r="C370" s="3">
        <v>70.400000000000006</v>
      </c>
      <c r="D370" s="3" t="s">
        <v>219</v>
      </c>
      <c r="E370" s="3" t="s">
        <v>220</v>
      </c>
      <c r="F370" s="3"/>
      <c r="G370" s="3"/>
      <c r="H370" s="3" t="str">
        <f>IF(AK370&lt;'2_3 - Outliers'!$F$11,"Exclude, Low outlier",IF(AK370&gt;'2_3 - Outliers'!$F$12,"Exclude, High outlier",""))</f>
        <v/>
      </c>
      <c r="I370" s="3">
        <f>IF(AM370="",VLOOKUP(BI370,'4 -Impute_SE'!$B$10:$C$21,2,FALSE),Database!AM370)</f>
        <v>0.10385725359911406</v>
      </c>
      <c r="J370" s="3">
        <f t="shared" si="65"/>
        <v>9.6286004621301711</v>
      </c>
      <c r="K370" s="3" t="s">
        <v>1729</v>
      </c>
      <c r="L370" s="3">
        <f>1/VLOOKUP($K370,'5-7 Weighting'!J:K,2,FALSE)</f>
        <v>1</v>
      </c>
      <c r="M370" s="3">
        <f t="shared" si="66"/>
        <v>9.6286004621301711</v>
      </c>
      <c r="N370" s="3">
        <f>M370/(VLOOKUP($BI370,'5-7 Weighting'!$M$9:$N$20,2,FALSE)/VLOOKUP($BI370,'5-7 Weighting'!$M$9:$O$20,3,FALSE))</f>
        <v>0.19505737055693539</v>
      </c>
      <c r="O370" s="3">
        <f t="shared" si="67"/>
        <v>6.0774368400924005E-2</v>
      </c>
      <c r="P370" s="3" t="e">
        <f>1/VLOOKUP($K370,'5-7 Weighting'!Y:Z,2,FALSE)</f>
        <v>#N/A</v>
      </c>
      <c r="Q370" s="3" t="e">
        <f t="shared" si="71"/>
        <v>#N/A</v>
      </c>
      <c r="R370" s="3" t="e">
        <f>Q370/(VLOOKUP($BI370,'5-7 Weighting'!$AC$12:$AD$20,2,FALSE)/(VLOOKUP($BI370,'5-7 Weighting'!$AC$12:$AE$20,3,FALSE)))</f>
        <v>#N/A</v>
      </c>
      <c r="S370" s="3" t="e">
        <f t="shared" si="68"/>
        <v>#N/A</v>
      </c>
      <c r="T370" s="3" t="e">
        <f>1/VLOOKUP($K370,'5-7 Weighting'!$AO$9:$AP$311,2,FALSE)</f>
        <v>#N/A</v>
      </c>
      <c r="U370" s="3" t="e">
        <f t="shared" si="72"/>
        <v>#N/A</v>
      </c>
      <c r="V370" s="3" t="e">
        <f>U370/(VLOOKUP($BI370,'5-7 Weighting'!$AS$12:$AT$22,2,FALSE)/VLOOKUP($BI370,'5-7 Weighting'!$AS$12:$AU$22,3,FALSE))</f>
        <v>#N/A</v>
      </c>
      <c r="W370" s="3" t="e">
        <f t="shared" si="73"/>
        <v>#N/A</v>
      </c>
      <c r="X370" s="3">
        <f>1/VLOOKUP($K370,'5-7 Weighting'!$BE$9:$BF$487,2,FALSE)</f>
        <v>1</v>
      </c>
      <c r="Y370" s="3">
        <f t="shared" si="74"/>
        <v>9.6286004621301711</v>
      </c>
      <c r="Z370" s="3">
        <f>Y370/(VLOOKUP($BI370,'5-7 Weighting'!$BI$12:$BJ$23,2,FALSE)/VLOOKUP($BI370,'5-7 Weighting'!$BI$12:$BK$23,3,FALSE))</f>
        <v>0.15205623631117843</v>
      </c>
      <c r="AA370" s="3">
        <f t="shared" si="75"/>
        <v>4.7376429287690619E-2</v>
      </c>
      <c r="AB370" s="3" t="e">
        <f>1/VLOOKUP($K370,'5-7 Weighting'!$BU$9:$BV$415,2,FALSE)</f>
        <v>#N/A</v>
      </c>
      <c r="AC370" s="3" t="e">
        <f t="shared" si="76"/>
        <v>#N/A</v>
      </c>
      <c r="AD370" s="3" t="e">
        <f>AC370/(VLOOKUP($BI370,'5-7 Weighting'!$BY$12:$BZ$23,2,FALSE)/(VLOOKUP($BI370,'5-7 Weighting'!$BY$12:$CA$23,3,FALSE)))</f>
        <v>#N/A</v>
      </c>
      <c r="AE370" s="3" t="e">
        <f t="shared" si="69"/>
        <v>#N/A</v>
      </c>
      <c r="AF370" s="3" t="e">
        <f>1/VLOOKUP($K370,'5-7 Weighting'!$CK$9:CL$445,2,FALSE)</f>
        <v>#N/A</v>
      </c>
      <c r="AG370" s="3" t="e">
        <f t="shared" si="77"/>
        <v>#N/A</v>
      </c>
      <c r="AH370" s="3" t="e">
        <f>AG370/(VLOOKUP($BI370,'5-7 Weighting'!$CO$12:$CP$23,2,FALSE)/(VLOOKUP($BI370,'5-7 Weighting'!$CO$12:$CQ$23,3,FALSE)))</f>
        <v>#N/A</v>
      </c>
      <c r="AI370" s="3" t="e">
        <f t="shared" si="70"/>
        <v>#N/A</v>
      </c>
      <c r="AJ370" s="3" t="s">
        <v>181</v>
      </c>
      <c r="AK370" s="6">
        <v>0.31157176079734217</v>
      </c>
      <c r="AL370" s="3" t="s">
        <v>25</v>
      </c>
      <c r="AM370" s="3">
        <v>0.10385725359911406</v>
      </c>
      <c r="AN370" s="3" t="s">
        <v>26</v>
      </c>
      <c r="AO370" s="3" t="s">
        <v>5</v>
      </c>
      <c r="AP370" s="3" t="s">
        <v>6</v>
      </c>
      <c r="AQ370" s="3" t="s">
        <v>5</v>
      </c>
      <c r="AR370" s="3" t="s">
        <v>7</v>
      </c>
      <c r="AS370" s="3" t="s">
        <v>48</v>
      </c>
      <c r="AT370" s="3" t="s">
        <v>28</v>
      </c>
      <c r="AU370" s="3" t="s">
        <v>10</v>
      </c>
      <c r="AV370" s="3" t="s">
        <v>182</v>
      </c>
      <c r="AW370" s="4" t="s">
        <v>12</v>
      </c>
      <c r="AX370" s="4" t="s">
        <v>13</v>
      </c>
      <c r="AY370" s="4">
        <v>2009</v>
      </c>
      <c r="AZ370" s="3" t="s">
        <v>30</v>
      </c>
      <c r="BA370" s="3" t="s">
        <v>14</v>
      </c>
      <c r="BB370" s="3">
        <v>1449</v>
      </c>
      <c r="BC370" s="3">
        <v>0</v>
      </c>
      <c r="BD370" s="3">
        <v>0</v>
      </c>
      <c r="BE370" s="3">
        <v>0</v>
      </c>
      <c r="BF370" s="3">
        <v>0</v>
      </c>
      <c r="BG370" s="4" t="s">
        <v>15</v>
      </c>
      <c r="BH370" s="4" t="s">
        <v>41</v>
      </c>
      <c r="BI370" s="4" t="s">
        <v>42</v>
      </c>
      <c r="BJ370" s="4" t="s">
        <v>33</v>
      </c>
      <c r="BK370" s="4"/>
      <c r="BL370" s="3">
        <v>0.14599999999999999</v>
      </c>
      <c r="BM370" s="3"/>
      <c r="BN370" s="3"/>
      <c r="BO370" s="3" t="s">
        <v>20</v>
      </c>
      <c r="BP370" s="3">
        <v>3</v>
      </c>
      <c r="BQ370" s="3"/>
    </row>
    <row r="371" spans="1:69" x14ac:dyDescent="0.25">
      <c r="A371" s="2">
        <v>7</v>
      </c>
      <c r="B371" s="3" t="s">
        <v>602</v>
      </c>
      <c r="C371" s="3">
        <v>7.1</v>
      </c>
      <c r="D371" s="3" t="s">
        <v>660</v>
      </c>
      <c r="E371" s="3" t="s">
        <v>661</v>
      </c>
      <c r="F371" s="3"/>
      <c r="G371" s="3"/>
      <c r="H371" s="3" t="str">
        <f>IF(AK371&lt;'2_3 - Outliers'!$F$11,"Exclude, Low outlier",IF(AK371&gt;'2_3 - Outliers'!$F$12,"Exclude, High outlier",""))</f>
        <v/>
      </c>
      <c r="I371" s="3">
        <f>IF(AM371="",VLOOKUP(BI371,'4 -Impute_SE'!$B$10:$C$21,2,FALSE),Database!AM371)</f>
        <v>7.504076738609114E-2</v>
      </c>
      <c r="J371" s="3">
        <f t="shared" si="65"/>
        <v>13.326089735395627</v>
      </c>
      <c r="K371" s="3" t="s">
        <v>1730</v>
      </c>
      <c r="L371" s="3">
        <f>1/VLOOKUP($K371,'5-7 Weighting'!J:K,2,FALSE)</f>
        <v>1</v>
      </c>
      <c r="M371" s="3">
        <f t="shared" si="66"/>
        <v>13.326089735395627</v>
      </c>
      <c r="N371" s="3">
        <f>M371/(VLOOKUP($BI371,'5-7 Weighting'!$M$9:$N$20,2,FALSE)/VLOOKUP($BI371,'5-7 Weighting'!$M$9:$O$20,3,FALSE))</f>
        <v>0.24648463214263341</v>
      </c>
      <c r="O371" s="3">
        <f t="shared" si="67"/>
        <v>7.7129971090072857E-2</v>
      </c>
      <c r="P371" s="3" t="e">
        <f>1/VLOOKUP($K371,'5-7 Weighting'!Y:Z,2,FALSE)</f>
        <v>#N/A</v>
      </c>
      <c r="Q371" s="3" t="e">
        <f t="shared" si="71"/>
        <v>#N/A</v>
      </c>
      <c r="R371" s="3" t="e">
        <f>Q371/(VLOOKUP($BI371,'5-7 Weighting'!$AC$12:$AD$20,2,FALSE)/(VLOOKUP($BI371,'5-7 Weighting'!$AC$12:$AE$20,3,FALSE)))</f>
        <v>#N/A</v>
      </c>
      <c r="S371" s="3" t="e">
        <f t="shared" si="68"/>
        <v>#N/A</v>
      </c>
      <c r="T371" s="3">
        <f>1/VLOOKUP($K371,'5-7 Weighting'!$AO$9:$AP$311,2,FALSE)</f>
        <v>1</v>
      </c>
      <c r="U371" s="3">
        <f t="shared" si="72"/>
        <v>13.326089735395627</v>
      </c>
      <c r="V371" s="3">
        <f>U371/(VLOOKUP($BI371,'5-7 Weighting'!$AS$12:$AT$22,2,FALSE)/VLOOKUP($BI371,'5-7 Weighting'!$AS$12:$AU$22,3,FALSE))</f>
        <v>0.82115034295047662</v>
      </c>
      <c r="W371" s="3">
        <f t="shared" si="73"/>
        <v>0.25695436531606319</v>
      </c>
      <c r="X371" s="3" t="e">
        <f>1/VLOOKUP($K371,'5-7 Weighting'!$BE$9:$BF$487,2,FALSE)</f>
        <v>#N/A</v>
      </c>
      <c r="Y371" s="3" t="e">
        <f t="shared" si="74"/>
        <v>#N/A</v>
      </c>
      <c r="Z371" s="3" t="e">
        <f>Y371/(VLOOKUP($BI371,'5-7 Weighting'!$BI$12:$BJ$23,2,FALSE)/VLOOKUP($BI371,'5-7 Weighting'!$BI$12:$BK$23,3,FALSE))</f>
        <v>#N/A</v>
      </c>
      <c r="AA371" s="3" t="e">
        <f t="shared" si="75"/>
        <v>#N/A</v>
      </c>
      <c r="AB371" s="3">
        <f>1/VLOOKUP($K371,'5-7 Weighting'!$BU$9:$BV$415,2,FALSE)</f>
        <v>1</v>
      </c>
      <c r="AC371" s="3">
        <f t="shared" si="76"/>
        <v>13.326089735395627</v>
      </c>
      <c r="AD371" s="3">
        <f>AC371/(VLOOKUP($BI371,'5-7 Weighting'!$BY$12:$BZ$23,2,FALSE)/(VLOOKUP($BI371,'5-7 Weighting'!$BY$12:$CA$23,3,FALSE)))</f>
        <v>0.58960881247943997</v>
      </c>
      <c r="AE371" s="3">
        <f t="shared" si="69"/>
        <v>0.18450038960106638</v>
      </c>
      <c r="AF371" s="3">
        <f>1/VLOOKUP($K371,'5-7 Weighting'!$CK$9:CL$445,2,FALSE)</f>
        <v>1</v>
      </c>
      <c r="AG371" s="3">
        <f t="shared" si="77"/>
        <v>13.326089735395627</v>
      </c>
      <c r="AH371" s="3">
        <f>AG371/(VLOOKUP($BI371,'5-7 Weighting'!$CO$12:$CP$23,2,FALSE)/(VLOOKUP($BI371,'5-7 Weighting'!$CO$12:$CQ$23,3,FALSE)))</f>
        <v>0.20430300309022498</v>
      </c>
      <c r="AI371" s="3">
        <f t="shared" si="70"/>
        <v>6.3930495726993206E-2</v>
      </c>
      <c r="AJ371" s="3" t="s">
        <v>605</v>
      </c>
      <c r="AK371" s="6">
        <v>0.31292000000000003</v>
      </c>
      <c r="AL371" s="3" t="s">
        <v>462</v>
      </c>
      <c r="AM371" s="3">
        <v>7.504076738609114E-2</v>
      </c>
      <c r="AN371" s="3" t="s">
        <v>26</v>
      </c>
      <c r="AO371" s="3" t="s">
        <v>5</v>
      </c>
      <c r="AP371" s="3" t="s">
        <v>6</v>
      </c>
      <c r="AQ371" s="3" t="s">
        <v>5</v>
      </c>
      <c r="AR371" s="3" t="s">
        <v>55</v>
      </c>
      <c r="AS371" s="3" t="s">
        <v>606</v>
      </c>
      <c r="AT371" s="3" t="s">
        <v>56</v>
      </c>
      <c r="AU371" s="3" t="s">
        <v>57</v>
      </c>
      <c r="AV371" s="3" t="s">
        <v>39</v>
      </c>
      <c r="AW371" s="4" t="s">
        <v>12</v>
      </c>
      <c r="AX371" s="4" t="s">
        <v>330</v>
      </c>
      <c r="AY371" s="4" t="s">
        <v>607</v>
      </c>
      <c r="AZ371" s="3" t="s">
        <v>2425</v>
      </c>
      <c r="BA371" s="3" t="s">
        <v>30</v>
      </c>
      <c r="BB371" s="3">
        <v>2127</v>
      </c>
      <c r="BC371" s="3">
        <v>1</v>
      </c>
      <c r="BD371" s="3">
        <v>0</v>
      </c>
      <c r="BE371" s="3">
        <v>1</v>
      </c>
      <c r="BF371" s="3">
        <v>1</v>
      </c>
      <c r="BG371" s="4" t="s">
        <v>15</v>
      </c>
      <c r="BH371" s="4" t="s">
        <v>16</v>
      </c>
      <c r="BI371" s="4" t="s">
        <v>17</v>
      </c>
      <c r="BJ371" s="4" t="s">
        <v>58</v>
      </c>
      <c r="BK371" s="4" t="s">
        <v>59</v>
      </c>
      <c r="BL371" s="3">
        <v>4.0000000000000001E-3</v>
      </c>
      <c r="BM371" s="3">
        <v>1.0040080106773419</v>
      </c>
      <c r="BN371" s="3"/>
      <c r="BO371" s="3" t="s">
        <v>60</v>
      </c>
      <c r="BP371" s="3">
        <v>4.17</v>
      </c>
      <c r="BQ371" s="3"/>
    </row>
    <row r="372" spans="1:69" x14ac:dyDescent="0.25">
      <c r="A372" s="2">
        <v>30</v>
      </c>
      <c r="B372" s="3" t="s">
        <v>791</v>
      </c>
      <c r="C372" s="3">
        <v>30.2</v>
      </c>
      <c r="D372" s="3" t="s">
        <v>941</v>
      </c>
      <c r="E372" s="3" t="s">
        <v>845</v>
      </c>
      <c r="F372" s="3"/>
      <c r="G372" s="3"/>
      <c r="H372" s="3" t="str">
        <f>IF(AK372&lt;'2_3 - Outliers'!$F$11,"Exclude, Low outlier",IF(AK372&gt;'2_3 - Outliers'!$F$12,"Exclude, High outlier",""))</f>
        <v/>
      </c>
      <c r="I372" s="3">
        <f>IF(AM372="",VLOOKUP(BI372,'4 -Impute_SE'!$B$10:$C$21,2,FALSE),Database!AM372)</f>
        <v>0.29039999999999994</v>
      </c>
      <c r="J372" s="3">
        <f t="shared" si="65"/>
        <v>3.4435261707988989</v>
      </c>
      <c r="K372" s="3" t="s">
        <v>1450</v>
      </c>
      <c r="L372" s="3">
        <f>1/VLOOKUP($K372,'5-7 Weighting'!J:K,2,FALSE)</f>
        <v>0.5</v>
      </c>
      <c r="M372" s="3">
        <f t="shared" si="66"/>
        <v>1.7217630853994494</v>
      </c>
      <c r="N372" s="3">
        <f>M372/(VLOOKUP($BI372,'5-7 Weighting'!$M$9:$N$20,2,FALSE)/VLOOKUP($BI372,'5-7 Weighting'!$M$9:$O$20,3,FALSE))</f>
        <v>0.16267214468663568</v>
      </c>
      <c r="O372" s="3">
        <f t="shared" si="67"/>
        <v>5.1176656718415585E-2</v>
      </c>
      <c r="P372" s="3" t="e">
        <f>1/VLOOKUP($K372,'5-7 Weighting'!Y:Z,2,FALSE)</f>
        <v>#N/A</v>
      </c>
      <c r="Q372" s="3" t="e">
        <f t="shared" si="71"/>
        <v>#N/A</v>
      </c>
      <c r="R372" s="3" t="e">
        <f>Q372/(VLOOKUP($BI372,'5-7 Weighting'!$AC$12:$AD$20,2,FALSE)/(VLOOKUP($BI372,'5-7 Weighting'!$AC$12:$AE$20,3,FALSE)))</f>
        <v>#N/A</v>
      </c>
      <c r="S372" s="3" t="e">
        <f t="shared" si="68"/>
        <v>#N/A</v>
      </c>
      <c r="T372" s="3">
        <f>1/VLOOKUP($K372,'5-7 Weighting'!$AO$9:$AP$311,2,FALSE)</f>
        <v>0.5</v>
      </c>
      <c r="U372" s="3">
        <f t="shared" si="72"/>
        <v>1.7217630853994494</v>
      </c>
      <c r="V372" s="3">
        <f>U372/(VLOOKUP($BI372,'5-7 Weighting'!$AS$12:$AT$22,2,FALSE)/VLOOKUP($BI372,'5-7 Weighting'!$AS$12:$AU$22,3,FALSE))</f>
        <v>0.44251869813526729</v>
      </c>
      <c r="W372" s="3">
        <f t="shared" si="73"/>
        <v>0.13921638243335507</v>
      </c>
      <c r="X372" s="3" t="e">
        <f>1/VLOOKUP($K372,'5-7 Weighting'!$BE$9:$BF$487,2,FALSE)</f>
        <v>#N/A</v>
      </c>
      <c r="Y372" s="3" t="e">
        <f t="shared" si="74"/>
        <v>#N/A</v>
      </c>
      <c r="Z372" s="3" t="e">
        <f>Y372/(VLOOKUP($BI372,'5-7 Weighting'!$BI$12:$BJ$23,2,FALSE)/VLOOKUP($BI372,'5-7 Weighting'!$BI$12:$BK$23,3,FALSE))</f>
        <v>#N/A</v>
      </c>
      <c r="AA372" s="3" t="e">
        <f t="shared" si="75"/>
        <v>#N/A</v>
      </c>
      <c r="AB372" s="3" t="e">
        <f>1/VLOOKUP($K372,'5-7 Weighting'!$BU$9:$BV$415,2,FALSE)</f>
        <v>#N/A</v>
      </c>
      <c r="AC372" s="3" t="e">
        <f t="shared" si="76"/>
        <v>#N/A</v>
      </c>
      <c r="AD372" s="3" t="e">
        <f>AC372/(VLOOKUP($BI372,'5-7 Weighting'!$BY$12:$BZ$23,2,FALSE)/(VLOOKUP($BI372,'5-7 Weighting'!$BY$12:$CA$23,3,FALSE)))</f>
        <v>#N/A</v>
      </c>
      <c r="AE372" s="3" t="e">
        <f t="shared" si="69"/>
        <v>#N/A</v>
      </c>
      <c r="AF372" s="3" t="e">
        <f>1/VLOOKUP($K372,'5-7 Weighting'!$CK$9:CL$445,2,FALSE)</f>
        <v>#N/A</v>
      </c>
      <c r="AG372" s="3" t="e">
        <f t="shared" si="77"/>
        <v>#N/A</v>
      </c>
      <c r="AH372" s="3" t="e">
        <f>AG372/(VLOOKUP($BI372,'5-7 Weighting'!$CO$12:$CP$23,2,FALSE)/(VLOOKUP($BI372,'5-7 Weighting'!$CO$12:$CQ$23,3,FALSE)))</f>
        <v>#N/A</v>
      </c>
      <c r="AI372" s="3" t="e">
        <f t="shared" si="70"/>
        <v>#N/A</v>
      </c>
      <c r="AJ372" s="3" t="s">
        <v>846</v>
      </c>
      <c r="AK372" s="6">
        <v>0.31459999999999999</v>
      </c>
      <c r="AL372" s="3" t="s">
        <v>134</v>
      </c>
      <c r="AM372" s="3">
        <v>0.29039999999999994</v>
      </c>
      <c r="AN372" s="3" t="s">
        <v>26</v>
      </c>
      <c r="AO372" s="3" t="s">
        <v>53</v>
      </c>
      <c r="AP372" s="3" t="s">
        <v>6</v>
      </c>
      <c r="AQ372" s="3" t="s">
        <v>54</v>
      </c>
      <c r="AR372" s="3" t="s">
        <v>7</v>
      </c>
      <c r="AS372" s="3" t="s">
        <v>795</v>
      </c>
      <c r="AT372" s="3" t="s">
        <v>9</v>
      </c>
      <c r="AU372" s="3" t="s">
        <v>10</v>
      </c>
      <c r="AV372" s="3" t="s">
        <v>11</v>
      </c>
      <c r="AW372" s="3" t="s">
        <v>12</v>
      </c>
      <c r="AX372" s="3" t="s">
        <v>796</v>
      </c>
      <c r="AY372" s="3">
        <v>2005</v>
      </c>
      <c r="AZ372" s="3" t="s">
        <v>30</v>
      </c>
      <c r="BA372" s="3" t="s">
        <v>30</v>
      </c>
      <c r="BB372" s="3">
        <v>141</v>
      </c>
      <c r="BC372" s="3">
        <v>0</v>
      </c>
      <c r="BD372" s="3">
        <v>0</v>
      </c>
      <c r="BE372" s="3">
        <v>0</v>
      </c>
      <c r="BF372" s="3">
        <v>0</v>
      </c>
      <c r="BG372" s="3" t="s">
        <v>332</v>
      </c>
      <c r="BH372" s="3" t="s">
        <v>942</v>
      </c>
      <c r="BI372" s="3" t="s">
        <v>468</v>
      </c>
      <c r="BJ372" s="3" t="s">
        <v>18</v>
      </c>
      <c r="BK372" s="4"/>
      <c r="BL372" s="3">
        <v>0.13</v>
      </c>
      <c r="BM372" s="3"/>
      <c r="BN372" s="3">
        <v>1.1388283833246218</v>
      </c>
      <c r="BO372" s="3" t="s">
        <v>19</v>
      </c>
      <c r="BP372" s="3">
        <v>1.0833333333333335</v>
      </c>
      <c r="BQ372" s="3" t="s">
        <v>125</v>
      </c>
    </row>
    <row r="373" spans="1:69" x14ac:dyDescent="0.25">
      <c r="A373" s="2">
        <v>70</v>
      </c>
      <c r="B373" s="3" t="s">
        <v>177</v>
      </c>
      <c r="C373" s="3">
        <v>70.2</v>
      </c>
      <c r="D373" s="3" t="s">
        <v>217</v>
      </c>
      <c r="E373" s="3" t="s">
        <v>218</v>
      </c>
      <c r="F373" s="3"/>
      <c r="G373" s="3"/>
      <c r="H373" s="3" t="str">
        <f>IF(AK373&lt;'2_3 - Outliers'!$F$11,"Exclude, Low outlier",IF(AK373&gt;'2_3 - Outliers'!$F$12,"Exclude, High outlier",""))</f>
        <v/>
      </c>
      <c r="I373" s="3">
        <f>IF(AM373="",VLOOKUP(BI373,'4 -Impute_SE'!$B$10:$C$21,2,FALSE),Database!AM373)</f>
        <v>6.8193791258575318E-2</v>
      </c>
      <c r="J373" s="3">
        <f t="shared" si="65"/>
        <v>14.664091577020962</v>
      </c>
      <c r="K373" s="3" t="s">
        <v>1731</v>
      </c>
      <c r="L373" s="3">
        <f>1/VLOOKUP($K373,'5-7 Weighting'!J:K,2,FALSE)</f>
        <v>1</v>
      </c>
      <c r="M373" s="3">
        <f t="shared" si="66"/>
        <v>14.664091577020962</v>
      </c>
      <c r="N373" s="3">
        <f>M373/(VLOOKUP($BI373,'5-7 Weighting'!$M$9:$N$20,2,FALSE)/VLOOKUP($BI373,'5-7 Weighting'!$M$9:$O$20,3,FALSE))</f>
        <v>0.2970669679222529</v>
      </c>
      <c r="O373" s="3">
        <f t="shared" si="67"/>
        <v>9.3592527337422973E-2</v>
      </c>
      <c r="P373" s="3" t="e">
        <f>1/VLOOKUP($K373,'5-7 Weighting'!Y:Z,2,FALSE)</f>
        <v>#N/A</v>
      </c>
      <c r="Q373" s="3" t="e">
        <f t="shared" si="71"/>
        <v>#N/A</v>
      </c>
      <c r="R373" s="3" t="e">
        <f>Q373/(VLOOKUP($BI373,'5-7 Weighting'!$AC$12:$AD$20,2,FALSE)/(VLOOKUP($BI373,'5-7 Weighting'!$AC$12:$AE$20,3,FALSE)))</f>
        <v>#N/A</v>
      </c>
      <c r="S373" s="3" t="e">
        <f t="shared" si="68"/>
        <v>#N/A</v>
      </c>
      <c r="T373" s="3" t="e">
        <f>1/VLOOKUP($K373,'5-7 Weighting'!$AO$9:$AP$311,2,FALSE)</f>
        <v>#N/A</v>
      </c>
      <c r="U373" s="3" t="e">
        <f t="shared" si="72"/>
        <v>#N/A</v>
      </c>
      <c r="V373" s="3" t="e">
        <f>U373/(VLOOKUP($BI373,'5-7 Weighting'!$AS$12:$AT$22,2,FALSE)/VLOOKUP($BI373,'5-7 Weighting'!$AS$12:$AU$22,3,FALSE))</f>
        <v>#N/A</v>
      </c>
      <c r="W373" s="3" t="e">
        <f t="shared" si="73"/>
        <v>#N/A</v>
      </c>
      <c r="X373" s="3">
        <f>1/VLOOKUP($K373,'5-7 Weighting'!$BE$9:$BF$487,2,FALSE)</f>
        <v>1</v>
      </c>
      <c r="Y373" s="3">
        <f t="shared" si="74"/>
        <v>14.664091577020962</v>
      </c>
      <c r="Z373" s="3">
        <f>Y373/(VLOOKUP($BI373,'5-7 Weighting'!$BI$12:$BJ$23,2,FALSE)/VLOOKUP($BI373,'5-7 Weighting'!$BI$12:$BK$23,3,FALSE))</f>
        <v>0.23157743255565108</v>
      </c>
      <c r="AA373" s="3">
        <f t="shared" si="75"/>
        <v>7.2959701103043562E-2</v>
      </c>
      <c r="AB373" s="3" t="e">
        <f>1/VLOOKUP($K373,'5-7 Weighting'!$BU$9:$BV$415,2,FALSE)</f>
        <v>#N/A</v>
      </c>
      <c r="AC373" s="3" t="e">
        <f t="shared" si="76"/>
        <v>#N/A</v>
      </c>
      <c r="AD373" s="3" t="e">
        <f>AC373/(VLOOKUP($BI373,'5-7 Weighting'!$BY$12:$BZ$23,2,FALSE)/(VLOOKUP($BI373,'5-7 Weighting'!$BY$12:$CA$23,3,FALSE)))</f>
        <v>#N/A</v>
      </c>
      <c r="AE373" s="3" t="e">
        <f t="shared" si="69"/>
        <v>#N/A</v>
      </c>
      <c r="AF373" s="3" t="e">
        <f>1/VLOOKUP($K373,'5-7 Weighting'!$CK$9:CL$445,2,FALSE)</f>
        <v>#N/A</v>
      </c>
      <c r="AG373" s="3" t="e">
        <f t="shared" si="77"/>
        <v>#N/A</v>
      </c>
      <c r="AH373" s="3" t="e">
        <f>AG373/(VLOOKUP($BI373,'5-7 Weighting'!$CO$12:$CP$23,2,FALSE)/(VLOOKUP($BI373,'5-7 Weighting'!$CO$12:$CQ$23,3,FALSE)))</f>
        <v>#N/A</v>
      </c>
      <c r="AI373" s="3" t="e">
        <f t="shared" si="70"/>
        <v>#N/A</v>
      </c>
      <c r="AJ373" s="3" t="s">
        <v>181</v>
      </c>
      <c r="AK373" s="6">
        <v>0.31505531561461797</v>
      </c>
      <c r="AL373" s="3" t="s">
        <v>25</v>
      </c>
      <c r="AM373" s="3">
        <v>6.8193791258575318E-2</v>
      </c>
      <c r="AN373" s="3" t="s">
        <v>26</v>
      </c>
      <c r="AO373" s="3" t="s">
        <v>5</v>
      </c>
      <c r="AP373" s="3" t="s">
        <v>6</v>
      </c>
      <c r="AQ373" s="3" t="s">
        <v>5</v>
      </c>
      <c r="AR373" s="3" t="s">
        <v>7</v>
      </c>
      <c r="AS373" s="3" t="s">
        <v>48</v>
      </c>
      <c r="AT373" s="3" t="s">
        <v>28</v>
      </c>
      <c r="AU373" s="3" t="s">
        <v>10</v>
      </c>
      <c r="AV373" s="3" t="s">
        <v>182</v>
      </c>
      <c r="AW373" s="4" t="s">
        <v>12</v>
      </c>
      <c r="AX373" s="4" t="s">
        <v>13</v>
      </c>
      <c r="AY373" s="4">
        <v>2009</v>
      </c>
      <c r="AZ373" s="3" t="s">
        <v>30</v>
      </c>
      <c r="BA373" s="3" t="s">
        <v>14</v>
      </c>
      <c r="BB373" s="3">
        <v>1449</v>
      </c>
      <c r="BC373" s="3">
        <v>0</v>
      </c>
      <c r="BD373" s="3">
        <v>0</v>
      </c>
      <c r="BE373" s="3">
        <v>0</v>
      </c>
      <c r="BF373" s="3">
        <v>0</v>
      </c>
      <c r="BG373" s="4" t="s">
        <v>15</v>
      </c>
      <c r="BH373" s="4" t="s">
        <v>41</v>
      </c>
      <c r="BI373" s="3" t="s">
        <v>42</v>
      </c>
      <c r="BJ373" s="4" t="s">
        <v>33</v>
      </c>
      <c r="BK373" s="4"/>
      <c r="BL373" s="3">
        <v>0.249</v>
      </c>
      <c r="BM373" s="3"/>
      <c r="BN373" s="3"/>
      <c r="BO373" s="3" t="s">
        <v>20</v>
      </c>
      <c r="BP373" s="3">
        <v>4.62</v>
      </c>
      <c r="BQ373" s="3"/>
    </row>
    <row r="374" spans="1:69" x14ac:dyDescent="0.25">
      <c r="A374" s="2">
        <v>160</v>
      </c>
      <c r="B374" s="3" t="s">
        <v>1207</v>
      </c>
      <c r="C374" s="3">
        <v>160.1</v>
      </c>
      <c r="D374" s="3" t="s">
        <v>1211</v>
      </c>
      <c r="E374" s="3" t="s">
        <v>1209</v>
      </c>
      <c r="F374" s="3"/>
      <c r="G374" s="3"/>
      <c r="H374" s="3" t="str">
        <f>IF(AK374&lt;'2_3 - Outliers'!$F$11,"Exclude, Low outlier",IF(AK374&gt;'2_3 - Outliers'!$F$12,"Exclude, High outlier",""))</f>
        <v/>
      </c>
      <c r="I374" s="3">
        <f>IF(AM374="",VLOOKUP(BI374,'4 -Impute_SE'!$B$10:$C$21,2,FALSE),Database!AM374)</f>
        <v>5.3228986585428149E-2</v>
      </c>
      <c r="J374" s="3">
        <f t="shared" si="65"/>
        <v>18.786756317351301</v>
      </c>
      <c r="K374" s="3" t="s">
        <v>1732</v>
      </c>
      <c r="L374" s="3">
        <f>1/VLOOKUP($K374,'5-7 Weighting'!J:K,2,FALSE)</f>
        <v>0.5</v>
      </c>
      <c r="M374" s="3">
        <f t="shared" si="66"/>
        <v>9.3933781586756506</v>
      </c>
      <c r="N374" s="3">
        <f>M374/(VLOOKUP($BI374,'5-7 Weighting'!$M$9:$N$20,2,FALSE)/VLOOKUP($BI374,'5-7 Weighting'!$M$9:$O$20,3,FALSE))</f>
        <v>0.13473154751641159</v>
      </c>
      <c r="O374" s="3">
        <f t="shared" si="67"/>
        <v>4.2484699008421029E-2</v>
      </c>
      <c r="P374" s="3" t="e">
        <f>1/VLOOKUP($K374,'5-7 Weighting'!Y:Z,2,FALSE)</f>
        <v>#N/A</v>
      </c>
      <c r="Q374" s="3" t="e">
        <f t="shared" si="71"/>
        <v>#N/A</v>
      </c>
      <c r="R374" s="3" t="e">
        <f>Q374/(VLOOKUP($BI374,'5-7 Weighting'!$AC$12:$AD$20,2,FALSE)/(VLOOKUP($BI374,'5-7 Weighting'!$AC$12:$AE$20,3,FALSE)))</f>
        <v>#N/A</v>
      </c>
      <c r="S374" s="3" t="e">
        <f t="shared" si="68"/>
        <v>#N/A</v>
      </c>
      <c r="T374" s="3" t="e">
        <f>1/VLOOKUP($K374,'5-7 Weighting'!$AO$9:$AP$311,2,FALSE)</f>
        <v>#N/A</v>
      </c>
      <c r="U374" s="3" t="e">
        <f t="shared" si="72"/>
        <v>#N/A</v>
      </c>
      <c r="V374" s="3" t="e">
        <f>U374/(VLOOKUP($BI374,'5-7 Weighting'!$AS$12:$AT$22,2,FALSE)/VLOOKUP($BI374,'5-7 Weighting'!$AS$12:$AU$22,3,FALSE))</f>
        <v>#N/A</v>
      </c>
      <c r="W374" s="3" t="e">
        <f t="shared" si="73"/>
        <v>#N/A</v>
      </c>
      <c r="X374" s="3">
        <f>1/VLOOKUP($K374,'5-7 Weighting'!$BE$9:$BF$487,2,FALSE)</f>
        <v>0.5</v>
      </c>
      <c r="Y374" s="3">
        <f t="shared" si="74"/>
        <v>9.3933781586756506</v>
      </c>
      <c r="Z374" s="3">
        <f>Y374/(VLOOKUP($BI374,'5-7 Weighting'!$BI$12:$BJ$23,2,FALSE)/VLOOKUP($BI374,'5-7 Weighting'!$BI$12:$BK$23,3,FALSE))</f>
        <v>0.14126559210026268</v>
      </c>
      <c r="AA374" s="3">
        <f t="shared" si="75"/>
        <v>4.4545069594001244E-2</v>
      </c>
      <c r="AB374" s="3" t="e">
        <f>1/VLOOKUP($K374,'5-7 Weighting'!$BU$9:$BV$415,2,FALSE)</f>
        <v>#N/A</v>
      </c>
      <c r="AC374" s="3" t="e">
        <f t="shared" si="76"/>
        <v>#N/A</v>
      </c>
      <c r="AD374" s="3" t="e">
        <f>AC374/(VLOOKUP($BI374,'5-7 Weighting'!$BY$12:$BZ$23,2,FALSE)/(VLOOKUP($BI374,'5-7 Weighting'!$BY$12:$CA$23,3,FALSE)))</f>
        <v>#N/A</v>
      </c>
      <c r="AE374" s="3" t="e">
        <f t="shared" si="69"/>
        <v>#N/A</v>
      </c>
      <c r="AF374" s="3">
        <f>1/VLOOKUP($K374,'5-7 Weighting'!$CK$9:CL$445,2,FALSE)</f>
        <v>0.5</v>
      </c>
      <c r="AG374" s="3">
        <f t="shared" si="77"/>
        <v>9.3933781586756506</v>
      </c>
      <c r="AH374" s="3">
        <f>AG374/(VLOOKUP($BI374,'5-7 Weighting'!$CO$12:$CP$23,2,FALSE)/(VLOOKUP($BI374,'5-7 Weighting'!$CO$12:$CQ$23,3,FALSE)))</f>
        <v>0.14781214411240307</v>
      </c>
      <c r="AI374" s="3">
        <f t="shared" si="70"/>
        <v>4.6609384128389546E-2</v>
      </c>
      <c r="AJ374" s="3" t="s">
        <v>24</v>
      </c>
      <c r="AK374" s="6">
        <v>0.31532851653207639</v>
      </c>
      <c r="AL374" s="3" t="s">
        <v>25</v>
      </c>
      <c r="AM374" s="3">
        <v>5.3228986585428149E-2</v>
      </c>
      <c r="AN374" s="3" t="s">
        <v>26</v>
      </c>
      <c r="AO374" s="3" t="s">
        <v>5</v>
      </c>
      <c r="AP374" s="3" t="s">
        <v>1312</v>
      </c>
      <c r="AQ374" s="3" t="s">
        <v>5</v>
      </c>
      <c r="AR374" s="3" t="s">
        <v>7</v>
      </c>
      <c r="AS374" s="3" t="s">
        <v>1319</v>
      </c>
      <c r="AT374" s="3" t="s">
        <v>38</v>
      </c>
      <c r="AU374" s="3" t="s">
        <v>10</v>
      </c>
      <c r="AV374" s="3" t="s">
        <v>11</v>
      </c>
      <c r="AW374" s="4" t="s">
        <v>12</v>
      </c>
      <c r="AX374" s="4" t="s">
        <v>1338</v>
      </c>
      <c r="AY374" s="4">
        <v>2015</v>
      </c>
      <c r="AZ374" s="3" t="s">
        <v>14</v>
      </c>
      <c r="BA374" s="3" t="s">
        <v>2425</v>
      </c>
      <c r="BB374" s="3">
        <v>2124</v>
      </c>
      <c r="BC374" s="3">
        <v>1</v>
      </c>
      <c r="BD374" s="3">
        <v>0</v>
      </c>
      <c r="BE374" s="3">
        <v>0</v>
      </c>
      <c r="BF374" s="3">
        <v>0</v>
      </c>
      <c r="BG374" s="4" t="s">
        <v>15</v>
      </c>
      <c r="BH374" s="4" t="s">
        <v>1367</v>
      </c>
      <c r="BI374" s="4" t="s">
        <v>88</v>
      </c>
      <c r="BJ374" s="4" t="s">
        <v>1403</v>
      </c>
      <c r="BK374" s="4"/>
      <c r="BL374" s="3">
        <v>5.4420000000000002</v>
      </c>
      <c r="BM374" s="3"/>
      <c r="BN374" s="3"/>
      <c r="BO374" s="3"/>
      <c r="BP374" s="3">
        <v>5.9240000000000004</v>
      </c>
      <c r="BQ374" s="3" t="s">
        <v>1305</v>
      </c>
    </row>
    <row r="375" spans="1:69" x14ac:dyDescent="0.25">
      <c r="A375" s="2">
        <v>51</v>
      </c>
      <c r="B375" s="3" t="s">
        <v>21</v>
      </c>
      <c r="C375" s="3">
        <v>51.1</v>
      </c>
      <c r="D375" s="3" t="s">
        <v>216</v>
      </c>
      <c r="E375" s="3" t="s">
        <v>23</v>
      </c>
      <c r="F375" s="3"/>
      <c r="G375" s="3"/>
      <c r="H375" s="3" t="str">
        <f>IF(AK375&lt;'2_3 - Outliers'!$F$11,"Exclude, Low outlier",IF(AK375&gt;'2_3 - Outliers'!$F$12,"Exclude, High outlier",""))</f>
        <v/>
      </c>
      <c r="I375" s="3">
        <f>IF(AM375="",VLOOKUP(BI375,'4 -Impute_SE'!$B$10:$C$21,2,FALSE),Database!AM375)</f>
        <v>3.9507320474087846E-3</v>
      </c>
      <c r="J375" s="3">
        <f t="shared" si="65"/>
        <v>253.11764705882354</v>
      </c>
      <c r="K375" s="3" t="s">
        <v>1733</v>
      </c>
      <c r="L375" s="3">
        <f>1/VLOOKUP($K375,'5-7 Weighting'!J:K,2,FALSE)</f>
        <v>1</v>
      </c>
      <c r="M375" s="3">
        <f t="shared" si="66"/>
        <v>253.11764705882354</v>
      </c>
      <c r="N375" s="3">
        <f>M375/(VLOOKUP($BI375,'5-7 Weighting'!$M$9:$N$20,2,FALSE)/VLOOKUP($BI375,'5-7 Weighting'!$M$9:$O$20,3,FALSE))</f>
        <v>5.1276883770426673</v>
      </c>
      <c r="O375" s="3">
        <f t="shared" si="67"/>
        <v>1.6182064994315126</v>
      </c>
      <c r="P375" s="3" t="e">
        <f>1/VLOOKUP($K375,'5-7 Weighting'!Y:Z,2,FALSE)</f>
        <v>#N/A</v>
      </c>
      <c r="Q375" s="3" t="e">
        <f t="shared" si="71"/>
        <v>#N/A</v>
      </c>
      <c r="R375" s="3" t="e">
        <f>Q375/(VLOOKUP($BI375,'5-7 Weighting'!$AC$12:$AD$20,2,FALSE)/(VLOOKUP($BI375,'5-7 Weighting'!$AC$12:$AE$20,3,FALSE)))</f>
        <v>#N/A</v>
      </c>
      <c r="S375" s="3" t="e">
        <f t="shared" si="68"/>
        <v>#N/A</v>
      </c>
      <c r="T375" s="3" t="e">
        <f>1/VLOOKUP($K375,'5-7 Weighting'!$AO$9:$AP$311,2,FALSE)</f>
        <v>#N/A</v>
      </c>
      <c r="U375" s="3" t="e">
        <f t="shared" si="72"/>
        <v>#N/A</v>
      </c>
      <c r="V375" s="3" t="e">
        <f>U375/(VLOOKUP($BI375,'5-7 Weighting'!$AS$12:$AT$22,2,FALSE)/VLOOKUP($BI375,'5-7 Weighting'!$AS$12:$AU$22,3,FALSE))</f>
        <v>#N/A</v>
      </c>
      <c r="W375" s="3" t="e">
        <f t="shared" si="73"/>
        <v>#N/A</v>
      </c>
      <c r="X375" s="3">
        <f>1/VLOOKUP($K375,'5-7 Weighting'!$BE$9:$BF$487,2,FALSE)</f>
        <v>1</v>
      </c>
      <c r="Y375" s="3">
        <f t="shared" si="74"/>
        <v>253.11764705882354</v>
      </c>
      <c r="Z375" s="3">
        <f>Y375/(VLOOKUP($BI375,'5-7 Weighting'!$BI$12:$BJ$23,2,FALSE)/VLOOKUP($BI375,'5-7 Weighting'!$BI$12:$BK$23,3,FALSE))</f>
        <v>3.9972701024496615</v>
      </c>
      <c r="AA375" s="3">
        <f t="shared" si="75"/>
        <v>1.2614667632158034</v>
      </c>
      <c r="AB375" s="3" t="e">
        <f>1/VLOOKUP($K375,'5-7 Weighting'!$BU$9:$BV$415,2,FALSE)</f>
        <v>#N/A</v>
      </c>
      <c r="AC375" s="3" t="e">
        <f t="shared" si="76"/>
        <v>#N/A</v>
      </c>
      <c r="AD375" s="3" t="e">
        <f>AC375/(VLOOKUP($BI375,'5-7 Weighting'!$BY$12:$BZ$23,2,FALSE)/(VLOOKUP($BI375,'5-7 Weighting'!$BY$12:$CA$23,3,FALSE)))</f>
        <v>#N/A</v>
      </c>
      <c r="AE375" s="3" t="e">
        <f t="shared" si="69"/>
        <v>#N/A</v>
      </c>
      <c r="AF375" s="3" t="e">
        <f>1/VLOOKUP($K375,'5-7 Weighting'!$CK$9:CL$445,2,FALSE)</f>
        <v>#N/A</v>
      </c>
      <c r="AG375" s="3" t="e">
        <f t="shared" si="77"/>
        <v>#N/A</v>
      </c>
      <c r="AH375" s="3" t="e">
        <f>AG375/(VLOOKUP($BI375,'5-7 Weighting'!$CO$12:$CP$23,2,FALSE)/(VLOOKUP($BI375,'5-7 Weighting'!$CO$12:$CQ$23,3,FALSE)))</f>
        <v>#N/A</v>
      </c>
      <c r="AI375" s="3" t="e">
        <f t="shared" si="70"/>
        <v>#N/A</v>
      </c>
      <c r="AJ375" s="3" t="s">
        <v>24</v>
      </c>
      <c r="AK375" s="6">
        <v>0.31558206748218848</v>
      </c>
      <c r="AL375" s="3" t="s">
        <v>25</v>
      </c>
      <c r="AM375" s="3">
        <v>3.9507320474087846E-3</v>
      </c>
      <c r="AN375" s="3" t="s">
        <v>26</v>
      </c>
      <c r="AO375" s="3" t="s">
        <v>5</v>
      </c>
      <c r="AP375" s="3" t="s">
        <v>6</v>
      </c>
      <c r="AQ375" s="3" t="s">
        <v>5</v>
      </c>
      <c r="AR375" s="3" t="s">
        <v>7</v>
      </c>
      <c r="AS375" s="3" t="s">
        <v>27</v>
      </c>
      <c r="AT375" s="3" t="s">
        <v>28</v>
      </c>
      <c r="AU375" s="3" t="s">
        <v>10</v>
      </c>
      <c r="AV375" s="3" t="s">
        <v>11</v>
      </c>
      <c r="AW375" s="4" t="s">
        <v>12</v>
      </c>
      <c r="AX375" s="4" t="s">
        <v>29</v>
      </c>
      <c r="AY375" s="4">
        <v>2008</v>
      </c>
      <c r="AZ375" s="3" t="s">
        <v>30</v>
      </c>
      <c r="BA375" s="3" t="s">
        <v>14</v>
      </c>
      <c r="BB375" s="3">
        <v>69</v>
      </c>
      <c r="BC375" s="3">
        <v>0</v>
      </c>
      <c r="BD375" s="3">
        <v>0</v>
      </c>
      <c r="BE375" s="3">
        <v>0</v>
      </c>
      <c r="BF375" s="3">
        <v>0</v>
      </c>
      <c r="BG375" s="4" t="s">
        <v>15</v>
      </c>
      <c r="BH375" s="4" t="s">
        <v>41</v>
      </c>
      <c r="BI375" s="4" t="s">
        <v>42</v>
      </c>
      <c r="BJ375" s="4" t="s">
        <v>33</v>
      </c>
      <c r="BK375" s="4"/>
      <c r="BL375" s="3">
        <v>1.7000000000000001E-2</v>
      </c>
      <c r="BM375" s="3"/>
      <c r="BN375" s="3"/>
      <c r="BO375" s="3" t="s">
        <v>20</v>
      </c>
      <c r="BP375" s="3">
        <v>4.3029999999999999</v>
      </c>
      <c r="BQ375" s="3"/>
    </row>
    <row r="376" spans="1:69" x14ac:dyDescent="0.25">
      <c r="A376" s="2">
        <v>15</v>
      </c>
      <c r="B376" s="3" t="s">
        <v>153</v>
      </c>
      <c r="C376" s="3">
        <v>15.14</v>
      </c>
      <c r="D376" s="3" t="s">
        <v>214</v>
      </c>
      <c r="E376" s="3" t="s">
        <v>215</v>
      </c>
      <c r="F376" s="3"/>
      <c r="G376" s="3"/>
      <c r="H376" s="3" t="str">
        <f>IF(AK376&lt;'2_3 - Outliers'!$F$11,"Exclude, Low outlier",IF(AK376&gt;'2_3 - Outliers'!$F$12,"Exclude, High outlier",""))</f>
        <v/>
      </c>
      <c r="I376" s="3">
        <f>IF(AM376="",VLOOKUP(BI376,'4 -Impute_SE'!$B$10:$C$21,2,FALSE),Database!AM376)</f>
        <v>7.9336709847607212E-2</v>
      </c>
      <c r="J376" s="3">
        <f t="shared" si="65"/>
        <v>12.604505555131235</v>
      </c>
      <c r="K376" s="3" t="s">
        <v>1734</v>
      </c>
      <c r="L376" s="3">
        <f>1/VLOOKUP($K376,'5-7 Weighting'!J:K,2,FALSE)</f>
        <v>1</v>
      </c>
      <c r="M376" s="3">
        <f t="shared" si="66"/>
        <v>12.604505555131235</v>
      </c>
      <c r="N376" s="3">
        <f>M376/(VLOOKUP($BI376,'5-7 Weighting'!$M$9:$N$20,2,FALSE)/VLOOKUP($BI376,'5-7 Weighting'!$M$9:$O$20,3,FALSE))</f>
        <v>0.25534362137301297</v>
      </c>
      <c r="O376" s="3">
        <f t="shared" si="67"/>
        <v>8.0841790526695906E-2</v>
      </c>
      <c r="P376" s="3" t="e">
        <f>1/VLOOKUP($K376,'5-7 Weighting'!Y:Z,2,FALSE)</f>
        <v>#N/A</v>
      </c>
      <c r="Q376" s="3" t="e">
        <f t="shared" si="71"/>
        <v>#N/A</v>
      </c>
      <c r="R376" s="3" t="e">
        <f>Q376/(VLOOKUP($BI376,'5-7 Weighting'!$AC$12:$AD$20,2,FALSE)/(VLOOKUP($BI376,'5-7 Weighting'!$AC$12:$AE$20,3,FALSE)))</f>
        <v>#N/A</v>
      </c>
      <c r="S376" s="3" t="e">
        <f t="shared" si="68"/>
        <v>#N/A</v>
      </c>
      <c r="T376" s="3">
        <f>1/VLOOKUP($K376,'5-7 Weighting'!$AO$9:$AP$311,2,FALSE)</f>
        <v>1</v>
      </c>
      <c r="U376" s="3">
        <f t="shared" si="72"/>
        <v>12.604505555131235</v>
      </c>
      <c r="V376" s="3">
        <f>U376/(VLOOKUP($BI376,'5-7 Weighting'!$AS$12:$AT$22,2,FALSE)/VLOOKUP($BI376,'5-7 Weighting'!$AS$12:$AU$22,3,FALSE))</f>
        <v>0.71038280977910429</v>
      </c>
      <c r="W376" s="3">
        <f t="shared" si="73"/>
        <v>0.22490719757606442</v>
      </c>
      <c r="X376" s="3" t="e">
        <f>1/VLOOKUP($K376,'5-7 Weighting'!$BE$9:$BF$487,2,FALSE)</f>
        <v>#N/A</v>
      </c>
      <c r="Y376" s="3" t="e">
        <f t="shared" si="74"/>
        <v>#N/A</v>
      </c>
      <c r="Z376" s="3" t="e">
        <f>Y376/(VLOOKUP($BI376,'5-7 Weighting'!$BI$12:$BJ$23,2,FALSE)/VLOOKUP($BI376,'5-7 Weighting'!$BI$12:$BK$23,3,FALSE))</f>
        <v>#N/A</v>
      </c>
      <c r="AA376" s="3" t="e">
        <f t="shared" si="75"/>
        <v>#N/A</v>
      </c>
      <c r="AB376" s="3">
        <f>1/VLOOKUP($K376,'5-7 Weighting'!$BU$9:$BV$415,2,FALSE)</f>
        <v>1</v>
      </c>
      <c r="AC376" s="3">
        <f t="shared" si="76"/>
        <v>12.604505555131235</v>
      </c>
      <c r="AD376" s="3">
        <f>AC376/(VLOOKUP($BI376,'5-7 Weighting'!$BY$12:$BZ$23,2,FALSE)/(VLOOKUP($BI376,'5-7 Weighting'!$BY$12:$CA$23,3,FALSE)))</f>
        <v>0.6772669290737372</v>
      </c>
      <c r="AE376" s="3">
        <f t="shared" si="69"/>
        <v>0.2144227097447452</v>
      </c>
      <c r="AF376" s="3" t="e">
        <f>1/VLOOKUP($K376,'5-7 Weighting'!$CK$9:CL$445,2,FALSE)</f>
        <v>#N/A</v>
      </c>
      <c r="AG376" s="3" t="e">
        <f t="shared" si="77"/>
        <v>#N/A</v>
      </c>
      <c r="AH376" s="3" t="e">
        <f>AG376/(VLOOKUP($BI376,'5-7 Weighting'!$CO$12:$CP$23,2,FALSE)/(VLOOKUP($BI376,'5-7 Weighting'!$CO$12:$CQ$23,3,FALSE)))</f>
        <v>#N/A</v>
      </c>
      <c r="AI376" s="3" t="e">
        <f t="shared" si="70"/>
        <v>#N/A</v>
      </c>
      <c r="AJ376" s="3" t="s">
        <v>200</v>
      </c>
      <c r="AK376" s="6">
        <v>0.31659999999999999</v>
      </c>
      <c r="AL376" s="3" t="s">
        <v>157</v>
      </c>
      <c r="AM376" s="3"/>
      <c r="AN376" s="3"/>
      <c r="AO376" s="3" t="s">
        <v>5</v>
      </c>
      <c r="AP376" s="3" t="s">
        <v>6</v>
      </c>
      <c r="AQ376" s="3" t="s">
        <v>5</v>
      </c>
      <c r="AR376" s="3" t="s">
        <v>201</v>
      </c>
      <c r="AS376" s="3" t="s">
        <v>84</v>
      </c>
      <c r="AT376" s="3" t="s">
        <v>9</v>
      </c>
      <c r="AU376" s="3" t="s">
        <v>10</v>
      </c>
      <c r="AV376" s="3" t="s">
        <v>39</v>
      </c>
      <c r="AW376" s="4" t="s">
        <v>12</v>
      </c>
      <c r="AX376" s="4" t="s">
        <v>158</v>
      </c>
      <c r="AY376" s="4">
        <v>2000</v>
      </c>
      <c r="AZ376" s="3" t="s">
        <v>30</v>
      </c>
      <c r="BA376" s="3" t="s">
        <v>30</v>
      </c>
      <c r="BB376" s="3">
        <v>593</v>
      </c>
      <c r="BC376" s="3">
        <v>0</v>
      </c>
      <c r="BD376" s="3">
        <v>0</v>
      </c>
      <c r="BE376" s="3">
        <v>1</v>
      </c>
      <c r="BF376" s="3">
        <v>1</v>
      </c>
      <c r="BG376" s="4" t="s">
        <v>15</v>
      </c>
      <c r="BH376" s="4" t="s">
        <v>41</v>
      </c>
      <c r="BI376" s="4" t="s">
        <v>42</v>
      </c>
      <c r="BJ376" s="4" t="s">
        <v>18</v>
      </c>
      <c r="BK376" s="4"/>
      <c r="BL376" s="3">
        <v>0.31659999999999999</v>
      </c>
      <c r="BM376" s="3"/>
      <c r="BN376" s="3">
        <v>1.0031552420783894</v>
      </c>
      <c r="BO376" s="3" t="s">
        <v>202</v>
      </c>
      <c r="BP376" s="3"/>
      <c r="BQ376" s="3"/>
    </row>
    <row r="377" spans="1:69" x14ac:dyDescent="0.25">
      <c r="A377" s="2">
        <v>70</v>
      </c>
      <c r="B377" s="3" t="s">
        <v>177</v>
      </c>
      <c r="C377" s="3">
        <v>70.8</v>
      </c>
      <c r="D377" s="3" t="s">
        <v>212</v>
      </c>
      <c r="E377" s="3" t="s">
        <v>213</v>
      </c>
      <c r="F377" s="3"/>
      <c r="G377" s="3"/>
      <c r="H377" s="3" t="str">
        <f>IF(AK377&lt;'2_3 - Outliers'!$F$11,"Exclude, Low outlier",IF(AK377&gt;'2_3 - Outliers'!$F$12,"Exclude, High outlier",""))</f>
        <v/>
      </c>
      <c r="I377" s="3">
        <f>IF(AM377="",VLOOKUP(BI377,'4 -Impute_SE'!$B$10:$C$21,2,FALSE),Database!AM377)</f>
        <v>6.5261764065138061E-2</v>
      </c>
      <c r="J377" s="3">
        <f t="shared" si="65"/>
        <v>15.322907897523203</v>
      </c>
      <c r="K377" s="3" t="s">
        <v>1735</v>
      </c>
      <c r="L377" s="3">
        <f>1/VLOOKUP($K377,'5-7 Weighting'!J:K,2,FALSE)</f>
        <v>1</v>
      </c>
      <c r="M377" s="3">
        <f t="shared" si="66"/>
        <v>15.322907897523203</v>
      </c>
      <c r="N377" s="3">
        <f>M377/(VLOOKUP($BI377,'5-7 Weighting'!$M$9:$N$20,2,FALSE)/VLOOKUP($BI377,'5-7 Weighting'!$M$9:$O$20,3,FALSE))</f>
        <v>0.28341857149923588</v>
      </c>
      <c r="O377" s="3">
        <f t="shared" si="67"/>
        <v>9.026241221092457E-2</v>
      </c>
      <c r="P377" s="3" t="e">
        <f>1/VLOOKUP($K377,'5-7 Weighting'!Y:Z,2,FALSE)</f>
        <v>#N/A</v>
      </c>
      <c r="Q377" s="3" t="e">
        <f t="shared" si="71"/>
        <v>#N/A</v>
      </c>
      <c r="R377" s="3" t="e">
        <f>Q377/(VLOOKUP($BI377,'5-7 Weighting'!$AC$12:$AD$20,2,FALSE)/(VLOOKUP($BI377,'5-7 Weighting'!$AC$12:$AE$20,3,FALSE)))</f>
        <v>#N/A</v>
      </c>
      <c r="S377" s="3" t="e">
        <f t="shared" si="68"/>
        <v>#N/A</v>
      </c>
      <c r="T377" s="3" t="e">
        <f>1/VLOOKUP($K377,'5-7 Weighting'!$AO$9:$AP$311,2,FALSE)</f>
        <v>#N/A</v>
      </c>
      <c r="U377" s="3" t="e">
        <f t="shared" si="72"/>
        <v>#N/A</v>
      </c>
      <c r="V377" s="3" t="e">
        <f>U377/(VLOOKUP($BI377,'5-7 Weighting'!$AS$12:$AT$22,2,FALSE)/VLOOKUP($BI377,'5-7 Weighting'!$AS$12:$AU$22,3,FALSE))</f>
        <v>#N/A</v>
      </c>
      <c r="W377" s="3" t="e">
        <f t="shared" si="73"/>
        <v>#N/A</v>
      </c>
      <c r="X377" s="3">
        <f>1/VLOOKUP($K377,'5-7 Weighting'!$BE$9:$BF$487,2,FALSE)</f>
        <v>1</v>
      </c>
      <c r="Y377" s="3">
        <f t="shared" si="74"/>
        <v>15.322907897523203</v>
      </c>
      <c r="Z377" s="3">
        <f>Y377/(VLOOKUP($BI377,'5-7 Weighting'!$BI$12:$BJ$23,2,FALSE)/VLOOKUP($BI377,'5-7 Weighting'!$BI$12:$BK$23,3,FALSE))</f>
        <v>0.23680826194606505</v>
      </c>
      <c r="AA377" s="3">
        <f t="shared" si="75"/>
        <v>7.5418081608621595E-2</v>
      </c>
      <c r="AB377" s="3" t="e">
        <f>1/VLOOKUP($K377,'5-7 Weighting'!$BU$9:$BV$415,2,FALSE)</f>
        <v>#N/A</v>
      </c>
      <c r="AC377" s="3" t="e">
        <f t="shared" si="76"/>
        <v>#N/A</v>
      </c>
      <c r="AD377" s="3" t="e">
        <f>AC377/(VLOOKUP($BI377,'5-7 Weighting'!$BY$12:$BZ$23,2,FALSE)/(VLOOKUP($BI377,'5-7 Weighting'!$BY$12:$CA$23,3,FALSE)))</f>
        <v>#N/A</v>
      </c>
      <c r="AE377" s="3" t="e">
        <f t="shared" si="69"/>
        <v>#N/A</v>
      </c>
      <c r="AF377" s="3" t="e">
        <f>1/VLOOKUP($K377,'5-7 Weighting'!$CK$9:CL$445,2,FALSE)</f>
        <v>#N/A</v>
      </c>
      <c r="AG377" s="3" t="e">
        <f t="shared" si="77"/>
        <v>#N/A</v>
      </c>
      <c r="AH377" s="3" t="e">
        <f>AG377/(VLOOKUP($BI377,'5-7 Weighting'!$CO$12:$CP$23,2,FALSE)/(VLOOKUP($BI377,'5-7 Weighting'!$CO$12:$CQ$23,3,FALSE)))</f>
        <v>#N/A</v>
      </c>
      <c r="AI377" s="3" t="e">
        <f t="shared" si="70"/>
        <v>#N/A</v>
      </c>
      <c r="AJ377" s="3" t="s">
        <v>181</v>
      </c>
      <c r="AK377" s="6">
        <v>0.31847740863787372</v>
      </c>
      <c r="AL377" s="3" t="s">
        <v>25</v>
      </c>
      <c r="AM377" s="3">
        <v>6.5261764065138061E-2</v>
      </c>
      <c r="AN377" s="3" t="s">
        <v>26</v>
      </c>
      <c r="AO377" s="3" t="s">
        <v>5</v>
      </c>
      <c r="AP377" s="3" t="s">
        <v>6</v>
      </c>
      <c r="AQ377" s="3" t="s">
        <v>5</v>
      </c>
      <c r="AR377" s="3" t="s">
        <v>7</v>
      </c>
      <c r="AS377" s="3" t="s">
        <v>48</v>
      </c>
      <c r="AT377" s="3" t="s">
        <v>28</v>
      </c>
      <c r="AU377" s="3" t="s">
        <v>10</v>
      </c>
      <c r="AV377" s="3" t="s">
        <v>182</v>
      </c>
      <c r="AW377" s="4" t="s">
        <v>12</v>
      </c>
      <c r="AX377" s="4" t="s">
        <v>13</v>
      </c>
      <c r="AY377" s="4">
        <v>2009</v>
      </c>
      <c r="AZ377" s="3" t="s">
        <v>30</v>
      </c>
      <c r="BA377" s="3" t="s">
        <v>14</v>
      </c>
      <c r="BB377" s="3">
        <v>1449</v>
      </c>
      <c r="BC377" s="3">
        <v>0</v>
      </c>
      <c r="BD377" s="3">
        <v>0</v>
      </c>
      <c r="BE377" s="3">
        <v>0</v>
      </c>
      <c r="BF377" s="3">
        <v>0</v>
      </c>
      <c r="BG377" s="4" t="s">
        <v>15</v>
      </c>
      <c r="BH377" s="4" t="s">
        <v>183</v>
      </c>
      <c r="BI377" s="4" t="s">
        <v>17</v>
      </c>
      <c r="BJ377" s="4" t="s">
        <v>33</v>
      </c>
      <c r="BK377" s="4"/>
      <c r="BL377" s="3">
        <v>0.42099999999999999</v>
      </c>
      <c r="BM377" s="3"/>
      <c r="BN377" s="3"/>
      <c r="BO377" s="3" t="s">
        <v>20</v>
      </c>
      <c r="BP377" s="3">
        <v>4.88</v>
      </c>
      <c r="BQ377" s="3"/>
    </row>
    <row r="378" spans="1:69" x14ac:dyDescent="0.25">
      <c r="A378" s="2">
        <v>70</v>
      </c>
      <c r="B378" s="3" t="s">
        <v>177</v>
      </c>
      <c r="C378" s="3">
        <v>70.3</v>
      </c>
      <c r="D378" s="3" t="s">
        <v>210</v>
      </c>
      <c r="E378" s="3" t="s">
        <v>211</v>
      </c>
      <c r="F378" s="3"/>
      <c r="G378" s="3"/>
      <c r="H378" s="3" t="str">
        <f>IF(AK378&lt;'2_3 - Outliers'!$F$11,"Exclude, Low outlier",IF(AK378&gt;'2_3 - Outliers'!$F$12,"Exclude, High outlier",""))</f>
        <v/>
      </c>
      <c r="I378" s="3">
        <f>IF(AM378="",VLOOKUP(BI378,'4 -Impute_SE'!$B$10:$C$21,2,FALSE),Database!AM378)</f>
        <v>9.0548314331017815E-2</v>
      </c>
      <c r="J378" s="3">
        <f t="shared" si="65"/>
        <v>11.043827898819808</v>
      </c>
      <c r="K378" s="3" t="s">
        <v>1736</v>
      </c>
      <c r="L378" s="3">
        <f>1/VLOOKUP($K378,'5-7 Weighting'!J:K,2,FALSE)</f>
        <v>1</v>
      </c>
      <c r="M378" s="3">
        <f t="shared" si="66"/>
        <v>11.043827898819808</v>
      </c>
      <c r="N378" s="3">
        <f>M378/(VLOOKUP($BI378,'5-7 Weighting'!$M$9:$N$20,2,FALSE)/VLOOKUP($BI378,'5-7 Weighting'!$M$9:$O$20,3,FALSE))</f>
        <v>0.22372722175975918</v>
      </c>
      <c r="O378" s="3">
        <f t="shared" si="67"/>
        <v>7.1308592257084163E-2</v>
      </c>
      <c r="P378" s="3" t="e">
        <f>1/VLOOKUP($K378,'5-7 Weighting'!Y:Z,2,FALSE)</f>
        <v>#N/A</v>
      </c>
      <c r="Q378" s="3" t="e">
        <f t="shared" si="71"/>
        <v>#N/A</v>
      </c>
      <c r="R378" s="3" t="e">
        <f>Q378/(VLOOKUP($BI378,'5-7 Weighting'!$AC$12:$AD$20,2,FALSE)/(VLOOKUP($BI378,'5-7 Weighting'!$AC$12:$AE$20,3,FALSE)))</f>
        <v>#N/A</v>
      </c>
      <c r="S378" s="3" t="e">
        <f t="shared" si="68"/>
        <v>#N/A</v>
      </c>
      <c r="T378" s="3" t="e">
        <f>1/VLOOKUP($K378,'5-7 Weighting'!$AO$9:$AP$311,2,FALSE)</f>
        <v>#N/A</v>
      </c>
      <c r="U378" s="3" t="e">
        <f t="shared" si="72"/>
        <v>#N/A</v>
      </c>
      <c r="V378" s="3" t="e">
        <f>U378/(VLOOKUP($BI378,'5-7 Weighting'!$AS$12:$AT$22,2,FALSE)/VLOOKUP($BI378,'5-7 Weighting'!$AS$12:$AU$22,3,FALSE))</f>
        <v>#N/A</v>
      </c>
      <c r="W378" s="3" t="e">
        <f t="shared" si="73"/>
        <v>#N/A</v>
      </c>
      <c r="X378" s="3">
        <f>1/VLOOKUP($K378,'5-7 Weighting'!$BE$9:$BF$487,2,FALSE)</f>
        <v>1</v>
      </c>
      <c r="Y378" s="3">
        <f t="shared" si="74"/>
        <v>11.043827898819808</v>
      </c>
      <c r="Z378" s="3">
        <f>Y378/(VLOOKUP($BI378,'5-7 Weighting'!$BI$12:$BJ$23,2,FALSE)/VLOOKUP($BI378,'5-7 Weighting'!$BI$12:$BK$23,3,FALSE))</f>
        <v>0.1744057105046205</v>
      </c>
      <c r="AA378" s="3">
        <f t="shared" si="75"/>
        <v>5.558834369755699E-2</v>
      </c>
      <c r="AB378" s="3" t="e">
        <f>1/VLOOKUP($K378,'5-7 Weighting'!$BU$9:$BV$415,2,FALSE)</f>
        <v>#N/A</v>
      </c>
      <c r="AC378" s="3" t="e">
        <f t="shared" si="76"/>
        <v>#N/A</v>
      </c>
      <c r="AD378" s="3" t="e">
        <f>AC378/(VLOOKUP($BI378,'5-7 Weighting'!$BY$12:$BZ$23,2,FALSE)/(VLOOKUP($BI378,'5-7 Weighting'!$BY$12:$CA$23,3,FALSE)))</f>
        <v>#N/A</v>
      </c>
      <c r="AE378" s="3" t="e">
        <f t="shared" si="69"/>
        <v>#N/A</v>
      </c>
      <c r="AF378" s="3" t="e">
        <f>1/VLOOKUP($K378,'5-7 Weighting'!$CK$9:CL$445,2,FALSE)</f>
        <v>#N/A</v>
      </c>
      <c r="AG378" s="3" t="e">
        <f t="shared" si="77"/>
        <v>#N/A</v>
      </c>
      <c r="AH378" s="3" t="e">
        <f>AG378/(VLOOKUP($BI378,'5-7 Weighting'!$CO$12:$CP$23,2,FALSE)/(VLOOKUP($BI378,'5-7 Weighting'!$CO$12:$CQ$23,3,FALSE)))</f>
        <v>#N/A</v>
      </c>
      <c r="AI378" s="3" t="e">
        <f t="shared" si="70"/>
        <v>#N/A</v>
      </c>
      <c r="AJ378" s="3" t="s">
        <v>181</v>
      </c>
      <c r="AK378" s="6">
        <v>0.3187300664451827</v>
      </c>
      <c r="AL378" s="3" t="s">
        <v>25</v>
      </c>
      <c r="AM378" s="3">
        <v>9.0548314331017815E-2</v>
      </c>
      <c r="AN378" s="3" t="s">
        <v>26</v>
      </c>
      <c r="AO378" s="3" t="s">
        <v>5</v>
      </c>
      <c r="AP378" s="3" t="s">
        <v>6</v>
      </c>
      <c r="AQ378" s="3" t="s">
        <v>5</v>
      </c>
      <c r="AR378" s="3" t="s">
        <v>7</v>
      </c>
      <c r="AS378" s="3" t="s">
        <v>48</v>
      </c>
      <c r="AT378" s="3" t="s">
        <v>28</v>
      </c>
      <c r="AU378" s="3" t="s">
        <v>10</v>
      </c>
      <c r="AV378" s="3" t="s">
        <v>182</v>
      </c>
      <c r="AW378" s="4" t="s">
        <v>12</v>
      </c>
      <c r="AX378" s="4" t="s">
        <v>13</v>
      </c>
      <c r="AY378" s="4">
        <v>2009</v>
      </c>
      <c r="AZ378" s="3" t="s">
        <v>30</v>
      </c>
      <c r="BA378" s="3" t="s">
        <v>14</v>
      </c>
      <c r="BB378" s="3">
        <v>1449</v>
      </c>
      <c r="BC378" s="3">
        <v>0</v>
      </c>
      <c r="BD378" s="3">
        <v>0</v>
      </c>
      <c r="BE378" s="3">
        <v>0</v>
      </c>
      <c r="BF378" s="3">
        <v>0</v>
      </c>
      <c r="BG378" s="4" t="s">
        <v>15</v>
      </c>
      <c r="BH378" s="4" t="s">
        <v>41</v>
      </c>
      <c r="BI378" s="4" t="s">
        <v>42</v>
      </c>
      <c r="BJ378" s="4" t="s">
        <v>33</v>
      </c>
      <c r="BK378" s="4"/>
      <c r="BL378" s="3">
        <v>0.183</v>
      </c>
      <c r="BM378" s="3"/>
      <c r="BN378" s="3"/>
      <c r="BO378" s="3" t="s">
        <v>20</v>
      </c>
      <c r="BP378" s="3">
        <v>3.52</v>
      </c>
      <c r="BQ378" s="3"/>
    </row>
    <row r="379" spans="1:69" x14ac:dyDescent="0.25">
      <c r="A379" s="2">
        <v>66</v>
      </c>
      <c r="B379" s="3" t="s">
        <v>962</v>
      </c>
      <c r="C379" s="3">
        <v>66.099999999999994</v>
      </c>
      <c r="D379" s="3" t="s">
        <v>963</v>
      </c>
      <c r="E379" s="3" t="s">
        <v>964</v>
      </c>
      <c r="F379" s="3"/>
      <c r="G379" s="3"/>
      <c r="H379" s="3" t="str">
        <f>IF(AK379&lt;'2_3 - Outliers'!$F$11,"Exclude, Low outlier",IF(AK379&gt;'2_3 - Outliers'!$F$12,"Exclude, High outlier",""))</f>
        <v/>
      </c>
      <c r="I379" s="3">
        <f>IF(AM379="",VLOOKUP(BI379,'4 -Impute_SE'!$B$10:$C$21,2,FALSE),Database!AM379)</f>
        <v>0.13900000000000001</v>
      </c>
      <c r="J379" s="3">
        <f t="shared" si="65"/>
        <v>7.1942446043165464</v>
      </c>
      <c r="K379" s="3" t="s">
        <v>1737</v>
      </c>
      <c r="L379" s="3">
        <f>1/VLOOKUP($K379,'5-7 Weighting'!J:K,2,FALSE)</f>
        <v>1</v>
      </c>
      <c r="M379" s="3">
        <f t="shared" si="66"/>
        <v>7.1942446043165464</v>
      </c>
      <c r="N379" s="3">
        <f>M379/(VLOOKUP($BI379,'5-7 Weighting'!$M$9:$N$20,2,FALSE)/VLOOKUP($BI379,'5-7 Weighting'!$M$9:$O$20,3,FALSE))</f>
        <v>0.14574189064969786</v>
      </c>
      <c r="O379" s="3">
        <f t="shared" si="67"/>
        <v>4.7511856351801503E-2</v>
      </c>
      <c r="P379" s="3" t="e">
        <f>1/VLOOKUP($K379,'5-7 Weighting'!Y:Z,2,FALSE)</f>
        <v>#N/A</v>
      </c>
      <c r="Q379" s="3" t="e">
        <f t="shared" si="71"/>
        <v>#N/A</v>
      </c>
      <c r="R379" s="3" t="e">
        <f>Q379/(VLOOKUP($BI379,'5-7 Weighting'!$AC$12:$AD$20,2,FALSE)/(VLOOKUP($BI379,'5-7 Weighting'!$AC$12:$AE$20,3,FALSE)))</f>
        <v>#N/A</v>
      </c>
      <c r="S379" s="3" t="e">
        <f t="shared" si="68"/>
        <v>#N/A</v>
      </c>
      <c r="T379" s="3" t="e">
        <f>1/VLOOKUP($K379,'5-7 Weighting'!$AO$9:$AP$311,2,FALSE)</f>
        <v>#N/A</v>
      </c>
      <c r="U379" s="3" t="e">
        <f t="shared" si="72"/>
        <v>#N/A</v>
      </c>
      <c r="V379" s="3" t="e">
        <f>U379/(VLOOKUP($BI379,'5-7 Weighting'!$AS$12:$AT$22,2,FALSE)/VLOOKUP($BI379,'5-7 Weighting'!$AS$12:$AU$22,3,FALSE))</f>
        <v>#N/A</v>
      </c>
      <c r="W379" s="3" t="e">
        <f t="shared" si="73"/>
        <v>#N/A</v>
      </c>
      <c r="X379" s="3">
        <f>1/VLOOKUP($K379,'5-7 Weighting'!$BE$9:$BF$487,2,FALSE)</f>
        <v>1</v>
      </c>
      <c r="Y379" s="3">
        <f t="shared" si="74"/>
        <v>7.1942446043165464</v>
      </c>
      <c r="Z379" s="3">
        <f>Y379/(VLOOKUP($BI379,'5-7 Weighting'!$BI$12:$BJ$23,2,FALSE)/VLOOKUP($BI379,'5-7 Weighting'!$BI$12:$BK$23,3,FALSE))</f>
        <v>0.11361254025825089</v>
      </c>
      <c r="AA379" s="3">
        <f t="shared" si="75"/>
        <v>3.703768812418979E-2</v>
      </c>
      <c r="AB379" s="3">
        <f>1/VLOOKUP($K379,'5-7 Weighting'!$BU$9:$BV$415,2,FALSE)</f>
        <v>1</v>
      </c>
      <c r="AC379" s="3">
        <f t="shared" si="76"/>
        <v>7.1942446043165464</v>
      </c>
      <c r="AD379" s="3">
        <f>AC379/(VLOOKUP($BI379,'5-7 Weighting'!$BY$12:$BZ$23,2,FALSE)/(VLOOKUP($BI379,'5-7 Weighting'!$BY$12:$CA$23,3,FALSE)))</f>
        <v>0.38656208518923063</v>
      </c>
      <c r="AE379" s="3">
        <f t="shared" si="69"/>
        <v>0.12601923977168919</v>
      </c>
      <c r="AF379" s="3">
        <f>1/VLOOKUP($K379,'5-7 Weighting'!$CK$9:CL$445,2,FALSE)</f>
        <v>1</v>
      </c>
      <c r="AG379" s="3">
        <f t="shared" si="77"/>
        <v>7.1942446043165464</v>
      </c>
      <c r="AH379" s="3">
        <f>AG379/(VLOOKUP($BI379,'5-7 Weighting'!$CO$12:$CP$23,2,FALSE)/(VLOOKUP($BI379,'5-7 Weighting'!$CO$12:$CQ$23,3,FALSE)))</f>
        <v>0.11025809903290111</v>
      </c>
      <c r="AI379" s="3">
        <f t="shared" si="70"/>
        <v>3.5944140284725763E-2</v>
      </c>
      <c r="AJ379" s="3" t="s">
        <v>965</v>
      </c>
      <c r="AK379" s="6">
        <v>0.32600000000000001</v>
      </c>
      <c r="AL379" s="3" t="s">
        <v>157</v>
      </c>
      <c r="AM379" s="3">
        <v>0.13900000000000001</v>
      </c>
      <c r="AN379" s="3" t="s">
        <v>26</v>
      </c>
      <c r="AO379" s="3" t="s">
        <v>5</v>
      </c>
      <c r="AP379" s="3" t="s">
        <v>6</v>
      </c>
      <c r="AQ379" s="3" t="s">
        <v>5</v>
      </c>
      <c r="AR379" s="3" t="s">
        <v>7</v>
      </c>
      <c r="AS379" s="3" t="s">
        <v>966</v>
      </c>
      <c r="AT379" s="3" t="s">
        <v>28</v>
      </c>
      <c r="AU379" s="3" t="s">
        <v>10</v>
      </c>
      <c r="AV379" s="3" t="s">
        <v>11</v>
      </c>
      <c r="AW379" s="4" t="s">
        <v>12</v>
      </c>
      <c r="AX379" s="4" t="s">
        <v>13</v>
      </c>
      <c r="AY379" s="4" t="s">
        <v>967</v>
      </c>
      <c r="AZ379" s="3" t="s">
        <v>2425</v>
      </c>
      <c r="BA379" s="3" t="s">
        <v>14</v>
      </c>
      <c r="BB379" s="3">
        <v>54</v>
      </c>
      <c r="BC379" s="3">
        <v>1</v>
      </c>
      <c r="BD379" s="3">
        <v>0</v>
      </c>
      <c r="BE379" s="3">
        <v>1</v>
      </c>
      <c r="BF379" s="3">
        <v>1</v>
      </c>
      <c r="BG379" s="4" t="s">
        <v>15</v>
      </c>
      <c r="BH379" s="4" t="s">
        <v>41</v>
      </c>
      <c r="BI379" s="4" t="s">
        <v>42</v>
      </c>
      <c r="BJ379" s="4" t="s">
        <v>33</v>
      </c>
      <c r="BK379" s="4"/>
      <c r="BL379" s="3">
        <v>0.32600000000000001</v>
      </c>
      <c r="BM379" s="3"/>
      <c r="BN379" s="3"/>
      <c r="BO379" s="3" t="s">
        <v>20</v>
      </c>
      <c r="BP379" s="3">
        <v>2.3453237410071943</v>
      </c>
      <c r="BQ379" s="3" t="s">
        <v>91</v>
      </c>
    </row>
    <row r="380" spans="1:69" x14ac:dyDescent="0.25">
      <c r="A380" s="2">
        <v>52</v>
      </c>
      <c r="B380" s="3" t="s">
        <v>343</v>
      </c>
      <c r="C380" s="3">
        <v>52.1</v>
      </c>
      <c r="D380" s="3" t="s">
        <v>773</v>
      </c>
      <c r="E380" s="3" t="s">
        <v>345</v>
      </c>
      <c r="F380" s="3"/>
      <c r="G380" s="3"/>
      <c r="H380" s="3" t="str">
        <f>IF(AK380&lt;'2_3 - Outliers'!$F$11,"Exclude, Low outlier",IF(AK380&gt;'2_3 - Outliers'!$F$12,"Exclude, High outlier",""))</f>
        <v/>
      </c>
      <c r="I380" s="3">
        <f>IF(AM380="",VLOOKUP(BI380,'4 -Impute_SE'!$B$10:$C$21,2,FALSE),Database!AM380)</f>
        <v>5.4350000000000002E-2</v>
      </c>
      <c r="J380" s="3">
        <f t="shared" si="65"/>
        <v>18.399264029438822</v>
      </c>
      <c r="K380" s="3" t="s">
        <v>1738</v>
      </c>
      <c r="L380" s="3">
        <f>1/VLOOKUP($K380,'5-7 Weighting'!J:K,2,FALSE)</f>
        <v>1</v>
      </c>
      <c r="M380" s="3">
        <f t="shared" si="66"/>
        <v>18.399264029438822</v>
      </c>
      <c r="N380" s="3">
        <f>M380/(VLOOKUP($BI380,'5-7 Weighting'!$M$9:$N$20,2,FALSE)/VLOOKUP($BI380,'5-7 Weighting'!$M$9:$O$20,3,FALSE))</f>
        <v>0.37273455014366152</v>
      </c>
      <c r="O380" s="3">
        <f t="shared" si="67"/>
        <v>0.12154873680184802</v>
      </c>
      <c r="P380" s="3" t="e">
        <f>1/VLOOKUP($K380,'5-7 Weighting'!Y:Z,2,FALSE)</f>
        <v>#N/A</v>
      </c>
      <c r="Q380" s="3" t="e">
        <f t="shared" si="71"/>
        <v>#N/A</v>
      </c>
      <c r="R380" s="3" t="e">
        <f>Q380/(VLOOKUP($BI380,'5-7 Weighting'!$AC$12:$AD$20,2,FALSE)/(VLOOKUP($BI380,'5-7 Weighting'!$AC$12:$AE$20,3,FALSE)))</f>
        <v>#N/A</v>
      </c>
      <c r="S380" s="3" t="e">
        <f t="shared" si="68"/>
        <v>#N/A</v>
      </c>
      <c r="T380" s="3" t="e">
        <f>1/VLOOKUP($K380,'5-7 Weighting'!$AO$9:$AP$311,2,FALSE)</f>
        <v>#N/A</v>
      </c>
      <c r="U380" s="3" t="e">
        <f t="shared" si="72"/>
        <v>#N/A</v>
      </c>
      <c r="V380" s="3" t="e">
        <f>U380/(VLOOKUP($BI380,'5-7 Weighting'!$AS$12:$AT$22,2,FALSE)/VLOOKUP($BI380,'5-7 Weighting'!$AS$12:$AU$22,3,FALSE))</f>
        <v>#N/A</v>
      </c>
      <c r="W380" s="3" t="e">
        <f t="shared" si="73"/>
        <v>#N/A</v>
      </c>
      <c r="X380" s="3">
        <f>1/VLOOKUP($K380,'5-7 Weighting'!$BE$9:$BF$487,2,FALSE)</f>
        <v>1</v>
      </c>
      <c r="Y380" s="3">
        <f t="shared" si="74"/>
        <v>18.399264029438822</v>
      </c>
      <c r="Z380" s="3">
        <f>Y380/(VLOOKUP($BI380,'5-7 Weighting'!$BI$12:$BJ$23,2,FALSE)/VLOOKUP($BI380,'5-7 Weighting'!$BI$12:$BK$23,3,FALSE))</f>
        <v>0.29056381041208595</v>
      </c>
      <c r="AA380" s="3">
        <f t="shared" si="75"/>
        <v>9.4752858575381224E-2</v>
      </c>
      <c r="AB380" s="3" t="e">
        <f>1/VLOOKUP($K380,'5-7 Weighting'!$BU$9:$BV$415,2,FALSE)</f>
        <v>#N/A</v>
      </c>
      <c r="AC380" s="3" t="e">
        <f t="shared" si="76"/>
        <v>#N/A</v>
      </c>
      <c r="AD380" s="3" t="e">
        <f>AC380/(VLOOKUP($BI380,'5-7 Weighting'!$BY$12:$BZ$23,2,FALSE)/(VLOOKUP($BI380,'5-7 Weighting'!$BY$12:$CA$23,3,FALSE)))</f>
        <v>#N/A</v>
      </c>
      <c r="AE380" s="3" t="e">
        <f t="shared" si="69"/>
        <v>#N/A</v>
      </c>
      <c r="AF380" s="3">
        <f>1/VLOOKUP($K380,'5-7 Weighting'!$CK$9:CL$445,2,FALSE)</f>
        <v>1</v>
      </c>
      <c r="AG380" s="3">
        <f t="shared" si="77"/>
        <v>18.399264029438822</v>
      </c>
      <c r="AH380" s="3">
        <f>AG380/(VLOOKUP($BI380,'5-7 Weighting'!$CO$12:$CP$23,2,FALSE)/(VLOOKUP($BI380,'5-7 Weighting'!$CO$12:$CQ$23,3,FALSE)))</f>
        <v>0.28198483469316016</v>
      </c>
      <c r="AI380" s="3">
        <f t="shared" si="70"/>
        <v>9.1955254593439534E-2</v>
      </c>
      <c r="AJ380" s="3" t="s">
        <v>448</v>
      </c>
      <c r="AK380" s="6">
        <v>0.3261</v>
      </c>
      <c r="AL380" s="3" t="s">
        <v>4</v>
      </c>
      <c r="AM380" s="3">
        <v>5.4350000000000002E-2</v>
      </c>
      <c r="AN380" s="3" t="s">
        <v>26</v>
      </c>
      <c r="AO380" s="3" t="s">
        <v>5</v>
      </c>
      <c r="AP380" s="3" t="s">
        <v>6</v>
      </c>
      <c r="AQ380" s="3" t="s">
        <v>5</v>
      </c>
      <c r="AR380" s="3" t="s">
        <v>7</v>
      </c>
      <c r="AS380" s="3" t="s">
        <v>346</v>
      </c>
      <c r="AT380" s="3" t="s">
        <v>28</v>
      </c>
      <c r="AU380" s="3" t="s">
        <v>10</v>
      </c>
      <c r="AV380" s="3" t="s">
        <v>182</v>
      </c>
      <c r="AW380" s="4" t="s">
        <v>96</v>
      </c>
      <c r="AX380" s="4" t="s">
        <v>347</v>
      </c>
      <c r="AY380" s="4">
        <v>2012</v>
      </c>
      <c r="AZ380" s="3" t="s">
        <v>14</v>
      </c>
      <c r="BA380" s="3" t="s">
        <v>14</v>
      </c>
      <c r="BB380" s="3">
        <v>342</v>
      </c>
      <c r="BC380" s="3">
        <v>1</v>
      </c>
      <c r="BD380" s="3">
        <v>0</v>
      </c>
      <c r="BE380" s="3">
        <v>0</v>
      </c>
      <c r="BF380" s="3">
        <v>0</v>
      </c>
      <c r="BG380" s="4" t="s">
        <v>15</v>
      </c>
      <c r="BH380" s="4" t="s">
        <v>41</v>
      </c>
      <c r="BI380" s="4" t="s">
        <v>42</v>
      </c>
      <c r="BJ380" s="4" t="s">
        <v>351</v>
      </c>
      <c r="BK380" s="4"/>
      <c r="BL380" s="3">
        <v>6.0000000000000002E-5</v>
      </c>
      <c r="BM380" s="3"/>
      <c r="BN380" s="3"/>
      <c r="BO380" s="3" t="s">
        <v>20</v>
      </c>
      <c r="BP380" s="3">
        <v>6</v>
      </c>
      <c r="BQ380" s="3" t="s">
        <v>125</v>
      </c>
    </row>
    <row r="381" spans="1:69" x14ac:dyDescent="0.25">
      <c r="A381" s="2">
        <v>3</v>
      </c>
      <c r="B381" s="3" t="s">
        <v>120</v>
      </c>
      <c r="C381" s="3">
        <v>3.1</v>
      </c>
      <c r="D381" s="3" t="s">
        <v>938</v>
      </c>
      <c r="E381" s="3" t="s">
        <v>122</v>
      </c>
      <c r="F381" s="3">
        <v>1</v>
      </c>
      <c r="G381" s="3"/>
      <c r="H381" s="3" t="str">
        <f>IF(AK381&lt;'2_3 - Outliers'!$F$11,"Exclude, Low outlier",IF(AK381&gt;'2_3 - Outliers'!$F$12,"Exclude, High outlier",""))</f>
        <v/>
      </c>
      <c r="I381" s="3">
        <f>IF(AM381="",VLOOKUP(BI381,'4 -Impute_SE'!$B$10:$C$21,2,FALSE),Database!AM381)</f>
        <v>0.31385322271857052</v>
      </c>
      <c r="J381" s="3">
        <f t="shared" si="65"/>
        <v>3.1862027457869737</v>
      </c>
      <c r="K381" s="3" t="s">
        <v>1739</v>
      </c>
      <c r="L381" s="3">
        <f>1/VLOOKUP($K381,'5-7 Weighting'!J:K,2,FALSE)</f>
        <v>1</v>
      </c>
      <c r="M381" s="3">
        <f t="shared" si="66"/>
        <v>3.1862027457869737</v>
      </c>
      <c r="N381" s="3">
        <f>M381/(VLOOKUP($BI381,'5-7 Weighting'!$M$9:$N$20,2,FALSE)/VLOOKUP($BI381,'5-7 Weighting'!$M$9:$O$20,3,FALSE))</f>
        <v>0.30103237690414719</v>
      </c>
      <c r="O381" s="3">
        <f t="shared" si="67"/>
        <v>9.8437587247656139E-2</v>
      </c>
      <c r="P381" s="3">
        <f>1/VLOOKUP($K381,'5-7 Weighting'!Y:Z,2,FALSE)</f>
        <v>1</v>
      </c>
      <c r="Q381" s="3">
        <f t="shared" si="71"/>
        <v>3.1862027457869737</v>
      </c>
      <c r="R381" s="3">
        <f>Q381/(VLOOKUP($BI381,'5-7 Weighting'!$AC$12:$AD$20,2,FALSE)/(VLOOKUP($BI381,'5-7 Weighting'!$AC$12:$AE$20,3,FALSE)))</f>
        <v>0.63981480410392955</v>
      </c>
      <c r="S381" s="3">
        <f t="shared" si="68"/>
        <v>0.20921944094198497</v>
      </c>
      <c r="T381" s="3">
        <f>1/VLOOKUP($K381,'5-7 Weighting'!$AO$9:$AP$311,2,FALSE)</f>
        <v>1</v>
      </c>
      <c r="U381" s="3">
        <f t="shared" si="72"/>
        <v>3.1862027457869737</v>
      </c>
      <c r="V381" s="3">
        <f>U381/(VLOOKUP($BI381,'5-7 Weighting'!$AS$12:$AT$22,2,FALSE)/VLOOKUP($BI381,'5-7 Weighting'!$AS$12:$AU$22,3,FALSE))</f>
        <v>0.81890145224803446</v>
      </c>
      <c r="W381" s="3">
        <f t="shared" si="73"/>
        <v>0.26778077488510726</v>
      </c>
      <c r="X381" s="3" t="e">
        <f>1/VLOOKUP($K381,'5-7 Weighting'!$BE$9:$BF$487,2,FALSE)</f>
        <v>#N/A</v>
      </c>
      <c r="Y381" s="3" t="e">
        <f t="shared" si="74"/>
        <v>#N/A</v>
      </c>
      <c r="Z381" s="3" t="e">
        <f>Y381/(VLOOKUP($BI381,'5-7 Weighting'!$BI$12:$BJ$23,2,FALSE)/VLOOKUP($BI381,'5-7 Weighting'!$BI$12:$BK$23,3,FALSE))</f>
        <v>#N/A</v>
      </c>
      <c r="AA381" s="3" t="e">
        <f t="shared" si="75"/>
        <v>#N/A</v>
      </c>
      <c r="AB381" s="3">
        <f>1/VLOOKUP($K381,'5-7 Weighting'!$BU$9:$BV$415,2,FALSE)</f>
        <v>1</v>
      </c>
      <c r="AC381" s="3">
        <f t="shared" si="76"/>
        <v>3.1862027457869737</v>
      </c>
      <c r="AD381" s="3">
        <f>AC381/(VLOOKUP($BI381,'5-7 Weighting'!$BY$12:$BZ$23,2,FALSE)/(VLOOKUP($BI381,'5-7 Weighting'!$BY$12:$CA$23,3,FALSE)))</f>
        <v>0.23787932363771108</v>
      </c>
      <c r="AE381" s="3">
        <f t="shared" si="69"/>
        <v>7.7786538829531529E-2</v>
      </c>
      <c r="AF381" s="3" t="e">
        <f>1/VLOOKUP($K381,'5-7 Weighting'!$CK$9:CL$445,2,FALSE)</f>
        <v>#N/A</v>
      </c>
      <c r="AG381" s="3" t="e">
        <f t="shared" si="77"/>
        <v>#N/A</v>
      </c>
      <c r="AH381" s="3" t="e">
        <f>AG381/(VLOOKUP($BI381,'5-7 Weighting'!$CO$12:$CP$23,2,FALSE)/(VLOOKUP($BI381,'5-7 Weighting'!$CO$12:$CQ$23,3,FALSE)))</f>
        <v>#N/A</v>
      </c>
      <c r="AI381" s="3" t="e">
        <f t="shared" si="70"/>
        <v>#N/A</v>
      </c>
      <c r="AJ381" s="3" t="s">
        <v>123</v>
      </c>
      <c r="AK381" s="6">
        <v>0.32700000000000001</v>
      </c>
      <c r="AL381" s="3" t="s">
        <v>4</v>
      </c>
      <c r="AM381" s="3">
        <v>0.31385322271857052</v>
      </c>
      <c r="AN381" s="3" t="s">
        <v>26</v>
      </c>
      <c r="AO381" s="3" t="s">
        <v>53</v>
      </c>
      <c r="AP381" s="3" t="s">
        <v>6</v>
      </c>
      <c r="AQ381" s="3" t="s">
        <v>54</v>
      </c>
      <c r="AR381" s="3" t="s">
        <v>55</v>
      </c>
      <c r="AS381" s="3" t="s">
        <v>37</v>
      </c>
      <c r="AT381" s="3" t="s">
        <v>95</v>
      </c>
      <c r="AU381" s="3" t="s">
        <v>57</v>
      </c>
      <c r="AV381" s="3" t="s">
        <v>11</v>
      </c>
      <c r="AW381" s="3" t="s">
        <v>12</v>
      </c>
      <c r="AX381" s="3" t="s">
        <v>124</v>
      </c>
      <c r="AY381" s="3">
        <v>1994</v>
      </c>
      <c r="AZ381" s="3" t="s">
        <v>30</v>
      </c>
      <c r="BA381" s="3" t="s">
        <v>30</v>
      </c>
      <c r="BB381" s="3">
        <v>1960</v>
      </c>
      <c r="BC381" s="3">
        <v>0</v>
      </c>
      <c r="BD381" s="3">
        <v>0</v>
      </c>
      <c r="BE381" s="3">
        <v>1</v>
      </c>
      <c r="BF381" s="3">
        <v>1</v>
      </c>
      <c r="BG381" s="3" t="s">
        <v>332</v>
      </c>
      <c r="BH381" s="3" t="s">
        <v>939</v>
      </c>
      <c r="BI381" s="3" t="s">
        <v>468</v>
      </c>
      <c r="BJ381" s="3" t="s">
        <v>89</v>
      </c>
      <c r="BK381" s="3" t="s">
        <v>59</v>
      </c>
      <c r="BL381" s="3">
        <v>0.47010000000000002</v>
      </c>
      <c r="BM381" s="3">
        <v>1.6001542006369196</v>
      </c>
      <c r="BN381" s="3"/>
      <c r="BO381" s="3" t="s">
        <v>60</v>
      </c>
      <c r="BP381" s="3">
        <v>1.0418882978723405</v>
      </c>
      <c r="BQ381" s="3" t="s">
        <v>125</v>
      </c>
    </row>
    <row r="382" spans="1:69" x14ac:dyDescent="0.25">
      <c r="A382" s="2">
        <v>52</v>
      </c>
      <c r="B382" s="3" t="s">
        <v>343</v>
      </c>
      <c r="C382" s="3">
        <v>52.1</v>
      </c>
      <c r="D382" s="3" t="s">
        <v>344</v>
      </c>
      <c r="E382" s="3" t="s">
        <v>345</v>
      </c>
      <c r="F382" s="3"/>
      <c r="G382" s="3"/>
      <c r="H382" s="3" t="str">
        <f>IF(AK382&lt;'2_3 - Outliers'!$F$11,"Exclude, Low outlier",IF(AK382&gt;'2_3 - Outliers'!$F$12,"Exclude, High outlier",""))</f>
        <v/>
      </c>
      <c r="I382" s="3">
        <f>IF(AM382="",VLOOKUP(BI382,'4 -Impute_SE'!$B$10:$C$21,2,FALSE),Database!AM382)</f>
        <v>8.8296582046319183E-2</v>
      </c>
      <c r="J382" s="3">
        <f t="shared" si="65"/>
        <v>11.325466703517625</v>
      </c>
      <c r="K382" s="3" t="s">
        <v>1740</v>
      </c>
      <c r="L382" s="3">
        <f>1/VLOOKUP($K382,'5-7 Weighting'!J:K,2,FALSE)</f>
        <v>1</v>
      </c>
      <c r="M382" s="3">
        <f t="shared" si="66"/>
        <v>11.325466703517625</v>
      </c>
      <c r="N382" s="3">
        <f>M382/(VLOOKUP($BI382,'5-7 Weighting'!$M$9:$N$20,2,FALSE)/VLOOKUP($BI382,'5-7 Weighting'!$M$9:$O$20,3,FALSE))</f>
        <v>1.2639946616113769</v>
      </c>
      <c r="O382" s="3">
        <f t="shared" si="67"/>
        <v>0.41345265381308138</v>
      </c>
      <c r="P382" s="3" t="e">
        <f>1/VLOOKUP($K382,'5-7 Weighting'!Y:Z,2,FALSE)</f>
        <v>#N/A</v>
      </c>
      <c r="Q382" s="3" t="e">
        <f t="shared" si="71"/>
        <v>#N/A</v>
      </c>
      <c r="R382" s="3" t="e">
        <f>Q382/(VLOOKUP($BI382,'5-7 Weighting'!$AC$12:$AD$20,2,FALSE)/(VLOOKUP($BI382,'5-7 Weighting'!$AC$12:$AE$20,3,FALSE)))</f>
        <v>#N/A</v>
      </c>
      <c r="S382" s="3" t="e">
        <f t="shared" si="68"/>
        <v>#N/A</v>
      </c>
      <c r="T382" s="3" t="e">
        <f>1/VLOOKUP($K382,'5-7 Weighting'!$AO$9:$AP$311,2,FALSE)</f>
        <v>#N/A</v>
      </c>
      <c r="U382" s="3" t="e">
        <f t="shared" si="72"/>
        <v>#N/A</v>
      </c>
      <c r="V382" s="3" t="e">
        <f>U382/(VLOOKUP($BI382,'5-7 Weighting'!$AS$12:$AT$22,2,FALSE)/VLOOKUP($BI382,'5-7 Weighting'!$AS$12:$AU$22,3,FALSE))</f>
        <v>#N/A</v>
      </c>
      <c r="W382" s="3" t="e">
        <f t="shared" si="73"/>
        <v>#N/A</v>
      </c>
      <c r="X382" s="3">
        <f>1/VLOOKUP($K382,'5-7 Weighting'!$BE$9:$BF$487,2,FALSE)</f>
        <v>1</v>
      </c>
      <c r="Y382" s="3">
        <f t="shared" si="74"/>
        <v>11.325466703517625</v>
      </c>
      <c r="Z382" s="3">
        <f>Y382/(VLOOKUP($BI382,'5-7 Weighting'!$BI$12:$BJ$23,2,FALSE)/VLOOKUP($BI382,'5-7 Weighting'!$BI$12:$BK$23,3,FALSE))</f>
        <v>1.1531782632599941</v>
      </c>
      <c r="AA382" s="3">
        <f t="shared" si="75"/>
        <v>0.37720460991234406</v>
      </c>
      <c r="AB382" s="3" t="e">
        <f>1/VLOOKUP($K382,'5-7 Weighting'!$BU$9:$BV$415,2,FALSE)</f>
        <v>#N/A</v>
      </c>
      <c r="AC382" s="3" t="e">
        <f t="shared" si="76"/>
        <v>#N/A</v>
      </c>
      <c r="AD382" s="3" t="e">
        <f>AC382/(VLOOKUP($BI382,'5-7 Weighting'!$BY$12:$BZ$23,2,FALSE)/(VLOOKUP($BI382,'5-7 Weighting'!$BY$12:$CA$23,3,FALSE)))</f>
        <v>#N/A</v>
      </c>
      <c r="AE382" s="3" t="e">
        <f t="shared" si="69"/>
        <v>#N/A</v>
      </c>
      <c r="AF382" s="3">
        <f>1/VLOOKUP($K382,'5-7 Weighting'!$CK$9:CL$445,2,FALSE)</f>
        <v>1</v>
      </c>
      <c r="AG382" s="3">
        <f t="shared" si="77"/>
        <v>11.325466703517625</v>
      </c>
      <c r="AH382" s="3">
        <f>AG382/(VLOOKUP($BI382,'5-7 Weighting'!$CO$12:$CP$23,2,FALSE)/(VLOOKUP($BI382,'5-7 Weighting'!$CO$12:$CQ$23,3,FALSE)))</f>
        <v>1.1895339335407016</v>
      </c>
      <c r="AI382" s="3">
        <f t="shared" si="70"/>
        <v>0.38909654966116347</v>
      </c>
      <c r="AJ382" s="3"/>
      <c r="AK382" s="6">
        <v>0.3271</v>
      </c>
      <c r="AL382" s="3" t="s">
        <v>4</v>
      </c>
      <c r="AM382" s="3"/>
      <c r="AN382" s="3"/>
      <c r="AO382" s="3" t="s">
        <v>5</v>
      </c>
      <c r="AP382" s="3" t="s">
        <v>6</v>
      </c>
      <c r="AQ382" s="3" t="s">
        <v>5</v>
      </c>
      <c r="AR382" s="3" t="s">
        <v>7</v>
      </c>
      <c r="AS382" s="3" t="s">
        <v>346</v>
      </c>
      <c r="AT382" s="3" t="s">
        <v>28</v>
      </c>
      <c r="AU382" s="3" t="s">
        <v>10</v>
      </c>
      <c r="AV382" s="3" t="s">
        <v>182</v>
      </c>
      <c r="AW382" s="4" t="s">
        <v>96</v>
      </c>
      <c r="AX382" s="4" t="s">
        <v>347</v>
      </c>
      <c r="AY382" s="4">
        <v>2012</v>
      </c>
      <c r="AZ382" s="3" t="s">
        <v>14</v>
      </c>
      <c r="BA382" s="3" t="s">
        <v>14</v>
      </c>
      <c r="BB382" s="3">
        <v>342</v>
      </c>
      <c r="BC382" s="3">
        <v>1</v>
      </c>
      <c r="BD382" s="3">
        <v>0</v>
      </c>
      <c r="BE382" s="3">
        <v>0</v>
      </c>
      <c r="BF382" s="3">
        <v>0</v>
      </c>
      <c r="BG382" s="4" t="s">
        <v>348</v>
      </c>
      <c r="BH382" s="4" t="s">
        <v>349</v>
      </c>
      <c r="BI382" s="4" t="s">
        <v>350</v>
      </c>
      <c r="BJ382" s="4" t="s">
        <v>351</v>
      </c>
      <c r="BK382" s="4"/>
      <c r="BL382" s="3" t="s">
        <v>20</v>
      </c>
      <c r="BM382" s="3"/>
      <c r="BN382" s="3"/>
      <c r="BO382" s="3" t="s">
        <v>20</v>
      </c>
      <c r="BP382" s="3" t="s">
        <v>20</v>
      </c>
      <c r="BQ382" s="3"/>
    </row>
    <row r="383" spans="1:69" x14ac:dyDescent="0.25">
      <c r="A383" s="2">
        <v>131</v>
      </c>
      <c r="B383" s="3" t="s">
        <v>68</v>
      </c>
      <c r="C383" s="3">
        <v>131.19999999999999</v>
      </c>
      <c r="D383" s="3" t="s">
        <v>681</v>
      </c>
      <c r="E383" s="3" t="s">
        <v>231</v>
      </c>
      <c r="F383" s="3">
        <v>1</v>
      </c>
      <c r="G383" s="3"/>
      <c r="H383" s="3" t="str">
        <f>IF(AK383&lt;'2_3 - Outliers'!$F$11,"Exclude, Low outlier",IF(AK383&gt;'2_3 - Outliers'!$F$12,"Exclude, High outlier",""))</f>
        <v/>
      </c>
      <c r="I383" s="3">
        <f>IF(AM383="",VLOOKUP(BI383,'4 -Impute_SE'!$B$10:$C$21,2,FALSE),Database!AM383)</f>
        <v>0.16854000000000002</v>
      </c>
      <c r="J383" s="3">
        <f t="shared" si="65"/>
        <v>5.9333096000949324</v>
      </c>
      <c r="K383" s="3" t="s">
        <v>1521</v>
      </c>
      <c r="L383" s="3">
        <f>1/VLOOKUP($K383,'5-7 Weighting'!J:K,2,FALSE)</f>
        <v>0.5</v>
      </c>
      <c r="M383" s="3">
        <f t="shared" si="66"/>
        <v>2.9666548000474662</v>
      </c>
      <c r="N383" s="3">
        <f>M383/(VLOOKUP($BI383,'5-7 Weighting'!$M$9:$N$20,2,FALSE)/VLOOKUP($BI383,'5-7 Weighting'!$M$9:$O$20,3,FALSE))</f>
        <v>0.33109768703298437</v>
      </c>
      <c r="O383" s="3">
        <f t="shared" si="67"/>
        <v>0.10881624813645142</v>
      </c>
      <c r="P383" s="3">
        <f>1/VLOOKUP($K383,'5-7 Weighting'!Y:Z,2,FALSE)</f>
        <v>0.5</v>
      </c>
      <c r="Q383" s="3">
        <f t="shared" si="71"/>
        <v>2.9666548000474662</v>
      </c>
      <c r="R383" s="3">
        <f>Q383/(VLOOKUP($BI383,'5-7 Weighting'!$AC$12:$AD$20,2,FALSE)/(VLOOKUP($BI383,'5-7 Weighting'!$AC$12:$AE$20,3,FALSE)))</f>
        <v>0.84448751381071541</v>
      </c>
      <c r="S383" s="3">
        <f t="shared" si="68"/>
        <v>0.27754335487643306</v>
      </c>
      <c r="T383" s="3">
        <f>1/VLOOKUP($K383,'5-7 Weighting'!$AO$9:$AP$311,2,FALSE)</f>
        <v>0.5</v>
      </c>
      <c r="U383" s="3">
        <f t="shared" si="72"/>
        <v>2.9666548000474662</v>
      </c>
      <c r="V383" s="3">
        <f>U383/(VLOOKUP($BI383,'5-7 Weighting'!$AS$12:$AT$22,2,FALSE)/VLOOKUP($BI383,'5-7 Weighting'!$AS$12:$AU$22,3,FALSE))</f>
        <v>0.53783327431016714</v>
      </c>
      <c r="W383" s="3">
        <f t="shared" si="73"/>
        <v>0.17676051910185939</v>
      </c>
      <c r="X383" s="3" t="e">
        <f>1/VLOOKUP($K383,'5-7 Weighting'!$BE$9:$BF$487,2,FALSE)</f>
        <v>#N/A</v>
      </c>
      <c r="Y383" s="3" t="e">
        <f t="shared" si="74"/>
        <v>#N/A</v>
      </c>
      <c r="Z383" s="3" t="e">
        <f>Y383/(VLOOKUP($BI383,'5-7 Weighting'!$BI$12:$BJ$23,2,FALSE)/VLOOKUP($BI383,'5-7 Weighting'!$BI$12:$BK$23,3,FALSE))</f>
        <v>#N/A</v>
      </c>
      <c r="AA383" s="3" t="e">
        <f t="shared" si="75"/>
        <v>#N/A</v>
      </c>
      <c r="AB383" s="3">
        <f>1/VLOOKUP($K383,'5-7 Weighting'!$BU$9:$BV$415,2,FALSE)</f>
        <v>0.5</v>
      </c>
      <c r="AC383" s="3">
        <f t="shared" si="76"/>
        <v>2.9666548000474662</v>
      </c>
      <c r="AD383" s="3">
        <f>AC383/(VLOOKUP($BI383,'5-7 Weighting'!$BY$12:$BZ$23,2,FALSE)/(VLOOKUP($BI383,'5-7 Weighting'!$BY$12:$CA$23,3,FALSE)))</f>
        <v>0.21375582369615267</v>
      </c>
      <c r="AE383" s="3">
        <f t="shared" si="69"/>
        <v>7.0251492725211667E-2</v>
      </c>
      <c r="AF383" s="3" t="e">
        <f>1/VLOOKUP($K383,'5-7 Weighting'!$CK$9:CL$445,2,FALSE)</f>
        <v>#N/A</v>
      </c>
      <c r="AG383" s="3" t="e">
        <f t="shared" si="77"/>
        <v>#N/A</v>
      </c>
      <c r="AH383" s="3" t="e">
        <f>AG383/(VLOOKUP($BI383,'5-7 Weighting'!$CO$12:$CP$23,2,FALSE)/(VLOOKUP($BI383,'5-7 Weighting'!$CO$12:$CQ$23,3,FALSE)))</f>
        <v>#N/A</v>
      </c>
      <c r="AI383" s="3" t="e">
        <f t="shared" si="70"/>
        <v>#N/A</v>
      </c>
      <c r="AJ383" s="3" t="s">
        <v>643</v>
      </c>
      <c r="AK383" s="6">
        <v>0.32865300000000003</v>
      </c>
      <c r="AL383" s="3" t="s">
        <v>72</v>
      </c>
      <c r="AM383" s="3">
        <v>0.16854000000000002</v>
      </c>
      <c r="AN383" s="3" t="s">
        <v>26</v>
      </c>
      <c r="AO383" s="3" t="s">
        <v>5</v>
      </c>
      <c r="AP383" s="3" t="s">
        <v>6</v>
      </c>
      <c r="AQ383" s="3" t="s">
        <v>5</v>
      </c>
      <c r="AR383" s="3" t="s">
        <v>55</v>
      </c>
      <c r="AS383" s="3" t="s">
        <v>37</v>
      </c>
      <c r="AT383" s="3" t="s">
        <v>73</v>
      </c>
      <c r="AU383" s="3" t="s">
        <v>57</v>
      </c>
      <c r="AV383" s="3" t="s">
        <v>74</v>
      </c>
      <c r="AW383" s="4" t="s">
        <v>12</v>
      </c>
      <c r="AX383" s="4" t="s">
        <v>232</v>
      </c>
      <c r="AY383" s="4">
        <v>1991</v>
      </c>
      <c r="AZ383" s="3" t="s">
        <v>30</v>
      </c>
      <c r="BA383" s="3" t="s">
        <v>30</v>
      </c>
      <c r="BB383" s="3">
        <v>1036</v>
      </c>
      <c r="BC383" s="3">
        <v>0</v>
      </c>
      <c r="BD383" s="3">
        <v>0</v>
      </c>
      <c r="BE383" s="3">
        <v>1</v>
      </c>
      <c r="BF383" s="3">
        <v>1</v>
      </c>
      <c r="BG383" s="4" t="s">
        <v>348</v>
      </c>
      <c r="BH383" s="4" t="s">
        <v>682</v>
      </c>
      <c r="BI383" s="4" t="s">
        <v>350</v>
      </c>
      <c r="BJ383" s="4" t="s">
        <v>234</v>
      </c>
      <c r="BK383" s="4" t="s">
        <v>78</v>
      </c>
      <c r="BL383" s="3">
        <v>0.8427</v>
      </c>
      <c r="BM383" s="3">
        <v>2.322629618380005</v>
      </c>
      <c r="BN383" s="3"/>
      <c r="BO383" s="3" t="s">
        <v>60</v>
      </c>
      <c r="BP383" s="3">
        <v>1.95</v>
      </c>
      <c r="BQ383" s="3"/>
    </row>
    <row r="384" spans="1:69" x14ac:dyDescent="0.25">
      <c r="A384" s="2">
        <v>15</v>
      </c>
      <c r="B384" s="3" t="s">
        <v>153</v>
      </c>
      <c r="C384" s="3">
        <v>15.11</v>
      </c>
      <c r="D384" s="3" t="s">
        <v>208</v>
      </c>
      <c r="E384" s="3" t="s">
        <v>209</v>
      </c>
      <c r="F384" s="3"/>
      <c r="G384" s="3"/>
      <c r="H384" s="3" t="str">
        <f>IF(AK384&lt;'2_3 - Outliers'!$F$11,"Exclude, Low outlier",IF(AK384&gt;'2_3 - Outliers'!$F$12,"Exclude, High outlier",""))</f>
        <v/>
      </c>
      <c r="I384" s="3">
        <f>IF(AM384="",VLOOKUP(BI384,'4 -Impute_SE'!$B$10:$C$21,2,FALSE),Database!AM384)</f>
        <v>7.9336709847607212E-2</v>
      </c>
      <c r="J384" s="3">
        <f t="shared" si="65"/>
        <v>12.604505555131235</v>
      </c>
      <c r="K384" s="3" t="s">
        <v>1741</v>
      </c>
      <c r="L384" s="3">
        <f>1/VLOOKUP($K384,'5-7 Weighting'!J:K,2,FALSE)</f>
        <v>1</v>
      </c>
      <c r="M384" s="3">
        <f t="shared" si="66"/>
        <v>12.604505555131235</v>
      </c>
      <c r="N384" s="3">
        <f>M384/(VLOOKUP($BI384,'5-7 Weighting'!$M$9:$N$20,2,FALSE)/VLOOKUP($BI384,'5-7 Weighting'!$M$9:$O$20,3,FALSE))</f>
        <v>0.25534362137301297</v>
      </c>
      <c r="O384" s="3">
        <f t="shared" si="67"/>
        <v>8.5437975711410138E-2</v>
      </c>
      <c r="P384" s="3" t="e">
        <f>1/VLOOKUP($K384,'5-7 Weighting'!Y:Z,2,FALSE)</f>
        <v>#N/A</v>
      </c>
      <c r="Q384" s="3" t="e">
        <f t="shared" si="71"/>
        <v>#N/A</v>
      </c>
      <c r="R384" s="3" t="e">
        <f>Q384/(VLOOKUP($BI384,'5-7 Weighting'!$AC$12:$AD$20,2,FALSE)/(VLOOKUP($BI384,'5-7 Weighting'!$AC$12:$AE$20,3,FALSE)))</f>
        <v>#N/A</v>
      </c>
      <c r="S384" s="3" t="e">
        <f t="shared" si="68"/>
        <v>#N/A</v>
      </c>
      <c r="T384" s="3">
        <f>1/VLOOKUP($K384,'5-7 Weighting'!$AO$9:$AP$311,2,FALSE)</f>
        <v>1</v>
      </c>
      <c r="U384" s="3">
        <f t="shared" si="72"/>
        <v>12.604505555131235</v>
      </c>
      <c r="V384" s="3">
        <f>U384/(VLOOKUP($BI384,'5-7 Weighting'!$AS$12:$AT$22,2,FALSE)/VLOOKUP($BI384,'5-7 Weighting'!$AS$12:$AU$22,3,FALSE))</f>
        <v>0.71038280977910429</v>
      </c>
      <c r="W384" s="3">
        <f t="shared" si="73"/>
        <v>0.23769408815208831</v>
      </c>
      <c r="X384" s="3" t="e">
        <f>1/VLOOKUP($K384,'5-7 Weighting'!$BE$9:$BF$487,2,FALSE)</f>
        <v>#N/A</v>
      </c>
      <c r="Y384" s="3" t="e">
        <f t="shared" si="74"/>
        <v>#N/A</v>
      </c>
      <c r="Z384" s="3" t="e">
        <f>Y384/(VLOOKUP($BI384,'5-7 Weighting'!$BI$12:$BJ$23,2,FALSE)/VLOOKUP($BI384,'5-7 Weighting'!$BI$12:$BK$23,3,FALSE))</f>
        <v>#N/A</v>
      </c>
      <c r="AA384" s="3" t="e">
        <f t="shared" si="75"/>
        <v>#N/A</v>
      </c>
      <c r="AB384" s="3">
        <f>1/VLOOKUP($K384,'5-7 Weighting'!$BU$9:$BV$415,2,FALSE)</f>
        <v>1</v>
      </c>
      <c r="AC384" s="3">
        <f t="shared" si="76"/>
        <v>12.604505555131235</v>
      </c>
      <c r="AD384" s="3">
        <f>AC384/(VLOOKUP($BI384,'5-7 Weighting'!$BY$12:$BZ$23,2,FALSE)/(VLOOKUP($BI384,'5-7 Weighting'!$BY$12:$CA$23,3,FALSE)))</f>
        <v>0.6772669290737372</v>
      </c>
      <c r="AE384" s="3">
        <f t="shared" si="69"/>
        <v>0.22661351446807249</v>
      </c>
      <c r="AF384" s="3" t="e">
        <f>1/VLOOKUP($K384,'5-7 Weighting'!$CK$9:CL$445,2,FALSE)</f>
        <v>#N/A</v>
      </c>
      <c r="AG384" s="3" t="e">
        <f t="shared" si="77"/>
        <v>#N/A</v>
      </c>
      <c r="AH384" s="3" t="e">
        <f>AG384/(VLOOKUP($BI384,'5-7 Weighting'!$CO$12:$CP$23,2,FALSE)/(VLOOKUP($BI384,'5-7 Weighting'!$CO$12:$CQ$23,3,FALSE)))</f>
        <v>#N/A</v>
      </c>
      <c r="AI384" s="3" t="e">
        <f t="shared" si="70"/>
        <v>#N/A</v>
      </c>
      <c r="AJ384" s="3" t="s">
        <v>200</v>
      </c>
      <c r="AK384" s="6">
        <v>0.33460000000000001</v>
      </c>
      <c r="AL384" s="3" t="s">
        <v>157</v>
      </c>
      <c r="AM384" s="3"/>
      <c r="AN384" s="3"/>
      <c r="AO384" s="3" t="s">
        <v>5</v>
      </c>
      <c r="AP384" s="3" t="s">
        <v>6</v>
      </c>
      <c r="AQ384" s="3" t="s">
        <v>5</v>
      </c>
      <c r="AR384" s="3" t="s">
        <v>201</v>
      </c>
      <c r="AS384" s="3" t="s">
        <v>84</v>
      </c>
      <c r="AT384" s="3" t="s">
        <v>9</v>
      </c>
      <c r="AU384" s="3" t="s">
        <v>10</v>
      </c>
      <c r="AV384" s="3" t="s">
        <v>39</v>
      </c>
      <c r="AW384" s="4" t="s">
        <v>12</v>
      </c>
      <c r="AX384" s="4" t="s">
        <v>188</v>
      </c>
      <c r="AY384" s="4">
        <v>2000</v>
      </c>
      <c r="AZ384" s="3" t="s">
        <v>30</v>
      </c>
      <c r="BA384" s="3" t="s">
        <v>30</v>
      </c>
      <c r="BB384" s="3">
        <v>5727</v>
      </c>
      <c r="BC384" s="3">
        <v>0</v>
      </c>
      <c r="BD384" s="3">
        <v>0</v>
      </c>
      <c r="BE384" s="3">
        <v>1</v>
      </c>
      <c r="BF384" s="3">
        <v>1</v>
      </c>
      <c r="BG384" s="4" t="s">
        <v>15</v>
      </c>
      <c r="BH384" s="4" t="s">
        <v>41</v>
      </c>
      <c r="BI384" s="4" t="s">
        <v>42</v>
      </c>
      <c r="BJ384" s="4" t="s">
        <v>18</v>
      </c>
      <c r="BK384" s="4"/>
      <c r="BL384" s="3">
        <v>0.33460000000000001</v>
      </c>
      <c r="BM384" s="3"/>
      <c r="BN384" s="3">
        <v>1.0033349292474338</v>
      </c>
      <c r="BO384" s="3" t="s">
        <v>202</v>
      </c>
      <c r="BP384" s="3"/>
      <c r="BQ384" s="3"/>
    </row>
    <row r="385" spans="1:69" x14ac:dyDescent="0.25">
      <c r="A385" s="2">
        <v>45</v>
      </c>
      <c r="B385" s="3" t="s">
        <v>767</v>
      </c>
      <c r="C385" s="3">
        <v>45.1</v>
      </c>
      <c r="D385" s="3" t="s">
        <v>768</v>
      </c>
      <c r="E385" s="3" t="s">
        <v>769</v>
      </c>
      <c r="F385" s="3"/>
      <c r="G385" s="3"/>
      <c r="H385" s="3" t="str">
        <f>IF(AK385&lt;'2_3 - Outliers'!$F$11,"Exclude, Low outlier",IF(AK385&gt;'2_3 - Outliers'!$F$12,"Exclude, High outlier",""))</f>
        <v/>
      </c>
      <c r="I385" s="3">
        <f>IF(AM385="",VLOOKUP(BI385,'4 -Impute_SE'!$B$10:$C$21,2,FALSE),Database!AM385)</f>
        <v>0.33489510489510493</v>
      </c>
      <c r="J385" s="3">
        <f t="shared" si="65"/>
        <v>2.9860096053455831</v>
      </c>
      <c r="K385" s="3" t="s">
        <v>1742</v>
      </c>
      <c r="L385" s="3">
        <f>1/VLOOKUP($K385,'5-7 Weighting'!J:K,2,FALSE)</f>
        <v>1</v>
      </c>
      <c r="M385" s="3">
        <f t="shared" si="66"/>
        <v>2.9860096053455831</v>
      </c>
      <c r="N385" s="3">
        <f>M385/(VLOOKUP($BI385,'5-7 Weighting'!$M$9:$N$20,2,FALSE)/VLOOKUP($BI385,'5-7 Weighting'!$M$9:$O$20,3,FALSE))</f>
        <v>6.0490949267990063E-2</v>
      </c>
      <c r="O385" s="3">
        <f t="shared" si="67"/>
        <v>2.0258122800308004E-2</v>
      </c>
      <c r="P385" s="3" t="e">
        <f>1/VLOOKUP($K385,'5-7 Weighting'!Y:Z,2,FALSE)</f>
        <v>#N/A</v>
      </c>
      <c r="Q385" s="3" t="e">
        <f t="shared" si="71"/>
        <v>#N/A</v>
      </c>
      <c r="R385" s="3" t="e">
        <f>Q385/(VLOOKUP($BI385,'5-7 Weighting'!$AC$12:$AD$20,2,FALSE)/(VLOOKUP($BI385,'5-7 Weighting'!$AC$12:$AE$20,3,FALSE)))</f>
        <v>#N/A</v>
      </c>
      <c r="S385" s="3" t="e">
        <f t="shared" si="68"/>
        <v>#N/A</v>
      </c>
      <c r="T385" s="3" t="e">
        <f>1/VLOOKUP($K385,'5-7 Weighting'!$AO$9:$AP$311,2,FALSE)</f>
        <v>#N/A</v>
      </c>
      <c r="U385" s="3" t="e">
        <f t="shared" si="72"/>
        <v>#N/A</v>
      </c>
      <c r="V385" s="3" t="e">
        <f>U385/(VLOOKUP($BI385,'5-7 Weighting'!$AS$12:$AT$22,2,FALSE)/VLOOKUP($BI385,'5-7 Weighting'!$AS$12:$AU$22,3,FALSE))</f>
        <v>#N/A</v>
      </c>
      <c r="W385" s="3" t="e">
        <f t="shared" si="73"/>
        <v>#N/A</v>
      </c>
      <c r="X385" s="3">
        <f>1/VLOOKUP($K385,'5-7 Weighting'!$BE$9:$BF$487,2,FALSE)</f>
        <v>1</v>
      </c>
      <c r="Y385" s="3">
        <f t="shared" si="74"/>
        <v>2.9860096053455831</v>
      </c>
      <c r="Z385" s="3">
        <f>Y385/(VLOOKUP($BI385,'5-7 Weighting'!$BI$12:$BJ$23,2,FALSE)/VLOOKUP($BI385,'5-7 Weighting'!$BI$12:$BK$23,3,FALSE))</f>
        <v>4.715549097334E-2</v>
      </c>
      <c r="AA385" s="3">
        <f t="shared" si="75"/>
        <v>1.5792143095896872E-2</v>
      </c>
      <c r="AB385" s="3" t="e">
        <f>1/VLOOKUP($K385,'5-7 Weighting'!$BU$9:$BV$415,2,FALSE)</f>
        <v>#N/A</v>
      </c>
      <c r="AC385" s="3" t="e">
        <f t="shared" si="76"/>
        <v>#N/A</v>
      </c>
      <c r="AD385" s="3" t="e">
        <f>AC385/(VLOOKUP($BI385,'5-7 Weighting'!$BY$12:$BZ$23,2,FALSE)/(VLOOKUP($BI385,'5-7 Weighting'!$BY$12:$CA$23,3,FALSE)))</f>
        <v>#N/A</v>
      </c>
      <c r="AE385" s="3" t="e">
        <f t="shared" si="69"/>
        <v>#N/A</v>
      </c>
      <c r="AF385" s="3">
        <f>1/VLOOKUP($K385,'5-7 Weighting'!$CK$9:CL$445,2,FALSE)</f>
        <v>1</v>
      </c>
      <c r="AG385" s="3">
        <f t="shared" si="77"/>
        <v>2.9860096053455831</v>
      </c>
      <c r="AH385" s="3">
        <f>AG385/(VLOOKUP($BI385,'5-7 Weighting'!$CO$12:$CP$23,2,FALSE)/(VLOOKUP($BI385,'5-7 Weighting'!$CO$12:$CQ$23,3,FALSE)))</f>
        <v>4.5763212246334832E-2</v>
      </c>
      <c r="AI385" s="3">
        <f t="shared" si="70"/>
        <v>1.5325875765573255E-2</v>
      </c>
      <c r="AJ385" s="3" t="s">
        <v>770</v>
      </c>
      <c r="AK385" s="6">
        <v>0.33489510489510493</v>
      </c>
      <c r="AL385" s="3" t="s">
        <v>25</v>
      </c>
      <c r="AM385" s="3">
        <v>0.33489510489510493</v>
      </c>
      <c r="AN385" s="3" t="s">
        <v>26</v>
      </c>
      <c r="AO385" s="3" t="s">
        <v>53</v>
      </c>
      <c r="AP385" s="3" t="s">
        <v>6</v>
      </c>
      <c r="AQ385" s="3" t="s">
        <v>54</v>
      </c>
      <c r="AR385" s="3" t="s">
        <v>7</v>
      </c>
      <c r="AS385" s="3" t="s">
        <v>37</v>
      </c>
      <c r="AT385" s="3" t="s">
        <v>28</v>
      </c>
      <c r="AU385" s="3" t="s">
        <v>10</v>
      </c>
      <c r="AV385" s="3" t="s">
        <v>182</v>
      </c>
      <c r="AW385" s="4" t="s">
        <v>477</v>
      </c>
      <c r="AX385" s="4" t="s">
        <v>771</v>
      </c>
      <c r="AY385" s="4">
        <v>2012</v>
      </c>
      <c r="AZ385" s="3" t="s">
        <v>14</v>
      </c>
      <c r="BA385" s="3" t="s">
        <v>14</v>
      </c>
      <c r="BB385" s="3">
        <v>200</v>
      </c>
      <c r="BC385" s="3">
        <v>1</v>
      </c>
      <c r="BD385" s="3">
        <v>0</v>
      </c>
      <c r="BE385" s="3">
        <v>0</v>
      </c>
      <c r="BF385" s="3">
        <v>0</v>
      </c>
      <c r="BG385" s="4" t="s">
        <v>15</v>
      </c>
      <c r="BH385" s="4" t="s">
        <v>772</v>
      </c>
      <c r="BI385" s="4" t="s">
        <v>42</v>
      </c>
      <c r="BJ385" s="4" t="s">
        <v>33</v>
      </c>
      <c r="BK385" s="4"/>
      <c r="BL385" s="3">
        <v>1E-3</v>
      </c>
      <c r="BM385" s="3"/>
      <c r="BN385" s="3"/>
      <c r="BO385" s="3" t="s">
        <v>20</v>
      </c>
      <c r="BP385" s="3">
        <v>1</v>
      </c>
      <c r="BQ385" s="3" t="s">
        <v>91</v>
      </c>
    </row>
    <row r="386" spans="1:69" x14ac:dyDescent="0.25">
      <c r="A386" s="2">
        <v>70</v>
      </c>
      <c r="B386" s="3" t="s">
        <v>177</v>
      </c>
      <c r="C386" s="3">
        <v>70.900000000000006</v>
      </c>
      <c r="D386" s="3" t="s">
        <v>206</v>
      </c>
      <c r="E386" s="3" t="s">
        <v>207</v>
      </c>
      <c r="F386" s="3"/>
      <c r="G386" s="3"/>
      <c r="H386" s="3" t="str">
        <f>IF(AK386&lt;'2_3 - Outliers'!$F$11,"Exclude, Low outlier",IF(AK386&gt;'2_3 - Outliers'!$F$12,"Exclude, High outlier",""))</f>
        <v/>
      </c>
      <c r="I386" s="3">
        <f>IF(AM386="",VLOOKUP(BI386,'4 -Impute_SE'!$B$10:$C$21,2,FALSE),Database!AM386)</f>
        <v>6.9770556478405327E-2</v>
      </c>
      <c r="J386" s="3">
        <f t="shared" ref="J386:J449" si="78">1/I386</f>
        <v>14.332693480945789</v>
      </c>
      <c r="K386" s="3" t="s">
        <v>1743</v>
      </c>
      <c r="L386" s="3">
        <f>1/VLOOKUP($K386,'5-7 Weighting'!J:K,2,FALSE)</f>
        <v>1</v>
      </c>
      <c r="M386" s="3">
        <f t="shared" ref="M386:M449" si="79">J386*L386</f>
        <v>14.332693480945789</v>
      </c>
      <c r="N386" s="3">
        <f>M386/(VLOOKUP($BI386,'5-7 Weighting'!$M$9:$N$20,2,FALSE)/VLOOKUP($BI386,'5-7 Weighting'!$M$9:$O$20,3,FALSE))</f>
        <v>0.26510317357990992</v>
      </c>
      <c r="O386" s="3">
        <f t="shared" ref="O386:O449" si="80">N386*AK386</f>
        <v>8.8782700535335643E-2</v>
      </c>
      <c r="P386" s="3" t="e">
        <f>1/VLOOKUP($K386,'5-7 Weighting'!Y:Z,2,FALSE)</f>
        <v>#N/A</v>
      </c>
      <c r="Q386" s="3" t="e">
        <f t="shared" si="71"/>
        <v>#N/A</v>
      </c>
      <c r="R386" s="3" t="e">
        <f>Q386/(VLOOKUP($BI386,'5-7 Weighting'!$AC$12:$AD$20,2,FALSE)/(VLOOKUP($BI386,'5-7 Weighting'!$AC$12:$AE$20,3,FALSE)))</f>
        <v>#N/A</v>
      </c>
      <c r="S386" s="3" t="e">
        <f t="shared" ref="S386:S449" si="81">R386*$AK386</f>
        <v>#N/A</v>
      </c>
      <c r="T386" s="3" t="e">
        <f>1/VLOOKUP($K386,'5-7 Weighting'!$AO$9:$AP$311,2,FALSE)</f>
        <v>#N/A</v>
      </c>
      <c r="U386" s="3" t="e">
        <f t="shared" si="72"/>
        <v>#N/A</v>
      </c>
      <c r="V386" s="3" t="e">
        <f>U386/(VLOOKUP($BI386,'5-7 Weighting'!$AS$12:$AT$22,2,FALSE)/VLOOKUP($BI386,'5-7 Weighting'!$AS$12:$AU$22,3,FALSE))</f>
        <v>#N/A</v>
      </c>
      <c r="W386" s="3" t="e">
        <f t="shared" si="73"/>
        <v>#N/A</v>
      </c>
      <c r="X386" s="3">
        <f>1/VLOOKUP($K386,'5-7 Weighting'!$BE$9:$BF$487,2,FALSE)</f>
        <v>1</v>
      </c>
      <c r="Y386" s="3">
        <f t="shared" si="74"/>
        <v>14.332693480945789</v>
      </c>
      <c r="Z386" s="3">
        <f>Y386/(VLOOKUP($BI386,'5-7 Weighting'!$BI$12:$BJ$23,2,FALSE)/VLOOKUP($BI386,'5-7 Weighting'!$BI$12:$BK$23,3,FALSE))</f>
        <v>0.22150496856912469</v>
      </c>
      <c r="AA386" s="3">
        <f t="shared" si="75"/>
        <v>7.4181719615037639E-2</v>
      </c>
      <c r="AB386" s="3" t="e">
        <f>1/VLOOKUP($K386,'5-7 Weighting'!$BU$9:$BV$415,2,FALSE)</f>
        <v>#N/A</v>
      </c>
      <c r="AC386" s="3" t="e">
        <f t="shared" si="76"/>
        <v>#N/A</v>
      </c>
      <c r="AD386" s="3" t="e">
        <f>AC386/(VLOOKUP($BI386,'5-7 Weighting'!$BY$12:$BZ$23,2,FALSE)/(VLOOKUP($BI386,'5-7 Weighting'!$BY$12:$CA$23,3,FALSE)))</f>
        <v>#N/A</v>
      </c>
      <c r="AE386" s="3" t="e">
        <f t="shared" ref="AE386:AE449" si="82">AD386*$AK386</f>
        <v>#N/A</v>
      </c>
      <c r="AF386" s="3" t="e">
        <f>1/VLOOKUP($K386,'5-7 Weighting'!$CK$9:CL$445,2,FALSE)</f>
        <v>#N/A</v>
      </c>
      <c r="AG386" s="3" t="e">
        <f t="shared" si="77"/>
        <v>#N/A</v>
      </c>
      <c r="AH386" s="3" t="e">
        <f>AG386/(VLOOKUP($BI386,'5-7 Weighting'!$CO$12:$CP$23,2,FALSE)/(VLOOKUP($BI386,'5-7 Weighting'!$CO$12:$CQ$23,3,FALSE)))</f>
        <v>#N/A</v>
      </c>
      <c r="AI386" s="3" t="e">
        <f t="shared" ref="AI386:AI449" si="83">AH386*$AK386</f>
        <v>#N/A</v>
      </c>
      <c r="AJ386" s="3" t="s">
        <v>181</v>
      </c>
      <c r="AK386" s="6">
        <v>0.33489867109634552</v>
      </c>
      <c r="AL386" s="3" t="s">
        <v>25</v>
      </c>
      <c r="AM386" s="3">
        <v>6.9770556478405327E-2</v>
      </c>
      <c r="AN386" s="3" t="s">
        <v>26</v>
      </c>
      <c r="AO386" s="3" t="s">
        <v>5</v>
      </c>
      <c r="AP386" s="3" t="s">
        <v>6</v>
      </c>
      <c r="AQ386" s="3" t="s">
        <v>5</v>
      </c>
      <c r="AR386" s="3" t="s">
        <v>7</v>
      </c>
      <c r="AS386" s="3" t="s">
        <v>48</v>
      </c>
      <c r="AT386" s="3" t="s">
        <v>28</v>
      </c>
      <c r="AU386" s="3" t="s">
        <v>10</v>
      </c>
      <c r="AV386" s="3" t="s">
        <v>182</v>
      </c>
      <c r="AW386" s="4" t="s">
        <v>12</v>
      </c>
      <c r="AX386" s="4" t="s">
        <v>13</v>
      </c>
      <c r="AY386" s="4">
        <v>2009</v>
      </c>
      <c r="AZ386" s="3" t="s">
        <v>30</v>
      </c>
      <c r="BA386" s="3" t="s">
        <v>14</v>
      </c>
      <c r="BB386" s="3">
        <v>1449</v>
      </c>
      <c r="BC386" s="3">
        <v>0</v>
      </c>
      <c r="BD386" s="3">
        <v>0</v>
      </c>
      <c r="BE386" s="3">
        <v>0</v>
      </c>
      <c r="BF386" s="3">
        <v>0</v>
      </c>
      <c r="BG386" s="4" t="s">
        <v>15</v>
      </c>
      <c r="BH386" s="4" t="s">
        <v>183</v>
      </c>
      <c r="BI386" s="3" t="s">
        <v>17</v>
      </c>
      <c r="BJ386" s="4" t="s">
        <v>33</v>
      </c>
      <c r="BK386" s="4"/>
      <c r="BL386" s="3">
        <v>0.34200000000000003</v>
      </c>
      <c r="BM386" s="3"/>
      <c r="BN386" s="3"/>
      <c r="BO386" s="3" t="s">
        <v>20</v>
      </c>
      <c r="BP386" s="3">
        <v>4.8</v>
      </c>
      <c r="BQ386" s="3"/>
    </row>
    <row r="387" spans="1:69" x14ac:dyDescent="0.25">
      <c r="A387" s="2">
        <v>31</v>
      </c>
      <c r="B387" s="3" t="s">
        <v>162</v>
      </c>
      <c r="C387" s="3">
        <v>31.2</v>
      </c>
      <c r="D387" s="3" t="s">
        <v>205</v>
      </c>
      <c r="E387" s="3" t="s">
        <v>164</v>
      </c>
      <c r="F387" s="3">
        <v>1</v>
      </c>
      <c r="G387" s="3"/>
      <c r="H387" s="3" t="str">
        <f>IF(AK387&lt;'2_3 - Outliers'!$F$11,"Exclude, Low outlier",IF(AK387&gt;'2_3 - Outliers'!$F$12,"Exclude, High outlier",""))</f>
        <v/>
      </c>
      <c r="I387" s="3">
        <f>IF(AM387="",VLOOKUP(BI387,'4 -Impute_SE'!$B$10:$C$21,2,FALSE),Database!AM387)</f>
        <v>6.021384603925508E-2</v>
      </c>
      <c r="J387" s="3">
        <f t="shared" si="78"/>
        <v>16.607475950765082</v>
      </c>
      <c r="K387" s="3" t="s">
        <v>1512</v>
      </c>
      <c r="L387" s="3">
        <f>1/VLOOKUP($K387,'5-7 Weighting'!J:K,2,FALSE)</f>
        <v>0.5</v>
      </c>
      <c r="M387" s="3">
        <f t="shared" si="79"/>
        <v>8.3037379753825409</v>
      </c>
      <c r="N387" s="3">
        <f>M387/(VLOOKUP($BI387,'5-7 Weighting'!$M$9:$N$20,2,FALSE)/VLOOKUP($BI387,'5-7 Weighting'!$M$9:$O$20,3,FALSE))</f>
        <v>0.11910256871334324</v>
      </c>
      <c r="O387" s="3">
        <f t="shared" si="80"/>
        <v>4.0494873362536703E-2</v>
      </c>
      <c r="P387" s="3">
        <f>1/VLOOKUP($K387,'5-7 Weighting'!Y:Z,2,FALSE)</f>
        <v>0.5</v>
      </c>
      <c r="Q387" s="3">
        <f t="shared" ref="Q387:Q450" si="84">$J387*P387</f>
        <v>8.3037379753825409</v>
      </c>
      <c r="R387" s="3">
        <f>Q387/(VLOOKUP($BI387,'5-7 Weighting'!$AC$12:$AD$20,2,FALSE)/(VLOOKUP($BI387,'5-7 Weighting'!$AC$12:$AE$20,3,FALSE)))</f>
        <v>0.10302046103501371</v>
      </c>
      <c r="S387" s="3">
        <f t="shared" si="81"/>
        <v>3.5026956751904662E-2</v>
      </c>
      <c r="T387" s="3">
        <f>1/VLOOKUP($K387,'5-7 Weighting'!$AO$9:$AP$311,2,FALSE)</f>
        <v>0.5</v>
      </c>
      <c r="U387" s="3">
        <f t="shared" ref="U387:U450" si="85">$J387*T387</f>
        <v>8.3037379753825409</v>
      </c>
      <c r="V387" s="3">
        <f>U387/(VLOOKUP($BI387,'5-7 Weighting'!$AS$12:$AT$22,2,FALSE)/VLOOKUP($BI387,'5-7 Weighting'!$AS$12:$AU$22,3,FALSE))</f>
        <v>0.10302046103501371</v>
      </c>
      <c r="W387" s="3">
        <f t="shared" ref="W387:W450" si="86">V387*$AK387</f>
        <v>3.5026956751904662E-2</v>
      </c>
      <c r="X387" s="3" t="e">
        <f>1/VLOOKUP($K387,'5-7 Weighting'!$BE$9:$BF$487,2,FALSE)</f>
        <v>#N/A</v>
      </c>
      <c r="Y387" s="3" t="e">
        <f t="shared" ref="Y387:Y450" si="87">$J387*X387</f>
        <v>#N/A</v>
      </c>
      <c r="Z387" s="3" t="e">
        <f>Y387/(VLOOKUP($BI387,'5-7 Weighting'!$BI$12:$BJ$23,2,FALSE)/VLOOKUP($BI387,'5-7 Weighting'!$BI$12:$BK$23,3,FALSE))</f>
        <v>#N/A</v>
      </c>
      <c r="AA387" s="3" t="e">
        <f t="shared" ref="AA387:AA450" si="88">Z387*$AK387</f>
        <v>#N/A</v>
      </c>
      <c r="AB387" s="3" t="e">
        <f>1/VLOOKUP($K387,'5-7 Weighting'!$BU$9:$BV$415,2,FALSE)</f>
        <v>#N/A</v>
      </c>
      <c r="AC387" s="3" t="e">
        <f t="shared" ref="AC387:AC450" si="89">$J387*AB387</f>
        <v>#N/A</v>
      </c>
      <c r="AD387" s="3" t="e">
        <f>AC387/(VLOOKUP($BI387,'5-7 Weighting'!$BY$12:$BZ$23,2,FALSE)/(VLOOKUP($BI387,'5-7 Weighting'!$BY$12:$CA$23,3,FALSE)))</f>
        <v>#N/A</v>
      </c>
      <c r="AE387" s="3" t="e">
        <f t="shared" si="82"/>
        <v>#N/A</v>
      </c>
      <c r="AF387" s="3" t="e">
        <f>1/VLOOKUP($K387,'5-7 Weighting'!$CK$9:CL$445,2,FALSE)</f>
        <v>#N/A</v>
      </c>
      <c r="AG387" s="3" t="e">
        <f t="shared" ref="AG387:AG450" si="90">$J387*AF387</f>
        <v>#N/A</v>
      </c>
      <c r="AH387" s="3" t="e">
        <f>AG387/(VLOOKUP($BI387,'5-7 Weighting'!$CO$12:$CP$23,2,FALSE)/(VLOOKUP($BI387,'5-7 Weighting'!$CO$12:$CQ$23,3,FALSE)))</f>
        <v>#N/A</v>
      </c>
      <c r="AI387" s="3" t="e">
        <f t="shared" si="83"/>
        <v>#N/A</v>
      </c>
      <c r="AJ387" s="3"/>
      <c r="AK387" s="6">
        <v>0.34</v>
      </c>
      <c r="AL387" s="3" t="s">
        <v>4</v>
      </c>
      <c r="AM387" s="3"/>
      <c r="AN387" s="3"/>
      <c r="AO387" s="3" t="s">
        <v>53</v>
      </c>
      <c r="AP387" s="3" t="s">
        <v>6</v>
      </c>
      <c r="AQ387" s="3" t="s">
        <v>54</v>
      </c>
      <c r="AR387" s="3" t="s">
        <v>55</v>
      </c>
      <c r="AS387" s="3" t="s">
        <v>165</v>
      </c>
      <c r="AT387" s="3" t="s">
        <v>95</v>
      </c>
      <c r="AU387" s="3" t="s">
        <v>57</v>
      </c>
      <c r="AV387" s="3" t="s">
        <v>74</v>
      </c>
      <c r="AW387" s="4" t="s">
        <v>12</v>
      </c>
      <c r="AX387" s="4" t="s">
        <v>166</v>
      </c>
      <c r="AY387" s="4">
        <v>1999</v>
      </c>
      <c r="AZ387" s="3" t="s">
        <v>30</v>
      </c>
      <c r="BA387" s="3" t="s">
        <v>30</v>
      </c>
      <c r="BB387" s="3">
        <v>10475</v>
      </c>
      <c r="BC387" s="3">
        <v>0</v>
      </c>
      <c r="BD387" s="3">
        <v>0</v>
      </c>
      <c r="BE387" s="3">
        <v>0</v>
      </c>
      <c r="BF387" s="3">
        <v>0</v>
      </c>
      <c r="BG387" s="4" t="s">
        <v>15</v>
      </c>
      <c r="BH387" s="4" t="s">
        <v>167</v>
      </c>
      <c r="BI387" s="4" t="s">
        <v>88</v>
      </c>
      <c r="BJ387" s="4" t="s">
        <v>168</v>
      </c>
      <c r="BK387" s="4" t="s">
        <v>99</v>
      </c>
      <c r="BL387" s="3" t="s">
        <v>50</v>
      </c>
      <c r="BM387" s="3"/>
      <c r="BN387" s="3"/>
      <c r="BO387" s="3"/>
      <c r="BP387" s="3"/>
      <c r="BQ387" s="3"/>
    </row>
    <row r="388" spans="1:69" x14ac:dyDescent="0.25">
      <c r="A388" s="2">
        <v>15</v>
      </c>
      <c r="B388" s="3" t="s">
        <v>153</v>
      </c>
      <c r="C388" s="3">
        <v>15.12</v>
      </c>
      <c r="D388" s="3" t="s">
        <v>203</v>
      </c>
      <c r="E388" s="3" t="s">
        <v>204</v>
      </c>
      <c r="F388" s="3"/>
      <c r="G388" s="3"/>
      <c r="H388" s="3" t="str">
        <f>IF(AK388&lt;'2_3 - Outliers'!$F$11,"Exclude, Low outlier",IF(AK388&gt;'2_3 - Outliers'!$F$12,"Exclude, High outlier",""))</f>
        <v/>
      </c>
      <c r="I388" s="3">
        <f>IF(AM388="",VLOOKUP(BI388,'4 -Impute_SE'!$B$10:$C$21,2,FALSE),Database!AM388)</f>
        <v>7.9336709847607212E-2</v>
      </c>
      <c r="J388" s="3">
        <f t="shared" si="78"/>
        <v>12.604505555131235</v>
      </c>
      <c r="K388" s="3" t="s">
        <v>1744</v>
      </c>
      <c r="L388" s="3">
        <f>1/VLOOKUP($K388,'5-7 Weighting'!J:K,2,FALSE)</f>
        <v>1</v>
      </c>
      <c r="M388" s="3">
        <f t="shared" si="79"/>
        <v>12.604505555131235</v>
      </c>
      <c r="N388" s="3">
        <f>M388/(VLOOKUP($BI388,'5-7 Weighting'!$M$9:$N$20,2,FALSE)/VLOOKUP($BI388,'5-7 Weighting'!$M$9:$O$20,3,FALSE))</f>
        <v>0.25534362137301297</v>
      </c>
      <c r="O388" s="3">
        <f t="shared" si="80"/>
        <v>8.8885114599945816E-2</v>
      </c>
      <c r="P388" s="3" t="e">
        <f>1/VLOOKUP($K388,'5-7 Weighting'!Y:Z,2,FALSE)</f>
        <v>#N/A</v>
      </c>
      <c r="Q388" s="3" t="e">
        <f t="shared" si="84"/>
        <v>#N/A</v>
      </c>
      <c r="R388" s="3" t="e">
        <f>Q388/(VLOOKUP($BI388,'5-7 Weighting'!$AC$12:$AD$20,2,FALSE)/(VLOOKUP($BI388,'5-7 Weighting'!$AC$12:$AE$20,3,FALSE)))</f>
        <v>#N/A</v>
      </c>
      <c r="S388" s="3" t="e">
        <f t="shared" si="81"/>
        <v>#N/A</v>
      </c>
      <c r="T388" s="3">
        <f>1/VLOOKUP($K388,'5-7 Weighting'!$AO$9:$AP$311,2,FALSE)</f>
        <v>1</v>
      </c>
      <c r="U388" s="3">
        <f t="shared" si="85"/>
        <v>12.604505555131235</v>
      </c>
      <c r="V388" s="3">
        <f>U388/(VLOOKUP($BI388,'5-7 Weighting'!$AS$12:$AT$22,2,FALSE)/VLOOKUP($BI388,'5-7 Weighting'!$AS$12:$AU$22,3,FALSE))</f>
        <v>0.71038280977910429</v>
      </c>
      <c r="W388" s="3">
        <f t="shared" si="86"/>
        <v>0.24728425608410623</v>
      </c>
      <c r="X388" s="3" t="e">
        <f>1/VLOOKUP($K388,'5-7 Weighting'!$BE$9:$BF$487,2,FALSE)</f>
        <v>#N/A</v>
      </c>
      <c r="Y388" s="3" t="e">
        <f t="shared" si="87"/>
        <v>#N/A</v>
      </c>
      <c r="Z388" s="3" t="e">
        <f>Y388/(VLOOKUP($BI388,'5-7 Weighting'!$BI$12:$BJ$23,2,FALSE)/VLOOKUP($BI388,'5-7 Weighting'!$BI$12:$BK$23,3,FALSE))</f>
        <v>#N/A</v>
      </c>
      <c r="AA388" s="3" t="e">
        <f t="shared" si="88"/>
        <v>#N/A</v>
      </c>
      <c r="AB388" s="3">
        <f>1/VLOOKUP($K388,'5-7 Weighting'!$BU$9:$BV$415,2,FALSE)</f>
        <v>1</v>
      </c>
      <c r="AC388" s="3">
        <f t="shared" si="89"/>
        <v>12.604505555131235</v>
      </c>
      <c r="AD388" s="3">
        <f>AC388/(VLOOKUP($BI388,'5-7 Weighting'!$BY$12:$BZ$23,2,FALSE)/(VLOOKUP($BI388,'5-7 Weighting'!$BY$12:$CA$23,3,FALSE)))</f>
        <v>0.6772669290737372</v>
      </c>
      <c r="AE388" s="3">
        <f t="shared" si="82"/>
        <v>0.23575661801056794</v>
      </c>
      <c r="AF388" s="3" t="e">
        <f>1/VLOOKUP($K388,'5-7 Weighting'!$CK$9:CL$445,2,FALSE)</f>
        <v>#N/A</v>
      </c>
      <c r="AG388" s="3" t="e">
        <f t="shared" si="90"/>
        <v>#N/A</v>
      </c>
      <c r="AH388" s="3" t="e">
        <f>AG388/(VLOOKUP($BI388,'5-7 Weighting'!$CO$12:$CP$23,2,FALSE)/(VLOOKUP($BI388,'5-7 Weighting'!$CO$12:$CQ$23,3,FALSE)))</f>
        <v>#N/A</v>
      </c>
      <c r="AI388" s="3" t="e">
        <f t="shared" si="83"/>
        <v>#N/A</v>
      </c>
      <c r="AJ388" s="3" t="s">
        <v>200</v>
      </c>
      <c r="AK388" s="6">
        <v>0.34810000000000002</v>
      </c>
      <c r="AL388" s="3" t="s">
        <v>157</v>
      </c>
      <c r="AM388" s="3"/>
      <c r="AN388" s="3"/>
      <c r="AO388" s="3" t="s">
        <v>5</v>
      </c>
      <c r="AP388" s="3" t="s">
        <v>6</v>
      </c>
      <c r="AQ388" s="3" t="s">
        <v>5</v>
      </c>
      <c r="AR388" s="3" t="s">
        <v>201</v>
      </c>
      <c r="AS388" s="3" t="s">
        <v>84</v>
      </c>
      <c r="AT388" s="3" t="s">
        <v>9</v>
      </c>
      <c r="AU388" s="3" t="s">
        <v>10</v>
      </c>
      <c r="AV388" s="3" t="s">
        <v>39</v>
      </c>
      <c r="AW388" s="3" t="s">
        <v>12</v>
      </c>
      <c r="AX388" s="3" t="s">
        <v>29</v>
      </c>
      <c r="AY388" s="3">
        <v>2000</v>
      </c>
      <c r="AZ388" s="3" t="s">
        <v>30</v>
      </c>
      <c r="BA388" s="3" t="s">
        <v>30</v>
      </c>
      <c r="BB388" s="3">
        <v>3307</v>
      </c>
      <c r="BC388" s="3">
        <v>0</v>
      </c>
      <c r="BD388" s="3">
        <v>0</v>
      </c>
      <c r="BE388" s="3">
        <v>1</v>
      </c>
      <c r="BF388" s="3">
        <v>1</v>
      </c>
      <c r="BG388" s="3" t="s">
        <v>15</v>
      </c>
      <c r="BH388" s="3" t="s">
        <v>41</v>
      </c>
      <c r="BI388" s="3" t="s">
        <v>42</v>
      </c>
      <c r="BJ388" s="3" t="s">
        <v>18</v>
      </c>
      <c r="BK388" s="4"/>
      <c r="BL388" s="3">
        <v>0.34810000000000002</v>
      </c>
      <c r="BM388" s="3"/>
      <c r="BN388" s="3">
        <v>1.0034697157459149</v>
      </c>
      <c r="BO388" s="3" t="s">
        <v>202</v>
      </c>
      <c r="BP388" s="3"/>
      <c r="BQ388" s="3"/>
    </row>
    <row r="389" spans="1:69" x14ac:dyDescent="0.25">
      <c r="A389" s="2">
        <v>110</v>
      </c>
      <c r="B389" s="3" t="s">
        <v>824</v>
      </c>
      <c r="C389" s="3">
        <v>110.1</v>
      </c>
      <c r="D389" s="3" t="s">
        <v>825</v>
      </c>
      <c r="E389" s="3" t="s">
        <v>826</v>
      </c>
      <c r="F389" s="3">
        <v>1</v>
      </c>
      <c r="G389" s="3"/>
      <c r="H389" s="3" t="str">
        <f>IF(AK389&lt;'2_3 - Outliers'!$F$11,"Exclude, Low outlier",IF(AK389&gt;'2_3 - Outliers'!$F$12,"Exclude, High outlier",""))</f>
        <v/>
      </c>
      <c r="I389" s="3">
        <f>IF(AM389="",VLOOKUP(BI389,'4 -Impute_SE'!$B$10:$C$21,2,FALSE),Database!AM389)</f>
        <v>7.639096609288433E-2</v>
      </c>
      <c r="J389" s="3">
        <f t="shared" si="78"/>
        <v>13.090553126191555</v>
      </c>
      <c r="K389" s="3" t="s">
        <v>1745</v>
      </c>
      <c r="L389" s="3">
        <f>1/VLOOKUP($K389,'5-7 Weighting'!J:K,2,FALSE)</f>
        <v>1</v>
      </c>
      <c r="M389" s="3">
        <f t="shared" si="79"/>
        <v>13.090553126191555</v>
      </c>
      <c r="N389" s="3">
        <f>M389/(VLOOKUP($BI389,'5-7 Weighting'!$M$9:$N$20,2,FALSE)/VLOOKUP($BI389,'5-7 Weighting'!$M$9:$O$20,3,FALSE))</f>
        <v>0.24212805375928478</v>
      </c>
      <c r="O389" s="3">
        <f t="shared" si="80"/>
        <v>8.4343565508568877E-2</v>
      </c>
      <c r="P389" s="3">
        <f>1/VLOOKUP($K389,'5-7 Weighting'!Y:Z,2,FALSE)</f>
        <v>1</v>
      </c>
      <c r="Q389" s="3">
        <f t="shared" si="84"/>
        <v>13.090553126191555</v>
      </c>
      <c r="R389" s="3">
        <f>Q389/(VLOOKUP($BI389,'5-7 Weighting'!$AC$12:$AD$20,2,FALSE)/(VLOOKUP($BI389,'5-7 Weighting'!$AC$12:$AE$20,3,FALSE)))</f>
        <v>4.8518385170703761E-2</v>
      </c>
      <c r="S389" s="3">
        <f t="shared" si="81"/>
        <v>1.6901030403042701E-2</v>
      </c>
      <c r="T389" s="3">
        <f>1/VLOOKUP($K389,'5-7 Weighting'!$AO$9:$AP$311,2,FALSE)</f>
        <v>1</v>
      </c>
      <c r="U389" s="3">
        <f t="shared" si="85"/>
        <v>13.090553126191555</v>
      </c>
      <c r="V389" s="3">
        <f>U389/(VLOOKUP($BI389,'5-7 Weighting'!$AS$12:$AT$22,2,FALSE)/VLOOKUP($BI389,'5-7 Weighting'!$AS$12:$AU$22,3,FALSE))</f>
        <v>0.80663663553399456</v>
      </c>
      <c r="W389" s="3">
        <f t="shared" si="86"/>
        <v>0.28098606854706182</v>
      </c>
      <c r="X389" s="3" t="e">
        <f>1/VLOOKUP($K389,'5-7 Weighting'!$BE$9:$BF$487,2,FALSE)</f>
        <v>#N/A</v>
      </c>
      <c r="Y389" s="3" t="e">
        <f t="shared" si="87"/>
        <v>#N/A</v>
      </c>
      <c r="Z389" s="3" t="e">
        <f>Y389/(VLOOKUP($BI389,'5-7 Weighting'!$BI$12:$BJ$23,2,FALSE)/VLOOKUP($BI389,'5-7 Weighting'!$BI$12:$BK$23,3,FALSE))</f>
        <v>#N/A</v>
      </c>
      <c r="AA389" s="3" t="e">
        <f t="shared" si="88"/>
        <v>#N/A</v>
      </c>
      <c r="AB389" s="3">
        <f>1/VLOOKUP($K389,'5-7 Weighting'!$BU$9:$BV$415,2,FALSE)</f>
        <v>1</v>
      </c>
      <c r="AC389" s="3">
        <f t="shared" si="89"/>
        <v>13.090553126191555</v>
      </c>
      <c r="AD389" s="3">
        <f>AC389/(VLOOKUP($BI389,'5-7 Weighting'!$BY$12:$BZ$23,2,FALSE)/(VLOOKUP($BI389,'5-7 Weighting'!$BY$12:$CA$23,3,FALSE)))</f>
        <v>0.57918756639707414</v>
      </c>
      <c r="AE389" s="3">
        <f t="shared" si="82"/>
        <v>0.20175582172202938</v>
      </c>
      <c r="AF389" s="3">
        <f>1/VLOOKUP($K389,'5-7 Weighting'!$CK$9:CL$445,2,FALSE)</f>
        <v>1</v>
      </c>
      <c r="AG389" s="3">
        <f t="shared" si="90"/>
        <v>13.090553126191555</v>
      </c>
      <c r="AH389" s="3">
        <f>AG389/(VLOOKUP($BI389,'5-7 Weighting'!$CO$12:$CP$23,2,FALSE)/(VLOOKUP($BI389,'5-7 Weighting'!$CO$12:$CQ$23,3,FALSE)))</f>
        <v>0.2006919785846443</v>
      </c>
      <c r="AI389" s="3">
        <f t="shared" si="83"/>
        <v>6.990960683815084E-2</v>
      </c>
      <c r="AJ389" s="3" t="s">
        <v>643</v>
      </c>
      <c r="AK389" s="6">
        <v>0.3483428053835525</v>
      </c>
      <c r="AL389" s="3" t="s">
        <v>827</v>
      </c>
      <c r="AM389" s="3">
        <v>7.639096609288433E-2</v>
      </c>
      <c r="AN389" s="3" t="s">
        <v>26</v>
      </c>
      <c r="AO389" s="3" t="s">
        <v>5</v>
      </c>
      <c r="AP389" s="3" t="s">
        <v>6</v>
      </c>
      <c r="AQ389" s="3" t="s">
        <v>5</v>
      </c>
      <c r="AR389" s="3" t="s">
        <v>55</v>
      </c>
      <c r="AS389" s="3" t="s">
        <v>37</v>
      </c>
      <c r="AT389" s="3" t="s">
        <v>56</v>
      </c>
      <c r="AU389" s="3" t="s">
        <v>10</v>
      </c>
      <c r="AV389" s="3" t="s">
        <v>39</v>
      </c>
      <c r="AW389" s="4" t="s">
        <v>12</v>
      </c>
      <c r="AX389" s="4" t="s">
        <v>40</v>
      </c>
      <c r="AY389" s="4" t="s">
        <v>828</v>
      </c>
      <c r="AZ389" s="3" t="s">
        <v>2425</v>
      </c>
      <c r="BA389" s="3" t="s">
        <v>30</v>
      </c>
      <c r="BB389" s="3">
        <v>4140</v>
      </c>
      <c r="BC389" s="3">
        <v>1</v>
      </c>
      <c r="BD389" s="3">
        <v>0</v>
      </c>
      <c r="BE389" s="3">
        <v>1</v>
      </c>
      <c r="BF389" s="3">
        <v>1</v>
      </c>
      <c r="BG389" s="4" t="s">
        <v>15</v>
      </c>
      <c r="BH389" s="4" t="s">
        <v>829</v>
      </c>
      <c r="BI389" s="4" t="s">
        <v>17</v>
      </c>
      <c r="BJ389" s="4" t="s">
        <v>58</v>
      </c>
      <c r="BK389" s="4" t="s">
        <v>59</v>
      </c>
      <c r="BL389" s="3">
        <v>8.9999999999999993E-3</v>
      </c>
      <c r="BM389" s="3">
        <v>1.0090406217738679</v>
      </c>
      <c r="BN389" s="3"/>
      <c r="BO389" s="3" t="s">
        <v>60</v>
      </c>
      <c r="BP389" s="3">
        <v>4.5599999999999996</v>
      </c>
      <c r="BQ389" s="3"/>
    </row>
    <row r="390" spans="1:69" x14ac:dyDescent="0.25">
      <c r="A390" s="2">
        <v>172</v>
      </c>
      <c r="B390" s="3" t="s">
        <v>1241</v>
      </c>
      <c r="C390" s="3">
        <v>172.2</v>
      </c>
      <c r="D390" s="3" t="s">
        <v>1245</v>
      </c>
      <c r="E390" s="3" t="s">
        <v>1243</v>
      </c>
      <c r="F390" s="3"/>
      <c r="G390" s="3"/>
      <c r="H390" s="3" t="str">
        <f>IF(AK390&lt;'2_3 - Outliers'!$F$11,"Exclude, Low outlier",IF(AK390&gt;'2_3 - Outliers'!$F$12,"Exclude, High outlier",""))</f>
        <v/>
      </c>
      <c r="I390" s="3">
        <f>IF(AM390="",VLOOKUP(BI390,'4 -Impute_SE'!$B$10:$C$21,2,FALSE),Database!AM390)</f>
        <v>0.11951100000000001</v>
      </c>
      <c r="J390" s="3">
        <f t="shared" si="78"/>
        <v>8.3674306130816412</v>
      </c>
      <c r="K390" s="3" t="s">
        <v>1746</v>
      </c>
      <c r="L390" s="3">
        <f>1/VLOOKUP($K390,'5-7 Weighting'!J:K,2,FALSE)</f>
        <v>1</v>
      </c>
      <c r="M390" s="3">
        <f t="shared" si="79"/>
        <v>8.3674306130816412</v>
      </c>
      <c r="N390" s="3">
        <f>M390/(VLOOKUP($BI390,'5-7 Weighting'!$M$9:$N$20,2,FALSE)/VLOOKUP($BI390,'5-7 Weighting'!$M$9:$O$20,3,FALSE))</f>
        <v>0.11354419286285189</v>
      </c>
      <c r="O390" s="3">
        <f t="shared" si="80"/>
        <v>3.9909307716785219E-2</v>
      </c>
      <c r="P390" s="3" t="e">
        <f>1/VLOOKUP($K390,'5-7 Weighting'!Y:Z,2,FALSE)</f>
        <v>#N/A</v>
      </c>
      <c r="Q390" s="3" t="e">
        <f t="shared" si="84"/>
        <v>#N/A</v>
      </c>
      <c r="R390" s="3" t="e">
        <f>Q390/(VLOOKUP($BI390,'5-7 Weighting'!$AC$12:$AD$20,2,FALSE)/(VLOOKUP($BI390,'5-7 Weighting'!$AC$12:$AE$20,3,FALSE)))</f>
        <v>#N/A</v>
      </c>
      <c r="S390" s="3" t="e">
        <f t="shared" si="81"/>
        <v>#N/A</v>
      </c>
      <c r="T390" s="3" t="e">
        <f>1/VLOOKUP($K390,'5-7 Weighting'!$AO$9:$AP$311,2,FALSE)</f>
        <v>#N/A</v>
      </c>
      <c r="U390" s="3" t="e">
        <f t="shared" si="85"/>
        <v>#N/A</v>
      </c>
      <c r="V390" s="3" t="e">
        <f>U390/(VLOOKUP($BI390,'5-7 Weighting'!$AS$12:$AT$22,2,FALSE)/VLOOKUP($BI390,'5-7 Weighting'!$AS$12:$AU$22,3,FALSE))</f>
        <v>#N/A</v>
      </c>
      <c r="W390" s="3" t="e">
        <f t="shared" si="86"/>
        <v>#N/A</v>
      </c>
      <c r="X390" s="3">
        <f>1/VLOOKUP($K390,'5-7 Weighting'!$BE$9:$BF$487,2,FALSE)</f>
        <v>1</v>
      </c>
      <c r="Y390" s="3">
        <f t="shared" si="87"/>
        <v>8.3674306130816412</v>
      </c>
      <c r="Z390" s="3">
        <f>Y390/(VLOOKUP($BI390,'5-7 Weighting'!$BI$12:$BJ$23,2,FALSE)/VLOOKUP($BI390,'5-7 Weighting'!$BI$12:$BK$23,3,FALSE))</f>
        <v>9.6930470165890126E-2</v>
      </c>
      <c r="AA390" s="3">
        <f t="shared" si="88"/>
        <v>3.4069800167198225E-2</v>
      </c>
      <c r="AB390" s="3" t="e">
        <f>1/VLOOKUP($K390,'5-7 Weighting'!$BU$9:$BV$415,2,FALSE)</f>
        <v>#N/A</v>
      </c>
      <c r="AC390" s="3" t="e">
        <f t="shared" si="89"/>
        <v>#N/A</v>
      </c>
      <c r="AD390" s="3" t="e">
        <f>AC390/(VLOOKUP($BI390,'5-7 Weighting'!$BY$12:$BZ$23,2,FALSE)/(VLOOKUP($BI390,'5-7 Weighting'!$BY$12:$CA$23,3,FALSE)))</f>
        <v>#N/A</v>
      </c>
      <c r="AE390" s="3" t="e">
        <f t="shared" si="82"/>
        <v>#N/A</v>
      </c>
      <c r="AF390" s="3" t="e">
        <f>1/VLOOKUP($K390,'5-7 Weighting'!$CK$9:CL$445,2,FALSE)</f>
        <v>#N/A</v>
      </c>
      <c r="AG390" s="3" t="e">
        <f t="shared" si="90"/>
        <v>#N/A</v>
      </c>
      <c r="AH390" s="3" t="e">
        <f>AG390/(VLOOKUP($BI390,'5-7 Weighting'!$CO$12:$CP$23,2,FALSE)/(VLOOKUP($BI390,'5-7 Weighting'!$CO$12:$CQ$23,3,FALSE)))</f>
        <v>#N/A</v>
      </c>
      <c r="AI390" s="3" t="e">
        <f t="shared" si="83"/>
        <v>#N/A</v>
      </c>
      <c r="AJ390" s="3" t="s">
        <v>1308</v>
      </c>
      <c r="AK390" s="6">
        <v>0.35148699999999999</v>
      </c>
      <c r="AL390" s="3" t="s">
        <v>358</v>
      </c>
      <c r="AM390" s="3">
        <v>0.11951100000000001</v>
      </c>
      <c r="AN390" s="3" t="s">
        <v>1310</v>
      </c>
      <c r="AO390" s="3" t="s">
        <v>5</v>
      </c>
      <c r="AP390" s="3" t="s">
        <v>1312</v>
      </c>
      <c r="AQ390" s="3" t="s">
        <v>5</v>
      </c>
      <c r="AR390" s="3" t="s">
        <v>7</v>
      </c>
      <c r="AS390" s="3" t="s">
        <v>1324</v>
      </c>
      <c r="AT390" s="3" t="s">
        <v>38</v>
      </c>
      <c r="AU390" s="3" t="s">
        <v>10</v>
      </c>
      <c r="AV390" s="3" t="s">
        <v>11</v>
      </c>
      <c r="AW390" s="4" t="s">
        <v>1341</v>
      </c>
      <c r="AX390" s="4" t="s">
        <v>109</v>
      </c>
      <c r="AY390" s="4">
        <v>2015</v>
      </c>
      <c r="AZ390" s="3" t="s">
        <v>14</v>
      </c>
      <c r="BA390" s="3" t="s">
        <v>14</v>
      </c>
      <c r="BB390" s="3">
        <v>2300</v>
      </c>
      <c r="BC390" s="3">
        <v>0</v>
      </c>
      <c r="BD390" s="3">
        <v>0</v>
      </c>
      <c r="BE390" s="3">
        <v>0</v>
      </c>
      <c r="BF390" s="3">
        <v>0</v>
      </c>
      <c r="BG390" s="4" t="s">
        <v>348</v>
      </c>
      <c r="BH390" s="4" t="s">
        <v>1382</v>
      </c>
      <c r="BI390" s="3" t="s">
        <v>645</v>
      </c>
      <c r="BJ390" s="4" t="s">
        <v>1406</v>
      </c>
      <c r="BK390" s="4"/>
      <c r="BL390" s="3">
        <v>1.2969999999999999</v>
      </c>
      <c r="BM390" s="3"/>
      <c r="BN390" s="3"/>
      <c r="BO390" s="3"/>
      <c r="BP390" s="3">
        <v>2.9410430839002264</v>
      </c>
      <c r="BQ390" s="3" t="s">
        <v>125</v>
      </c>
    </row>
    <row r="391" spans="1:69" x14ac:dyDescent="0.25">
      <c r="A391" s="2">
        <v>15</v>
      </c>
      <c r="B391" s="3" t="s">
        <v>153</v>
      </c>
      <c r="C391" s="3">
        <v>15.13</v>
      </c>
      <c r="D391" s="3" t="s">
        <v>198</v>
      </c>
      <c r="E391" s="3" t="s">
        <v>199</v>
      </c>
      <c r="F391" s="3"/>
      <c r="G391" s="3"/>
      <c r="H391" s="3" t="str">
        <f>IF(AK391&lt;'2_3 - Outliers'!$F$11,"Exclude, Low outlier",IF(AK391&gt;'2_3 - Outliers'!$F$12,"Exclude, High outlier",""))</f>
        <v/>
      </c>
      <c r="I391" s="3">
        <f>IF(AM391="",VLOOKUP(BI391,'4 -Impute_SE'!$B$10:$C$21,2,FALSE),Database!AM391)</f>
        <v>7.9336709847607212E-2</v>
      </c>
      <c r="J391" s="3">
        <f t="shared" si="78"/>
        <v>12.604505555131235</v>
      </c>
      <c r="K391" s="3" t="s">
        <v>1747</v>
      </c>
      <c r="L391" s="3">
        <f>1/VLOOKUP($K391,'5-7 Weighting'!J:K,2,FALSE)</f>
        <v>1</v>
      </c>
      <c r="M391" s="3">
        <f t="shared" si="79"/>
        <v>12.604505555131235</v>
      </c>
      <c r="N391" s="3">
        <f>M391/(VLOOKUP($BI391,'5-7 Weighting'!$M$9:$N$20,2,FALSE)/VLOOKUP($BI391,'5-7 Weighting'!$M$9:$O$20,3,FALSE))</f>
        <v>0.25534362137301297</v>
      </c>
      <c r="O391" s="3">
        <f t="shared" si="80"/>
        <v>9.0544848138870412E-2</v>
      </c>
      <c r="P391" s="3" t="e">
        <f>1/VLOOKUP($K391,'5-7 Weighting'!Y:Z,2,FALSE)</f>
        <v>#N/A</v>
      </c>
      <c r="Q391" s="3" t="e">
        <f t="shared" si="84"/>
        <v>#N/A</v>
      </c>
      <c r="R391" s="3" t="e">
        <f>Q391/(VLOOKUP($BI391,'5-7 Weighting'!$AC$12:$AD$20,2,FALSE)/(VLOOKUP($BI391,'5-7 Weighting'!$AC$12:$AE$20,3,FALSE)))</f>
        <v>#N/A</v>
      </c>
      <c r="S391" s="3" t="e">
        <f t="shared" si="81"/>
        <v>#N/A</v>
      </c>
      <c r="T391" s="3">
        <f>1/VLOOKUP($K391,'5-7 Weighting'!$AO$9:$AP$311,2,FALSE)</f>
        <v>1</v>
      </c>
      <c r="U391" s="3">
        <f t="shared" si="85"/>
        <v>12.604505555131235</v>
      </c>
      <c r="V391" s="3">
        <f>U391/(VLOOKUP($BI391,'5-7 Weighting'!$AS$12:$AT$22,2,FALSE)/VLOOKUP($BI391,'5-7 Weighting'!$AS$12:$AU$22,3,FALSE))</f>
        <v>0.71038280977910429</v>
      </c>
      <c r="W391" s="3">
        <f t="shared" si="86"/>
        <v>0.25190174434767038</v>
      </c>
      <c r="X391" s="3" t="e">
        <f>1/VLOOKUP($K391,'5-7 Weighting'!$BE$9:$BF$487,2,FALSE)</f>
        <v>#N/A</v>
      </c>
      <c r="Y391" s="3" t="e">
        <f t="shared" si="87"/>
        <v>#N/A</v>
      </c>
      <c r="Z391" s="3" t="e">
        <f>Y391/(VLOOKUP($BI391,'5-7 Weighting'!$BI$12:$BJ$23,2,FALSE)/VLOOKUP($BI391,'5-7 Weighting'!$BI$12:$BK$23,3,FALSE))</f>
        <v>#N/A</v>
      </c>
      <c r="AA391" s="3" t="e">
        <f t="shared" si="88"/>
        <v>#N/A</v>
      </c>
      <c r="AB391" s="3">
        <f>1/VLOOKUP($K391,'5-7 Weighting'!$BU$9:$BV$415,2,FALSE)</f>
        <v>1</v>
      </c>
      <c r="AC391" s="3">
        <f t="shared" si="89"/>
        <v>12.604505555131235</v>
      </c>
      <c r="AD391" s="3">
        <f>AC391/(VLOOKUP($BI391,'5-7 Weighting'!$BY$12:$BZ$23,2,FALSE)/(VLOOKUP($BI391,'5-7 Weighting'!$BY$12:$CA$23,3,FALSE)))</f>
        <v>0.6772669290737372</v>
      </c>
      <c r="AE391" s="3">
        <f t="shared" si="82"/>
        <v>0.24015885304954723</v>
      </c>
      <c r="AF391" s="3" t="e">
        <f>1/VLOOKUP($K391,'5-7 Weighting'!$CK$9:CL$445,2,FALSE)</f>
        <v>#N/A</v>
      </c>
      <c r="AG391" s="3" t="e">
        <f t="shared" si="90"/>
        <v>#N/A</v>
      </c>
      <c r="AH391" s="3" t="e">
        <f>AG391/(VLOOKUP($BI391,'5-7 Weighting'!$CO$12:$CP$23,2,FALSE)/(VLOOKUP($BI391,'5-7 Weighting'!$CO$12:$CQ$23,3,FALSE)))</f>
        <v>#N/A</v>
      </c>
      <c r="AI391" s="3" t="e">
        <f t="shared" si="83"/>
        <v>#N/A</v>
      </c>
      <c r="AJ391" s="3" t="s">
        <v>200</v>
      </c>
      <c r="AK391" s="6">
        <v>0.35460000000000003</v>
      </c>
      <c r="AL391" s="3" t="s">
        <v>157</v>
      </c>
      <c r="AM391" s="3"/>
      <c r="AN391" s="3"/>
      <c r="AO391" s="3" t="s">
        <v>5</v>
      </c>
      <c r="AP391" s="3" t="s">
        <v>6</v>
      </c>
      <c r="AQ391" s="3" t="s">
        <v>5</v>
      </c>
      <c r="AR391" s="3" t="s">
        <v>201</v>
      </c>
      <c r="AS391" s="3" t="s">
        <v>84</v>
      </c>
      <c r="AT391" s="3" t="s">
        <v>9</v>
      </c>
      <c r="AU391" s="3" t="s">
        <v>10</v>
      </c>
      <c r="AV391" s="3" t="s">
        <v>39</v>
      </c>
      <c r="AW391" s="4" t="s">
        <v>12</v>
      </c>
      <c r="AX391" s="4" t="s">
        <v>140</v>
      </c>
      <c r="AY391" s="4">
        <v>2000</v>
      </c>
      <c r="AZ391" s="3" t="s">
        <v>30</v>
      </c>
      <c r="BA391" s="3" t="s">
        <v>30</v>
      </c>
      <c r="BB391" s="3">
        <v>1430</v>
      </c>
      <c r="BC391" s="3">
        <v>0</v>
      </c>
      <c r="BD391" s="3">
        <v>0</v>
      </c>
      <c r="BE391" s="3">
        <v>1</v>
      </c>
      <c r="BF391" s="3">
        <v>1</v>
      </c>
      <c r="BG391" s="4" t="s">
        <v>15</v>
      </c>
      <c r="BH391" s="4" t="s">
        <v>41</v>
      </c>
      <c r="BI391" s="4" t="s">
        <v>42</v>
      </c>
      <c r="BJ391" s="4" t="s">
        <v>18</v>
      </c>
      <c r="BK391" s="4"/>
      <c r="BL391" s="3">
        <v>0.35460000000000003</v>
      </c>
      <c r="BM391" s="3"/>
      <c r="BN391" s="3">
        <v>1.0035346194066574</v>
      </c>
      <c r="BO391" s="3" t="s">
        <v>202</v>
      </c>
      <c r="BP391" s="3"/>
      <c r="BQ391" s="3"/>
    </row>
    <row r="392" spans="1:69" x14ac:dyDescent="0.25">
      <c r="A392" s="2">
        <v>52</v>
      </c>
      <c r="B392" s="3" t="s">
        <v>343</v>
      </c>
      <c r="C392" s="3">
        <v>52.1</v>
      </c>
      <c r="D392" s="3" t="s">
        <v>612</v>
      </c>
      <c r="E392" s="3" t="s">
        <v>345</v>
      </c>
      <c r="F392" s="3"/>
      <c r="G392" s="3"/>
      <c r="H392" s="3" t="str">
        <f>IF(AK392&lt;'2_3 - Outliers'!$F$11,"Exclude, Low outlier",IF(AK392&gt;'2_3 - Outliers'!$F$12,"Exclude, High outlier",""))</f>
        <v/>
      </c>
      <c r="I392" s="3">
        <f>IF(AM392="",VLOOKUP(BI392,'4 -Impute_SE'!$B$10:$C$21,2,FALSE),Database!AM392)</f>
        <v>9.4795794392523364E-2</v>
      </c>
      <c r="J392" s="3">
        <f t="shared" si="78"/>
        <v>10.548991191099413</v>
      </c>
      <c r="K392" s="3" t="s">
        <v>1748</v>
      </c>
      <c r="L392" s="3">
        <f>1/VLOOKUP($K392,'5-7 Weighting'!J:K,2,FALSE)</f>
        <v>1</v>
      </c>
      <c r="M392" s="3">
        <f t="shared" si="79"/>
        <v>10.548991191099413</v>
      </c>
      <c r="N392" s="3">
        <f>M392/(VLOOKUP($BI392,'5-7 Weighting'!$M$9:$N$20,2,FALSE)/VLOOKUP($BI392,'5-7 Weighting'!$M$9:$O$20,3,FALSE))</f>
        <v>0.99666849399227897</v>
      </c>
      <c r="O392" s="3">
        <f t="shared" si="80"/>
        <v>0.35471431701185208</v>
      </c>
      <c r="P392" s="3" t="e">
        <f>1/VLOOKUP($K392,'5-7 Weighting'!Y:Z,2,FALSE)</f>
        <v>#N/A</v>
      </c>
      <c r="Q392" s="3" t="e">
        <f t="shared" si="84"/>
        <v>#N/A</v>
      </c>
      <c r="R392" s="3" t="e">
        <f>Q392/(VLOOKUP($BI392,'5-7 Weighting'!$AC$12:$AD$20,2,FALSE)/(VLOOKUP($BI392,'5-7 Weighting'!$AC$12:$AE$20,3,FALSE)))</f>
        <v>#N/A</v>
      </c>
      <c r="S392" s="3" t="e">
        <f t="shared" si="81"/>
        <v>#N/A</v>
      </c>
      <c r="T392" s="3" t="e">
        <f>1/VLOOKUP($K392,'5-7 Weighting'!$AO$9:$AP$311,2,FALSE)</f>
        <v>#N/A</v>
      </c>
      <c r="U392" s="3" t="e">
        <f t="shared" si="85"/>
        <v>#N/A</v>
      </c>
      <c r="V392" s="3" t="e">
        <f>U392/(VLOOKUP($BI392,'5-7 Weighting'!$AS$12:$AT$22,2,FALSE)/VLOOKUP($BI392,'5-7 Weighting'!$AS$12:$AU$22,3,FALSE))</f>
        <v>#N/A</v>
      </c>
      <c r="W392" s="3" t="e">
        <f t="shared" si="86"/>
        <v>#N/A</v>
      </c>
      <c r="X392" s="3">
        <f>1/VLOOKUP($K392,'5-7 Weighting'!$BE$9:$BF$487,2,FALSE)</f>
        <v>1</v>
      </c>
      <c r="Y392" s="3">
        <f t="shared" si="87"/>
        <v>10.548991191099413</v>
      </c>
      <c r="Z392" s="3">
        <f>Y392/(VLOOKUP($BI392,'5-7 Weighting'!$BI$12:$BJ$23,2,FALSE)/VLOOKUP($BI392,'5-7 Weighting'!$BI$12:$BK$23,3,FALSE))</f>
        <v>0.78169932359030214</v>
      </c>
      <c r="AA392" s="3">
        <f t="shared" si="88"/>
        <v>0.27820678926578851</v>
      </c>
      <c r="AB392" s="3" t="e">
        <f>1/VLOOKUP($K392,'5-7 Weighting'!$BU$9:$BV$415,2,FALSE)</f>
        <v>#N/A</v>
      </c>
      <c r="AC392" s="3" t="e">
        <f t="shared" si="89"/>
        <v>#N/A</v>
      </c>
      <c r="AD392" s="3" t="e">
        <f>AC392/(VLOOKUP($BI392,'5-7 Weighting'!$BY$12:$BZ$23,2,FALSE)/(VLOOKUP($BI392,'5-7 Weighting'!$BY$12:$CA$23,3,FALSE)))</f>
        <v>#N/A</v>
      </c>
      <c r="AE392" s="3" t="e">
        <f t="shared" si="82"/>
        <v>#N/A</v>
      </c>
      <c r="AF392" s="3">
        <f>1/VLOOKUP($K392,'5-7 Weighting'!$CK$9:CL$445,2,FALSE)</f>
        <v>1</v>
      </c>
      <c r="AG392" s="3">
        <f t="shared" si="90"/>
        <v>10.548991191099413</v>
      </c>
      <c r="AH392" s="3">
        <f>AG392/(VLOOKUP($BI392,'5-7 Weighting'!$CO$12:$CP$23,2,FALSE)/(VLOOKUP($BI392,'5-7 Weighting'!$CO$12:$CQ$23,3,FALSE)))</f>
        <v>0.80520821190918057</v>
      </c>
      <c r="AI392" s="3">
        <f t="shared" si="83"/>
        <v>0.28657360261847736</v>
      </c>
      <c r="AJ392" s="3" t="s">
        <v>448</v>
      </c>
      <c r="AK392" s="6">
        <v>0.35589999999999999</v>
      </c>
      <c r="AL392" s="3" t="s">
        <v>4</v>
      </c>
      <c r="AM392" s="3">
        <v>9.4795794392523364E-2</v>
      </c>
      <c r="AN392" s="3" t="s">
        <v>26</v>
      </c>
      <c r="AO392" s="3" t="s">
        <v>5</v>
      </c>
      <c r="AP392" s="3" t="s">
        <v>6</v>
      </c>
      <c r="AQ392" s="3" t="s">
        <v>5</v>
      </c>
      <c r="AR392" s="3" t="s">
        <v>7</v>
      </c>
      <c r="AS392" s="3" t="s">
        <v>346</v>
      </c>
      <c r="AT392" s="3" t="s">
        <v>28</v>
      </c>
      <c r="AU392" s="3" t="s">
        <v>10</v>
      </c>
      <c r="AV392" s="3" t="s">
        <v>182</v>
      </c>
      <c r="AW392" s="3" t="s">
        <v>96</v>
      </c>
      <c r="AX392" s="3" t="s">
        <v>347</v>
      </c>
      <c r="AY392" s="3">
        <v>2012</v>
      </c>
      <c r="AZ392" s="3" t="s">
        <v>14</v>
      </c>
      <c r="BA392" s="3" t="s">
        <v>14</v>
      </c>
      <c r="BB392" s="3">
        <v>342</v>
      </c>
      <c r="BC392" s="3">
        <v>1</v>
      </c>
      <c r="BD392" s="3">
        <v>0</v>
      </c>
      <c r="BE392" s="3">
        <v>0</v>
      </c>
      <c r="BF392" s="3">
        <v>0</v>
      </c>
      <c r="BG392" s="3" t="s">
        <v>332</v>
      </c>
      <c r="BH392" s="3" t="s">
        <v>613</v>
      </c>
      <c r="BI392" s="3" t="s">
        <v>468</v>
      </c>
      <c r="BJ392" s="3" t="s">
        <v>351</v>
      </c>
      <c r="BK392" s="3"/>
      <c r="BL392" s="3">
        <v>4.28E-3</v>
      </c>
      <c r="BM392" s="3"/>
      <c r="BN392" s="3"/>
      <c r="BO392" s="3" t="s">
        <v>20</v>
      </c>
      <c r="BP392" s="3">
        <v>3.7543859649122808</v>
      </c>
      <c r="BQ392" s="3" t="s">
        <v>125</v>
      </c>
    </row>
    <row r="393" spans="1:69" x14ac:dyDescent="0.25">
      <c r="A393" s="2">
        <v>7</v>
      </c>
      <c r="B393" s="3" t="s">
        <v>602</v>
      </c>
      <c r="C393" s="3">
        <v>7.3</v>
      </c>
      <c r="D393" s="3" t="s">
        <v>639</v>
      </c>
      <c r="E393" s="3" t="s">
        <v>604</v>
      </c>
      <c r="F393" s="3"/>
      <c r="G393" s="3"/>
      <c r="H393" s="3" t="str">
        <f>IF(AK393&lt;'2_3 - Outliers'!$F$11,"Exclude, Low outlier",IF(AK393&gt;'2_3 - Outliers'!$F$12,"Exclude, High outlier",""))</f>
        <v/>
      </c>
      <c r="I393" s="3">
        <f>IF(AM393="",VLOOKUP(BI393,'4 -Impute_SE'!$B$10:$C$21,2,FALSE),Database!AM393)</f>
        <v>4.6323073919833424E-2</v>
      </c>
      <c r="J393" s="3">
        <f t="shared" si="78"/>
        <v>21.587513853907819</v>
      </c>
      <c r="K393" s="3" t="s">
        <v>1749</v>
      </c>
      <c r="L393" s="3">
        <f>1/VLOOKUP($K393,'5-7 Weighting'!J:K,2,FALSE)</f>
        <v>0.33333333333333331</v>
      </c>
      <c r="M393" s="3">
        <f t="shared" si="79"/>
        <v>7.1958379513026056</v>
      </c>
      <c r="N393" s="3">
        <f>M393/(VLOOKUP($BI393,'5-7 Weighting'!$M$9:$N$20,2,FALSE)/VLOOKUP($BI393,'5-7 Weighting'!$M$9:$O$20,3,FALSE))</f>
        <v>0.1330970679023547</v>
      </c>
      <c r="O393" s="3">
        <f t="shared" si="80"/>
        <v>4.7375435480105504E-2</v>
      </c>
      <c r="P393" s="3" t="e">
        <f>1/VLOOKUP($K393,'5-7 Weighting'!Y:Z,2,FALSE)</f>
        <v>#N/A</v>
      </c>
      <c r="Q393" s="3" t="e">
        <f t="shared" si="84"/>
        <v>#N/A</v>
      </c>
      <c r="R393" s="3" t="e">
        <f>Q393/(VLOOKUP($BI393,'5-7 Weighting'!$AC$12:$AD$20,2,FALSE)/(VLOOKUP($BI393,'5-7 Weighting'!$AC$12:$AE$20,3,FALSE)))</f>
        <v>#N/A</v>
      </c>
      <c r="S393" s="3" t="e">
        <f t="shared" si="81"/>
        <v>#N/A</v>
      </c>
      <c r="T393" s="3">
        <f>1/VLOOKUP($K393,'5-7 Weighting'!$AO$9:$AP$311,2,FALSE)</f>
        <v>0.33333333333333331</v>
      </c>
      <c r="U393" s="3">
        <f t="shared" si="85"/>
        <v>7.1958379513026056</v>
      </c>
      <c r="V393" s="3">
        <f>U393/(VLOOKUP($BI393,'5-7 Weighting'!$AS$12:$AT$22,2,FALSE)/VLOOKUP($BI393,'5-7 Weighting'!$AS$12:$AU$22,3,FALSE))</f>
        <v>0.44340574908733843</v>
      </c>
      <c r="W393" s="3">
        <f t="shared" si="86"/>
        <v>0.15782872446751633</v>
      </c>
      <c r="X393" s="3" t="e">
        <f>1/VLOOKUP($K393,'5-7 Weighting'!$BE$9:$BF$487,2,FALSE)</f>
        <v>#N/A</v>
      </c>
      <c r="Y393" s="3" t="e">
        <f t="shared" si="87"/>
        <v>#N/A</v>
      </c>
      <c r="Z393" s="3" t="e">
        <f>Y393/(VLOOKUP($BI393,'5-7 Weighting'!$BI$12:$BJ$23,2,FALSE)/VLOOKUP($BI393,'5-7 Weighting'!$BI$12:$BK$23,3,FALSE))</f>
        <v>#N/A</v>
      </c>
      <c r="AA393" s="3" t="e">
        <f t="shared" si="88"/>
        <v>#N/A</v>
      </c>
      <c r="AB393" s="3">
        <f>1/VLOOKUP($K393,'5-7 Weighting'!$BU$9:$BV$415,2,FALSE)</f>
        <v>0.33333333333333331</v>
      </c>
      <c r="AC393" s="3">
        <f t="shared" si="89"/>
        <v>7.1958379513026056</v>
      </c>
      <c r="AD393" s="3">
        <f>AC393/(VLOOKUP($BI393,'5-7 Weighting'!$BY$12:$BZ$23,2,FALSE)/(VLOOKUP($BI393,'5-7 Weighting'!$BY$12:$CA$23,3,FALSE)))</f>
        <v>0.31837767518500482</v>
      </c>
      <c r="AE393" s="3">
        <f t="shared" si="82"/>
        <v>0.11332541916023933</v>
      </c>
      <c r="AF393" s="3">
        <f>1/VLOOKUP($K393,'5-7 Weighting'!$CK$9:CL$445,2,FALSE)</f>
        <v>0.33333333333333331</v>
      </c>
      <c r="AG393" s="3">
        <f t="shared" si="90"/>
        <v>7.1958379513026056</v>
      </c>
      <c r="AH393" s="3">
        <f>AG393/(VLOOKUP($BI393,'5-7 Weighting'!$CO$12:$CP$23,2,FALSE)/(VLOOKUP($BI393,'5-7 Weighting'!$CO$12:$CQ$23,3,FALSE)))</f>
        <v>0.11031978115057237</v>
      </c>
      <c r="AI393" s="3">
        <f t="shared" si="83"/>
        <v>3.9267939981312214E-2</v>
      </c>
      <c r="AJ393" s="3" t="s">
        <v>605</v>
      </c>
      <c r="AK393" s="6">
        <v>0.35594650000000005</v>
      </c>
      <c r="AL393" s="3" t="s">
        <v>462</v>
      </c>
      <c r="AM393" s="3">
        <v>4.6323073919833424E-2</v>
      </c>
      <c r="AN393" s="3" t="s">
        <v>26</v>
      </c>
      <c r="AO393" s="3" t="s">
        <v>5</v>
      </c>
      <c r="AP393" s="3" t="s">
        <v>6</v>
      </c>
      <c r="AQ393" s="3" t="s">
        <v>5</v>
      </c>
      <c r="AR393" s="3" t="s">
        <v>55</v>
      </c>
      <c r="AS393" s="3" t="s">
        <v>606</v>
      </c>
      <c r="AT393" s="3" t="s">
        <v>56</v>
      </c>
      <c r="AU393" s="3" t="s">
        <v>57</v>
      </c>
      <c r="AV393" s="3" t="s">
        <v>39</v>
      </c>
      <c r="AW393" s="4" t="s">
        <v>12</v>
      </c>
      <c r="AX393" s="4" t="s">
        <v>330</v>
      </c>
      <c r="AY393" s="4" t="s">
        <v>607</v>
      </c>
      <c r="AZ393" s="3" t="s">
        <v>2425</v>
      </c>
      <c r="BA393" s="3" t="s">
        <v>30</v>
      </c>
      <c r="BB393" s="3">
        <v>2127</v>
      </c>
      <c r="BC393" s="3">
        <v>1</v>
      </c>
      <c r="BD393" s="3">
        <v>0</v>
      </c>
      <c r="BE393" s="3">
        <v>1</v>
      </c>
      <c r="BF393" s="3">
        <v>1</v>
      </c>
      <c r="BG393" s="4" t="s">
        <v>15</v>
      </c>
      <c r="BH393" s="4" t="s">
        <v>16</v>
      </c>
      <c r="BI393" s="4" t="s">
        <v>17</v>
      </c>
      <c r="BJ393" s="4" t="s">
        <v>58</v>
      </c>
      <c r="BK393" s="4" t="s">
        <v>59</v>
      </c>
      <c r="BL393" s="3">
        <v>5.0000000000000001E-3</v>
      </c>
      <c r="BM393" s="3">
        <v>1.005012520859401</v>
      </c>
      <c r="BN393" s="3"/>
      <c r="BO393" s="3" t="s">
        <v>60</v>
      </c>
      <c r="BP393" s="3">
        <v>7.6840000000000002</v>
      </c>
      <c r="BQ393" s="3"/>
    </row>
    <row r="394" spans="1:69" x14ac:dyDescent="0.25">
      <c r="A394" s="2">
        <v>169</v>
      </c>
      <c r="B394" s="3" t="s">
        <v>1233</v>
      </c>
      <c r="C394" s="3">
        <v>169.4</v>
      </c>
      <c r="D394" s="3" t="s">
        <v>1236</v>
      </c>
      <c r="E394" s="3" t="s">
        <v>1237</v>
      </c>
      <c r="F394" s="3"/>
      <c r="G394" s="3"/>
      <c r="H394" s="3" t="str">
        <f>IF(AK394&lt;'2_3 - Outliers'!$F$11,"Exclude, Low outlier",IF(AK394&gt;'2_3 - Outliers'!$F$12,"Exclude, High outlier",""))</f>
        <v/>
      </c>
      <c r="I394" s="3">
        <f>IF(AM394="",VLOOKUP(BI394,'4 -Impute_SE'!$B$10:$C$21,2,FALSE),Database!AM394)</f>
        <v>0.10881557747850282</v>
      </c>
      <c r="J394" s="3">
        <f t="shared" si="78"/>
        <v>9.1898607090290554</v>
      </c>
      <c r="K394" s="3" t="s">
        <v>1750</v>
      </c>
      <c r="L394" s="3">
        <f>1/VLOOKUP($K394,'5-7 Weighting'!J:K,2,FALSE)</f>
        <v>1</v>
      </c>
      <c r="M394" s="3">
        <f t="shared" si="79"/>
        <v>9.1898607090290554</v>
      </c>
      <c r="N394" s="3">
        <f>M394/(VLOOKUP($BI394,'5-7 Weighting'!$M$9:$N$20,2,FALSE)/VLOOKUP($BI394,'5-7 Weighting'!$M$9:$O$20,3,FALSE))</f>
        <v>0.16997930235232794</v>
      </c>
      <c r="O394" s="3">
        <f t="shared" si="80"/>
        <v>6.1408034536940499E-2</v>
      </c>
      <c r="P394" s="3" t="e">
        <f>1/VLOOKUP($K394,'5-7 Weighting'!Y:Z,2,FALSE)</f>
        <v>#N/A</v>
      </c>
      <c r="Q394" s="3" t="e">
        <f t="shared" si="84"/>
        <v>#N/A</v>
      </c>
      <c r="R394" s="3" t="e">
        <f>Q394/(VLOOKUP($BI394,'5-7 Weighting'!$AC$12:$AD$20,2,FALSE)/(VLOOKUP($BI394,'5-7 Weighting'!$AC$12:$AE$20,3,FALSE)))</f>
        <v>#N/A</v>
      </c>
      <c r="S394" s="3" t="e">
        <f t="shared" si="81"/>
        <v>#N/A</v>
      </c>
      <c r="T394" s="3" t="e">
        <f>1/VLOOKUP($K394,'5-7 Weighting'!$AO$9:$AP$311,2,FALSE)</f>
        <v>#N/A</v>
      </c>
      <c r="U394" s="3" t="e">
        <f t="shared" si="85"/>
        <v>#N/A</v>
      </c>
      <c r="V394" s="3" t="e">
        <f>U394/(VLOOKUP($BI394,'5-7 Weighting'!$AS$12:$AT$22,2,FALSE)/VLOOKUP($BI394,'5-7 Weighting'!$AS$12:$AU$22,3,FALSE))</f>
        <v>#N/A</v>
      </c>
      <c r="W394" s="3" t="e">
        <f t="shared" si="86"/>
        <v>#N/A</v>
      </c>
      <c r="X394" s="3">
        <f>1/VLOOKUP($K394,'5-7 Weighting'!$BE$9:$BF$487,2,FALSE)</f>
        <v>1</v>
      </c>
      <c r="Y394" s="3">
        <f t="shared" si="87"/>
        <v>9.1898607090290554</v>
      </c>
      <c r="Z394" s="3">
        <f>Y394/(VLOOKUP($BI394,'5-7 Weighting'!$BI$12:$BJ$23,2,FALSE)/VLOOKUP($BI394,'5-7 Weighting'!$BI$12:$BK$23,3,FALSE))</f>
        <v>0.14202493133717592</v>
      </c>
      <c r="AA394" s="3">
        <f t="shared" si="88"/>
        <v>5.1309022733734368E-2</v>
      </c>
      <c r="AB394" s="3">
        <f>1/VLOOKUP($K394,'5-7 Weighting'!$BU$9:$BV$415,2,FALSE)</f>
        <v>1</v>
      </c>
      <c r="AC394" s="3">
        <f t="shared" si="89"/>
        <v>9.1898607090290554</v>
      </c>
      <c r="AD394" s="3">
        <f>AC394/(VLOOKUP($BI394,'5-7 Weighting'!$BY$12:$BZ$23,2,FALSE)/(VLOOKUP($BI394,'5-7 Weighting'!$BY$12:$CA$23,3,FALSE)))</f>
        <v>0.40660260939937476</v>
      </c>
      <c r="AE394" s="3">
        <f t="shared" si="82"/>
        <v>0.14689239651691613</v>
      </c>
      <c r="AF394" s="3">
        <f>1/VLOOKUP($K394,'5-7 Weighting'!$CK$9:CL$445,2,FALSE)</f>
        <v>1</v>
      </c>
      <c r="AG394" s="3">
        <f t="shared" si="90"/>
        <v>9.1898607090290554</v>
      </c>
      <c r="AH394" s="3">
        <f>AG394/(VLOOKUP($BI394,'5-7 Weighting'!$CO$12:$CP$23,2,FALSE)/(VLOOKUP($BI394,'5-7 Weighting'!$CO$12:$CQ$23,3,FALSE)))</f>
        <v>0.14089025198806829</v>
      </c>
      <c r="AI394" s="3">
        <f t="shared" si="83"/>
        <v>5.0899099715495784E-2</v>
      </c>
      <c r="AJ394" s="3" t="s">
        <v>24</v>
      </c>
      <c r="AK394" s="6">
        <v>0.36126771722862933</v>
      </c>
      <c r="AL394" s="3" t="s">
        <v>25</v>
      </c>
      <c r="AM394" s="3">
        <v>0.10881557747850282</v>
      </c>
      <c r="AN394" s="3" t="s">
        <v>26</v>
      </c>
      <c r="AO394" s="3" t="s">
        <v>5</v>
      </c>
      <c r="AP394" s="3" t="s">
        <v>1312</v>
      </c>
      <c r="AQ394" s="3" t="s">
        <v>5</v>
      </c>
      <c r="AR394" s="3" t="s">
        <v>7</v>
      </c>
      <c r="AS394" s="3" t="s">
        <v>1323</v>
      </c>
      <c r="AT394" s="3" t="s">
        <v>698</v>
      </c>
      <c r="AU394" s="3" t="s">
        <v>10</v>
      </c>
      <c r="AV394" s="3" t="s">
        <v>11</v>
      </c>
      <c r="AW394" s="4" t="s">
        <v>1340</v>
      </c>
      <c r="AX394" s="4" t="s">
        <v>13</v>
      </c>
      <c r="AY394" s="4">
        <v>2012</v>
      </c>
      <c r="AZ394" s="3" t="s">
        <v>14</v>
      </c>
      <c r="BA394" s="3" t="s">
        <v>2425</v>
      </c>
      <c r="BB394" s="3">
        <v>48</v>
      </c>
      <c r="BC394" s="3">
        <v>1</v>
      </c>
      <c r="BD394" s="3">
        <v>0</v>
      </c>
      <c r="BE394" s="3">
        <v>1</v>
      </c>
      <c r="BF394" s="3">
        <v>1</v>
      </c>
      <c r="BG394" s="4" t="s">
        <v>15</v>
      </c>
      <c r="BH394" s="4" t="s">
        <v>1378</v>
      </c>
      <c r="BI394" s="4" t="s">
        <v>17</v>
      </c>
      <c r="BJ394" s="4" t="s">
        <v>33</v>
      </c>
      <c r="BK394" s="4"/>
      <c r="BL394" s="3">
        <v>0.18</v>
      </c>
      <c r="BM394" s="3"/>
      <c r="BN394" s="3"/>
      <c r="BO394" s="3"/>
      <c r="BP394" s="3">
        <v>3.32</v>
      </c>
      <c r="BQ394" s="3" t="s">
        <v>1305</v>
      </c>
    </row>
    <row r="395" spans="1:69" x14ac:dyDescent="0.25">
      <c r="A395" s="2">
        <v>7</v>
      </c>
      <c r="B395" s="3" t="s">
        <v>602</v>
      </c>
      <c r="C395" s="3">
        <v>7.3</v>
      </c>
      <c r="D395" s="3" t="s">
        <v>608</v>
      </c>
      <c r="E395" s="3" t="s">
        <v>604</v>
      </c>
      <c r="F395" s="3"/>
      <c r="G395" s="3"/>
      <c r="H395" s="3" t="str">
        <f>IF(AK395&lt;'2_3 - Outliers'!$F$11,"Exclude, Low outlier",IF(AK395&gt;'2_3 - Outliers'!$F$12,"Exclude, High outlier",""))</f>
        <v/>
      </c>
      <c r="I395" s="3">
        <f>IF(AM395="",VLOOKUP(BI395,'4 -Impute_SE'!$B$10:$C$21,2,FALSE),Database!AM395)</f>
        <v>4.430577083581734E-2</v>
      </c>
      <c r="J395" s="3">
        <f t="shared" si="78"/>
        <v>22.570423245894357</v>
      </c>
      <c r="K395" s="3" t="s">
        <v>1749</v>
      </c>
      <c r="L395" s="3">
        <f>1/VLOOKUP($K395,'5-7 Weighting'!J:K,2,FALSE)</f>
        <v>0.33333333333333331</v>
      </c>
      <c r="M395" s="3">
        <f t="shared" si="79"/>
        <v>7.5234744152981188</v>
      </c>
      <c r="N395" s="3">
        <f>M395/(VLOOKUP($BI395,'5-7 Weighting'!$M$9:$N$20,2,FALSE)/VLOOKUP($BI395,'5-7 Weighting'!$M$9:$O$20,3,FALSE))</f>
        <v>0.13915716166639008</v>
      </c>
      <c r="O395" s="3">
        <f t="shared" si="80"/>
        <v>5.1709757596518066E-2</v>
      </c>
      <c r="P395" s="3" t="e">
        <f>1/VLOOKUP($K395,'5-7 Weighting'!Y:Z,2,FALSE)</f>
        <v>#N/A</v>
      </c>
      <c r="Q395" s="3" t="e">
        <f t="shared" si="84"/>
        <v>#N/A</v>
      </c>
      <c r="R395" s="3" t="e">
        <f>Q395/(VLOOKUP($BI395,'5-7 Weighting'!$AC$12:$AD$20,2,FALSE)/(VLOOKUP($BI395,'5-7 Weighting'!$AC$12:$AE$20,3,FALSE)))</f>
        <v>#N/A</v>
      </c>
      <c r="S395" s="3" t="e">
        <f t="shared" si="81"/>
        <v>#N/A</v>
      </c>
      <c r="T395" s="3">
        <f>1/VLOOKUP($K395,'5-7 Weighting'!$AO$9:$AP$311,2,FALSE)</f>
        <v>0.33333333333333331</v>
      </c>
      <c r="U395" s="3">
        <f t="shared" si="85"/>
        <v>7.5234744152981188</v>
      </c>
      <c r="V395" s="3">
        <f>U395/(VLOOKUP($BI395,'5-7 Weighting'!$AS$12:$AT$22,2,FALSE)/VLOOKUP($BI395,'5-7 Weighting'!$AS$12:$AU$22,3,FALSE))</f>
        <v>0.46359462670373319</v>
      </c>
      <c r="W395" s="3">
        <f t="shared" si="86"/>
        <v>0.17226828632340699</v>
      </c>
      <c r="X395" s="3" t="e">
        <f>1/VLOOKUP($K395,'5-7 Weighting'!$BE$9:$BF$487,2,FALSE)</f>
        <v>#N/A</v>
      </c>
      <c r="Y395" s="3" t="e">
        <f t="shared" si="87"/>
        <v>#N/A</v>
      </c>
      <c r="Z395" s="3" t="e">
        <f>Y395/(VLOOKUP($BI395,'5-7 Weighting'!$BI$12:$BJ$23,2,FALSE)/VLOOKUP($BI395,'5-7 Weighting'!$BI$12:$BK$23,3,FALSE))</f>
        <v>#N/A</v>
      </c>
      <c r="AA395" s="3" t="e">
        <f t="shared" si="88"/>
        <v>#N/A</v>
      </c>
      <c r="AB395" s="3">
        <f>1/VLOOKUP($K395,'5-7 Weighting'!$BU$9:$BV$415,2,FALSE)</f>
        <v>0.33333333333333331</v>
      </c>
      <c r="AC395" s="3">
        <f t="shared" si="89"/>
        <v>7.5234744152981188</v>
      </c>
      <c r="AD395" s="3">
        <f>AC395/(VLOOKUP($BI395,'5-7 Weighting'!$BY$12:$BZ$23,2,FALSE)/(VLOOKUP($BI395,'5-7 Weighting'!$BY$12:$CA$23,3,FALSE)))</f>
        <v>0.33287385150507381</v>
      </c>
      <c r="AE395" s="3">
        <f t="shared" si="82"/>
        <v>0.12369342666539916</v>
      </c>
      <c r="AF395" s="3">
        <f>1/VLOOKUP($K395,'5-7 Weighting'!$CK$9:CL$445,2,FALSE)</f>
        <v>0.33333333333333331</v>
      </c>
      <c r="AG395" s="3">
        <f t="shared" si="90"/>
        <v>7.5234744152981188</v>
      </c>
      <c r="AH395" s="3">
        <f>AG395/(VLOOKUP($BI395,'5-7 Weighting'!$CO$12:$CP$23,2,FALSE)/(VLOOKUP($BI395,'5-7 Weighting'!$CO$12:$CQ$23,3,FALSE)))</f>
        <v>0.11534279351543383</v>
      </c>
      <c r="AI395" s="3">
        <f t="shared" si="83"/>
        <v>4.2860516999383855E-2</v>
      </c>
      <c r="AJ395" s="3" t="s">
        <v>605</v>
      </c>
      <c r="AK395" s="6">
        <v>0.37159250000000005</v>
      </c>
      <c r="AL395" s="3" t="s">
        <v>462</v>
      </c>
      <c r="AM395" s="3">
        <v>4.430577083581734E-2</v>
      </c>
      <c r="AN395" s="3" t="s">
        <v>26</v>
      </c>
      <c r="AO395" s="3" t="s">
        <v>5</v>
      </c>
      <c r="AP395" s="3" t="s">
        <v>6</v>
      </c>
      <c r="AQ395" s="3" t="s">
        <v>5</v>
      </c>
      <c r="AR395" s="3" t="s">
        <v>55</v>
      </c>
      <c r="AS395" s="3" t="s">
        <v>606</v>
      </c>
      <c r="AT395" s="3" t="s">
        <v>56</v>
      </c>
      <c r="AU395" s="3" t="s">
        <v>57</v>
      </c>
      <c r="AV395" s="3" t="s">
        <v>39</v>
      </c>
      <c r="AW395" s="3" t="s">
        <v>12</v>
      </c>
      <c r="AX395" s="3" t="s">
        <v>330</v>
      </c>
      <c r="AY395" s="3" t="s">
        <v>607</v>
      </c>
      <c r="AZ395" s="3" t="s">
        <v>2425</v>
      </c>
      <c r="BA395" s="3" t="s">
        <v>30</v>
      </c>
      <c r="BB395" s="3">
        <v>2127</v>
      </c>
      <c r="BC395" s="3">
        <v>1</v>
      </c>
      <c r="BD395" s="3">
        <v>0</v>
      </c>
      <c r="BE395" s="3">
        <v>1</v>
      </c>
      <c r="BF395" s="3">
        <v>1</v>
      </c>
      <c r="BG395" s="3" t="s">
        <v>15</v>
      </c>
      <c r="BH395" s="3" t="s">
        <v>16</v>
      </c>
      <c r="BI395" s="3" t="s">
        <v>17</v>
      </c>
      <c r="BJ395" s="3" t="s">
        <v>58</v>
      </c>
      <c r="BK395" s="4" t="s">
        <v>59</v>
      </c>
      <c r="BL395" s="3">
        <v>5.0000000000000001E-3</v>
      </c>
      <c r="BM395" s="3">
        <v>1.005012520859401</v>
      </c>
      <c r="BN395" s="3"/>
      <c r="BO395" s="3" t="s">
        <v>60</v>
      </c>
      <c r="BP395" s="3">
        <v>8.3870000000000005</v>
      </c>
      <c r="BQ395" s="3"/>
    </row>
    <row r="396" spans="1:69" x14ac:dyDescent="0.25">
      <c r="A396" s="2">
        <v>150</v>
      </c>
      <c r="B396" s="3" t="s">
        <v>1182</v>
      </c>
      <c r="C396" s="3">
        <v>150.19999999999999</v>
      </c>
      <c r="D396" s="3" t="s">
        <v>1187</v>
      </c>
      <c r="E396" s="3" t="s">
        <v>1188</v>
      </c>
      <c r="F396" s="3"/>
      <c r="G396" s="3"/>
      <c r="H396" s="3" t="str">
        <f>IF(AK396&lt;'2_3 - Outliers'!$F$11,"Exclude, Low outlier",IF(AK396&gt;'2_3 - Outliers'!$F$12,"Exclude, High outlier",""))</f>
        <v/>
      </c>
      <c r="I396" s="3">
        <f>IF(AM396="",VLOOKUP(BI396,'4 -Impute_SE'!$B$10:$C$21,2,FALSE),Database!AM396)</f>
        <v>5.2345707764125851E-2</v>
      </c>
      <c r="J396" s="3">
        <f t="shared" si="78"/>
        <v>19.103763091829492</v>
      </c>
      <c r="K396" s="3" t="s">
        <v>1751</v>
      </c>
      <c r="L396" s="3">
        <f>1/VLOOKUP($K396,'5-7 Weighting'!J:K,2,FALSE)</f>
        <v>1</v>
      </c>
      <c r="M396" s="3">
        <f t="shared" si="79"/>
        <v>19.103763091829492</v>
      </c>
      <c r="N396" s="3">
        <f>M396/(VLOOKUP($BI396,'5-7 Weighting'!$M$9:$N$20,2,FALSE)/VLOOKUP($BI396,'5-7 Weighting'!$M$9:$O$20,3,FALSE))</f>
        <v>0.27401000164907446</v>
      </c>
      <c r="O396" s="3">
        <f t="shared" si="80"/>
        <v>0.10186574353740922</v>
      </c>
      <c r="P396" s="3" t="e">
        <f>1/VLOOKUP($K396,'5-7 Weighting'!Y:Z,2,FALSE)</f>
        <v>#N/A</v>
      </c>
      <c r="Q396" s="3" t="e">
        <f t="shared" si="84"/>
        <v>#N/A</v>
      </c>
      <c r="R396" s="3" t="e">
        <f>Q396/(VLOOKUP($BI396,'5-7 Weighting'!$AC$12:$AD$20,2,FALSE)/(VLOOKUP($BI396,'5-7 Weighting'!$AC$12:$AE$20,3,FALSE)))</f>
        <v>#N/A</v>
      </c>
      <c r="S396" s="3" t="e">
        <f t="shared" si="81"/>
        <v>#N/A</v>
      </c>
      <c r="T396" s="3" t="e">
        <f>1/VLOOKUP($K396,'5-7 Weighting'!$AO$9:$AP$311,2,FALSE)</f>
        <v>#N/A</v>
      </c>
      <c r="U396" s="3" t="e">
        <f t="shared" si="85"/>
        <v>#N/A</v>
      </c>
      <c r="V396" s="3" t="e">
        <f>U396/(VLOOKUP($BI396,'5-7 Weighting'!$AS$12:$AT$22,2,FALSE)/VLOOKUP($BI396,'5-7 Weighting'!$AS$12:$AU$22,3,FALSE))</f>
        <v>#N/A</v>
      </c>
      <c r="W396" s="3" t="e">
        <f t="shared" si="86"/>
        <v>#N/A</v>
      </c>
      <c r="X396" s="3">
        <f>1/VLOOKUP($K396,'5-7 Weighting'!$BE$9:$BF$487,2,FALSE)</f>
        <v>1</v>
      </c>
      <c r="Y396" s="3">
        <f t="shared" si="87"/>
        <v>19.103763091829492</v>
      </c>
      <c r="Z396" s="3">
        <f>Y396/(VLOOKUP($BI396,'5-7 Weighting'!$BI$12:$BJ$23,2,FALSE)/VLOOKUP($BI396,'5-7 Weighting'!$BI$12:$BK$23,3,FALSE))</f>
        <v>0.28729860109144395</v>
      </c>
      <c r="AA396" s="3">
        <f t="shared" si="88"/>
        <v>0.10680590285502931</v>
      </c>
      <c r="AB396" s="3" t="e">
        <f>1/VLOOKUP($K396,'5-7 Weighting'!$BU$9:$BV$415,2,FALSE)</f>
        <v>#N/A</v>
      </c>
      <c r="AC396" s="3" t="e">
        <f t="shared" si="89"/>
        <v>#N/A</v>
      </c>
      <c r="AD396" s="3" t="e">
        <f>AC396/(VLOOKUP($BI396,'5-7 Weighting'!$BY$12:$BZ$23,2,FALSE)/(VLOOKUP($BI396,'5-7 Weighting'!$BY$12:$CA$23,3,FALSE)))</f>
        <v>#N/A</v>
      </c>
      <c r="AE396" s="3" t="e">
        <f t="shared" si="82"/>
        <v>#N/A</v>
      </c>
      <c r="AF396" s="3">
        <f>1/VLOOKUP($K396,'5-7 Weighting'!$CK$9:CL$445,2,FALSE)</f>
        <v>1</v>
      </c>
      <c r="AG396" s="3">
        <f t="shared" si="90"/>
        <v>19.103763091829492</v>
      </c>
      <c r="AH396" s="3">
        <f>AG396/(VLOOKUP($BI396,'5-7 Weighting'!$CO$12:$CP$23,2,FALSE)/(VLOOKUP($BI396,'5-7 Weighting'!$CO$12:$CQ$23,3,FALSE)))</f>
        <v>0.30061263748981487</v>
      </c>
      <c r="AI396" s="3">
        <f t="shared" si="83"/>
        <v>0.11175551859548366</v>
      </c>
      <c r="AJ396" s="3" t="s">
        <v>24</v>
      </c>
      <c r="AK396" s="6">
        <v>0.37175921654082184</v>
      </c>
      <c r="AL396" s="3" t="s">
        <v>1303</v>
      </c>
      <c r="AM396" s="3">
        <v>5.2345707764125851E-2</v>
      </c>
      <c r="AN396" s="3" t="s">
        <v>26</v>
      </c>
      <c r="AO396" s="3" t="s">
        <v>5</v>
      </c>
      <c r="AP396" s="3" t="s">
        <v>6</v>
      </c>
      <c r="AQ396" s="3" t="s">
        <v>5</v>
      </c>
      <c r="AR396" s="3" t="s">
        <v>7</v>
      </c>
      <c r="AS396" s="3" t="s">
        <v>1315</v>
      </c>
      <c r="AT396" s="3" t="s">
        <v>698</v>
      </c>
      <c r="AU396" s="3" t="s">
        <v>10</v>
      </c>
      <c r="AV396" s="3" t="s">
        <v>1337</v>
      </c>
      <c r="AW396" s="4" t="s">
        <v>1335</v>
      </c>
      <c r="AX396" s="4" t="s">
        <v>1336</v>
      </c>
      <c r="AY396" s="4">
        <v>2015</v>
      </c>
      <c r="AZ396" s="3" t="s">
        <v>14</v>
      </c>
      <c r="BA396" s="3" t="s">
        <v>2425</v>
      </c>
      <c r="BB396" s="3">
        <v>108</v>
      </c>
      <c r="BC396" s="3">
        <v>1</v>
      </c>
      <c r="BD396" s="3">
        <v>0</v>
      </c>
      <c r="BE396" s="3">
        <v>0</v>
      </c>
      <c r="BF396" s="3">
        <v>0</v>
      </c>
      <c r="BG396" s="4" t="s">
        <v>15</v>
      </c>
      <c r="BH396" s="4" t="s">
        <v>1351</v>
      </c>
      <c r="BI396" s="4" t="s">
        <v>88</v>
      </c>
      <c r="BJ396" s="4" t="s">
        <v>33</v>
      </c>
      <c r="BK396" s="4"/>
      <c r="BL396" s="3">
        <v>2003</v>
      </c>
      <c r="BM396" s="3"/>
      <c r="BN396" s="3"/>
      <c r="BO396" s="3"/>
      <c r="BP396" s="3">
        <v>7.1020000000000003</v>
      </c>
      <c r="BQ396" s="3" t="s">
        <v>1305</v>
      </c>
    </row>
    <row r="397" spans="1:69" x14ac:dyDescent="0.25">
      <c r="A397" s="2">
        <v>38</v>
      </c>
      <c r="B397" s="3" t="s">
        <v>104</v>
      </c>
      <c r="C397" s="3">
        <v>38.1</v>
      </c>
      <c r="D397" s="3" t="s">
        <v>624</v>
      </c>
      <c r="E397" s="3" t="s">
        <v>117</v>
      </c>
      <c r="F397" s="3"/>
      <c r="G397" s="3"/>
      <c r="H397" s="3" t="str">
        <f>IF(AK397&lt;'2_3 - Outliers'!$F$11,"Exclude, Low outlier",IF(AK397&gt;'2_3 - Outliers'!$F$12,"Exclude, High outlier",""))</f>
        <v/>
      </c>
      <c r="I397" s="3">
        <f>IF(AM397="",VLOOKUP(BI397,'4 -Impute_SE'!$B$10:$C$21,2,FALSE),Database!AM397)</f>
        <v>4.9702463302186993E-2</v>
      </c>
      <c r="J397" s="3">
        <f t="shared" si="78"/>
        <v>20.119727143503535</v>
      </c>
      <c r="K397" s="3" t="s">
        <v>1752</v>
      </c>
      <c r="L397" s="3">
        <f>1/VLOOKUP($K397,'5-7 Weighting'!J:K,2,FALSE)</f>
        <v>0.5</v>
      </c>
      <c r="M397" s="3">
        <f t="shared" si="79"/>
        <v>10.059863571751768</v>
      </c>
      <c r="N397" s="3">
        <f>M397/(VLOOKUP($BI397,'5-7 Weighting'!$M$9:$N$20,2,FALSE)/VLOOKUP($BI397,'5-7 Weighting'!$M$9:$O$20,3,FALSE))</f>
        <v>0.1860712197744103</v>
      </c>
      <c r="O397" s="3">
        <f t="shared" si="80"/>
        <v>6.9590636195629454E-2</v>
      </c>
      <c r="P397" s="3" t="e">
        <f>1/VLOOKUP($K397,'5-7 Weighting'!Y:Z,2,FALSE)</f>
        <v>#N/A</v>
      </c>
      <c r="Q397" s="3" t="e">
        <f t="shared" si="84"/>
        <v>#N/A</v>
      </c>
      <c r="R397" s="3" t="e">
        <f>Q397/(VLOOKUP($BI397,'5-7 Weighting'!$AC$12:$AD$20,2,FALSE)/(VLOOKUP($BI397,'5-7 Weighting'!$AC$12:$AE$20,3,FALSE)))</f>
        <v>#N/A</v>
      </c>
      <c r="S397" s="3" t="e">
        <f t="shared" si="81"/>
        <v>#N/A</v>
      </c>
      <c r="T397" s="3" t="e">
        <f>1/VLOOKUP($K397,'5-7 Weighting'!$AO$9:$AP$311,2,FALSE)</f>
        <v>#N/A</v>
      </c>
      <c r="U397" s="3" t="e">
        <f t="shared" si="85"/>
        <v>#N/A</v>
      </c>
      <c r="V397" s="3" t="e">
        <f>U397/(VLOOKUP($BI397,'5-7 Weighting'!$AS$12:$AT$22,2,FALSE)/VLOOKUP($BI397,'5-7 Weighting'!$AS$12:$AU$22,3,FALSE))</f>
        <v>#N/A</v>
      </c>
      <c r="W397" s="3" t="e">
        <f t="shared" si="86"/>
        <v>#N/A</v>
      </c>
      <c r="X397" s="3">
        <f>1/VLOOKUP($K397,'5-7 Weighting'!$BE$9:$BF$487,2,FALSE)</f>
        <v>0.5</v>
      </c>
      <c r="Y397" s="3">
        <f t="shared" si="87"/>
        <v>10.059863571751768</v>
      </c>
      <c r="Z397" s="3">
        <f>Y397/(VLOOKUP($BI397,'5-7 Weighting'!$BI$12:$BJ$23,2,FALSE)/VLOOKUP($BI397,'5-7 Weighting'!$BI$12:$BK$23,3,FALSE))</f>
        <v>0.15547041225942099</v>
      </c>
      <c r="AA397" s="3">
        <f t="shared" si="88"/>
        <v>5.8145934185023451E-2</v>
      </c>
      <c r="AB397" s="3" t="e">
        <f>1/VLOOKUP($K397,'5-7 Weighting'!$BU$9:$BV$415,2,FALSE)</f>
        <v>#N/A</v>
      </c>
      <c r="AC397" s="3" t="e">
        <f t="shared" si="89"/>
        <v>#N/A</v>
      </c>
      <c r="AD397" s="3" t="e">
        <f>AC397/(VLOOKUP($BI397,'5-7 Weighting'!$BY$12:$BZ$23,2,FALSE)/(VLOOKUP($BI397,'5-7 Weighting'!$BY$12:$CA$23,3,FALSE)))</f>
        <v>#N/A</v>
      </c>
      <c r="AE397" s="3" t="e">
        <f t="shared" si="82"/>
        <v>#N/A</v>
      </c>
      <c r="AF397" s="3">
        <f>1/VLOOKUP($K397,'5-7 Weighting'!$CK$9:CL$445,2,FALSE)</f>
        <v>0.5</v>
      </c>
      <c r="AG397" s="3">
        <f t="shared" si="90"/>
        <v>10.059863571751768</v>
      </c>
      <c r="AH397" s="3">
        <f>AG397/(VLOOKUP($BI397,'5-7 Weighting'!$CO$12:$CP$23,2,FALSE)/(VLOOKUP($BI397,'5-7 Weighting'!$CO$12:$CQ$23,3,FALSE)))</f>
        <v>0.15422831297074605</v>
      </c>
      <c r="AI397" s="3">
        <f t="shared" si="83"/>
        <v>5.7681389051059018E-2</v>
      </c>
      <c r="AJ397" s="3" t="s">
        <v>118</v>
      </c>
      <c r="AK397" s="6">
        <v>0.374</v>
      </c>
      <c r="AL397" s="3" t="s">
        <v>157</v>
      </c>
      <c r="AM397" s="3"/>
      <c r="AN397" s="3"/>
      <c r="AO397" s="3" t="s">
        <v>5</v>
      </c>
      <c r="AP397" s="3" t="s">
        <v>6</v>
      </c>
      <c r="AQ397" s="3" t="s">
        <v>5</v>
      </c>
      <c r="AR397" s="3" t="s">
        <v>7</v>
      </c>
      <c r="AS397" s="3" t="s">
        <v>37</v>
      </c>
      <c r="AT397" s="3" t="s">
        <v>28</v>
      </c>
      <c r="AU397" s="3" t="s">
        <v>10</v>
      </c>
      <c r="AV397" s="3" t="s">
        <v>107</v>
      </c>
      <c r="AW397" s="3" t="s">
        <v>108</v>
      </c>
      <c r="AX397" s="3" t="s">
        <v>109</v>
      </c>
      <c r="AY397" s="3">
        <v>2010</v>
      </c>
      <c r="AZ397" s="3" t="s">
        <v>14</v>
      </c>
      <c r="BA397" s="3" t="s">
        <v>14</v>
      </c>
      <c r="BB397" s="3">
        <v>1000</v>
      </c>
      <c r="BC397" s="3">
        <v>1</v>
      </c>
      <c r="BD397" s="3">
        <v>0</v>
      </c>
      <c r="BE397" s="3">
        <v>0</v>
      </c>
      <c r="BF397" s="3">
        <v>0</v>
      </c>
      <c r="BG397" s="3" t="s">
        <v>15</v>
      </c>
      <c r="BH397" s="3" t="s">
        <v>623</v>
      </c>
      <c r="BI397" s="3" t="s">
        <v>17</v>
      </c>
      <c r="BJ397" s="3" t="s">
        <v>119</v>
      </c>
      <c r="BK397" s="3"/>
      <c r="BL397" s="3">
        <v>0.49199999999999999</v>
      </c>
      <c r="BM397" s="3"/>
      <c r="BN397" s="3"/>
      <c r="BO397" s="3" t="s">
        <v>20</v>
      </c>
      <c r="BP397" s="3" t="s">
        <v>20</v>
      </c>
      <c r="BQ397" s="3"/>
    </row>
    <row r="398" spans="1:69" x14ac:dyDescent="0.25">
      <c r="A398" s="2">
        <v>38</v>
      </c>
      <c r="B398" s="3" t="s">
        <v>104</v>
      </c>
      <c r="C398" s="3">
        <v>38.299999999999997</v>
      </c>
      <c r="D398" s="3" t="s">
        <v>625</v>
      </c>
      <c r="E398" s="3" t="s">
        <v>126</v>
      </c>
      <c r="F398" s="3"/>
      <c r="G398" s="3"/>
      <c r="H398" s="3" t="str">
        <f>IF(AK398&lt;'2_3 - Outliers'!$F$11,"Exclude, Low outlier",IF(AK398&gt;'2_3 - Outliers'!$F$12,"Exclude, High outlier",""))</f>
        <v/>
      </c>
      <c r="I398" s="3">
        <f>IF(AM398="",VLOOKUP(BI398,'4 -Impute_SE'!$B$10:$C$21,2,FALSE),Database!AM398)</f>
        <v>4.9702463302186993E-2</v>
      </c>
      <c r="J398" s="3">
        <f t="shared" si="78"/>
        <v>20.119727143503535</v>
      </c>
      <c r="K398" s="3" t="s">
        <v>1661</v>
      </c>
      <c r="L398" s="3">
        <f>1/VLOOKUP($K398,'5-7 Weighting'!J:K,2,FALSE)</f>
        <v>0.5</v>
      </c>
      <c r="M398" s="3">
        <f t="shared" si="79"/>
        <v>10.059863571751768</v>
      </c>
      <c r="N398" s="3">
        <f>M398/(VLOOKUP($BI398,'5-7 Weighting'!$M$9:$N$20,2,FALSE)/VLOOKUP($BI398,'5-7 Weighting'!$M$9:$O$20,3,FALSE))</f>
        <v>0.1860712197744103</v>
      </c>
      <c r="O398" s="3">
        <f t="shared" si="80"/>
        <v>6.9590636195629454E-2</v>
      </c>
      <c r="P398" s="3" t="e">
        <f>1/VLOOKUP($K398,'5-7 Weighting'!Y:Z,2,FALSE)</f>
        <v>#N/A</v>
      </c>
      <c r="Q398" s="3" t="e">
        <f t="shared" si="84"/>
        <v>#N/A</v>
      </c>
      <c r="R398" s="3" t="e">
        <f>Q398/(VLOOKUP($BI398,'5-7 Weighting'!$AC$12:$AD$20,2,FALSE)/(VLOOKUP($BI398,'5-7 Weighting'!$AC$12:$AE$20,3,FALSE)))</f>
        <v>#N/A</v>
      </c>
      <c r="S398" s="3" t="e">
        <f t="shared" si="81"/>
        <v>#N/A</v>
      </c>
      <c r="T398" s="3" t="e">
        <f>1/VLOOKUP($K398,'5-7 Weighting'!$AO$9:$AP$311,2,FALSE)</f>
        <v>#N/A</v>
      </c>
      <c r="U398" s="3" t="e">
        <f t="shared" si="85"/>
        <v>#N/A</v>
      </c>
      <c r="V398" s="3" t="e">
        <f>U398/(VLOOKUP($BI398,'5-7 Weighting'!$AS$12:$AT$22,2,FALSE)/VLOOKUP($BI398,'5-7 Weighting'!$AS$12:$AU$22,3,FALSE))</f>
        <v>#N/A</v>
      </c>
      <c r="W398" s="3" t="e">
        <f t="shared" si="86"/>
        <v>#N/A</v>
      </c>
      <c r="X398" s="3">
        <f>1/VLOOKUP($K398,'5-7 Weighting'!$BE$9:$BF$487,2,FALSE)</f>
        <v>0.5</v>
      </c>
      <c r="Y398" s="3">
        <f t="shared" si="87"/>
        <v>10.059863571751768</v>
      </c>
      <c r="Z398" s="3">
        <f>Y398/(VLOOKUP($BI398,'5-7 Weighting'!$BI$12:$BJ$23,2,FALSE)/VLOOKUP($BI398,'5-7 Weighting'!$BI$12:$BK$23,3,FALSE))</f>
        <v>0.15547041225942099</v>
      </c>
      <c r="AA398" s="3">
        <f t="shared" si="88"/>
        <v>5.8145934185023451E-2</v>
      </c>
      <c r="AB398" s="3" t="e">
        <f>1/VLOOKUP($K398,'5-7 Weighting'!$BU$9:$BV$415,2,FALSE)</f>
        <v>#N/A</v>
      </c>
      <c r="AC398" s="3" t="e">
        <f t="shared" si="89"/>
        <v>#N/A</v>
      </c>
      <c r="AD398" s="3" t="e">
        <f>AC398/(VLOOKUP($BI398,'5-7 Weighting'!$BY$12:$BZ$23,2,FALSE)/(VLOOKUP($BI398,'5-7 Weighting'!$BY$12:$CA$23,3,FALSE)))</f>
        <v>#N/A</v>
      </c>
      <c r="AE398" s="3" t="e">
        <f t="shared" si="82"/>
        <v>#N/A</v>
      </c>
      <c r="AF398" s="3">
        <f>1/VLOOKUP($K398,'5-7 Weighting'!$CK$9:CL$445,2,FALSE)</f>
        <v>0.5</v>
      </c>
      <c r="AG398" s="3">
        <f t="shared" si="90"/>
        <v>10.059863571751768</v>
      </c>
      <c r="AH398" s="3">
        <f>AG398/(VLOOKUP($BI398,'5-7 Weighting'!$CO$12:$CP$23,2,FALSE)/(VLOOKUP($BI398,'5-7 Weighting'!$CO$12:$CQ$23,3,FALSE)))</f>
        <v>0.15422831297074605</v>
      </c>
      <c r="AI398" s="3">
        <f t="shared" si="83"/>
        <v>5.7681389051059018E-2</v>
      </c>
      <c r="AJ398" s="3" t="s">
        <v>118</v>
      </c>
      <c r="AK398" s="6">
        <v>0.374</v>
      </c>
      <c r="AL398" s="3" t="s">
        <v>157</v>
      </c>
      <c r="AM398" s="3"/>
      <c r="AN398" s="3"/>
      <c r="AO398" s="3" t="s">
        <v>5</v>
      </c>
      <c r="AP398" s="3" t="s">
        <v>6</v>
      </c>
      <c r="AQ398" s="3" t="s">
        <v>5</v>
      </c>
      <c r="AR398" s="3" t="s">
        <v>7</v>
      </c>
      <c r="AS398" s="3" t="s">
        <v>37</v>
      </c>
      <c r="AT398" s="3" t="s">
        <v>28</v>
      </c>
      <c r="AU398" s="3" t="s">
        <v>10</v>
      </c>
      <c r="AV398" s="3" t="s">
        <v>107</v>
      </c>
      <c r="AW398" s="4" t="s">
        <v>108</v>
      </c>
      <c r="AX398" s="4" t="s">
        <v>109</v>
      </c>
      <c r="AY398" s="4">
        <v>2010</v>
      </c>
      <c r="AZ398" s="3" t="s">
        <v>14</v>
      </c>
      <c r="BA398" s="3" t="s">
        <v>14</v>
      </c>
      <c r="BB398" s="3">
        <v>1000</v>
      </c>
      <c r="BC398" s="3">
        <v>1</v>
      </c>
      <c r="BD398" s="3">
        <v>0</v>
      </c>
      <c r="BE398" s="3">
        <v>0</v>
      </c>
      <c r="BF398" s="3">
        <v>0</v>
      </c>
      <c r="BG398" s="4" t="s">
        <v>15</v>
      </c>
      <c r="BH398" s="4" t="s">
        <v>623</v>
      </c>
      <c r="BI398" s="4" t="s">
        <v>17</v>
      </c>
      <c r="BJ398" s="4" t="s">
        <v>119</v>
      </c>
      <c r="BK398" s="4"/>
      <c r="BL398" s="3">
        <v>0.374</v>
      </c>
      <c r="BM398" s="3"/>
      <c r="BN398" s="3"/>
      <c r="BO398" s="3" t="s">
        <v>20</v>
      </c>
      <c r="BP398" s="3" t="s">
        <v>20</v>
      </c>
      <c r="BQ398" s="3"/>
    </row>
    <row r="399" spans="1:69" x14ac:dyDescent="0.25">
      <c r="A399" s="2">
        <v>177</v>
      </c>
      <c r="B399" s="3" t="s">
        <v>1258</v>
      </c>
      <c r="C399" s="3">
        <v>177.3</v>
      </c>
      <c r="D399" s="3" t="s">
        <v>1265</v>
      </c>
      <c r="E399" s="3" t="s">
        <v>1266</v>
      </c>
      <c r="F399" s="3"/>
      <c r="G399" s="3"/>
      <c r="H399" s="3" t="str">
        <f>IF(AK399&lt;'2_3 - Outliers'!$F$11,"Exclude, Low outlier",IF(AK399&gt;'2_3 - Outliers'!$F$12,"Exclude, High outlier",""))</f>
        <v/>
      </c>
      <c r="I399" s="3">
        <f>IF(AM399="",VLOOKUP(BI399,'4 -Impute_SE'!$B$10:$C$21,2,FALSE),Database!AM399)</f>
        <v>4.0343716433941995E-2</v>
      </c>
      <c r="J399" s="3">
        <f t="shared" si="78"/>
        <v>24.787007454739086</v>
      </c>
      <c r="K399" s="3" t="s">
        <v>1753</v>
      </c>
      <c r="L399" s="3">
        <f>1/VLOOKUP($K399,'5-7 Weighting'!J:K,2,FALSE)</f>
        <v>1</v>
      </c>
      <c r="M399" s="3">
        <f t="shared" si="79"/>
        <v>24.787007454739086</v>
      </c>
      <c r="N399" s="3">
        <f>M399/(VLOOKUP($BI399,'5-7 Weighting'!$M$9:$N$20,2,FALSE)/VLOOKUP($BI399,'5-7 Weighting'!$M$9:$O$20,3,FALSE))</f>
        <v>0.45847030417109019</v>
      </c>
      <c r="O399" s="3">
        <f t="shared" si="80"/>
        <v>0.17220144624666148</v>
      </c>
      <c r="P399" s="3" t="e">
        <f>1/VLOOKUP($K399,'5-7 Weighting'!Y:Z,2,FALSE)</f>
        <v>#N/A</v>
      </c>
      <c r="Q399" s="3" t="e">
        <f t="shared" si="84"/>
        <v>#N/A</v>
      </c>
      <c r="R399" s="3" t="e">
        <f>Q399/(VLOOKUP($BI399,'5-7 Weighting'!$AC$12:$AD$20,2,FALSE)/(VLOOKUP($BI399,'5-7 Weighting'!$AC$12:$AE$20,3,FALSE)))</f>
        <v>#N/A</v>
      </c>
      <c r="S399" s="3" t="e">
        <f t="shared" si="81"/>
        <v>#N/A</v>
      </c>
      <c r="T399" s="3" t="e">
        <f>1/VLOOKUP($K399,'5-7 Weighting'!$AO$9:$AP$311,2,FALSE)</f>
        <v>#N/A</v>
      </c>
      <c r="U399" s="3" t="e">
        <f t="shared" si="85"/>
        <v>#N/A</v>
      </c>
      <c r="V399" s="3" t="e">
        <f>U399/(VLOOKUP($BI399,'5-7 Weighting'!$AS$12:$AT$22,2,FALSE)/VLOOKUP($BI399,'5-7 Weighting'!$AS$12:$AU$22,3,FALSE))</f>
        <v>#N/A</v>
      </c>
      <c r="W399" s="3" t="e">
        <f t="shared" si="86"/>
        <v>#N/A</v>
      </c>
      <c r="X399" s="3">
        <f>1/VLOOKUP($K399,'5-7 Weighting'!$BE$9:$BF$487,2,FALSE)</f>
        <v>1</v>
      </c>
      <c r="Y399" s="3">
        <f t="shared" si="87"/>
        <v>24.787007454739086</v>
      </c>
      <c r="Z399" s="3">
        <f>Y399/(VLOOKUP($BI399,'5-7 Weighting'!$BI$12:$BJ$23,2,FALSE)/VLOOKUP($BI399,'5-7 Weighting'!$BI$12:$BK$23,3,FALSE))</f>
        <v>0.38307142439652142</v>
      </c>
      <c r="AA399" s="3">
        <f t="shared" si="88"/>
        <v>0.14388162700333343</v>
      </c>
      <c r="AB399" s="3">
        <f>1/VLOOKUP($K399,'5-7 Weighting'!$BU$9:$BV$415,2,FALSE)</f>
        <v>1</v>
      </c>
      <c r="AC399" s="3">
        <f t="shared" si="89"/>
        <v>24.787007454739086</v>
      </c>
      <c r="AD399" s="3">
        <f>AC399/(VLOOKUP($BI399,'5-7 Weighting'!$BY$12:$BZ$23,2,FALSE)/(VLOOKUP($BI399,'5-7 Weighting'!$BY$12:$CA$23,3,FALSE)))</f>
        <v>1.0966936528642441</v>
      </c>
      <c r="AE399" s="3">
        <f t="shared" si="82"/>
        <v>0.41191813601581007</v>
      </c>
      <c r="AF399" s="3">
        <f>1/VLOOKUP($K399,'5-7 Weighting'!$CK$9:CL$445,2,FALSE)</f>
        <v>1</v>
      </c>
      <c r="AG399" s="3">
        <f t="shared" si="90"/>
        <v>24.787007454739086</v>
      </c>
      <c r="AH399" s="3">
        <f>AG399/(VLOOKUP($BI399,'5-7 Weighting'!$CO$12:$CP$23,2,FALSE)/(VLOOKUP($BI399,'5-7 Weighting'!$CO$12:$CQ$23,3,FALSE)))</f>
        <v>0.38001095303840432</v>
      </c>
      <c r="AI399" s="3">
        <f t="shared" si="83"/>
        <v>0.14273211396122465</v>
      </c>
      <c r="AJ399" s="3" t="s">
        <v>370</v>
      </c>
      <c r="AK399" s="6">
        <v>0.37559999999999999</v>
      </c>
      <c r="AL399" s="3" t="s">
        <v>358</v>
      </c>
      <c r="AM399" s="3">
        <v>4.0343716433941995E-2</v>
      </c>
      <c r="AN399" s="3" t="s">
        <v>26</v>
      </c>
      <c r="AO399" s="3" t="s">
        <v>5</v>
      </c>
      <c r="AP399" s="3" t="s">
        <v>1312</v>
      </c>
      <c r="AQ399" s="3" t="s">
        <v>5</v>
      </c>
      <c r="AR399" s="3" t="s">
        <v>7</v>
      </c>
      <c r="AS399" s="3" t="s">
        <v>1318</v>
      </c>
      <c r="AT399" s="3" t="s">
        <v>38</v>
      </c>
      <c r="AU399" s="3" t="s">
        <v>10</v>
      </c>
      <c r="AV399" s="3" t="s">
        <v>11</v>
      </c>
      <c r="AW399" s="4" t="s">
        <v>340</v>
      </c>
      <c r="AX399" s="4" t="s">
        <v>1343</v>
      </c>
      <c r="AY399" s="4">
        <v>2014</v>
      </c>
      <c r="AZ399" s="3" t="s">
        <v>14</v>
      </c>
      <c r="BA399" s="3" t="s">
        <v>2425</v>
      </c>
      <c r="BB399" s="3">
        <v>491</v>
      </c>
      <c r="BC399" s="3">
        <v>1</v>
      </c>
      <c r="BD399" s="3">
        <v>0</v>
      </c>
      <c r="BE399" s="3">
        <v>1</v>
      </c>
      <c r="BF399" s="3">
        <v>1</v>
      </c>
      <c r="BG399" s="4" t="s">
        <v>15</v>
      </c>
      <c r="BH399" s="4" t="s">
        <v>1391</v>
      </c>
      <c r="BI399" s="4" t="s">
        <v>17</v>
      </c>
      <c r="BJ399" s="4" t="s">
        <v>33</v>
      </c>
      <c r="BK399" s="4"/>
      <c r="BL399" s="3">
        <v>0.37559999999999999</v>
      </c>
      <c r="BM399" s="3"/>
      <c r="BN399" s="3"/>
      <c r="BO399" s="3"/>
      <c r="BP399" s="3">
        <v>9.31</v>
      </c>
      <c r="BQ399" s="3" t="s">
        <v>1305</v>
      </c>
    </row>
    <row r="400" spans="1:69" x14ac:dyDescent="0.25">
      <c r="A400" s="2">
        <v>169</v>
      </c>
      <c r="B400" s="3" t="s">
        <v>1233</v>
      </c>
      <c r="C400" s="3">
        <v>169.1</v>
      </c>
      <c r="D400" s="3" t="s">
        <v>1234</v>
      </c>
      <c r="E400" s="3" t="s">
        <v>1235</v>
      </c>
      <c r="F400" s="3"/>
      <c r="G400" s="3"/>
      <c r="H400" s="3" t="str">
        <f>IF(AK400&lt;'2_3 - Outliers'!$F$11,"Exclude, Low outlier",IF(AK400&gt;'2_3 - Outliers'!$F$12,"Exclude, High outlier",""))</f>
        <v/>
      </c>
      <c r="I400" s="3">
        <f>IF(AM400="",VLOOKUP(BI400,'4 -Impute_SE'!$B$10:$C$21,2,FALSE),Database!AM400)</f>
        <v>7.2774455336555952E-2</v>
      </c>
      <c r="J400" s="3">
        <f t="shared" si="78"/>
        <v>13.741085321427086</v>
      </c>
      <c r="K400" s="3" t="s">
        <v>1754</v>
      </c>
      <c r="L400" s="3">
        <f>1/VLOOKUP($K400,'5-7 Weighting'!J:K,2,FALSE)</f>
        <v>1</v>
      </c>
      <c r="M400" s="3">
        <f t="shared" si="79"/>
        <v>13.741085321427086</v>
      </c>
      <c r="N400" s="3">
        <f>M400/(VLOOKUP($BI400,'5-7 Weighting'!$M$9:$N$20,2,FALSE)/VLOOKUP($BI400,'5-7 Weighting'!$M$9:$O$20,3,FALSE))</f>
        <v>0.25416055481724115</v>
      </c>
      <c r="O400" s="3">
        <f t="shared" si="80"/>
        <v>9.6921114751074774E-2</v>
      </c>
      <c r="P400" s="3" t="e">
        <f>1/VLOOKUP($K400,'5-7 Weighting'!Y:Z,2,FALSE)</f>
        <v>#N/A</v>
      </c>
      <c r="Q400" s="3" t="e">
        <f t="shared" si="84"/>
        <v>#N/A</v>
      </c>
      <c r="R400" s="3" t="e">
        <f>Q400/(VLOOKUP($BI400,'5-7 Weighting'!$AC$12:$AD$20,2,FALSE)/(VLOOKUP($BI400,'5-7 Weighting'!$AC$12:$AE$20,3,FALSE)))</f>
        <v>#N/A</v>
      </c>
      <c r="S400" s="3" t="e">
        <f t="shared" si="81"/>
        <v>#N/A</v>
      </c>
      <c r="T400" s="3" t="e">
        <f>1/VLOOKUP($K400,'5-7 Weighting'!$AO$9:$AP$311,2,FALSE)</f>
        <v>#N/A</v>
      </c>
      <c r="U400" s="3" t="e">
        <f t="shared" si="85"/>
        <v>#N/A</v>
      </c>
      <c r="V400" s="3" t="e">
        <f>U400/(VLOOKUP($BI400,'5-7 Weighting'!$AS$12:$AT$22,2,FALSE)/VLOOKUP($BI400,'5-7 Weighting'!$AS$12:$AU$22,3,FALSE))</f>
        <v>#N/A</v>
      </c>
      <c r="W400" s="3" t="e">
        <f t="shared" si="86"/>
        <v>#N/A</v>
      </c>
      <c r="X400" s="3">
        <f>1/VLOOKUP($K400,'5-7 Weighting'!$BE$9:$BF$487,2,FALSE)</f>
        <v>1</v>
      </c>
      <c r="Y400" s="3">
        <f t="shared" si="87"/>
        <v>13.741085321427086</v>
      </c>
      <c r="Z400" s="3">
        <f>Y400/(VLOOKUP($BI400,'5-7 Weighting'!$BI$12:$BJ$23,2,FALSE)/VLOOKUP($BI400,'5-7 Weighting'!$BI$12:$BK$23,3,FALSE))</f>
        <v>0.21236194552508617</v>
      </c>
      <c r="AA400" s="3">
        <f t="shared" si="88"/>
        <v>8.0981710579749441E-2</v>
      </c>
      <c r="AB400" s="3">
        <f>1/VLOOKUP($K400,'5-7 Weighting'!$BU$9:$BV$415,2,FALSE)</f>
        <v>1</v>
      </c>
      <c r="AC400" s="3">
        <f t="shared" si="89"/>
        <v>13.741085321427086</v>
      </c>
      <c r="AD400" s="3">
        <f>AC400/(VLOOKUP($BI400,'5-7 Weighting'!$BY$12:$BZ$23,2,FALSE)/(VLOOKUP($BI400,'5-7 Weighting'!$BY$12:$CA$23,3,FALSE)))</f>
        <v>0.60797016674935056</v>
      </c>
      <c r="AE400" s="3">
        <f t="shared" si="82"/>
        <v>0.23184221618934961</v>
      </c>
      <c r="AF400" s="3">
        <f>1/VLOOKUP($K400,'5-7 Weighting'!$CK$9:CL$445,2,FALSE)</f>
        <v>1</v>
      </c>
      <c r="AG400" s="3">
        <f t="shared" si="90"/>
        <v>13.741085321427086</v>
      </c>
      <c r="AH400" s="3">
        <f>AG400/(VLOOKUP($BI400,'5-7 Weighting'!$CO$12:$CP$23,2,FALSE)/(VLOOKUP($BI400,'5-7 Weighting'!$CO$12:$CQ$23,3,FALSE)))</f>
        <v>0.21066532288387133</v>
      </c>
      <c r="AI400" s="3">
        <f t="shared" si="83"/>
        <v>8.0334723647348782E-2</v>
      </c>
      <c r="AJ400" s="3" t="s">
        <v>24</v>
      </c>
      <c r="AK400" s="6">
        <v>0.3813381459635532</v>
      </c>
      <c r="AL400" s="3" t="s">
        <v>25</v>
      </c>
      <c r="AM400" s="3">
        <v>7.2774455336555952E-2</v>
      </c>
      <c r="AN400" s="3" t="s">
        <v>26</v>
      </c>
      <c r="AO400" s="3" t="s">
        <v>5</v>
      </c>
      <c r="AP400" s="3" t="s">
        <v>1312</v>
      </c>
      <c r="AQ400" s="3" t="s">
        <v>5</v>
      </c>
      <c r="AR400" s="3" t="s">
        <v>7</v>
      </c>
      <c r="AS400" s="3" t="s">
        <v>1323</v>
      </c>
      <c r="AT400" s="3" t="s">
        <v>698</v>
      </c>
      <c r="AU400" s="3" t="s">
        <v>10</v>
      </c>
      <c r="AV400" s="3" t="s">
        <v>11</v>
      </c>
      <c r="AW400" s="4" t="s">
        <v>1340</v>
      </c>
      <c r="AX400" s="4" t="s">
        <v>13</v>
      </c>
      <c r="AY400" s="4">
        <v>2012</v>
      </c>
      <c r="AZ400" s="3" t="s">
        <v>14</v>
      </c>
      <c r="BA400" s="3" t="s">
        <v>2425</v>
      </c>
      <c r="BB400" s="3">
        <v>48</v>
      </c>
      <c r="BC400" s="3">
        <v>1</v>
      </c>
      <c r="BD400" s="3">
        <v>0</v>
      </c>
      <c r="BE400" s="3">
        <v>1</v>
      </c>
      <c r="BF400" s="3">
        <v>1</v>
      </c>
      <c r="BG400" s="4" t="s">
        <v>15</v>
      </c>
      <c r="BH400" s="4" t="s">
        <v>1378</v>
      </c>
      <c r="BI400" s="4" t="s">
        <v>17</v>
      </c>
      <c r="BJ400" s="4" t="s">
        <v>33</v>
      </c>
      <c r="BK400" s="4"/>
      <c r="BL400" s="3">
        <v>0.19</v>
      </c>
      <c r="BM400" s="3"/>
      <c r="BN400" s="3"/>
      <c r="BO400" s="3"/>
      <c r="BP400" s="3">
        <v>5.24</v>
      </c>
      <c r="BQ400" s="3" t="s">
        <v>1305</v>
      </c>
    </row>
    <row r="401" spans="1:69" x14ac:dyDescent="0.25">
      <c r="A401" s="2">
        <v>86</v>
      </c>
      <c r="B401" s="3" t="s">
        <v>585</v>
      </c>
      <c r="C401" s="3">
        <v>86.1</v>
      </c>
      <c r="D401" s="3" t="s">
        <v>586</v>
      </c>
      <c r="E401" s="3" t="s">
        <v>587</v>
      </c>
      <c r="F401" s="3"/>
      <c r="G401" s="3"/>
      <c r="H401" s="3" t="str">
        <f>IF(AK401&lt;'2_3 - Outliers'!$F$11,"Exclude, Low outlier",IF(AK401&gt;'2_3 - Outliers'!$F$12,"Exclude, High outlier",""))</f>
        <v/>
      </c>
      <c r="I401" s="3">
        <f>IF(AM401="",VLOOKUP(BI401,'4 -Impute_SE'!$B$10:$C$21,2,FALSE),Database!AM401)</f>
        <v>0.12883537881963511</v>
      </c>
      <c r="J401" s="3">
        <f t="shared" si="78"/>
        <v>7.7618431300610675</v>
      </c>
      <c r="K401" s="3" t="s">
        <v>1755</v>
      </c>
      <c r="L401" s="3">
        <f>1/VLOOKUP($K401,'5-7 Weighting'!J:K,2,FALSE)</f>
        <v>1</v>
      </c>
      <c r="M401" s="3">
        <f t="shared" si="79"/>
        <v>7.7618431300610675</v>
      </c>
      <c r="N401" s="3">
        <f>M401/(VLOOKUP($BI401,'5-7 Weighting'!$M$9:$N$20,2,FALSE)/VLOOKUP($BI401,'5-7 Weighting'!$M$9:$O$20,3,FALSE))</f>
        <v>0.73333879637414301</v>
      </c>
      <c r="O401" s="3">
        <f t="shared" si="80"/>
        <v>0.28160209780767093</v>
      </c>
      <c r="P401" s="3" t="e">
        <f>1/VLOOKUP($K401,'5-7 Weighting'!Y:Z,2,FALSE)</f>
        <v>#N/A</v>
      </c>
      <c r="Q401" s="3" t="e">
        <f t="shared" si="84"/>
        <v>#N/A</v>
      </c>
      <c r="R401" s="3" t="e">
        <f>Q401/(VLOOKUP($BI401,'5-7 Weighting'!$AC$12:$AD$20,2,FALSE)/(VLOOKUP($BI401,'5-7 Weighting'!$AC$12:$AE$20,3,FALSE)))</f>
        <v>#N/A</v>
      </c>
      <c r="S401" s="3" t="e">
        <f t="shared" si="81"/>
        <v>#N/A</v>
      </c>
      <c r="T401" s="3" t="e">
        <f>1/VLOOKUP($K401,'5-7 Weighting'!$AO$9:$AP$311,2,FALSE)</f>
        <v>#N/A</v>
      </c>
      <c r="U401" s="3" t="e">
        <f t="shared" si="85"/>
        <v>#N/A</v>
      </c>
      <c r="V401" s="3" t="e">
        <f>U401/(VLOOKUP($BI401,'5-7 Weighting'!$AS$12:$AT$22,2,FALSE)/VLOOKUP($BI401,'5-7 Weighting'!$AS$12:$AU$22,3,FALSE))</f>
        <v>#N/A</v>
      </c>
      <c r="W401" s="3" t="e">
        <f t="shared" si="86"/>
        <v>#N/A</v>
      </c>
      <c r="X401" s="3">
        <f>1/VLOOKUP($K401,'5-7 Weighting'!$BE$9:$BF$487,2,FALSE)</f>
        <v>1</v>
      </c>
      <c r="Y401" s="3">
        <f t="shared" si="87"/>
        <v>7.7618431300610675</v>
      </c>
      <c r="Z401" s="3">
        <f>Y401/(VLOOKUP($BI401,'5-7 Weighting'!$BI$12:$BJ$23,2,FALSE)/VLOOKUP($BI401,'5-7 Weighting'!$BI$12:$BK$23,3,FALSE))</f>
        <v>0.57516661211188524</v>
      </c>
      <c r="AA401" s="3">
        <f t="shared" si="88"/>
        <v>0.22086397905096394</v>
      </c>
      <c r="AB401" s="3">
        <f>1/VLOOKUP($K401,'5-7 Weighting'!$BU$9:$BV$415,2,FALSE)</f>
        <v>1</v>
      </c>
      <c r="AC401" s="3">
        <f t="shared" si="89"/>
        <v>7.7618431300610675</v>
      </c>
      <c r="AD401" s="3">
        <f>AC401/(VLOOKUP($BI401,'5-7 Weighting'!$BY$12:$BZ$23,2,FALSE)/(VLOOKUP($BI401,'5-7 Weighting'!$BY$12:$CA$23,3,FALSE)))</f>
        <v>0.57949293917418154</v>
      </c>
      <c r="AE401" s="3">
        <f t="shared" si="82"/>
        <v>0.2225252886428857</v>
      </c>
      <c r="AF401" s="3">
        <f>1/VLOOKUP($K401,'5-7 Weighting'!$CK$9:CL$445,2,FALSE)</f>
        <v>1</v>
      </c>
      <c r="AG401" s="3">
        <f t="shared" si="90"/>
        <v>7.7618431300610675</v>
      </c>
      <c r="AH401" s="3">
        <f>AG401/(VLOOKUP($BI401,'5-7 Weighting'!$CO$12:$CP$23,2,FALSE)/(VLOOKUP($BI401,'5-7 Weighting'!$CO$12:$CQ$23,3,FALSE)))</f>
        <v>0.59246421905720315</v>
      </c>
      <c r="AI401" s="3">
        <f t="shared" si="83"/>
        <v>0.22750626011796601</v>
      </c>
      <c r="AJ401" s="3"/>
      <c r="AK401" s="6">
        <v>0.38400000000000001</v>
      </c>
      <c r="AL401" s="3" t="s">
        <v>4</v>
      </c>
      <c r="AM401" s="3"/>
      <c r="AN401" s="3"/>
      <c r="AO401" s="3" t="s">
        <v>5</v>
      </c>
      <c r="AP401" s="3" t="s">
        <v>6</v>
      </c>
      <c r="AQ401" s="3" t="s">
        <v>5</v>
      </c>
      <c r="AR401" s="3" t="s">
        <v>7</v>
      </c>
      <c r="AS401" s="3" t="s">
        <v>8</v>
      </c>
      <c r="AT401" s="3" t="s">
        <v>28</v>
      </c>
      <c r="AU401" s="3" t="s">
        <v>10</v>
      </c>
      <c r="AV401" s="3" t="s">
        <v>182</v>
      </c>
      <c r="AW401" s="4" t="s">
        <v>12</v>
      </c>
      <c r="AX401" s="4" t="s">
        <v>232</v>
      </c>
      <c r="AY401" s="4" t="s">
        <v>588</v>
      </c>
      <c r="AZ401" s="3" t="s">
        <v>2425</v>
      </c>
      <c r="BA401" s="3" t="s">
        <v>14</v>
      </c>
      <c r="BB401" s="3">
        <v>120</v>
      </c>
      <c r="BC401" s="3">
        <v>1</v>
      </c>
      <c r="BD401" s="3">
        <v>0</v>
      </c>
      <c r="BE401" s="3">
        <v>1</v>
      </c>
      <c r="BF401" s="3">
        <v>1</v>
      </c>
      <c r="BG401" s="4" t="s">
        <v>332</v>
      </c>
      <c r="BH401" s="4" t="s">
        <v>589</v>
      </c>
      <c r="BI401" s="4" t="s">
        <v>468</v>
      </c>
      <c r="BJ401" s="4" t="s">
        <v>33</v>
      </c>
      <c r="BK401" s="4"/>
      <c r="BL401" s="3">
        <v>2.74</v>
      </c>
      <c r="BM401" s="3"/>
      <c r="BN401" s="3"/>
      <c r="BO401" s="3" t="s">
        <v>20</v>
      </c>
      <c r="BP401" s="3" t="s">
        <v>20</v>
      </c>
      <c r="BQ401" s="3"/>
    </row>
    <row r="402" spans="1:69" x14ac:dyDescent="0.25">
      <c r="A402" s="2">
        <v>103</v>
      </c>
      <c r="B402" s="3" t="s">
        <v>264</v>
      </c>
      <c r="C402" s="3">
        <v>103.1</v>
      </c>
      <c r="D402" s="3" t="s">
        <v>511</v>
      </c>
      <c r="E402" s="3" t="s">
        <v>266</v>
      </c>
      <c r="F402" s="3"/>
      <c r="G402" s="3"/>
      <c r="H402" s="3" t="str">
        <f>IF(AK402&lt;'2_3 - Outliers'!$F$11,"Exclude, Low outlier",IF(AK402&gt;'2_3 - Outliers'!$F$12,"Exclude, High outlier",""))</f>
        <v/>
      </c>
      <c r="I402" s="3">
        <f>IF(AM402="",VLOOKUP(BI402,'4 -Impute_SE'!$B$10:$C$21,2,FALSE),Database!AM402)</f>
        <v>0.21624649859943978</v>
      </c>
      <c r="J402" s="3">
        <f t="shared" si="78"/>
        <v>4.6243523316062172</v>
      </c>
      <c r="K402" s="3" t="s">
        <v>1756</v>
      </c>
      <c r="L402" s="3">
        <f>1/VLOOKUP($K402,'5-7 Weighting'!J:K,2,FALSE)</f>
        <v>1</v>
      </c>
      <c r="M402" s="3">
        <f t="shared" si="79"/>
        <v>4.6243523316062172</v>
      </c>
      <c r="N402" s="3">
        <f>M402/(VLOOKUP($BI402,'5-7 Weighting'!$M$9:$N$20,2,FALSE)/VLOOKUP($BI402,'5-7 Weighting'!$M$9:$O$20,3,FALSE))</f>
        <v>3.2259738122040916E-7</v>
      </c>
      <c r="O402" s="3">
        <f t="shared" si="80"/>
        <v>1.2452258915107794E-7</v>
      </c>
      <c r="P402" s="3" t="e">
        <f>1/VLOOKUP($K402,'5-7 Weighting'!Y:Z,2,FALSE)</f>
        <v>#N/A</v>
      </c>
      <c r="Q402" s="3" t="e">
        <f t="shared" si="84"/>
        <v>#N/A</v>
      </c>
      <c r="R402" s="3" t="e">
        <f>Q402/(VLOOKUP($BI402,'5-7 Weighting'!$AC$12:$AD$20,2,FALSE)/(VLOOKUP($BI402,'5-7 Weighting'!$AC$12:$AE$20,3,FALSE)))</f>
        <v>#N/A</v>
      </c>
      <c r="S402" s="3" t="e">
        <f t="shared" si="81"/>
        <v>#N/A</v>
      </c>
      <c r="T402" s="3" t="e">
        <f>1/VLOOKUP($K402,'5-7 Weighting'!$AO$9:$AP$311,2,FALSE)</f>
        <v>#N/A</v>
      </c>
      <c r="U402" s="3" t="e">
        <f t="shared" si="85"/>
        <v>#N/A</v>
      </c>
      <c r="V402" s="3" t="e">
        <f>U402/(VLOOKUP($BI402,'5-7 Weighting'!$AS$12:$AT$22,2,FALSE)/VLOOKUP($BI402,'5-7 Weighting'!$AS$12:$AU$22,3,FALSE))</f>
        <v>#N/A</v>
      </c>
      <c r="W402" s="3" t="e">
        <f t="shared" si="86"/>
        <v>#N/A</v>
      </c>
      <c r="X402" s="3">
        <f>1/VLOOKUP($K402,'5-7 Weighting'!$BE$9:$BF$487,2,FALSE)</f>
        <v>1</v>
      </c>
      <c r="Y402" s="3">
        <f t="shared" si="87"/>
        <v>4.6243523316062172</v>
      </c>
      <c r="Z402" s="3">
        <f>Y402/(VLOOKUP($BI402,'5-7 Weighting'!$BI$12:$BJ$23,2,FALSE)/VLOOKUP($BI402,'5-7 Weighting'!$BI$12:$BK$23,3,FALSE))</f>
        <v>1.6520948143516338E-2</v>
      </c>
      <c r="AA402" s="3">
        <f t="shared" si="88"/>
        <v>6.3770859833973065E-3</v>
      </c>
      <c r="AB402" s="3">
        <f>1/VLOOKUP($K402,'5-7 Weighting'!$BU$9:$BV$415,2,FALSE)</f>
        <v>1</v>
      </c>
      <c r="AC402" s="3">
        <f t="shared" si="89"/>
        <v>4.6243523316062172</v>
      </c>
      <c r="AD402" s="3">
        <f>AC402/(VLOOKUP($BI402,'5-7 Weighting'!$BY$12:$BZ$23,2,FALSE)/(VLOOKUP($BI402,'5-7 Weighting'!$BY$12:$CA$23,3,FALSE)))</f>
        <v>1.5344338981564374E-2</v>
      </c>
      <c r="AE402" s="3">
        <f t="shared" si="82"/>
        <v>5.9229148468838482E-3</v>
      </c>
      <c r="AF402" s="3">
        <f>1/VLOOKUP($K402,'5-7 Weighting'!$CK$9:CL$445,2,FALSE)</f>
        <v>1</v>
      </c>
      <c r="AG402" s="3">
        <f t="shared" si="90"/>
        <v>4.6243523316062172</v>
      </c>
      <c r="AH402" s="3">
        <f>AG402/(VLOOKUP($BI402,'5-7 Weighting'!$CO$12:$CP$23,2,FALSE)/(VLOOKUP($BI402,'5-7 Weighting'!$CO$12:$CQ$23,3,FALSE)))</f>
        <v>1.6130107767924248E-7</v>
      </c>
      <c r="AI402" s="3">
        <f t="shared" si="83"/>
        <v>6.2262215984187597E-8</v>
      </c>
      <c r="AJ402" s="3" t="s">
        <v>267</v>
      </c>
      <c r="AK402" s="6">
        <v>0.38600000000000001</v>
      </c>
      <c r="AL402" s="3" t="s">
        <v>176</v>
      </c>
      <c r="AM402" s="3">
        <v>0.21624649859943978</v>
      </c>
      <c r="AN402" s="3" t="s">
        <v>26</v>
      </c>
      <c r="AO402" s="3" t="s">
        <v>5</v>
      </c>
      <c r="AP402" s="3" t="s">
        <v>6</v>
      </c>
      <c r="AQ402" s="3" t="s">
        <v>5</v>
      </c>
      <c r="AR402" s="3" t="s">
        <v>268</v>
      </c>
      <c r="AS402" s="3" t="s">
        <v>269</v>
      </c>
      <c r="AT402" s="3" t="s">
        <v>103</v>
      </c>
      <c r="AU402" s="3" t="s">
        <v>10</v>
      </c>
      <c r="AV402" s="3" t="s">
        <v>39</v>
      </c>
      <c r="AW402" s="4" t="s">
        <v>12</v>
      </c>
      <c r="AX402" s="4" t="s">
        <v>13</v>
      </c>
      <c r="AY402" s="4">
        <v>2010</v>
      </c>
      <c r="AZ402" s="3" t="s">
        <v>14</v>
      </c>
      <c r="BA402" s="3" t="s">
        <v>14</v>
      </c>
      <c r="BB402" s="3">
        <v>4399</v>
      </c>
      <c r="BC402" s="3">
        <v>1</v>
      </c>
      <c r="BD402" s="3">
        <v>0</v>
      </c>
      <c r="BE402" s="3">
        <v>1</v>
      </c>
      <c r="BF402" s="3">
        <v>1</v>
      </c>
      <c r="BG402" s="4" t="s">
        <v>97</v>
      </c>
      <c r="BH402" s="4" t="s">
        <v>512</v>
      </c>
      <c r="BI402" s="4" t="s">
        <v>1401</v>
      </c>
      <c r="BJ402" s="4" t="s">
        <v>271</v>
      </c>
      <c r="BK402" s="4"/>
      <c r="BL402" s="3">
        <v>0.38600000000000001</v>
      </c>
      <c r="BM402" s="3"/>
      <c r="BN402" s="3"/>
      <c r="BO402" s="3" t="s">
        <v>20</v>
      </c>
      <c r="BP402" s="3">
        <v>1.7849999999999999</v>
      </c>
      <c r="BQ402" s="3"/>
    </row>
    <row r="403" spans="1:69" x14ac:dyDescent="0.25">
      <c r="A403" s="2">
        <v>178</v>
      </c>
      <c r="B403" s="3" t="s">
        <v>1268</v>
      </c>
      <c r="C403" s="3">
        <v>178.1</v>
      </c>
      <c r="D403" s="3" t="s">
        <v>1272</v>
      </c>
      <c r="E403" s="3" t="s">
        <v>1270</v>
      </c>
      <c r="F403" s="3"/>
      <c r="G403" s="3"/>
      <c r="H403" s="3" t="str">
        <f>IF(AK403&lt;'2_3 - Outliers'!$F$11,"Exclude, Low outlier",IF(AK403&gt;'2_3 - Outliers'!$F$12,"Exclude, High outlier",""))</f>
        <v/>
      </c>
      <c r="I403" s="3">
        <f>IF(AM403="",VLOOKUP(BI403,'4 -Impute_SE'!$B$10:$C$21,2,FALSE),Database!AM403)</f>
        <v>0.18630000000000002</v>
      </c>
      <c r="J403" s="3">
        <f t="shared" si="78"/>
        <v>5.3676865271068159</v>
      </c>
      <c r="K403" s="3" t="s">
        <v>1757</v>
      </c>
      <c r="L403" s="3">
        <f>1/VLOOKUP($K403,'5-7 Weighting'!J:K,2,FALSE)</f>
        <v>1</v>
      </c>
      <c r="M403" s="3">
        <f t="shared" si="79"/>
        <v>5.3676865271068159</v>
      </c>
      <c r="N403" s="3">
        <f>M403/(VLOOKUP($BI403,'5-7 Weighting'!$M$9:$N$20,2,FALSE)/VLOOKUP($BI403,'5-7 Weighting'!$M$9:$O$20,3,FALSE))</f>
        <v>7.2838325460184053E-2</v>
      </c>
      <c r="O403" s="3">
        <f t="shared" si="80"/>
        <v>2.814472895781512E-2</v>
      </c>
      <c r="P403" s="3" t="e">
        <f>1/VLOOKUP($K403,'5-7 Weighting'!Y:Z,2,FALSE)</f>
        <v>#N/A</v>
      </c>
      <c r="Q403" s="3" t="e">
        <f t="shared" si="84"/>
        <v>#N/A</v>
      </c>
      <c r="R403" s="3" t="e">
        <f>Q403/(VLOOKUP($BI403,'5-7 Weighting'!$AC$12:$AD$20,2,FALSE)/(VLOOKUP($BI403,'5-7 Weighting'!$AC$12:$AE$20,3,FALSE)))</f>
        <v>#N/A</v>
      </c>
      <c r="S403" s="3" t="e">
        <f t="shared" si="81"/>
        <v>#N/A</v>
      </c>
      <c r="T403" s="3" t="e">
        <f>1/VLOOKUP($K403,'5-7 Weighting'!$AO$9:$AP$311,2,FALSE)</f>
        <v>#N/A</v>
      </c>
      <c r="U403" s="3" t="e">
        <f t="shared" si="85"/>
        <v>#N/A</v>
      </c>
      <c r="V403" s="3" t="e">
        <f>U403/(VLOOKUP($BI403,'5-7 Weighting'!$AS$12:$AT$22,2,FALSE)/VLOOKUP($BI403,'5-7 Weighting'!$AS$12:$AU$22,3,FALSE))</f>
        <v>#N/A</v>
      </c>
      <c r="W403" s="3" t="e">
        <f t="shared" si="86"/>
        <v>#N/A</v>
      </c>
      <c r="X403" s="3">
        <f>1/VLOOKUP($K403,'5-7 Weighting'!$BE$9:$BF$487,2,FALSE)</f>
        <v>1</v>
      </c>
      <c r="Y403" s="3">
        <f t="shared" si="87"/>
        <v>5.3676865271068159</v>
      </c>
      <c r="Z403" s="3">
        <f>Y403/(VLOOKUP($BI403,'5-7 Weighting'!$BI$12:$BJ$23,2,FALSE)/VLOOKUP($BI403,'5-7 Weighting'!$BI$12:$BK$23,3,FALSE))</f>
        <v>6.2180662479848048E-2</v>
      </c>
      <c r="AA403" s="3">
        <f t="shared" si="88"/>
        <v>2.4026607982213288E-2</v>
      </c>
      <c r="AB403" s="3">
        <f>1/VLOOKUP($K403,'5-7 Weighting'!$BU$9:$BV$415,2,FALSE)</f>
        <v>1</v>
      </c>
      <c r="AC403" s="3">
        <f t="shared" si="89"/>
        <v>5.3676865271068159</v>
      </c>
      <c r="AD403" s="3">
        <f>AC403/(VLOOKUP($BI403,'5-7 Weighting'!$BY$12:$BZ$23,2,FALSE)/(VLOOKUP($BI403,'5-7 Weighting'!$BY$12:$CA$23,3,FALSE)))</f>
        <v>3.9766165082134014E-2</v>
      </c>
      <c r="AE403" s="3">
        <f t="shared" si="82"/>
        <v>1.5365646187736583E-2</v>
      </c>
      <c r="AF403" s="3">
        <f>1/VLOOKUP($K403,'5-7 Weighting'!$CK$9:CL$445,2,FALSE)</f>
        <v>1</v>
      </c>
      <c r="AG403" s="3">
        <f t="shared" si="90"/>
        <v>5.3676865271068159</v>
      </c>
      <c r="AH403" s="3">
        <f>AG403/(VLOOKUP($BI403,'5-7 Weighting'!$CO$12:$CP$23,2,FALSE)/(VLOOKUP($BI403,'5-7 Weighting'!$CO$12:$CQ$23,3,FALSE)))</f>
        <v>5.0921878322095625E-2</v>
      </c>
      <c r="AI403" s="3">
        <f t="shared" si="83"/>
        <v>1.9676213783657751E-2</v>
      </c>
      <c r="AJ403" s="3" t="s">
        <v>1306</v>
      </c>
      <c r="AK403" s="6">
        <v>0.38640000000000002</v>
      </c>
      <c r="AL403" s="3" t="s">
        <v>134</v>
      </c>
      <c r="AM403" s="3">
        <v>0.18630000000000002</v>
      </c>
      <c r="AN403" s="3" t="s">
        <v>1310</v>
      </c>
      <c r="AO403" s="3" t="s">
        <v>5</v>
      </c>
      <c r="AP403" s="3" t="s">
        <v>1312</v>
      </c>
      <c r="AQ403" s="3" t="s">
        <v>5</v>
      </c>
      <c r="AR403" s="3" t="s">
        <v>201</v>
      </c>
      <c r="AS403" s="3" t="s">
        <v>1328</v>
      </c>
      <c r="AT403" s="3" t="s">
        <v>38</v>
      </c>
      <c r="AU403" s="3" t="s">
        <v>57</v>
      </c>
      <c r="AV403" s="3" t="s">
        <v>11</v>
      </c>
      <c r="AW403" s="4" t="s">
        <v>12</v>
      </c>
      <c r="AX403" s="4" t="s">
        <v>13</v>
      </c>
      <c r="AY403" s="4">
        <v>2012</v>
      </c>
      <c r="AZ403" s="3" t="s">
        <v>14</v>
      </c>
      <c r="BA403" s="3" t="s">
        <v>2425</v>
      </c>
      <c r="BB403" s="3">
        <v>2431</v>
      </c>
      <c r="BC403" s="3">
        <v>1</v>
      </c>
      <c r="BD403" s="3">
        <v>0</v>
      </c>
      <c r="BE403" s="3">
        <v>1</v>
      </c>
      <c r="BF403" s="3">
        <v>1</v>
      </c>
      <c r="BG403" s="4" t="s">
        <v>348</v>
      </c>
      <c r="BH403" s="4" t="s">
        <v>1394</v>
      </c>
      <c r="BI403" s="4" t="s">
        <v>645</v>
      </c>
      <c r="BJ403" s="4" t="s">
        <v>1408</v>
      </c>
      <c r="BK403" s="4"/>
      <c r="BL403" s="3">
        <v>0.56000000000000005</v>
      </c>
      <c r="BM403" s="3"/>
      <c r="BN403" s="3"/>
      <c r="BO403" s="3"/>
      <c r="BP403" s="3">
        <v>2.074074074074074</v>
      </c>
      <c r="BQ403" s="3" t="s">
        <v>125</v>
      </c>
    </row>
    <row r="404" spans="1:69" x14ac:dyDescent="0.25">
      <c r="A404" s="2">
        <v>32</v>
      </c>
      <c r="B404" s="3" t="s">
        <v>43</v>
      </c>
      <c r="C404" s="3">
        <v>32.1</v>
      </c>
      <c r="D404" s="3" t="s">
        <v>193</v>
      </c>
      <c r="E404" s="3" t="s">
        <v>45</v>
      </c>
      <c r="F404" s="3"/>
      <c r="G404" s="3"/>
      <c r="H404" s="3" t="str">
        <f>IF(AK404&lt;'2_3 - Outliers'!$F$11,"Exclude, Low outlier",IF(AK404&gt;'2_3 - Outliers'!$F$12,"Exclude, High outlier",""))</f>
        <v/>
      </c>
      <c r="I404" s="3">
        <f>IF(AM404="",VLOOKUP(BI404,'4 -Impute_SE'!$B$10:$C$21,2,FALSE),Database!AM404)</f>
        <v>8.9811958026009553E-2</v>
      </c>
      <c r="J404" s="3">
        <f t="shared" si="78"/>
        <v>11.134374775688554</v>
      </c>
      <c r="K404" s="3" t="s">
        <v>1758</v>
      </c>
      <c r="L404" s="3">
        <f>1/VLOOKUP($K404,'5-7 Weighting'!J:K,2,FALSE)</f>
        <v>0.5</v>
      </c>
      <c r="M404" s="3">
        <f t="shared" si="79"/>
        <v>5.5671873878442772</v>
      </c>
      <c r="N404" s="3">
        <f>M404/(VLOOKUP($BI404,'5-7 Weighting'!$M$9:$N$20,2,FALSE)/VLOOKUP($BI404,'5-7 Weighting'!$M$9:$O$20,3,FALSE))</f>
        <v>0.11278076575527531</v>
      </c>
      <c r="O404" s="3">
        <f t="shared" si="80"/>
        <v>4.4567870160677613E-2</v>
      </c>
      <c r="P404" s="3" t="e">
        <f>1/VLOOKUP($K404,'5-7 Weighting'!Y:Z,2,FALSE)</f>
        <v>#N/A</v>
      </c>
      <c r="Q404" s="3" t="e">
        <f t="shared" si="84"/>
        <v>#N/A</v>
      </c>
      <c r="R404" s="3" t="e">
        <f>Q404/(VLOOKUP($BI404,'5-7 Weighting'!$AC$12:$AD$20,2,FALSE)/(VLOOKUP($BI404,'5-7 Weighting'!$AC$12:$AE$20,3,FALSE)))</f>
        <v>#N/A</v>
      </c>
      <c r="S404" s="3" t="e">
        <f t="shared" si="81"/>
        <v>#N/A</v>
      </c>
      <c r="T404" s="3" t="e">
        <f>1/VLOOKUP($K404,'5-7 Weighting'!$AO$9:$AP$311,2,FALSE)</f>
        <v>#N/A</v>
      </c>
      <c r="U404" s="3" t="e">
        <f t="shared" si="85"/>
        <v>#N/A</v>
      </c>
      <c r="V404" s="3" t="e">
        <f>U404/(VLOOKUP($BI404,'5-7 Weighting'!$AS$12:$AT$22,2,FALSE)/VLOOKUP($BI404,'5-7 Weighting'!$AS$12:$AU$22,3,FALSE))</f>
        <v>#N/A</v>
      </c>
      <c r="W404" s="3" t="e">
        <f t="shared" si="86"/>
        <v>#N/A</v>
      </c>
      <c r="X404" s="3">
        <f>1/VLOOKUP($K404,'5-7 Weighting'!$BE$9:$BF$487,2,FALSE)</f>
        <v>1</v>
      </c>
      <c r="Y404" s="3">
        <f t="shared" si="87"/>
        <v>11.134374775688554</v>
      </c>
      <c r="Z404" s="3">
        <f>Y404/(VLOOKUP($BI404,'5-7 Weighting'!$BI$12:$BJ$23,2,FALSE)/VLOOKUP($BI404,'5-7 Weighting'!$BI$12:$BK$23,3,FALSE))</f>
        <v>0.17583563974101832</v>
      </c>
      <c r="AA404" s="3">
        <f t="shared" si="88"/>
        <v>6.948542962194626E-2</v>
      </c>
      <c r="AB404" s="3">
        <f>1/VLOOKUP($K404,'5-7 Weighting'!$BU$9:$BV$415,2,FALSE)</f>
        <v>0.5</v>
      </c>
      <c r="AC404" s="3">
        <f t="shared" si="89"/>
        <v>5.5671873878442772</v>
      </c>
      <c r="AD404" s="3">
        <f>AC404/(VLOOKUP($BI404,'5-7 Weighting'!$BY$12:$BZ$23,2,FALSE)/(VLOOKUP($BI404,'5-7 Weighting'!$BY$12:$CA$23,3,FALSE)))</f>
        <v>0.29913683557451354</v>
      </c>
      <c r="AE404" s="3">
        <f t="shared" si="82"/>
        <v>0.11821068565086676</v>
      </c>
      <c r="AF404" s="3" t="e">
        <f>1/VLOOKUP($K404,'5-7 Weighting'!$CK$9:CL$445,2,FALSE)</f>
        <v>#N/A</v>
      </c>
      <c r="AG404" s="3" t="e">
        <f t="shared" si="90"/>
        <v>#N/A</v>
      </c>
      <c r="AH404" s="3" t="e">
        <f>AG404/(VLOOKUP($BI404,'5-7 Weighting'!$CO$12:$CP$23,2,FALSE)/(VLOOKUP($BI404,'5-7 Weighting'!$CO$12:$CQ$23,3,FALSE)))</f>
        <v>#N/A</v>
      </c>
      <c r="AI404" s="3" t="e">
        <f t="shared" si="83"/>
        <v>#N/A</v>
      </c>
      <c r="AJ404" s="3" t="s">
        <v>46</v>
      </c>
      <c r="AK404" s="6">
        <v>0.39517261531444209</v>
      </c>
      <c r="AL404" s="3" t="s">
        <v>25</v>
      </c>
      <c r="AM404" s="3">
        <v>8.9811958026009553E-2</v>
      </c>
      <c r="AN404" s="3" t="s">
        <v>26</v>
      </c>
      <c r="AO404" s="3" t="s">
        <v>5</v>
      </c>
      <c r="AP404" s="3" t="s">
        <v>6</v>
      </c>
      <c r="AQ404" s="3" t="s">
        <v>5</v>
      </c>
      <c r="AR404" s="3" t="s">
        <v>7</v>
      </c>
      <c r="AS404" s="3" t="s">
        <v>48</v>
      </c>
      <c r="AT404" s="3" t="s">
        <v>28</v>
      </c>
      <c r="AU404" s="3" t="s">
        <v>10</v>
      </c>
      <c r="AV404" s="3" t="s">
        <v>11</v>
      </c>
      <c r="AW404" s="4" t="s">
        <v>12</v>
      </c>
      <c r="AX404" s="4" t="s">
        <v>49</v>
      </c>
      <c r="AY404" s="4">
        <v>2000</v>
      </c>
      <c r="AZ404" s="3" t="s">
        <v>30</v>
      </c>
      <c r="BA404" s="3" t="s">
        <v>14</v>
      </c>
      <c r="BB404" s="3" t="s">
        <v>50</v>
      </c>
      <c r="BC404" s="3">
        <v>0</v>
      </c>
      <c r="BD404" s="3">
        <v>0</v>
      </c>
      <c r="BE404" s="3">
        <v>1</v>
      </c>
      <c r="BF404" s="3">
        <v>1</v>
      </c>
      <c r="BG404" s="4" t="s">
        <v>15</v>
      </c>
      <c r="BH404" s="4" t="s">
        <v>194</v>
      </c>
      <c r="BI404" s="4" t="s">
        <v>42</v>
      </c>
      <c r="BJ404" s="4" t="s">
        <v>33</v>
      </c>
      <c r="BK404" s="4"/>
      <c r="BL404" s="3">
        <v>1.48</v>
      </c>
      <c r="BM404" s="3"/>
      <c r="BN404" s="3"/>
      <c r="BO404" s="3" t="s">
        <v>20</v>
      </c>
      <c r="BP404" s="3">
        <v>4.4000000000000004</v>
      </c>
      <c r="BQ404" s="3"/>
    </row>
    <row r="405" spans="1:69" x14ac:dyDescent="0.25">
      <c r="A405" s="2">
        <v>131</v>
      </c>
      <c r="B405" s="3" t="s">
        <v>68</v>
      </c>
      <c r="C405" s="3">
        <v>131.30000000000001</v>
      </c>
      <c r="D405" s="3" t="s">
        <v>189</v>
      </c>
      <c r="E405" s="3" t="s">
        <v>190</v>
      </c>
      <c r="F405" s="3">
        <v>1</v>
      </c>
      <c r="G405" s="3"/>
      <c r="H405" s="3" t="str">
        <f>IF(AK405&lt;'2_3 - Outliers'!$F$11,"Exclude, Low outlier",IF(AK405&gt;'2_3 - Outliers'!$F$12,"Exclude, High outlier",""))</f>
        <v/>
      </c>
      <c r="I405" s="3">
        <f>IF(AM405="",VLOOKUP(BI405,'4 -Impute_SE'!$B$10:$C$21,2,FALSE),Database!AM405)</f>
        <v>9.3150684931506855E-2</v>
      </c>
      <c r="J405" s="3">
        <f t="shared" si="78"/>
        <v>10.735294117647058</v>
      </c>
      <c r="K405" s="3" t="s">
        <v>1759</v>
      </c>
      <c r="L405" s="3">
        <f>1/VLOOKUP($K405,'5-7 Weighting'!J:K,2,FALSE)</f>
        <v>1</v>
      </c>
      <c r="M405" s="3">
        <f t="shared" si="79"/>
        <v>10.735294117647058</v>
      </c>
      <c r="N405" s="3">
        <f>M405/(VLOOKUP($BI405,'5-7 Weighting'!$M$9:$N$20,2,FALSE)/VLOOKUP($BI405,'5-7 Weighting'!$M$9:$O$20,3,FALSE))</f>
        <v>0.19856425058454361</v>
      </c>
      <c r="O405" s="3">
        <f t="shared" si="80"/>
        <v>8.1014214238493795E-2</v>
      </c>
      <c r="P405" s="3">
        <f>1/VLOOKUP($K405,'5-7 Weighting'!Y:Z,2,FALSE)</f>
        <v>1</v>
      </c>
      <c r="Q405" s="3">
        <f t="shared" si="84"/>
        <v>10.735294117647058</v>
      </c>
      <c r="R405" s="3">
        <f>Q405/(VLOOKUP($BI405,'5-7 Weighting'!$AC$12:$AD$20,2,FALSE)/(VLOOKUP($BI405,'5-7 Weighting'!$AC$12:$AE$20,3,FALSE)))</f>
        <v>3.9788932514903154E-2</v>
      </c>
      <c r="S405" s="3">
        <f t="shared" si="81"/>
        <v>1.6233884466080487E-2</v>
      </c>
      <c r="T405" s="3">
        <f>1/VLOOKUP($K405,'5-7 Weighting'!$AO$9:$AP$311,2,FALSE)</f>
        <v>1</v>
      </c>
      <c r="U405" s="3">
        <f t="shared" si="85"/>
        <v>10.735294117647058</v>
      </c>
      <c r="V405" s="3">
        <f>U405/(VLOOKUP($BI405,'5-7 Weighting'!$AS$12:$AT$22,2,FALSE)/VLOOKUP($BI405,'5-7 Weighting'!$AS$12:$AU$22,3,FALSE))</f>
        <v>0.66150615982764172</v>
      </c>
      <c r="W405" s="3">
        <f t="shared" si="86"/>
        <v>0.26989451320967783</v>
      </c>
      <c r="X405" s="3" t="e">
        <f>1/VLOOKUP($K405,'5-7 Weighting'!$BE$9:$BF$487,2,FALSE)</f>
        <v>#N/A</v>
      </c>
      <c r="Y405" s="3" t="e">
        <f t="shared" si="87"/>
        <v>#N/A</v>
      </c>
      <c r="Z405" s="3" t="e">
        <f>Y405/(VLOOKUP($BI405,'5-7 Weighting'!$BI$12:$BJ$23,2,FALSE)/VLOOKUP($BI405,'5-7 Weighting'!$BI$12:$BK$23,3,FALSE))</f>
        <v>#N/A</v>
      </c>
      <c r="AA405" s="3" t="e">
        <f t="shared" si="88"/>
        <v>#N/A</v>
      </c>
      <c r="AB405" s="3">
        <f>1/VLOOKUP($K405,'5-7 Weighting'!$BU$9:$BV$415,2,FALSE)</f>
        <v>1</v>
      </c>
      <c r="AC405" s="3">
        <f t="shared" si="89"/>
        <v>10.735294117647058</v>
      </c>
      <c r="AD405" s="3">
        <f>AC405/(VLOOKUP($BI405,'5-7 Weighting'!$BY$12:$BZ$23,2,FALSE)/(VLOOKUP($BI405,'5-7 Weighting'!$BY$12:$CA$23,3,FALSE)))</f>
        <v>0.47497984345034011</v>
      </c>
      <c r="AE405" s="3">
        <f t="shared" si="82"/>
        <v>0.19379177612773879</v>
      </c>
      <c r="AF405" s="3" t="e">
        <f>1/VLOOKUP($K405,'5-7 Weighting'!$CK$9:CL$445,2,FALSE)</f>
        <v>#N/A</v>
      </c>
      <c r="AG405" s="3" t="e">
        <f t="shared" si="90"/>
        <v>#N/A</v>
      </c>
      <c r="AH405" s="3" t="e">
        <f>AG405/(VLOOKUP($BI405,'5-7 Weighting'!$CO$12:$CP$23,2,FALSE)/(VLOOKUP($BI405,'5-7 Weighting'!$CO$12:$CQ$23,3,FALSE)))</f>
        <v>#N/A</v>
      </c>
      <c r="AI405" s="3" t="e">
        <f t="shared" si="83"/>
        <v>#N/A</v>
      </c>
      <c r="AJ405" s="3" t="s">
        <v>643</v>
      </c>
      <c r="AK405" s="6">
        <v>0.40800000000000003</v>
      </c>
      <c r="AL405" s="3" t="s">
        <v>72</v>
      </c>
      <c r="AM405" s="3">
        <v>9.3150684931506855E-2</v>
      </c>
      <c r="AN405" s="3" t="s">
        <v>26</v>
      </c>
      <c r="AO405" s="3" t="s">
        <v>5</v>
      </c>
      <c r="AP405" s="3" t="s">
        <v>6</v>
      </c>
      <c r="AQ405" s="3" t="s">
        <v>5</v>
      </c>
      <c r="AR405" s="3" t="s">
        <v>55</v>
      </c>
      <c r="AS405" s="3" t="s">
        <v>37</v>
      </c>
      <c r="AT405" s="3" t="s">
        <v>73</v>
      </c>
      <c r="AU405" s="3" t="s">
        <v>57</v>
      </c>
      <c r="AV405" s="3" t="s">
        <v>191</v>
      </c>
      <c r="AW405" s="4" t="s">
        <v>75</v>
      </c>
      <c r="AX405" s="4" t="s">
        <v>75</v>
      </c>
      <c r="AY405" s="4">
        <v>1991</v>
      </c>
      <c r="AZ405" s="3" t="s">
        <v>30</v>
      </c>
      <c r="BA405" s="3" t="s">
        <v>30</v>
      </c>
      <c r="BB405" s="3">
        <v>20246</v>
      </c>
      <c r="BC405" s="3">
        <v>0</v>
      </c>
      <c r="BD405" s="3">
        <v>0</v>
      </c>
      <c r="BE405" s="3">
        <v>1</v>
      </c>
      <c r="BF405" s="3">
        <v>1</v>
      </c>
      <c r="BG405" s="4" t="s">
        <v>15</v>
      </c>
      <c r="BH405" s="4" t="s">
        <v>192</v>
      </c>
      <c r="BI405" s="4" t="s">
        <v>17</v>
      </c>
      <c r="BJ405" s="4" t="s">
        <v>77</v>
      </c>
      <c r="BK405" s="4" t="s">
        <v>78</v>
      </c>
      <c r="BL405" s="3">
        <v>5.1000000000000004E-3</v>
      </c>
      <c r="BM405" s="3">
        <v>1.005113027136717</v>
      </c>
      <c r="BN405" s="3"/>
      <c r="BO405" s="3" t="s">
        <v>60</v>
      </c>
      <c r="BP405" s="3">
        <v>4.38</v>
      </c>
      <c r="BQ405" s="3"/>
    </row>
    <row r="406" spans="1:69" x14ac:dyDescent="0.25">
      <c r="A406" s="2">
        <v>7</v>
      </c>
      <c r="B406" s="3" t="s">
        <v>602</v>
      </c>
      <c r="C406" s="3">
        <v>7.3</v>
      </c>
      <c r="D406" s="3" t="s">
        <v>603</v>
      </c>
      <c r="E406" s="3" t="s">
        <v>604</v>
      </c>
      <c r="F406" s="3"/>
      <c r="G406" s="3"/>
      <c r="H406" s="3" t="str">
        <f>IF(AK406&lt;'2_3 - Outliers'!$F$11,"Exclude, Low outlier",IF(AK406&gt;'2_3 - Outliers'!$F$12,"Exclude, High outlier",""))</f>
        <v/>
      </c>
      <c r="I406" s="3">
        <f>IF(AM406="",VLOOKUP(BI406,'4 -Impute_SE'!$B$10:$C$21,2,FALSE),Database!AM406)</f>
        <v>6.6174137092853677E-2</v>
      </c>
      <c r="J406" s="3">
        <f t="shared" si="78"/>
        <v>15.111643973488135</v>
      </c>
      <c r="K406" s="3" t="s">
        <v>1749</v>
      </c>
      <c r="L406" s="3">
        <f>1/VLOOKUP($K406,'5-7 Weighting'!J:K,2,FALSE)</f>
        <v>0.33333333333333331</v>
      </c>
      <c r="M406" s="3">
        <f t="shared" si="79"/>
        <v>5.0372146578293782</v>
      </c>
      <c r="N406" s="3">
        <f>M406/(VLOOKUP($BI406,'5-7 Weighting'!$M$9:$N$20,2,FALSE)/VLOOKUP($BI406,'5-7 Weighting'!$M$9:$O$20,3,FALSE))</f>
        <v>9.3170316770472703E-2</v>
      </c>
      <c r="O406" s="3">
        <f t="shared" si="80"/>
        <v>3.80470864585803E-2</v>
      </c>
      <c r="P406" s="3" t="e">
        <f>1/VLOOKUP($K406,'5-7 Weighting'!Y:Z,2,FALSE)</f>
        <v>#N/A</v>
      </c>
      <c r="Q406" s="3" t="e">
        <f t="shared" si="84"/>
        <v>#N/A</v>
      </c>
      <c r="R406" s="3" t="e">
        <f>Q406/(VLOOKUP($BI406,'5-7 Weighting'!$AC$12:$AD$20,2,FALSE)/(VLOOKUP($BI406,'5-7 Weighting'!$AC$12:$AE$20,3,FALSE)))</f>
        <v>#N/A</v>
      </c>
      <c r="S406" s="3" t="e">
        <f t="shared" si="81"/>
        <v>#N/A</v>
      </c>
      <c r="T406" s="3">
        <f>1/VLOOKUP($K406,'5-7 Weighting'!$AO$9:$AP$311,2,FALSE)</f>
        <v>0.33333333333333331</v>
      </c>
      <c r="U406" s="3">
        <f t="shared" si="85"/>
        <v>5.0372146578293782</v>
      </c>
      <c r="V406" s="3">
        <f>U406/(VLOOKUP($BI406,'5-7 Weighting'!$AS$12:$AT$22,2,FALSE)/VLOOKUP($BI406,'5-7 Weighting'!$AS$12:$AU$22,3,FALSE))</f>
        <v>0.31039191735331373</v>
      </c>
      <c r="W406" s="3">
        <f t="shared" si="86"/>
        <v>0.12675182960554962</v>
      </c>
      <c r="X406" s="3" t="e">
        <f>1/VLOOKUP($K406,'5-7 Weighting'!$BE$9:$BF$487,2,FALSE)</f>
        <v>#N/A</v>
      </c>
      <c r="Y406" s="3" t="e">
        <f t="shared" si="87"/>
        <v>#N/A</v>
      </c>
      <c r="Z406" s="3" t="e">
        <f>Y406/(VLOOKUP($BI406,'5-7 Weighting'!$BI$12:$BJ$23,2,FALSE)/VLOOKUP($BI406,'5-7 Weighting'!$BI$12:$BK$23,3,FALSE))</f>
        <v>#N/A</v>
      </c>
      <c r="AA406" s="3" t="e">
        <f t="shared" si="88"/>
        <v>#N/A</v>
      </c>
      <c r="AB406" s="3">
        <f>1/VLOOKUP($K406,'5-7 Weighting'!$BU$9:$BV$415,2,FALSE)</f>
        <v>0.33333333333333331</v>
      </c>
      <c r="AC406" s="3">
        <f t="shared" si="89"/>
        <v>5.0372146578293782</v>
      </c>
      <c r="AD406" s="3">
        <f>AC406/(VLOOKUP($BI406,'5-7 Weighting'!$BY$12:$BZ$23,2,FALSE)/(VLOOKUP($BI406,'5-7 Weighting'!$BY$12:$CA$23,3,FALSE)))</f>
        <v>0.22287004001767927</v>
      </c>
      <c r="AE406" s="3">
        <f t="shared" si="82"/>
        <v>9.1011343263643518E-2</v>
      </c>
      <c r="AF406" s="3">
        <f>1/VLOOKUP($K406,'5-7 Weighting'!$CK$9:CL$445,2,FALSE)</f>
        <v>0.33333333333333331</v>
      </c>
      <c r="AG406" s="3">
        <f t="shared" si="90"/>
        <v>5.0372146578293782</v>
      </c>
      <c r="AH406" s="3">
        <f>AG406/(VLOOKUP($BI406,'5-7 Weighting'!$CO$12:$CP$23,2,FALSE)/(VLOOKUP($BI406,'5-7 Weighting'!$CO$12:$CQ$23,3,FALSE)))</f>
        <v>7.7225810589522451E-2</v>
      </c>
      <c r="AI406" s="3">
        <f t="shared" si="83"/>
        <v>3.1535978347823741E-2</v>
      </c>
      <c r="AJ406" s="3" t="s">
        <v>605</v>
      </c>
      <c r="AK406" s="6">
        <v>0.40836060000000002</v>
      </c>
      <c r="AL406" s="3" t="s">
        <v>462</v>
      </c>
      <c r="AM406" s="3">
        <v>6.6174137092853677E-2</v>
      </c>
      <c r="AN406" s="3" t="s">
        <v>26</v>
      </c>
      <c r="AO406" s="3" t="s">
        <v>5</v>
      </c>
      <c r="AP406" s="3" t="s">
        <v>6</v>
      </c>
      <c r="AQ406" s="3" t="s">
        <v>5</v>
      </c>
      <c r="AR406" s="3" t="s">
        <v>55</v>
      </c>
      <c r="AS406" s="3" t="s">
        <v>606</v>
      </c>
      <c r="AT406" s="3" t="s">
        <v>56</v>
      </c>
      <c r="AU406" s="3" t="s">
        <v>57</v>
      </c>
      <c r="AV406" s="3" t="s">
        <v>39</v>
      </c>
      <c r="AW406" s="3" t="s">
        <v>12</v>
      </c>
      <c r="AX406" s="3" t="s">
        <v>330</v>
      </c>
      <c r="AY406" s="3" t="s">
        <v>607</v>
      </c>
      <c r="AZ406" s="3" t="s">
        <v>2425</v>
      </c>
      <c r="BA406" s="3" t="s">
        <v>30</v>
      </c>
      <c r="BB406" s="3">
        <v>2127</v>
      </c>
      <c r="BC406" s="3">
        <v>1</v>
      </c>
      <c r="BD406" s="3">
        <v>0</v>
      </c>
      <c r="BE406" s="3">
        <v>1</v>
      </c>
      <c r="BF406" s="3">
        <v>1</v>
      </c>
      <c r="BG406" s="3" t="s">
        <v>15</v>
      </c>
      <c r="BH406" s="3" t="s">
        <v>16</v>
      </c>
      <c r="BI406" s="3" t="s">
        <v>17</v>
      </c>
      <c r="BJ406" s="3" t="s">
        <v>58</v>
      </c>
      <c r="BK406" s="4" t="s">
        <v>59</v>
      </c>
      <c r="BL406" s="3">
        <v>6.0000000000000001E-3</v>
      </c>
      <c r="BM406" s="3">
        <v>1.0060180360540649</v>
      </c>
      <c r="BN406" s="3"/>
      <c r="BO406" s="3" t="s">
        <v>60</v>
      </c>
      <c r="BP406" s="3">
        <v>6.1710000000000003</v>
      </c>
      <c r="BQ406" s="3"/>
    </row>
    <row r="407" spans="1:69" x14ac:dyDescent="0.25">
      <c r="A407" s="2">
        <v>15</v>
      </c>
      <c r="B407" s="3" t="s">
        <v>153</v>
      </c>
      <c r="C407" s="3">
        <v>15.1</v>
      </c>
      <c r="D407" s="3" t="s">
        <v>186</v>
      </c>
      <c r="E407" s="3" t="s">
        <v>187</v>
      </c>
      <c r="F407" s="3"/>
      <c r="G407" s="3"/>
      <c r="H407" s="3" t="str">
        <f>IF(AK407&lt;'2_3 - Outliers'!$F$11,"Exclude, Low outlier",IF(AK407&gt;'2_3 - Outliers'!$F$12,"Exclude, High outlier",""))</f>
        <v/>
      </c>
      <c r="I407" s="3">
        <f>IF(AM407="",VLOOKUP(BI407,'4 -Impute_SE'!$B$10:$C$21,2,FALSE),Database!AM407)</f>
        <v>1.0725890985324948E-2</v>
      </c>
      <c r="J407" s="3">
        <f t="shared" si="78"/>
        <v>93.232347911067663</v>
      </c>
      <c r="K407" s="3" t="s">
        <v>1760</v>
      </c>
      <c r="L407" s="3">
        <f>1/VLOOKUP($K407,'5-7 Weighting'!J:K,2,FALSE)</f>
        <v>1</v>
      </c>
      <c r="M407" s="3">
        <f t="shared" si="79"/>
        <v>93.232347911067663</v>
      </c>
      <c r="N407" s="3">
        <f>M407/(VLOOKUP($BI407,'5-7 Weighting'!$M$9:$N$20,2,FALSE)/VLOOKUP($BI407,'5-7 Weighting'!$M$9:$O$20,3,FALSE))</f>
        <v>1.888712352943448</v>
      </c>
      <c r="O407" s="3">
        <f t="shared" si="80"/>
        <v>0.77304996605975329</v>
      </c>
      <c r="P407" s="3" t="e">
        <f>1/VLOOKUP($K407,'5-7 Weighting'!Y:Z,2,FALSE)</f>
        <v>#N/A</v>
      </c>
      <c r="Q407" s="3" t="e">
        <f t="shared" si="84"/>
        <v>#N/A</v>
      </c>
      <c r="R407" s="3" t="e">
        <f>Q407/(VLOOKUP($BI407,'5-7 Weighting'!$AC$12:$AD$20,2,FALSE)/(VLOOKUP($BI407,'5-7 Weighting'!$AC$12:$AE$20,3,FALSE)))</f>
        <v>#N/A</v>
      </c>
      <c r="S407" s="3" t="e">
        <f t="shared" si="81"/>
        <v>#N/A</v>
      </c>
      <c r="T407" s="3">
        <f>1/VLOOKUP($K407,'5-7 Weighting'!$AO$9:$AP$311,2,FALSE)</f>
        <v>1</v>
      </c>
      <c r="U407" s="3">
        <f t="shared" si="85"/>
        <v>93.232347911067663</v>
      </c>
      <c r="V407" s="3">
        <f>U407/(VLOOKUP($BI407,'5-7 Weighting'!$AS$12:$AT$22,2,FALSE)/VLOOKUP($BI407,'5-7 Weighting'!$AS$12:$AU$22,3,FALSE))</f>
        <v>5.2545224389547807</v>
      </c>
      <c r="W407" s="3">
        <f t="shared" si="86"/>
        <v>2.1506760342641917</v>
      </c>
      <c r="X407" s="3" t="e">
        <f>1/VLOOKUP($K407,'5-7 Weighting'!$BE$9:$BF$487,2,FALSE)</f>
        <v>#N/A</v>
      </c>
      <c r="Y407" s="3" t="e">
        <f t="shared" si="87"/>
        <v>#N/A</v>
      </c>
      <c r="Z407" s="3" t="e">
        <f>Y407/(VLOOKUP($BI407,'5-7 Weighting'!$BI$12:$BJ$23,2,FALSE)/VLOOKUP($BI407,'5-7 Weighting'!$BI$12:$BK$23,3,FALSE))</f>
        <v>#N/A</v>
      </c>
      <c r="AA407" s="3" t="e">
        <f t="shared" si="88"/>
        <v>#N/A</v>
      </c>
      <c r="AB407" s="3">
        <f>1/VLOOKUP($K407,'5-7 Weighting'!$BU$9:$BV$415,2,FALSE)</f>
        <v>1</v>
      </c>
      <c r="AC407" s="3">
        <f t="shared" si="89"/>
        <v>93.232347911067663</v>
      </c>
      <c r="AD407" s="3">
        <f>AC407/(VLOOKUP($BI407,'5-7 Weighting'!$BY$12:$BZ$23,2,FALSE)/(VLOOKUP($BI407,'5-7 Weighting'!$BY$12:$CA$23,3,FALSE)))</f>
        <v>5.0095726233670277</v>
      </c>
      <c r="AE407" s="3">
        <f t="shared" si="82"/>
        <v>2.0504180747441243</v>
      </c>
      <c r="AF407" s="3" t="e">
        <f>1/VLOOKUP($K407,'5-7 Weighting'!$CK$9:CL$445,2,FALSE)</f>
        <v>#N/A</v>
      </c>
      <c r="AG407" s="3" t="e">
        <f t="shared" si="90"/>
        <v>#N/A</v>
      </c>
      <c r="AH407" s="3" t="e">
        <f>AG407/(VLOOKUP($BI407,'5-7 Weighting'!$CO$12:$CP$23,2,FALSE)/(VLOOKUP($BI407,'5-7 Weighting'!$CO$12:$CQ$23,3,FALSE)))</f>
        <v>#N/A</v>
      </c>
      <c r="AI407" s="3" t="e">
        <f t="shared" si="83"/>
        <v>#N/A</v>
      </c>
      <c r="AJ407" s="3" t="s">
        <v>156</v>
      </c>
      <c r="AK407" s="6">
        <v>0.4093</v>
      </c>
      <c r="AL407" s="3" t="s">
        <v>176</v>
      </c>
      <c r="AM407" s="3">
        <v>1.0725890985324948E-2</v>
      </c>
      <c r="AN407" s="3" t="s">
        <v>26</v>
      </c>
      <c r="AO407" s="3" t="s">
        <v>5</v>
      </c>
      <c r="AP407" s="3" t="s">
        <v>6</v>
      </c>
      <c r="AQ407" s="3" t="s">
        <v>5</v>
      </c>
      <c r="AR407" s="3" t="s">
        <v>7</v>
      </c>
      <c r="AS407" s="3" t="s">
        <v>37</v>
      </c>
      <c r="AT407" s="3" t="s">
        <v>28</v>
      </c>
      <c r="AU407" s="3" t="s">
        <v>57</v>
      </c>
      <c r="AV407" s="3" t="s">
        <v>39</v>
      </c>
      <c r="AW407" s="3" t="s">
        <v>12</v>
      </c>
      <c r="AX407" s="3" t="s">
        <v>188</v>
      </c>
      <c r="AY407" s="3">
        <v>2000</v>
      </c>
      <c r="AZ407" s="3" t="s">
        <v>30</v>
      </c>
      <c r="BA407" s="3" t="s">
        <v>30</v>
      </c>
      <c r="BB407" s="3">
        <v>5727</v>
      </c>
      <c r="BC407" s="3">
        <v>0</v>
      </c>
      <c r="BD407" s="3">
        <v>0</v>
      </c>
      <c r="BE407" s="3">
        <v>1</v>
      </c>
      <c r="BF407" s="3">
        <v>1</v>
      </c>
      <c r="BG407" s="3" t="s">
        <v>15</v>
      </c>
      <c r="BH407" s="3" t="s">
        <v>41</v>
      </c>
      <c r="BI407" s="3" t="s">
        <v>42</v>
      </c>
      <c r="BJ407" s="3" t="s">
        <v>33</v>
      </c>
      <c r="BK407" s="3"/>
      <c r="BL407" s="3">
        <v>0.4093</v>
      </c>
      <c r="BM407" s="3"/>
      <c r="BN407" s="3"/>
      <c r="BO407" s="3" t="s">
        <v>20</v>
      </c>
      <c r="BP407" s="3">
        <v>38.159999999999997</v>
      </c>
      <c r="BQ407" s="3"/>
    </row>
    <row r="408" spans="1:69" x14ac:dyDescent="0.25">
      <c r="A408" s="2">
        <v>15</v>
      </c>
      <c r="B408" s="3" t="s">
        <v>153</v>
      </c>
      <c r="C408" s="3">
        <v>15.3</v>
      </c>
      <c r="D408" s="3" t="s">
        <v>184</v>
      </c>
      <c r="E408" s="3" t="s">
        <v>185</v>
      </c>
      <c r="F408" s="3"/>
      <c r="G408" s="3"/>
      <c r="H408" s="3" t="str">
        <f>IF(AK408&lt;'2_3 - Outliers'!$F$11,"Exclude, Low outlier",IF(AK408&gt;'2_3 - Outliers'!$F$12,"Exclude, High outlier",""))</f>
        <v/>
      </c>
      <c r="I408" s="3">
        <f>IF(AM408="",VLOOKUP(BI408,'4 -Impute_SE'!$B$10:$C$21,2,FALSE),Database!AM408)</f>
        <v>2.0450272142503709E-2</v>
      </c>
      <c r="J408" s="3">
        <f t="shared" si="78"/>
        <v>48.899104766513432</v>
      </c>
      <c r="K408" s="3" t="s">
        <v>1761</v>
      </c>
      <c r="L408" s="3">
        <f>1/VLOOKUP($K408,'5-7 Weighting'!J:K,2,FALSE)</f>
        <v>1</v>
      </c>
      <c r="M408" s="3">
        <f t="shared" si="79"/>
        <v>48.899104766513432</v>
      </c>
      <c r="N408" s="3">
        <f>M408/(VLOOKUP($BI408,'5-7 Weighting'!$M$9:$N$20,2,FALSE)/VLOOKUP($BI408,'5-7 Weighting'!$M$9:$O$20,3,FALSE))</f>
        <v>0.99060406918515553</v>
      </c>
      <c r="O408" s="3">
        <f t="shared" si="80"/>
        <v>0.40941666179422476</v>
      </c>
      <c r="P408" s="3" t="e">
        <f>1/VLOOKUP($K408,'5-7 Weighting'!Y:Z,2,FALSE)</f>
        <v>#N/A</v>
      </c>
      <c r="Q408" s="3" t="e">
        <f t="shared" si="84"/>
        <v>#N/A</v>
      </c>
      <c r="R408" s="3" t="e">
        <f>Q408/(VLOOKUP($BI408,'5-7 Weighting'!$AC$12:$AD$20,2,FALSE)/(VLOOKUP($BI408,'5-7 Weighting'!$AC$12:$AE$20,3,FALSE)))</f>
        <v>#N/A</v>
      </c>
      <c r="S408" s="3" t="e">
        <f t="shared" si="81"/>
        <v>#N/A</v>
      </c>
      <c r="T408" s="3">
        <f>1/VLOOKUP($K408,'5-7 Weighting'!$AO$9:$AP$311,2,FALSE)</f>
        <v>1</v>
      </c>
      <c r="U408" s="3">
        <f t="shared" si="85"/>
        <v>48.899104766513432</v>
      </c>
      <c r="V408" s="3">
        <f>U408/(VLOOKUP($BI408,'5-7 Weighting'!$AS$12:$AT$22,2,FALSE)/VLOOKUP($BI408,'5-7 Weighting'!$AS$12:$AU$22,3,FALSE))</f>
        <v>2.7559259098090765</v>
      </c>
      <c r="W408" s="3">
        <f t="shared" si="86"/>
        <v>1.1390241785240913</v>
      </c>
      <c r="X408" s="3" t="e">
        <f>1/VLOOKUP($K408,'5-7 Weighting'!$BE$9:$BF$487,2,FALSE)</f>
        <v>#N/A</v>
      </c>
      <c r="Y408" s="3" t="e">
        <f t="shared" si="87"/>
        <v>#N/A</v>
      </c>
      <c r="Z408" s="3" t="e">
        <f>Y408/(VLOOKUP($BI408,'5-7 Weighting'!$BI$12:$BJ$23,2,FALSE)/VLOOKUP($BI408,'5-7 Weighting'!$BI$12:$BK$23,3,FALSE))</f>
        <v>#N/A</v>
      </c>
      <c r="AA408" s="3" t="e">
        <f t="shared" si="88"/>
        <v>#N/A</v>
      </c>
      <c r="AB408" s="3">
        <f>1/VLOOKUP($K408,'5-7 Weighting'!$BU$9:$BV$415,2,FALSE)</f>
        <v>1</v>
      </c>
      <c r="AC408" s="3">
        <f t="shared" si="89"/>
        <v>48.899104766513432</v>
      </c>
      <c r="AD408" s="3">
        <f>AC408/(VLOOKUP($BI408,'5-7 Weighting'!$BY$12:$BZ$23,2,FALSE)/(VLOOKUP($BI408,'5-7 Weighting'!$BY$12:$CA$23,3,FALSE)))</f>
        <v>2.6274530464377812</v>
      </c>
      <c r="AE408" s="3">
        <f t="shared" si="82"/>
        <v>1.0859263440927349</v>
      </c>
      <c r="AF408" s="3" t="e">
        <f>1/VLOOKUP($K408,'5-7 Weighting'!$CK$9:CL$445,2,FALSE)</f>
        <v>#N/A</v>
      </c>
      <c r="AG408" s="3" t="e">
        <f t="shared" si="90"/>
        <v>#N/A</v>
      </c>
      <c r="AH408" s="3" t="e">
        <f>AG408/(VLOOKUP($BI408,'5-7 Weighting'!$CO$12:$CP$23,2,FALSE)/(VLOOKUP($BI408,'5-7 Weighting'!$CO$12:$CQ$23,3,FALSE)))</f>
        <v>#N/A</v>
      </c>
      <c r="AI408" s="3" t="e">
        <f t="shared" si="83"/>
        <v>#N/A</v>
      </c>
      <c r="AJ408" s="3" t="s">
        <v>156</v>
      </c>
      <c r="AK408" s="6">
        <v>0.4133</v>
      </c>
      <c r="AL408" s="3" t="s">
        <v>157</v>
      </c>
      <c r="AM408" s="3">
        <v>2.0450272142503709E-2</v>
      </c>
      <c r="AN408" s="3" t="s">
        <v>26</v>
      </c>
      <c r="AO408" s="3" t="s">
        <v>5</v>
      </c>
      <c r="AP408" s="3" t="s">
        <v>6</v>
      </c>
      <c r="AQ408" s="3" t="s">
        <v>5</v>
      </c>
      <c r="AR408" s="3" t="s">
        <v>7</v>
      </c>
      <c r="AS408" s="3" t="s">
        <v>37</v>
      </c>
      <c r="AT408" s="3" t="s">
        <v>28</v>
      </c>
      <c r="AU408" s="3" t="s">
        <v>57</v>
      </c>
      <c r="AV408" s="3" t="s">
        <v>39</v>
      </c>
      <c r="AW408" s="4" t="s">
        <v>12</v>
      </c>
      <c r="AX408" s="4" t="s">
        <v>140</v>
      </c>
      <c r="AY408" s="4">
        <v>2000</v>
      </c>
      <c r="AZ408" s="3" t="s">
        <v>30</v>
      </c>
      <c r="BA408" s="3" t="s">
        <v>30</v>
      </c>
      <c r="BB408" s="3">
        <v>1430</v>
      </c>
      <c r="BC408" s="3">
        <v>0</v>
      </c>
      <c r="BD408" s="3">
        <v>0</v>
      </c>
      <c r="BE408" s="3">
        <v>1</v>
      </c>
      <c r="BF408" s="3">
        <v>1</v>
      </c>
      <c r="BG408" s="4" t="s">
        <v>15</v>
      </c>
      <c r="BH408" s="4" t="s">
        <v>41</v>
      </c>
      <c r="BI408" s="4" t="s">
        <v>42</v>
      </c>
      <c r="BJ408" s="4" t="s">
        <v>33</v>
      </c>
      <c r="BK408" s="4"/>
      <c r="BL408" s="3">
        <v>0.4133</v>
      </c>
      <c r="BM408" s="3"/>
      <c r="BN408" s="3"/>
      <c r="BO408" s="3" t="s">
        <v>20</v>
      </c>
      <c r="BP408" s="3">
        <v>20.21</v>
      </c>
      <c r="BQ408" s="3"/>
    </row>
    <row r="409" spans="1:69" x14ac:dyDescent="0.25">
      <c r="A409" s="2">
        <v>70</v>
      </c>
      <c r="B409" s="3" t="s">
        <v>177</v>
      </c>
      <c r="C409" s="3" t="s">
        <v>178</v>
      </c>
      <c r="D409" s="3" t="s">
        <v>179</v>
      </c>
      <c r="E409" s="3" t="s">
        <v>180</v>
      </c>
      <c r="F409" s="3"/>
      <c r="G409" s="3"/>
      <c r="H409" s="3" t="str">
        <f>IF(AK409&lt;'2_3 - Outliers'!$F$11,"Exclude, Low outlier",IF(AK409&gt;'2_3 - Outliers'!$F$12,"Exclude, High outlier",""))</f>
        <v/>
      </c>
      <c r="I409" s="3">
        <f>IF(AM409="",VLOOKUP(BI409,'4 -Impute_SE'!$B$10:$C$21,2,FALSE),Database!AM409)</f>
        <v>9.6625235229886391E-2</v>
      </c>
      <c r="J409" s="3">
        <f t="shared" si="78"/>
        <v>10.349263291528814</v>
      </c>
      <c r="K409" s="3" t="s">
        <v>1762</v>
      </c>
      <c r="L409" s="3">
        <f>1/VLOOKUP($K409,'5-7 Weighting'!J:K,2,FALSE)</f>
        <v>1</v>
      </c>
      <c r="M409" s="3">
        <f t="shared" si="79"/>
        <v>10.349263291528814</v>
      </c>
      <c r="N409" s="3">
        <f>M409/(VLOOKUP($BI409,'5-7 Weighting'!$M$9:$N$20,2,FALSE)/VLOOKUP($BI409,'5-7 Weighting'!$M$9:$O$20,3,FALSE))</f>
        <v>0.19142407157773852</v>
      </c>
      <c r="O409" s="3">
        <f t="shared" si="80"/>
        <v>7.9349538603456241E-2</v>
      </c>
      <c r="P409" s="3" t="e">
        <f>1/VLOOKUP($K409,'5-7 Weighting'!Y:Z,2,FALSE)</f>
        <v>#N/A</v>
      </c>
      <c r="Q409" s="3" t="e">
        <f t="shared" si="84"/>
        <v>#N/A</v>
      </c>
      <c r="R409" s="3" t="e">
        <f>Q409/(VLOOKUP($BI409,'5-7 Weighting'!$AC$12:$AD$20,2,FALSE)/(VLOOKUP($BI409,'5-7 Weighting'!$AC$12:$AE$20,3,FALSE)))</f>
        <v>#N/A</v>
      </c>
      <c r="S409" s="3" t="e">
        <f t="shared" si="81"/>
        <v>#N/A</v>
      </c>
      <c r="T409" s="3" t="e">
        <f>1/VLOOKUP($K409,'5-7 Weighting'!$AO$9:$AP$311,2,FALSE)</f>
        <v>#N/A</v>
      </c>
      <c r="U409" s="3" t="e">
        <f t="shared" si="85"/>
        <v>#N/A</v>
      </c>
      <c r="V409" s="3" t="e">
        <f>U409/(VLOOKUP($BI409,'5-7 Weighting'!$AS$12:$AT$22,2,FALSE)/VLOOKUP($BI409,'5-7 Weighting'!$AS$12:$AU$22,3,FALSE))</f>
        <v>#N/A</v>
      </c>
      <c r="W409" s="3" t="e">
        <f t="shared" si="86"/>
        <v>#N/A</v>
      </c>
      <c r="X409" s="3">
        <f>1/VLOOKUP($K409,'5-7 Weighting'!$BE$9:$BF$487,2,FALSE)</f>
        <v>1</v>
      </c>
      <c r="Y409" s="3">
        <f t="shared" si="87"/>
        <v>10.349263291528814</v>
      </c>
      <c r="Z409" s="3">
        <f>Y409/(VLOOKUP($BI409,'5-7 Weighting'!$BI$12:$BJ$23,2,FALSE)/VLOOKUP($BI409,'5-7 Weighting'!$BI$12:$BK$23,3,FALSE))</f>
        <v>0.15994294744049836</v>
      </c>
      <c r="AA409" s="3">
        <f t="shared" si="88"/>
        <v>6.6299911905939896E-2</v>
      </c>
      <c r="AB409" s="3" t="e">
        <f>1/VLOOKUP($K409,'5-7 Weighting'!$BU$9:$BV$415,2,FALSE)</f>
        <v>#N/A</v>
      </c>
      <c r="AC409" s="3" t="e">
        <f t="shared" si="89"/>
        <v>#N/A</v>
      </c>
      <c r="AD409" s="3" t="e">
        <f>AC409/(VLOOKUP($BI409,'5-7 Weighting'!$BY$12:$BZ$23,2,FALSE)/(VLOOKUP($BI409,'5-7 Weighting'!$BY$12:$CA$23,3,FALSE)))</f>
        <v>#N/A</v>
      </c>
      <c r="AE409" s="3" t="e">
        <f t="shared" si="82"/>
        <v>#N/A</v>
      </c>
      <c r="AF409" s="3" t="e">
        <f>1/VLOOKUP($K409,'5-7 Weighting'!$CK$9:CL$445,2,FALSE)</f>
        <v>#N/A</v>
      </c>
      <c r="AG409" s="3" t="e">
        <f t="shared" si="90"/>
        <v>#N/A</v>
      </c>
      <c r="AH409" s="3" t="e">
        <f>AG409/(VLOOKUP($BI409,'5-7 Weighting'!$CO$12:$CP$23,2,FALSE)/(VLOOKUP($BI409,'5-7 Weighting'!$CO$12:$CQ$23,3,FALSE)))</f>
        <v>#N/A</v>
      </c>
      <c r="AI409" s="3" t="e">
        <f t="shared" si="83"/>
        <v>#N/A</v>
      </c>
      <c r="AJ409" s="3" t="s">
        <v>181</v>
      </c>
      <c r="AK409" s="6">
        <v>0.4145222591362126</v>
      </c>
      <c r="AL409" s="3" t="s">
        <v>25</v>
      </c>
      <c r="AM409" s="3">
        <v>9.6625235229886391E-2</v>
      </c>
      <c r="AN409" s="3" t="s">
        <v>26</v>
      </c>
      <c r="AO409" s="3" t="s">
        <v>5</v>
      </c>
      <c r="AP409" s="3" t="s">
        <v>6</v>
      </c>
      <c r="AQ409" s="3" t="s">
        <v>5</v>
      </c>
      <c r="AR409" s="3" t="s">
        <v>7</v>
      </c>
      <c r="AS409" s="3" t="s">
        <v>48</v>
      </c>
      <c r="AT409" s="3" t="s">
        <v>28</v>
      </c>
      <c r="AU409" s="3" t="s">
        <v>10</v>
      </c>
      <c r="AV409" s="3" t="s">
        <v>182</v>
      </c>
      <c r="AW409" s="4" t="s">
        <v>12</v>
      </c>
      <c r="AX409" s="4" t="s">
        <v>13</v>
      </c>
      <c r="AY409" s="4">
        <v>2009</v>
      </c>
      <c r="AZ409" s="3" t="s">
        <v>30</v>
      </c>
      <c r="BA409" s="3" t="s">
        <v>14</v>
      </c>
      <c r="BB409" s="3">
        <v>1449</v>
      </c>
      <c r="BC409" s="3">
        <v>0</v>
      </c>
      <c r="BD409" s="3">
        <v>0</v>
      </c>
      <c r="BE409" s="3">
        <v>0</v>
      </c>
      <c r="BF409" s="3">
        <v>0</v>
      </c>
      <c r="BG409" s="4" t="s">
        <v>15</v>
      </c>
      <c r="BH409" s="4" t="s">
        <v>183</v>
      </c>
      <c r="BI409" s="4" t="s">
        <v>17</v>
      </c>
      <c r="BJ409" s="4" t="s">
        <v>33</v>
      </c>
      <c r="BK409" s="4"/>
      <c r="BL409" s="3">
        <v>0.317</v>
      </c>
      <c r="BM409" s="3"/>
      <c r="BN409" s="3"/>
      <c r="BO409" s="3" t="s">
        <v>20</v>
      </c>
      <c r="BP409" s="3">
        <v>4.29</v>
      </c>
      <c r="BQ409" s="3"/>
    </row>
    <row r="410" spans="1:69" x14ac:dyDescent="0.25">
      <c r="A410" s="2">
        <v>15</v>
      </c>
      <c r="B410" s="3" t="s">
        <v>153</v>
      </c>
      <c r="C410" s="3">
        <v>15.2</v>
      </c>
      <c r="D410" s="3" t="s">
        <v>174</v>
      </c>
      <c r="E410" s="3" t="s">
        <v>175</v>
      </c>
      <c r="F410" s="3"/>
      <c r="G410" s="3"/>
      <c r="H410" s="3" t="str">
        <f>IF(AK410&lt;'2_3 - Outliers'!$F$11,"Exclude, Low outlier",IF(AK410&gt;'2_3 - Outliers'!$F$12,"Exclude, High outlier",""))</f>
        <v/>
      </c>
      <c r="I410" s="3">
        <f>IF(AM410="",VLOOKUP(BI410,'4 -Impute_SE'!$B$10:$C$21,2,FALSE),Database!AM410)</f>
        <v>1.4377150722642808E-2</v>
      </c>
      <c r="J410" s="3">
        <f t="shared" si="78"/>
        <v>69.554810914313066</v>
      </c>
      <c r="K410" s="3" t="s">
        <v>1763</v>
      </c>
      <c r="L410" s="3">
        <f>1/VLOOKUP($K410,'5-7 Weighting'!J:K,2,FALSE)</f>
        <v>1</v>
      </c>
      <c r="M410" s="3">
        <f t="shared" si="79"/>
        <v>69.554810914313066</v>
      </c>
      <c r="N410" s="3">
        <f>M410/(VLOOKUP($BI410,'5-7 Weighting'!$M$9:$N$20,2,FALSE)/VLOOKUP($BI410,'5-7 Weighting'!$M$9:$O$20,3,FALSE))</f>
        <v>1.4090499008543576</v>
      </c>
      <c r="O410" s="3">
        <f t="shared" si="80"/>
        <v>0.5887010485769506</v>
      </c>
      <c r="P410" s="3" t="e">
        <f>1/VLOOKUP($K410,'5-7 Weighting'!Y:Z,2,FALSE)</f>
        <v>#N/A</v>
      </c>
      <c r="Q410" s="3" t="e">
        <f t="shared" si="84"/>
        <v>#N/A</v>
      </c>
      <c r="R410" s="3" t="e">
        <f>Q410/(VLOOKUP($BI410,'5-7 Weighting'!$AC$12:$AD$20,2,FALSE)/(VLOOKUP($BI410,'5-7 Weighting'!$AC$12:$AE$20,3,FALSE)))</f>
        <v>#N/A</v>
      </c>
      <c r="S410" s="3" t="e">
        <f t="shared" si="81"/>
        <v>#N/A</v>
      </c>
      <c r="T410" s="3">
        <f>1/VLOOKUP($K410,'5-7 Weighting'!$AO$9:$AP$311,2,FALSE)</f>
        <v>1</v>
      </c>
      <c r="U410" s="3">
        <f t="shared" si="85"/>
        <v>69.554810914313066</v>
      </c>
      <c r="V410" s="3">
        <f>U410/(VLOOKUP($BI410,'5-7 Weighting'!$AS$12:$AT$22,2,FALSE)/VLOOKUP($BI410,'5-7 Weighting'!$AS$12:$AU$22,3,FALSE))</f>
        <v>3.9200698349368595</v>
      </c>
      <c r="W410" s="3">
        <f t="shared" si="86"/>
        <v>1.63780517703662</v>
      </c>
      <c r="X410" s="3" t="e">
        <f>1/VLOOKUP($K410,'5-7 Weighting'!$BE$9:$BF$487,2,FALSE)</f>
        <v>#N/A</v>
      </c>
      <c r="Y410" s="3" t="e">
        <f t="shared" si="87"/>
        <v>#N/A</v>
      </c>
      <c r="Z410" s="3" t="e">
        <f>Y410/(VLOOKUP($BI410,'5-7 Weighting'!$BI$12:$BJ$23,2,FALSE)/VLOOKUP($BI410,'5-7 Weighting'!$BI$12:$BK$23,3,FALSE))</f>
        <v>#N/A</v>
      </c>
      <c r="AA410" s="3" t="e">
        <f t="shared" si="88"/>
        <v>#N/A</v>
      </c>
      <c r="AB410" s="3">
        <f>1/VLOOKUP($K410,'5-7 Weighting'!$BU$9:$BV$415,2,FALSE)</f>
        <v>1</v>
      </c>
      <c r="AC410" s="3">
        <f t="shared" si="89"/>
        <v>69.554810914313066</v>
      </c>
      <c r="AD410" s="3">
        <f>AC410/(VLOOKUP($BI410,'5-7 Weighting'!$BY$12:$BZ$23,2,FALSE)/(VLOOKUP($BI410,'5-7 Weighting'!$BY$12:$CA$23,3,FALSE)))</f>
        <v>3.7373281311351532</v>
      </c>
      <c r="AE410" s="3">
        <f t="shared" si="82"/>
        <v>1.561455693188267</v>
      </c>
      <c r="AF410" s="3" t="e">
        <f>1/VLOOKUP($K410,'5-7 Weighting'!$CK$9:CL$445,2,FALSE)</f>
        <v>#N/A</v>
      </c>
      <c r="AG410" s="3" t="e">
        <f t="shared" si="90"/>
        <v>#N/A</v>
      </c>
      <c r="AH410" s="3" t="e">
        <f>AG410/(VLOOKUP($BI410,'5-7 Weighting'!$CO$12:$CP$23,2,FALSE)/(VLOOKUP($BI410,'5-7 Weighting'!$CO$12:$CQ$23,3,FALSE)))</f>
        <v>#N/A</v>
      </c>
      <c r="AI410" s="3" t="e">
        <f t="shared" si="83"/>
        <v>#N/A</v>
      </c>
      <c r="AJ410" s="3" t="s">
        <v>156</v>
      </c>
      <c r="AK410" s="6">
        <v>0.4178</v>
      </c>
      <c r="AL410" s="3" t="s">
        <v>176</v>
      </c>
      <c r="AM410" s="3">
        <v>1.4377150722642808E-2</v>
      </c>
      <c r="AN410" s="3" t="s">
        <v>26</v>
      </c>
      <c r="AO410" s="3" t="s">
        <v>5</v>
      </c>
      <c r="AP410" s="3" t="s">
        <v>6</v>
      </c>
      <c r="AQ410" s="3" t="s">
        <v>5</v>
      </c>
      <c r="AR410" s="3" t="s">
        <v>7</v>
      </c>
      <c r="AS410" s="3" t="s">
        <v>37</v>
      </c>
      <c r="AT410" s="3" t="s">
        <v>28</v>
      </c>
      <c r="AU410" s="3" t="s">
        <v>57</v>
      </c>
      <c r="AV410" s="3" t="s">
        <v>39</v>
      </c>
      <c r="AW410" s="4" t="s">
        <v>12</v>
      </c>
      <c r="AX410" s="4" t="s">
        <v>29</v>
      </c>
      <c r="AY410" s="4">
        <v>2000</v>
      </c>
      <c r="AZ410" s="3" t="s">
        <v>30</v>
      </c>
      <c r="BA410" s="3" t="s">
        <v>30</v>
      </c>
      <c r="BB410" s="3">
        <v>3307</v>
      </c>
      <c r="BC410" s="3">
        <v>0</v>
      </c>
      <c r="BD410" s="3">
        <v>0</v>
      </c>
      <c r="BE410" s="3">
        <v>1</v>
      </c>
      <c r="BF410" s="3">
        <v>1</v>
      </c>
      <c r="BG410" s="4" t="s">
        <v>15</v>
      </c>
      <c r="BH410" s="4" t="s">
        <v>41</v>
      </c>
      <c r="BI410" s="4" t="s">
        <v>42</v>
      </c>
      <c r="BJ410" s="4" t="s">
        <v>33</v>
      </c>
      <c r="BK410" s="4"/>
      <c r="BL410" s="3">
        <v>0.4178</v>
      </c>
      <c r="BM410" s="3"/>
      <c r="BN410" s="3"/>
      <c r="BO410" s="3" t="s">
        <v>20</v>
      </c>
      <c r="BP410" s="3">
        <v>29.06</v>
      </c>
      <c r="BQ410" s="3"/>
    </row>
    <row r="411" spans="1:69" x14ac:dyDescent="0.25">
      <c r="A411" s="2">
        <v>93</v>
      </c>
      <c r="B411" s="3" t="s">
        <v>495</v>
      </c>
      <c r="C411" s="3">
        <v>93.1</v>
      </c>
      <c r="D411" s="3" t="s">
        <v>987</v>
      </c>
      <c r="E411" s="3" t="s">
        <v>497</v>
      </c>
      <c r="F411" s="3"/>
      <c r="G411" s="3"/>
      <c r="H411" s="3" t="str">
        <f>IF(AK411&lt;'2_3 - Outliers'!$F$11,"Exclude, Low outlier",IF(AK411&gt;'2_3 - Outliers'!$F$12,"Exclude, High outlier",""))</f>
        <v/>
      </c>
      <c r="I411" s="3">
        <f>IF(AM411="",VLOOKUP(BI411,'4 -Impute_SE'!$B$10:$C$21,2,FALSE),Database!AM411)</f>
        <v>9.9850796115331736E-2</v>
      </c>
      <c r="J411" s="3">
        <f t="shared" si="78"/>
        <v>10.014942683531128</v>
      </c>
      <c r="K411" s="3" t="s">
        <v>1764</v>
      </c>
      <c r="L411" s="3">
        <f>1/VLOOKUP($K411,'5-7 Weighting'!J:K,2,FALSE)</f>
        <v>1</v>
      </c>
      <c r="M411" s="3">
        <f t="shared" si="79"/>
        <v>10.014942683531128</v>
      </c>
      <c r="N411" s="3">
        <f>M411/(VLOOKUP($BI411,'5-7 Weighting'!$M$9:$N$20,2,FALSE)/VLOOKUP($BI411,'5-7 Weighting'!$M$9:$O$20,3,FALSE))</f>
        <v>0.20288393872101976</v>
      </c>
      <c r="O411" s="3">
        <f t="shared" si="80"/>
        <v>8.5084115761293613E-2</v>
      </c>
      <c r="P411" s="3" t="e">
        <f>1/VLOOKUP($K411,'5-7 Weighting'!Y:Z,2,FALSE)</f>
        <v>#N/A</v>
      </c>
      <c r="Q411" s="3" t="e">
        <f t="shared" si="84"/>
        <v>#N/A</v>
      </c>
      <c r="R411" s="3" t="e">
        <f>Q411/(VLOOKUP($BI411,'5-7 Weighting'!$AC$12:$AD$20,2,FALSE)/(VLOOKUP($BI411,'5-7 Weighting'!$AC$12:$AE$20,3,FALSE)))</f>
        <v>#N/A</v>
      </c>
      <c r="S411" s="3" t="e">
        <f t="shared" si="81"/>
        <v>#N/A</v>
      </c>
      <c r="T411" s="3" t="e">
        <f>1/VLOOKUP($K411,'5-7 Weighting'!$AO$9:$AP$311,2,FALSE)</f>
        <v>#N/A</v>
      </c>
      <c r="U411" s="3" t="e">
        <f t="shared" si="85"/>
        <v>#N/A</v>
      </c>
      <c r="V411" s="3" t="e">
        <f>U411/(VLOOKUP($BI411,'5-7 Weighting'!$AS$12:$AT$22,2,FALSE)/VLOOKUP($BI411,'5-7 Weighting'!$AS$12:$AU$22,3,FALSE))</f>
        <v>#N/A</v>
      </c>
      <c r="W411" s="3" t="e">
        <f t="shared" si="86"/>
        <v>#N/A</v>
      </c>
      <c r="X411" s="3">
        <f>1/VLOOKUP($K411,'5-7 Weighting'!$BE$9:$BF$487,2,FALSE)</f>
        <v>1</v>
      </c>
      <c r="Y411" s="3">
        <f t="shared" si="87"/>
        <v>10.014942683531128</v>
      </c>
      <c r="Z411" s="3">
        <f>Y411/(VLOOKUP($BI411,'5-7 Weighting'!$BI$12:$BJ$23,2,FALSE)/VLOOKUP($BI411,'5-7 Weighting'!$BI$12:$BK$23,3,FALSE))</f>
        <v>0.15815740795552902</v>
      </c>
      <c r="AA411" s="3">
        <f t="shared" si="88"/>
        <v>6.632700100276688E-2</v>
      </c>
      <c r="AB411" s="3">
        <f>1/VLOOKUP($K411,'5-7 Weighting'!$BU$9:$BV$415,2,FALSE)</f>
        <v>1</v>
      </c>
      <c r="AC411" s="3">
        <f t="shared" si="89"/>
        <v>10.014942683531128</v>
      </c>
      <c r="AD411" s="3">
        <f>AC411/(VLOOKUP($BI411,'5-7 Weighting'!$BY$12:$BZ$23,2,FALSE)/(VLOOKUP($BI411,'5-7 Weighting'!$BY$12:$CA$23,3,FALSE)))</f>
        <v>0.53812420062470268</v>
      </c>
      <c r="AE411" s="3">
        <f t="shared" si="82"/>
        <v>0.22567494533347288</v>
      </c>
      <c r="AF411" s="3">
        <f>1/VLOOKUP($K411,'5-7 Weighting'!$CK$9:CL$445,2,FALSE)</f>
        <v>1</v>
      </c>
      <c r="AG411" s="3">
        <f t="shared" si="90"/>
        <v>10.014942683531128</v>
      </c>
      <c r="AH411" s="3">
        <f>AG411/(VLOOKUP($BI411,'5-7 Weighting'!$CO$12:$CP$23,2,FALSE)/(VLOOKUP($BI411,'5-7 Weighting'!$CO$12:$CQ$23,3,FALSE)))</f>
        <v>0.1534877673671349</v>
      </c>
      <c r="AI411" s="3">
        <f t="shared" si="83"/>
        <v>6.4368678215407676E-2</v>
      </c>
      <c r="AJ411" s="3" t="s">
        <v>46</v>
      </c>
      <c r="AK411" s="6">
        <v>0.41937334368439333</v>
      </c>
      <c r="AL411" s="3" t="s">
        <v>25</v>
      </c>
      <c r="AM411" s="3">
        <v>9.9850796115331736E-2</v>
      </c>
      <c r="AN411" s="3" t="s">
        <v>26</v>
      </c>
      <c r="AO411" s="3" t="s">
        <v>5</v>
      </c>
      <c r="AP411" s="3" t="s">
        <v>6</v>
      </c>
      <c r="AQ411" s="3" t="s">
        <v>5</v>
      </c>
      <c r="AR411" s="3" t="s">
        <v>7</v>
      </c>
      <c r="AS411" s="3" t="s">
        <v>37</v>
      </c>
      <c r="AT411" s="3" t="s">
        <v>28</v>
      </c>
      <c r="AU411" s="3" t="s">
        <v>10</v>
      </c>
      <c r="AV411" s="3" t="s">
        <v>11</v>
      </c>
      <c r="AW411" s="4" t="s">
        <v>12</v>
      </c>
      <c r="AX411" s="4" t="s">
        <v>29</v>
      </c>
      <c r="AY411" s="4" t="s">
        <v>498</v>
      </c>
      <c r="AZ411" s="3" t="s">
        <v>2425</v>
      </c>
      <c r="BA411" s="3" t="s">
        <v>14</v>
      </c>
      <c r="BB411" s="3">
        <v>50</v>
      </c>
      <c r="BC411" s="3">
        <v>1</v>
      </c>
      <c r="BD411" s="3">
        <v>0</v>
      </c>
      <c r="BE411" s="3">
        <v>1</v>
      </c>
      <c r="BF411" s="3">
        <v>1</v>
      </c>
      <c r="BG411" s="4" t="s">
        <v>15</v>
      </c>
      <c r="BH411" s="4" t="s">
        <v>988</v>
      </c>
      <c r="BI411" s="4" t="s">
        <v>42</v>
      </c>
      <c r="BJ411" s="4" t="s">
        <v>33</v>
      </c>
      <c r="BK411" s="4"/>
      <c r="BL411" s="3">
        <v>1272.68</v>
      </c>
      <c r="BM411" s="3"/>
      <c r="BN411" s="3"/>
      <c r="BO411" s="3" t="s">
        <v>20</v>
      </c>
      <c r="BP411" s="3">
        <v>4.2</v>
      </c>
      <c r="BQ411" s="3"/>
    </row>
    <row r="412" spans="1:69" x14ac:dyDescent="0.25">
      <c r="A412" s="2">
        <v>14</v>
      </c>
      <c r="B412" s="3" t="s">
        <v>169</v>
      </c>
      <c r="C412" s="3">
        <v>14.2</v>
      </c>
      <c r="D412" s="3" t="s">
        <v>170</v>
      </c>
      <c r="E412" s="3" t="s">
        <v>171</v>
      </c>
      <c r="F412" s="3"/>
      <c r="G412" s="3"/>
      <c r="H412" s="3" t="str">
        <f>IF(AK412&lt;'2_3 - Outliers'!$F$11,"Exclude, Low outlier",IF(AK412&gt;'2_3 - Outliers'!$F$12,"Exclude, High outlier",""))</f>
        <v/>
      </c>
      <c r="I412" s="3">
        <f>IF(AM412="",VLOOKUP(BI412,'4 -Impute_SE'!$B$10:$C$21,2,FALSE),Database!AM412)</f>
        <v>7.9336709847607212E-2</v>
      </c>
      <c r="J412" s="3">
        <f t="shared" si="78"/>
        <v>12.604505555131235</v>
      </c>
      <c r="K412" s="3" t="s">
        <v>1765</v>
      </c>
      <c r="L412" s="3">
        <f>1/VLOOKUP($K412,'5-7 Weighting'!J:K,2,FALSE)</f>
        <v>1</v>
      </c>
      <c r="M412" s="3">
        <f t="shared" si="79"/>
        <v>12.604505555131235</v>
      </c>
      <c r="N412" s="3">
        <f>M412/(VLOOKUP($BI412,'5-7 Weighting'!$M$9:$N$20,2,FALSE)/VLOOKUP($BI412,'5-7 Weighting'!$M$9:$O$20,3,FALSE))</f>
        <v>0.25534362137301297</v>
      </c>
      <c r="O412" s="3">
        <f t="shared" si="80"/>
        <v>0.10817632519467696</v>
      </c>
      <c r="P412" s="3" t="e">
        <f>1/VLOOKUP($K412,'5-7 Weighting'!Y:Z,2,FALSE)</f>
        <v>#N/A</v>
      </c>
      <c r="Q412" s="3" t="e">
        <f t="shared" si="84"/>
        <v>#N/A</v>
      </c>
      <c r="R412" s="3" t="e">
        <f>Q412/(VLOOKUP($BI412,'5-7 Weighting'!$AC$12:$AD$20,2,FALSE)/(VLOOKUP($BI412,'5-7 Weighting'!$AC$12:$AE$20,3,FALSE)))</f>
        <v>#N/A</v>
      </c>
      <c r="S412" s="3" t="e">
        <f t="shared" si="81"/>
        <v>#N/A</v>
      </c>
      <c r="T412" s="3">
        <f>1/VLOOKUP($K412,'5-7 Weighting'!$AO$9:$AP$311,2,FALSE)</f>
        <v>1</v>
      </c>
      <c r="U412" s="3">
        <f t="shared" si="85"/>
        <v>12.604505555131235</v>
      </c>
      <c r="V412" s="3">
        <f>U412/(VLOOKUP($BI412,'5-7 Weighting'!$AS$12:$AT$22,2,FALSE)/VLOOKUP($BI412,'5-7 Weighting'!$AS$12:$AU$22,3,FALSE))</f>
        <v>0.71038280977910429</v>
      </c>
      <c r="W412" s="3">
        <f t="shared" si="86"/>
        <v>0.30095367736291756</v>
      </c>
      <c r="X412" s="3" t="e">
        <f>1/VLOOKUP($K412,'5-7 Weighting'!$BE$9:$BF$487,2,FALSE)</f>
        <v>#N/A</v>
      </c>
      <c r="Y412" s="3" t="e">
        <f t="shared" si="87"/>
        <v>#N/A</v>
      </c>
      <c r="Z412" s="3" t="e">
        <f>Y412/(VLOOKUP($BI412,'5-7 Weighting'!$BI$12:$BJ$23,2,FALSE)/VLOOKUP($BI412,'5-7 Weighting'!$BI$12:$BK$23,3,FALSE))</f>
        <v>#N/A</v>
      </c>
      <c r="AA412" s="3" t="e">
        <f t="shared" si="88"/>
        <v>#N/A</v>
      </c>
      <c r="AB412" s="3">
        <f>1/VLOOKUP($K412,'5-7 Weighting'!$BU$9:$BV$415,2,FALSE)</f>
        <v>1</v>
      </c>
      <c r="AC412" s="3">
        <f t="shared" si="89"/>
        <v>12.604505555131235</v>
      </c>
      <c r="AD412" s="3">
        <f>AC412/(VLOOKUP($BI412,'5-7 Weighting'!$BY$12:$BZ$23,2,FALSE)/(VLOOKUP($BI412,'5-7 Weighting'!$BY$12:$CA$23,3,FALSE)))</f>
        <v>0.6772669290737372</v>
      </c>
      <c r="AE412" s="3">
        <f t="shared" si="82"/>
        <v>0.28692413450208876</v>
      </c>
      <c r="AF412" s="3" t="e">
        <f>1/VLOOKUP($K412,'5-7 Weighting'!$CK$9:CL$445,2,FALSE)</f>
        <v>#N/A</v>
      </c>
      <c r="AG412" s="3" t="e">
        <f t="shared" si="90"/>
        <v>#N/A</v>
      </c>
      <c r="AH412" s="3" t="e">
        <f>AG412/(VLOOKUP($BI412,'5-7 Weighting'!$CO$12:$CP$23,2,FALSE)/(VLOOKUP($BI412,'5-7 Weighting'!$CO$12:$CQ$23,3,FALSE)))</f>
        <v>#N/A</v>
      </c>
      <c r="AI412" s="3" t="e">
        <f t="shared" si="83"/>
        <v>#N/A</v>
      </c>
      <c r="AJ412" s="3" t="s">
        <v>238</v>
      </c>
      <c r="AK412" s="6">
        <v>0.42365000000000003</v>
      </c>
      <c r="AL412" s="3" t="s">
        <v>157</v>
      </c>
      <c r="AM412" s="3"/>
      <c r="AN412" s="3"/>
      <c r="AO412" s="3" t="s">
        <v>5</v>
      </c>
      <c r="AP412" s="3" t="s">
        <v>6</v>
      </c>
      <c r="AQ412" s="3" t="s">
        <v>5</v>
      </c>
      <c r="AR412" s="3" t="s">
        <v>7</v>
      </c>
      <c r="AS412" s="3" t="s">
        <v>8</v>
      </c>
      <c r="AT412" s="3" t="s">
        <v>28</v>
      </c>
      <c r="AU412" s="3" t="s">
        <v>10</v>
      </c>
      <c r="AV412" s="3" t="s">
        <v>173</v>
      </c>
      <c r="AW412" s="4" t="s">
        <v>12</v>
      </c>
      <c r="AX412" s="4" t="s">
        <v>13</v>
      </c>
      <c r="AY412" s="4">
        <v>2000</v>
      </c>
      <c r="AZ412" s="3" t="s">
        <v>30</v>
      </c>
      <c r="BA412" s="3" t="s">
        <v>30</v>
      </c>
      <c r="BB412" s="3">
        <v>265</v>
      </c>
      <c r="BC412" s="3">
        <v>0</v>
      </c>
      <c r="BD412" s="3">
        <v>0</v>
      </c>
      <c r="BE412" s="3">
        <v>1</v>
      </c>
      <c r="BF412" s="3">
        <v>1</v>
      </c>
      <c r="BG412" s="4" t="s">
        <v>15</v>
      </c>
      <c r="BH412" s="4" t="s">
        <v>41</v>
      </c>
      <c r="BI412" s="4" t="s">
        <v>42</v>
      </c>
      <c r="BJ412" s="4" t="s">
        <v>142</v>
      </c>
      <c r="BK412" s="4"/>
      <c r="BL412" s="3">
        <v>0.42365000000000003</v>
      </c>
      <c r="BM412" s="3"/>
      <c r="BN412" s="3"/>
      <c r="BO412" s="3" t="s">
        <v>20</v>
      </c>
      <c r="BP412" s="3" t="s">
        <v>20</v>
      </c>
      <c r="BQ412" s="3"/>
    </row>
    <row r="413" spans="1:69" x14ac:dyDescent="0.25">
      <c r="A413" s="2">
        <v>161</v>
      </c>
      <c r="B413" s="3" t="s">
        <v>1219</v>
      </c>
      <c r="C413" s="3">
        <v>161.1</v>
      </c>
      <c r="D413" s="3" t="s">
        <v>1220</v>
      </c>
      <c r="E413" s="3" t="s">
        <v>1221</v>
      </c>
      <c r="F413" s="3"/>
      <c r="G413" s="3"/>
      <c r="H413" s="3" t="str">
        <f>IF(AK413&lt;'2_3 - Outliers'!$F$11,"Exclude, Low outlier",IF(AK413&gt;'2_3 - Outliers'!$F$12,"Exclude, High outlier",""))</f>
        <v/>
      </c>
      <c r="I413" s="3">
        <f>IF(AM413="",VLOOKUP(BI413,'4 -Impute_SE'!$B$10:$C$21,2,FALSE),Database!AM413)</f>
        <v>5.1340000000000004E-2</v>
      </c>
      <c r="J413" s="3">
        <f t="shared" si="78"/>
        <v>19.477989871445267</v>
      </c>
      <c r="K413" s="3" t="s">
        <v>1766</v>
      </c>
      <c r="L413" s="3">
        <f>1/VLOOKUP($K413,'5-7 Weighting'!J:K,2,FALSE)</f>
        <v>0.5</v>
      </c>
      <c r="M413" s="3">
        <f t="shared" si="79"/>
        <v>9.7389949357226335</v>
      </c>
      <c r="N413" s="3">
        <f>M413/(VLOOKUP($BI413,'5-7 Weighting'!$M$9:$N$20,2,FALSE)/VLOOKUP($BI413,'5-7 Weighting'!$M$9:$O$20,3,FALSE))</f>
        <v>0.92014006266067372</v>
      </c>
      <c r="O413" s="3">
        <f t="shared" si="80"/>
        <v>0.39168522187339566</v>
      </c>
      <c r="P413" s="3" t="e">
        <f>1/VLOOKUP($K413,'5-7 Weighting'!Y:Z,2,FALSE)</f>
        <v>#N/A</v>
      </c>
      <c r="Q413" s="3" t="e">
        <f t="shared" si="84"/>
        <v>#N/A</v>
      </c>
      <c r="R413" s="3" t="e">
        <f>Q413/(VLOOKUP($BI413,'5-7 Weighting'!$AC$12:$AD$20,2,FALSE)/(VLOOKUP($BI413,'5-7 Weighting'!$AC$12:$AE$20,3,FALSE)))</f>
        <v>#N/A</v>
      </c>
      <c r="S413" s="3" t="e">
        <f t="shared" si="81"/>
        <v>#N/A</v>
      </c>
      <c r="T413" s="3" t="e">
        <f>1/VLOOKUP($K413,'5-7 Weighting'!$AO$9:$AP$311,2,FALSE)</f>
        <v>#N/A</v>
      </c>
      <c r="U413" s="3" t="e">
        <f t="shared" si="85"/>
        <v>#N/A</v>
      </c>
      <c r="V413" s="3" t="e">
        <f>U413/(VLOOKUP($BI413,'5-7 Weighting'!$AS$12:$AT$22,2,FALSE)/VLOOKUP($BI413,'5-7 Weighting'!$AS$12:$AU$22,3,FALSE))</f>
        <v>#N/A</v>
      </c>
      <c r="W413" s="3" t="e">
        <f t="shared" si="86"/>
        <v>#N/A</v>
      </c>
      <c r="X413" s="3">
        <f>1/VLOOKUP($K413,'5-7 Weighting'!$BE$9:$BF$487,2,FALSE)</f>
        <v>1</v>
      </c>
      <c r="Y413" s="3">
        <f t="shared" si="87"/>
        <v>19.477989871445267</v>
      </c>
      <c r="Z413" s="3">
        <f>Y413/(VLOOKUP($BI413,'5-7 Weighting'!$BI$12:$BJ$23,2,FALSE)/VLOOKUP($BI413,'5-7 Weighting'!$BI$12:$BK$23,3,FALSE))</f>
        <v>1.4433542726108466</v>
      </c>
      <c r="AA413" s="3">
        <f t="shared" si="88"/>
        <v>0.61440704676498525</v>
      </c>
      <c r="AB413" s="3" t="e">
        <f>1/VLOOKUP($K413,'5-7 Weighting'!$BU$9:$BV$415,2,FALSE)</f>
        <v>#N/A</v>
      </c>
      <c r="AC413" s="3" t="e">
        <f t="shared" si="89"/>
        <v>#N/A</v>
      </c>
      <c r="AD413" s="3" t="e">
        <f>AC413/(VLOOKUP($BI413,'5-7 Weighting'!$BY$12:$BZ$23,2,FALSE)/(VLOOKUP($BI413,'5-7 Weighting'!$BY$12:$CA$23,3,FALSE)))</f>
        <v>#N/A</v>
      </c>
      <c r="AE413" s="3" t="e">
        <f t="shared" si="82"/>
        <v>#N/A</v>
      </c>
      <c r="AF413" s="3" t="e">
        <f>1/VLOOKUP($K413,'5-7 Weighting'!$CK$9:CL$445,2,FALSE)</f>
        <v>#N/A</v>
      </c>
      <c r="AG413" s="3" t="e">
        <f t="shared" si="90"/>
        <v>#N/A</v>
      </c>
      <c r="AH413" s="3" t="e">
        <f>AG413/(VLOOKUP($BI413,'5-7 Weighting'!$CO$12:$CP$23,2,FALSE)/(VLOOKUP($BI413,'5-7 Weighting'!$CO$12:$CQ$23,3,FALSE)))</f>
        <v>#N/A</v>
      </c>
      <c r="AI413" s="3" t="e">
        <f t="shared" si="83"/>
        <v>#N/A</v>
      </c>
      <c r="AJ413" s="3" t="s">
        <v>1306</v>
      </c>
      <c r="AK413" s="6">
        <v>0.42568000000000006</v>
      </c>
      <c r="AL413" s="3" t="s">
        <v>134</v>
      </c>
      <c r="AM413" s="3">
        <v>5.1340000000000004E-2</v>
      </c>
      <c r="AN413" s="3" t="s">
        <v>1310</v>
      </c>
      <c r="AO413" s="3" t="s">
        <v>5</v>
      </c>
      <c r="AP413" s="3" t="s">
        <v>6</v>
      </c>
      <c r="AQ413" s="3" t="s">
        <v>5</v>
      </c>
      <c r="AR413" s="3" t="s">
        <v>7</v>
      </c>
      <c r="AS413" s="3" t="s">
        <v>135</v>
      </c>
      <c r="AT413" s="3" t="s">
        <v>38</v>
      </c>
      <c r="AU413" s="3" t="s">
        <v>10</v>
      </c>
      <c r="AV413" s="3" t="s">
        <v>11</v>
      </c>
      <c r="AW413" s="4" t="s">
        <v>654</v>
      </c>
      <c r="AX413" s="4" t="s">
        <v>1339</v>
      </c>
      <c r="AY413" s="4">
        <v>2015</v>
      </c>
      <c r="AZ413" s="3" t="s">
        <v>14</v>
      </c>
      <c r="BA413" s="3" t="s">
        <v>2425</v>
      </c>
      <c r="BB413" s="3">
        <v>150</v>
      </c>
      <c r="BC413" s="3">
        <v>0</v>
      </c>
      <c r="BD413" s="3">
        <v>0</v>
      </c>
      <c r="BE413" s="3">
        <v>0</v>
      </c>
      <c r="BF413" s="3">
        <v>0</v>
      </c>
      <c r="BG413" s="4" t="s">
        <v>1352</v>
      </c>
      <c r="BH413" s="4" t="s">
        <v>1370</v>
      </c>
      <c r="BI413" s="3" t="s">
        <v>468</v>
      </c>
      <c r="BJ413" s="4" t="s">
        <v>18</v>
      </c>
      <c r="BK413" s="4"/>
      <c r="BL413" s="3">
        <v>1.252</v>
      </c>
      <c r="BM413" s="3"/>
      <c r="BN413" s="3"/>
      <c r="BO413" s="3"/>
      <c r="BP413" s="3">
        <v>8.2913907284768218</v>
      </c>
      <c r="BQ413" s="3" t="s">
        <v>125</v>
      </c>
    </row>
    <row r="414" spans="1:69" x14ac:dyDescent="0.25">
      <c r="A414" s="2">
        <v>38</v>
      </c>
      <c r="B414" s="3" t="s">
        <v>104</v>
      </c>
      <c r="C414" s="3">
        <v>38.6</v>
      </c>
      <c r="D414" s="3" t="s">
        <v>321</v>
      </c>
      <c r="E414" s="3" t="s">
        <v>314</v>
      </c>
      <c r="F414" s="3"/>
      <c r="G414" s="3"/>
      <c r="H414" s="3" t="str">
        <f>IF(AK414&lt;'2_3 - Outliers'!$F$11,"Exclude, Low outlier",IF(AK414&gt;'2_3 - Outliers'!$F$12,"Exclude, High outlier",""))</f>
        <v/>
      </c>
      <c r="I414" s="3">
        <f>IF(AM414="",VLOOKUP(BI414,'4 -Impute_SE'!$B$10:$C$21,2,FALSE),Database!AM414)</f>
        <v>5.4009386828965854E-2</v>
      </c>
      <c r="J414" s="3">
        <f t="shared" si="78"/>
        <v>18.515300000845198</v>
      </c>
      <c r="K414" s="3" t="s">
        <v>1767</v>
      </c>
      <c r="L414" s="3">
        <f>1/VLOOKUP($K414,'5-7 Weighting'!J:K,2,FALSE)</f>
        <v>0.5</v>
      </c>
      <c r="M414" s="3">
        <f t="shared" si="79"/>
        <v>9.2576500004225988</v>
      </c>
      <c r="N414" s="3">
        <f>M414/(VLOOKUP($BI414,'5-7 Weighting'!$M$9:$N$20,2,FALSE)/VLOOKUP($BI414,'5-7 Weighting'!$M$9:$O$20,3,FALSE))</f>
        <v>0.51700505842498823</v>
      </c>
      <c r="O414" s="3">
        <f t="shared" si="80"/>
        <v>0.22127816500589495</v>
      </c>
      <c r="P414" s="3" t="e">
        <f>1/VLOOKUP($K414,'5-7 Weighting'!Y:Z,2,FALSE)</f>
        <v>#N/A</v>
      </c>
      <c r="Q414" s="3" t="e">
        <f t="shared" si="84"/>
        <v>#N/A</v>
      </c>
      <c r="R414" s="3" t="e">
        <f>Q414/(VLOOKUP($BI414,'5-7 Weighting'!$AC$12:$AD$20,2,FALSE)/(VLOOKUP($BI414,'5-7 Weighting'!$AC$12:$AE$20,3,FALSE)))</f>
        <v>#N/A</v>
      </c>
      <c r="S414" s="3" t="e">
        <f t="shared" si="81"/>
        <v>#N/A</v>
      </c>
      <c r="T414" s="3" t="e">
        <f>1/VLOOKUP($K414,'5-7 Weighting'!$AO$9:$AP$311,2,FALSE)</f>
        <v>#N/A</v>
      </c>
      <c r="U414" s="3" t="e">
        <f t="shared" si="85"/>
        <v>#N/A</v>
      </c>
      <c r="V414" s="3" t="e">
        <f>U414/(VLOOKUP($BI414,'5-7 Weighting'!$AS$12:$AT$22,2,FALSE)/VLOOKUP($BI414,'5-7 Weighting'!$AS$12:$AU$22,3,FALSE))</f>
        <v>#N/A</v>
      </c>
      <c r="W414" s="3" t="e">
        <f t="shared" si="86"/>
        <v>#N/A</v>
      </c>
      <c r="X414" s="3">
        <f>1/VLOOKUP($K414,'5-7 Weighting'!$BE$9:$BF$487,2,FALSE)</f>
        <v>0.5</v>
      </c>
      <c r="Y414" s="3">
        <f t="shared" si="87"/>
        <v>9.2576500004225988</v>
      </c>
      <c r="Z414" s="3">
        <f>Y414/(VLOOKUP($BI414,'5-7 Weighting'!$BI$12:$BJ$23,2,FALSE)/VLOOKUP($BI414,'5-7 Weighting'!$BI$12:$BK$23,3,FALSE))</f>
        <v>0.50951248471077548</v>
      </c>
      <c r="AA414" s="3">
        <f t="shared" si="88"/>
        <v>0.2180713434562119</v>
      </c>
      <c r="AB414" s="3" t="e">
        <f>1/VLOOKUP($K414,'5-7 Weighting'!$BU$9:$BV$415,2,FALSE)</f>
        <v>#N/A</v>
      </c>
      <c r="AC414" s="3" t="e">
        <f t="shared" si="89"/>
        <v>#N/A</v>
      </c>
      <c r="AD414" s="3" t="e">
        <f>AC414/(VLOOKUP($BI414,'5-7 Weighting'!$BY$12:$BZ$23,2,FALSE)/(VLOOKUP($BI414,'5-7 Weighting'!$BY$12:$CA$23,3,FALSE)))</f>
        <v>#N/A</v>
      </c>
      <c r="AE414" s="3" t="e">
        <f t="shared" si="82"/>
        <v>#N/A</v>
      </c>
      <c r="AF414" s="3">
        <f>1/VLOOKUP($K414,'5-7 Weighting'!$CK$9:CL$445,2,FALSE)</f>
        <v>0.5</v>
      </c>
      <c r="AG414" s="3">
        <f t="shared" si="90"/>
        <v>9.2576500004225988</v>
      </c>
      <c r="AH414" s="3">
        <f>AG414/(VLOOKUP($BI414,'5-7 Weighting'!$CO$12:$CP$23,2,FALSE)/(VLOOKUP($BI414,'5-7 Weighting'!$CO$12:$CQ$23,3,FALSE)))</f>
        <v>0.52731266401359256</v>
      </c>
      <c r="AI414" s="3">
        <f t="shared" si="83"/>
        <v>0.22568982019781761</v>
      </c>
      <c r="AJ414" s="3"/>
      <c r="AK414" s="6">
        <v>0.42799999999999999</v>
      </c>
      <c r="AL414" s="3" t="s">
        <v>4</v>
      </c>
      <c r="AM414" s="3"/>
      <c r="AN414" s="3"/>
      <c r="AO414" s="3" t="s">
        <v>53</v>
      </c>
      <c r="AP414" s="3" t="s">
        <v>6</v>
      </c>
      <c r="AQ414" s="3" t="s">
        <v>54</v>
      </c>
      <c r="AR414" s="3" t="s">
        <v>7</v>
      </c>
      <c r="AS414" s="3" t="s">
        <v>37</v>
      </c>
      <c r="AT414" s="3" t="s">
        <v>9</v>
      </c>
      <c r="AU414" s="3" t="s">
        <v>10</v>
      </c>
      <c r="AV414" s="3" t="s">
        <v>197</v>
      </c>
      <c r="AW414" s="4" t="s">
        <v>108</v>
      </c>
      <c r="AX414" s="4" t="s">
        <v>109</v>
      </c>
      <c r="AY414" s="4">
        <v>2010</v>
      </c>
      <c r="AZ414" s="3" t="s">
        <v>14</v>
      </c>
      <c r="BA414" s="3" t="s">
        <v>14</v>
      </c>
      <c r="BB414" s="3">
        <v>1000</v>
      </c>
      <c r="BC414" s="3">
        <v>1</v>
      </c>
      <c r="BD414" s="3">
        <v>0</v>
      </c>
      <c r="BE414" s="3">
        <v>0</v>
      </c>
      <c r="BF414" s="3">
        <v>0</v>
      </c>
      <c r="BG414" s="4" t="s">
        <v>15</v>
      </c>
      <c r="BH414" s="4" t="s">
        <v>110</v>
      </c>
      <c r="BI414" s="4" t="s">
        <v>32</v>
      </c>
      <c r="BJ414" s="4" t="s">
        <v>111</v>
      </c>
      <c r="BK414" s="4"/>
      <c r="BL414" s="3">
        <v>9.9999999999999995E-7</v>
      </c>
      <c r="BM414" s="3"/>
      <c r="BN414" s="3">
        <v>1.0000010000005</v>
      </c>
      <c r="BO414" s="3" t="s">
        <v>19</v>
      </c>
      <c r="BP414" s="3" t="s">
        <v>20</v>
      </c>
      <c r="BQ414" s="3"/>
    </row>
    <row r="415" spans="1:69" x14ac:dyDescent="0.25">
      <c r="A415" s="2">
        <v>31</v>
      </c>
      <c r="B415" s="3" t="s">
        <v>162</v>
      </c>
      <c r="C415" s="3">
        <v>31.1</v>
      </c>
      <c r="D415" s="3" t="s">
        <v>163</v>
      </c>
      <c r="E415" s="3" t="s">
        <v>164</v>
      </c>
      <c r="F415" s="3">
        <v>1</v>
      </c>
      <c r="G415" s="3"/>
      <c r="H415" s="3" t="str">
        <f>IF(AK415&lt;'2_3 - Outliers'!$F$11,"Exclude, Low outlier",IF(AK415&gt;'2_3 - Outliers'!$F$12,"Exclude, High outlier",""))</f>
        <v/>
      </c>
      <c r="I415" s="3">
        <f>IF(AM415="",VLOOKUP(BI415,'4 -Impute_SE'!$B$10:$C$21,2,FALSE),Database!AM415)</f>
        <v>6.021384603925508E-2</v>
      </c>
      <c r="J415" s="3">
        <f t="shared" si="78"/>
        <v>16.607475950765082</v>
      </c>
      <c r="K415" s="3" t="s">
        <v>1513</v>
      </c>
      <c r="L415" s="3">
        <f>1/VLOOKUP($K415,'5-7 Weighting'!J:K,2,FALSE)</f>
        <v>0.5</v>
      </c>
      <c r="M415" s="3">
        <f t="shared" si="79"/>
        <v>8.3037379753825409</v>
      </c>
      <c r="N415" s="3">
        <f>M415/(VLOOKUP($BI415,'5-7 Weighting'!$M$9:$N$20,2,FALSE)/VLOOKUP($BI415,'5-7 Weighting'!$M$9:$O$20,3,FALSE))</f>
        <v>0.11910256871334324</v>
      </c>
      <c r="O415" s="3">
        <f t="shared" si="80"/>
        <v>5.1214104546737589E-2</v>
      </c>
      <c r="P415" s="3">
        <f>1/VLOOKUP($K415,'5-7 Weighting'!Y:Z,2,FALSE)</f>
        <v>0.5</v>
      </c>
      <c r="Q415" s="3">
        <f t="shared" si="84"/>
        <v>8.3037379753825409</v>
      </c>
      <c r="R415" s="3">
        <f>Q415/(VLOOKUP($BI415,'5-7 Weighting'!$AC$12:$AD$20,2,FALSE)/(VLOOKUP($BI415,'5-7 Weighting'!$AC$12:$AE$20,3,FALSE)))</f>
        <v>0.10302046103501371</v>
      </c>
      <c r="S415" s="3">
        <f t="shared" si="81"/>
        <v>4.4298798245055893E-2</v>
      </c>
      <c r="T415" s="3">
        <f>1/VLOOKUP($K415,'5-7 Weighting'!$AO$9:$AP$311,2,FALSE)</f>
        <v>0.5</v>
      </c>
      <c r="U415" s="3">
        <f t="shared" si="85"/>
        <v>8.3037379753825409</v>
      </c>
      <c r="V415" s="3">
        <f>U415/(VLOOKUP($BI415,'5-7 Weighting'!$AS$12:$AT$22,2,FALSE)/VLOOKUP($BI415,'5-7 Weighting'!$AS$12:$AU$22,3,FALSE))</f>
        <v>0.10302046103501371</v>
      </c>
      <c r="W415" s="3">
        <f t="shared" si="86"/>
        <v>4.4298798245055893E-2</v>
      </c>
      <c r="X415" s="3" t="e">
        <f>1/VLOOKUP($K415,'5-7 Weighting'!$BE$9:$BF$487,2,FALSE)</f>
        <v>#N/A</v>
      </c>
      <c r="Y415" s="3" t="e">
        <f t="shared" si="87"/>
        <v>#N/A</v>
      </c>
      <c r="Z415" s="3" t="e">
        <f>Y415/(VLOOKUP($BI415,'5-7 Weighting'!$BI$12:$BJ$23,2,FALSE)/VLOOKUP($BI415,'5-7 Weighting'!$BI$12:$BK$23,3,FALSE))</f>
        <v>#N/A</v>
      </c>
      <c r="AA415" s="3" t="e">
        <f t="shared" si="88"/>
        <v>#N/A</v>
      </c>
      <c r="AB415" s="3" t="e">
        <f>1/VLOOKUP($K415,'5-7 Weighting'!$BU$9:$BV$415,2,FALSE)</f>
        <v>#N/A</v>
      </c>
      <c r="AC415" s="3" t="e">
        <f t="shared" si="89"/>
        <v>#N/A</v>
      </c>
      <c r="AD415" s="3" t="e">
        <f>AC415/(VLOOKUP($BI415,'5-7 Weighting'!$BY$12:$BZ$23,2,FALSE)/(VLOOKUP($BI415,'5-7 Weighting'!$BY$12:$CA$23,3,FALSE)))</f>
        <v>#N/A</v>
      </c>
      <c r="AE415" s="3" t="e">
        <f t="shared" si="82"/>
        <v>#N/A</v>
      </c>
      <c r="AF415" s="3" t="e">
        <f>1/VLOOKUP($K415,'5-7 Weighting'!$CK$9:CL$445,2,FALSE)</f>
        <v>#N/A</v>
      </c>
      <c r="AG415" s="3" t="e">
        <f t="shared" si="90"/>
        <v>#N/A</v>
      </c>
      <c r="AH415" s="3" t="e">
        <f>AG415/(VLOOKUP($BI415,'5-7 Weighting'!$CO$12:$CP$23,2,FALSE)/(VLOOKUP($BI415,'5-7 Weighting'!$CO$12:$CQ$23,3,FALSE)))</f>
        <v>#N/A</v>
      </c>
      <c r="AI415" s="3" t="e">
        <f t="shared" si="83"/>
        <v>#N/A</v>
      </c>
      <c r="AJ415" s="3"/>
      <c r="AK415" s="6">
        <v>0.43</v>
      </c>
      <c r="AL415" s="3" t="s">
        <v>4</v>
      </c>
      <c r="AM415" s="3"/>
      <c r="AN415" s="3"/>
      <c r="AO415" s="3" t="s">
        <v>53</v>
      </c>
      <c r="AP415" s="3" t="s">
        <v>6</v>
      </c>
      <c r="AQ415" s="3" t="s">
        <v>54</v>
      </c>
      <c r="AR415" s="3" t="s">
        <v>55</v>
      </c>
      <c r="AS415" s="3" t="s">
        <v>165</v>
      </c>
      <c r="AT415" s="3" t="s">
        <v>95</v>
      </c>
      <c r="AU415" s="3" t="s">
        <v>57</v>
      </c>
      <c r="AV415" s="3" t="s">
        <v>39</v>
      </c>
      <c r="AW415" s="4" t="s">
        <v>12</v>
      </c>
      <c r="AX415" s="4" t="s">
        <v>166</v>
      </c>
      <c r="AY415" s="4">
        <v>1999</v>
      </c>
      <c r="AZ415" s="3" t="s">
        <v>30</v>
      </c>
      <c r="BA415" s="3" t="s">
        <v>30</v>
      </c>
      <c r="BB415" s="3">
        <v>8707</v>
      </c>
      <c r="BC415" s="3">
        <v>0</v>
      </c>
      <c r="BD415" s="3">
        <v>0</v>
      </c>
      <c r="BE415" s="3">
        <v>0</v>
      </c>
      <c r="BF415" s="3">
        <v>0</v>
      </c>
      <c r="BG415" s="4" t="s">
        <v>15</v>
      </c>
      <c r="BH415" s="4" t="s">
        <v>167</v>
      </c>
      <c r="BI415" s="4" t="s">
        <v>88</v>
      </c>
      <c r="BJ415" s="4" t="s">
        <v>168</v>
      </c>
      <c r="BK415" s="4" t="s">
        <v>99</v>
      </c>
      <c r="BL415" s="3" t="s">
        <v>50</v>
      </c>
      <c r="BM415" s="3"/>
      <c r="BN415" s="3"/>
      <c r="BO415" s="3"/>
      <c r="BP415" s="3"/>
      <c r="BQ415" s="3"/>
    </row>
    <row r="416" spans="1:69" x14ac:dyDescent="0.25">
      <c r="A416" s="2">
        <v>186</v>
      </c>
      <c r="B416" s="3" t="s">
        <v>1296</v>
      </c>
      <c r="C416" s="3">
        <v>186.2</v>
      </c>
      <c r="D416" s="3" t="s">
        <v>1300</v>
      </c>
      <c r="E416" s="3" t="s">
        <v>1301</v>
      </c>
      <c r="F416" s="3"/>
      <c r="G416" s="3"/>
      <c r="H416" s="3" t="str">
        <f>IF(AK416&lt;'2_3 - Outliers'!$F$11,"Exclude, Low outlier",IF(AK416&gt;'2_3 - Outliers'!$F$12,"Exclude, High outlier",""))</f>
        <v/>
      </c>
      <c r="I416" s="3">
        <f>IF(AM416="",VLOOKUP(BI416,'4 -Impute_SE'!$B$10:$C$21,2,FALSE),Database!AM416)</f>
        <v>0.14963854730989501</v>
      </c>
      <c r="J416" s="3">
        <f t="shared" si="78"/>
        <v>6.6827700347093248</v>
      </c>
      <c r="K416" s="3" t="s">
        <v>1768</v>
      </c>
      <c r="L416" s="3">
        <f>1/VLOOKUP($K416,'5-7 Weighting'!J:K,2,FALSE)</f>
        <v>1</v>
      </c>
      <c r="M416" s="3">
        <f t="shared" si="79"/>
        <v>6.6827700347093248</v>
      </c>
      <c r="N416" s="3">
        <f>M416/(VLOOKUP($BI416,'5-7 Weighting'!$M$9:$N$20,2,FALSE)/VLOOKUP($BI416,'5-7 Weighting'!$M$9:$O$20,3,FALSE))</f>
        <v>0.12360716057044015</v>
      </c>
      <c r="O416" s="3">
        <f t="shared" si="80"/>
        <v>5.3935490575216412E-2</v>
      </c>
      <c r="P416" s="3" t="e">
        <f>1/VLOOKUP($K416,'5-7 Weighting'!Y:Z,2,FALSE)</f>
        <v>#N/A</v>
      </c>
      <c r="Q416" s="3" t="e">
        <f t="shared" si="84"/>
        <v>#N/A</v>
      </c>
      <c r="R416" s="3" t="e">
        <f>Q416/(VLOOKUP($BI416,'5-7 Weighting'!$AC$12:$AD$20,2,FALSE)/(VLOOKUP($BI416,'5-7 Weighting'!$AC$12:$AE$20,3,FALSE)))</f>
        <v>#N/A</v>
      </c>
      <c r="S416" s="3" t="e">
        <f t="shared" si="81"/>
        <v>#N/A</v>
      </c>
      <c r="T416" s="3" t="e">
        <f>1/VLOOKUP($K416,'5-7 Weighting'!$AO$9:$AP$311,2,FALSE)</f>
        <v>#N/A</v>
      </c>
      <c r="U416" s="3" t="e">
        <f t="shared" si="85"/>
        <v>#N/A</v>
      </c>
      <c r="V416" s="3" t="e">
        <f>U416/(VLOOKUP($BI416,'5-7 Weighting'!$AS$12:$AT$22,2,FALSE)/VLOOKUP($BI416,'5-7 Weighting'!$AS$12:$AU$22,3,FALSE))</f>
        <v>#N/A</v>
      </c>
      <c r="W416" s="3" t="e">
        <f t="shared" si="86"/>
        <v>#N/A</v>
      </c>
      <c r="X416" s="3">
        <f>1/VLOOKUP($K416,'5-7 Weighting'!$BE$9:$BF$487,2,FALSE)</f>
        <v>1</v>
      </c>
      <c r="Y416" s="3">
        <f t="shared" si="87"/>
        <v>6.6827700347093248</v>
      </c>
      <c r="Z416" s="3">
        <f>Y416/(VLOOKUP($BI416,'5-7 Weighting'!$BI$12:$BJ$23,2,FALSE)/VLOOKUP($BI416,'5-7 Weighting'!$BI$12:$BK$23,3,FALSE))</f>
        <v>0.1032790360347047</v>
      </c>
      <c r="AA416" s="3">
        <f t="shared" si="88"/>
        <v>4.5065394666135371E-2</v>
      </c>
      <c r="AB416" s="3" t="e">
        <f>1/VLOOKUP($K416,'5-7 Weighting'!$BU$9:$BV$415,2,FALSE)</f>
        <v>#N/A</v>
      </c>
      <c r="AC416" s="3" t="e">
        <f t="shared" si="89"/>
        <v>#N/A</v>
      </c>
      <c r="AD416" s="3" t="e">
        <f>AC416/(VLOOKUP($BI416,'5-7 Weighting'!$BY$12:$BZ$23,2,FALSE)/(VLOOKUP($BI416,'5-7 Weighting'!$BY$12:$CA$23,3,FALSE)))</f>
        <v>#N/A</v>
      </c>
      <c r="AE416" s="3" t="e">
        <f t="shared" si="82"/>
        <v>#N/A</v>
      </c>
      <c r="AF416" s="3">
        <f>1/VLOOKUP($K416,'5-7 Weighting'!$CK$9:CL$445,2,FALSE)</f>
        <v>1</v>
      </c>
      <c r="AG416" s="3">
        <f t="shared" si="90"/>
        <v>6.6827700347093248</v>
      </c>
      <c r="AH416" s="3">
        <f>AG416/(VLOOKUP($BI416,'5-7 Weighting'!$CO$12:$CP$23,2,FALSE)/(VLOOKUP($BI416,'5-7 Weighting'!$CO$12:$CQ$23,3,FALSE)))</f>
        <v>0.10245390914831241</v>
      </c>
      <c r="AI416" s="3">
        <f t="shared" si="83"/>
        <v>4.4705353846501726E-2</v>
      </c>
      <c r="AJ416" s="3" t="s">
        <v>24</v>
      </c>
      <c r="AK416" s="6">
        <v>0.43634600395565382</v>
      </c>
      <c r="AL416" s="3" t="s">
        <v>25</v>
      </c>
      <c r="AM416" s="3">
        <v>0.14963854730989501</v>
      </c>
      <c r="AN416" s="3" t="s">
        <v>26</v>
      </c>
      <c r="AO416" s="3" t="s">
        <v>5</v>
      </c>
      <c r="AP416" s="3" t="s">
        <v>1312</v>
      </c>
      <c r="AQ416" s="3" t="s">
        <v>5</v>
      </c>
      <c r="AR416" s="3" t="s">
        <v>7</v>
      </c>
      <c r="AS416" s="3" t="s">
        <v>1334</v>
      </c>
      <c r="AT416" s="3" t="s">
        <v>698</v>
      </c>
      <c r="AU416" s="3" t="s">
        <v>10</v>
      </c>
      <c r="AV416" s="3" t="s">
        <v>11</v>
      </c>
      <c r="AW416" s="4" t="s">
        <v>340</v>
      </c>
      <c r="AX416" s="4" t="s">
        <v>841</v>
      </c>
      <c r="AY416" s="4">
        <v>2015</v>
      </c>
      <c r="AZ416" s="3" t="s">
        <v>14</v>
      </c>
      <c r="BA416" s="3" t="s">
        <v>14</v>
      </c>
      <c r="BB416" s="3">
        <v>244</v>
      </c>
      <c r="BC416" s="3">
        <v>1</v>
      </c>
      <c r="BD416" s="3">
        <v>0</v>
      </c>
      <c r="BE416" s="3">
        <v>0</v>
      </c>
      <c r="BF416" s="3">
        <v>0</v>
      </c>
      <c r="BG416" s="4" t="s">
        <v>15</v>
      </c>
      <c r="BH416" s="4" t="s">
        <v>842</v>
      </c>
      <c r="BI416" s="4" t="s">
        <v>17</v>
      </c>
      <c r="BJ416" s="4" t="s">
        <v>33</v>
      </c>
      <c r="BK416" s="4"/>
      <c r="BL416" s="3">
        <v>21.398</v>
      </c>
      <c r="BM416" s="3"/>
      <c r="BN416" s="3"/>
      <c r="BO416" s="3"/>
      <c r="BP416" s="3">
        <v>2.9159999999999999</v>
      </c>
      <c r="BQ416" s="3" t="s">
        <v>1305</v>
      </c>
    </row>
    <row r="417" spans="1:69" x14ac:dyDescent="0.25">
      <c r="A417" s="2">
        <v>107</v>
      </c>
      <c r="B417" s="3" t="s">
        <v>34</v>
      </c>
      <c r="C417" s="3">
        <v>107.5</v>
      </c>
      <c r="D417" s="3" t="s">
        <v>995</v>
      </c>
      <c r="E417" s="3" t="s">
        <v>820</v>
      </c>
      <c r="F417" s="3"/>
      <c r="G417" s="3"/>
      <c r="H417" s="3" t="str">
        <f>IF(AK417&lt;'2_3 - Outliers'!$F$11,"Exclude, Low outlier",IF(AK417&gt;'2_3 - Outliers'!$F$12,"Exclude, High outlier",""))</f>
        <v/>
      </c>
      <c r="I417" s="3">
        <f>IF(AM417="",VLOOKUP(BI417,'4 -Impute_SE'!$B$10:$C$21,2,FALSE),Database!AM417)</f>
        <v>7.9336709847607212E-2</v>
      </c>
      <c r="J417" s="3">
        <f t="shared" si="78"/>
        <v>12.604505555131235</v>
      </c>
      <c r="K417" s="3" t="s">
        <v>1769</v>
      </c>
      <c r="L417" s="3">
        <f>1/VLOOKUP($K417,'5-7 Weighting'!J:K,2,FALSE)</f>
        <v>1</v>
      </c>
      <c r="M417" s="3">
        <f t="shared" si="79"/>
        <v>12.604505555131235</v>
      </c>
      <c r="N417" s="3">
        <f>M417/(VLOOKUP($BI417,'5-7 Weighting'!$M$9:$N$20,2,FALSE)/VLOOKUP($BI417,'5-7 Weighting'!$M$9:$O$20,3,FALSE))</f>
        <v>0.25534362137301297</v>
      </c>
      <c r="O417" s="3">
        <f t="shared" si="80"/>
        <v>0.11260653702549872</v>
      </c>
      <c r="P417" s="3" t="e">
        <f>1/VLOOKUP($K417,'5-7 Weighting'!Y:Z,2,FALSE)</f>
        <v>#N/A</v>
      </c>
      <c r="Q417" s="3" t="e">
        <f t="shared" si="84"/>
        <v>#N/A</v>
      </c>
      <c r="R417" s="3" t="e">
        <f>Q417/(VLOOKUP($BI417,'5-7 Weighting'!$AC$12:$AD$20,2,FALSE)/(VLOOKUP($BI417,'5-7 Weighting'!$AC$12:$AE$20,3,FALSE)))</f>
        <v>#N/A</v>
      </c>
      <c r="S417" s="3" t="e">
        <f t="shared" si="81"/>
        <v>#N/A</v>
      </c>
      <c r="T417" s="3" t="e">
        <f>1/VLOOKUP($K417,'5-7 Weighting'!$AO$9:$AP$311,2,FALSE)</f>
        <v>#N/A</v>
      </c>
      <c r="U417" s="3" t="e">
        <f t="shared" si="85"/>
        <v>#N/A</v>
      </c>
      <c r="V417" s="3" t="e">
        <f>U417/(VLOOKUP($BI417,'5-7 Weighting'!$AS$12:$AT$22,2,FALSE)/VLOOKUP($BI417,'5-7 Weighting'!$AS$12:$AU$22,3,FALSE))</f>
        <v>#N/A</v>
      </c>
      <c r="W417" s="3" t="e">
        <f t="shared" si="86"/>
        <v>#N/A</v>
      </c>
      <c r="X417" s="3">
        <f>1/VLOOKUP($K417,'5-7 Weighting'!$BE$9:$BF$487,2,FALSE)</f>
        <v>1</v>
      </c>
      <c r="Y417" s="3">
        <f t="shared" si="87"/>
        <v>12.604505555131235</v>
      </c>
      <c r="Z417" s="3">
        <f>Y417/(VLOOKUP($BI417,'5-7 Weighting'!$BI$12:$BJ$23,2,FALSE)/VLOOKUP($BI417,'5-7 Weighting'!$BI$12:$BK$23,3,FALSE))</f>
        <v>0.19905215537965953</v>
      </c>
      <c r="AA417" s="3">
        <f t="shared" si="88"/>
        <v>8.7782000522429862E-2</v>
      </c>
      <c r="AB417" s="3">
        <f>1/VLOOKUP($K417,'5-7 Weighting'!$BU$9:$BV$415,2,FALSE)</f>
        <v>1</v>
      </c>
      <c r="AC417" s="3">
        <f t="shared" si="89"/>
        <v>12.604505555131235</v>
      </c>
      <c r="AD417" s="3">
        <f>AC417/(VLOOKUP($BI417,'5-7 Weighting'!$BY$12:$BZ$23,2,FALSE)/(VLOOKUP($BI417,'5-7 Weighting'!$BY$12:$CA$23,3,FALSE)))</f>
        <v>0.6772669290737372</v>
      </c>
      <c r="AE417" s="3">
        <f t="shared" si="82"/>
        <v>0.2986747157215181</v>
      </c>
      <c r="AF417" s="3">
        <f>1/VLOOKUP($K417,'5-7 Weighting'!$CK$9:CL$445,2,FALSE)</f>
        <v>1</v>
      </c>
      <c r="AG417" s="3">
        <f t="shared" si="90"/>
        <v>12.604505555131235</v>
      </c>
      <c r="AH417" s="3">
        <f>AG417/(VLOOKUP($BI417,'5-7 Weighting'!$CO$12:$CP$23,2,FALSE)/(VLOOKUP($BI417,'5-7 Weighting'!$CO$12:$CQ$23,3,FALSE)))</f>
        <v>0.19317508622441926</v>
      </c>
      <c r="AI417" s="3">
        <f t="shared" si="83"/>
        <v>8.5190213024968889E-2</v>
      </c>
      <c r="AJ417" s="3" t="s">
        <v>3</v>
      </c>
      <c r="AK417" s="6">
        <v>0.441</v>
      </c>
      <c r="AL417" s="3" t="s">
        <v>4</v>
      </c>
      <c r="AM417" s="3"/>
      <c r="AN417" s="3"/>
      <c r="AO417" s="3" t="s">
        <v>5</v>
      </c>
      <c r="AP417" s="3" t="s">
        <v>6</v>
      </c>
      <c r="AQ417" s="3" t="s">
        <v>5</v>
      </c>
      <c r="AR417" s="3" t="s">
        <v>7</v>
      </c>
      <c r="AS417" s="3" t="s">
        <v>37</v>
      </c>
      <c r="AT417" s="3" t="s">
        <v>38</v>
      </c>
      <c r="AU417" s="3" t="s">
        <v>10</v>
      </c>
      <c r="AV417" s="3" t="s">
        <v>39</v>
      </c>
      <c r="AW417" s="4" t="s">
        <v>12</v>
      </c>
      <c r="AX417" s="4" t="s">
        <v>40</v>
      </c>
      <c r="AY417" s="4">
        <v>2000</v>
      </c>
      <c r="AZ417" s="3" t="s">
        <v>30</v>
      </c>
      <c r="BA417" s="3" t="s">
        <v>14</v>
      </c>
      <c r="BB417" s="3">
        <v>33032</v>
      </c>
      <c r="BC417" s="3">
        <v>1</v>
      </c>
      <c r="BD417" s="3">
        <v>0</v>
      </c>
      <c r="BE417" s="3">
        <v>1</v>
      </c>
      <c r="BF417" s="3">
        <v>1</v>
      </c>
      <c r="BG417" s="4" t="s">
        <v>15</v>
      </c>
      <c r="BH417" s="4" t="s">
        <v>41</v>
      </c>
      <c r="BI417" s="3" t="s">
        <v>42</v>
      </c>
      <c r="BJ417" s="4" t="s">
        <v>18</v>
      </c>
      <c r="BK417" s="4"/>
      <c r="BL417" s="3">
        <v>7.4899999999999994E-2</v>
      </c>
      <c r="BM417" s="3"/>
      <c r="BN417" s="3">
        <v>1.0777763678587842</v>
      </c>
      <c r="BO417" s="3" t="s">
        <v>19</v>
      </c>
      <c r="BP417" s="3" t="s">
        <v>20</v>
      </c>
      <c r="BQ417" s="3"/>
    </row>
    <row r="418" spans="1:69" x14ac:dyDescent="0.25">
      <c r="A418" s="2">
        <v>160</v>
      </c>
      <c r="B418" s="3" t="s">
        <v>1207</v>
      </c>
      <c r="C418" s="3">
        <v>160.1</v>
      </c>
      <c r="D418" s="3" t="s">
        <v>1210</v>
      </c>
      <c r="E418" s="3" t="s">
        <v>1209</v>
      </c>
      <c r="F418" s="3"/>
      <c r="G418" s="3"/>
      <c r="H418" s="3" t="str">
        <f>IF(AK418&lt;'2_3 - Outliers'!$F$11,"Exclude, Low outlier",IF(AK418&gt;'2_3 - Outliers'!$F$12,"Exclude, High outlier",""))</f>
        <v/>
      </c>
      <c r="I418" s="3">
        <f>IF(AM418="",VLOOKUP(BI418,'4 -Impute_SE'!$B$10:$C$21,2,FALSE),Database!AM418)</f>
        <v>3.2303598367695502E-2</v>
      </c>
      <c r="J418" s="3">
        <f t="shared" si="78"/>
        <v>30.956303648203718</v>
      </c>
      <c r="K418" s="3" t="s">
        <v>1732</v>
      </c>
      <c r="L418" s="3">
        <f>1/VLOOKUP($K418,'5-7 Weighting'!J:K,2,FALSE)</f>
        <v>0.5</v>
      </c>
      <c r="M418" s="3">
        <f t="shared" si="79"/>
        <v>15.478151824101859</v>
      </c>
      <c r="N418" s="3">
        <f>M418/(VLOOKUP($BI418,'5-7 Weighting'!$M$9:$N$20,2,FALSE)/VLOOKUP($BI418,'5-7 Weighting'!$M$9:$O$20,3,FALSE))</f>
        <v>0.22200696200324455</v>
      </c>
      <c r="O418" s="3">
        <f t="shared" si="80"/>
        <v>9.9814659149089102E-2</v>
      </c>
      <c r="P418" s="3" t="e">
        <f>1/VLOOKUP($K418,'5-7 Weighting'!Y:Z,2,FALSE)</f>
        <v>#N/A</v>
      </c>
      <c r="Q418" s="3" t="e">
        <f t="shared" si="84"/>
        <v>#N/A</v>
      </c>
      <c r="R418" s="3" t="e">
        <f>Q418/(VLOOKUP($BI418,'5-7 Weighting'!$AC$12:$AD$20,2,FALSE)/(VLOOKUP($BI418,'5-7 Weighting'!$AC$12:$AE$20,3,FALSE)))</f>
        <v>#N/A</v>
      </c>
      <c r="S418" s="3" t="e">
        <f t="shared" si="81"/>
        <v>#N/A</v>
      </c>
      <c r="T418" s="3" t="e">
        <f>1/VLOOKUP($K418,'5-7 Weighting'!$AO$9:$AP$311,2,FALSE)</f>
        <v>#N/A</v>
      </c>
      <c r="U418" s="3" t="e">
        <f t="shared" si="85"/>
        <v>#N/A</v>
      </c>
      <c r="V418" s="3" t="e">
        <f>U418/(VLOOKUP($BI418,'5-7 Weighting'!$AS$12:$AT$22,2,FALSE)/VLOOKUP($BI418,'5-7 Weighting'!$AS$12:$AU$22,3,FALSE))</f>
        <v>#N/A</v>
      </c>
      <c r="W418" s="3" t="e">
        <f t="shared" si="86"/>
        <v>#N/A</v>
      </c>
      <c r="X418" s="3">
        <f>1/VLOOKUP($K418,'5-7 Weighting'!$BE$9:$BF$487,2,FALSE)</f>
        <v>0.5</v>
      </c>
      <c r="Y418" s="3">
        <f t="shared" si="87"/>
        <v>15.478151824101859</v>
      </c>
      <c r="Z418" s="3">
        <f>Y418/(VLOOKUP($BI418,'5-7 Weighting'!$BI$12:$BJ$23,2,FALSE)/VLOOKUP($BI418,'5-7 Weighting'!$BI$12:$BK$23,3,FALSE))</f>
        <v>0.23277358210369159</v>
      </c>
      <c r="AA418" s="3">
        <f t="shared" si="88"/>
        <v>0.10465534750325949</v>
      </c>
      <c r="AB418" s="3" t="e">
        <f>1/VLOOKUP($K418,'5-7 Weighting'!$BU$9:$BV$415,2,FALSE)</f>
        <v>#N/A</v>
      </c>
      <c r="AC418" s="3" t="e">
        <f t="shared" si="89"/>
        <v>#N/A</v>
      </c>
      <c r="AD418" s="3" t="e">
        <f>AC418/(VLOOKUP($BI418,'5-7 Weighting'!$BY$12:$BZ$23,2,FALSE)/(VLOOKUP($BI418,'5-7 Weighting'!$BY$12:$CA$23,3,FALSE)))</f>
        <v>#N/A</v>
      </c>
      <c r="AE418" s="3" t="e">
        <f t="shared" si="82"/>
        <v>#N/A</v>
      </c>
      <c r="AF418" s="3">
        <f>1/VLOOKUP($K418,'5-7 Weighting'!$CK$9:CL$445,2,FALSE)</f>
        <v>0.5</v>
      </c>
      <c r="AG418" s="3">
        <f t="shared" si="90"/>
        <v>15.478151824101859</v>
      </c>
      <c r="AH418" s="3">
        <f>AG418/(VLOOKUP($BI418,'5-7 Weighting'!$CO$12:$CP$23,2,FALSE)/(VLOOKUP($BI418,'5-7 Weighting'!$CO$12:$CQ$23,3,FALSE)))</f>
        <v>0.24356081160266607</v>
      </c>
      <c r="AI418" s="3">
        <f t="shared" si="83"/>
        <v>0.10950530187355262</v>
      </c>
      <c r="AJ418" s="3" t="s">
        <v>24</v>
      </c>
      <c r="AK418" s="6">
        <v>0.44960148208158601</v>
      </c>
      <c r="AL418" s="3" t="s">
        <v>25</v>
      </c>
      <c r="AM418" s="3">
        <v>3.2303598367695502E-2</v>
      </c>
      <c r="AN418" s="3" t="s">
        <v>26</v>
      </c>
      <c r="AO418" s="3" t="s">
        <v>1313</v>
      </c>
      <c r="AP418" s="3" t="s">
        <v>1312</v>
      </c>
      <c r="AQ418" s="3" t="s">
        <v>5</v>
      </c>
      <c r="AR418" s="3" t="s">
        <v>7</v>
      </c>
      <c r="AS418" s="3" t="s">
        <v>1319</v>
      </c>
      <c r="AT418" s="3" t="s">
        <v>38</v>
      </c>
      <c r="AU418" s="3" t="s">
        <v>10</v>
      </c>
      <c r="AV418" s="3" t="s">
        <v>11</v>
      </c>
      <c r="AW418" s="4" t="s">
        <v>12</v>
      </c>
      <c r="AX418" s="4" t="s">
        <v>1338</v>
      </c>
      <c r="AY418" s="4">
        <v>2015</v>
      </c>
      <c r="AZ418" s="3" t="s">
        <v>14</v>
      </c>
      <c r="BA418" s="3" t="s">
        <v>2425</v>
      </c>
      <c r="BB418" s="3">
        <v>2124</v>
      </c>
      <c r="BC418" s="3">
        <v>1</v>
      </c>
      <c r="BD418" s="3">
        <v>0</v>
      </c>
      <c r="BE418" s="3">
        <v>0</v>
      </c>
      <c r="BF418" s="3">
        <v>0</v>
      </c>
      <c r="BG418" s="4" t="s">
        <v>15</v>
      </c>
      <c r="BH418" s="4" t="s">
        <v>1366</v>
      </c>
      <c r="BI418" s="4" t="s">
        <v>88</v>
      </c>
      <c r="BJ418" s="4" t="s">
        <v>1403</v>
      </c>
      <c r="BK418" s="4"/>
      <c r="BL418" s="3">
        <v>50.317</v>
      </c>
      <c r="BM418" s="3"/>
      <c r="BN418" s="3"/>
      <c r="BO418" s="3"/>
      <c r="BP418" s="3">
        <v>13.917999999999999</v>
      </c>
      <c r="BQ418" s="3" t="s">
        <v>1305</v>
      </c>
    </row>
    <row r="419" spans="1:69" x14ac:dyDescent="0.25">
      <c r="A419" s="2">
        <v>38</v>
      </c>
      <c r="B419" s="3" t="s">
        <v>104</v>
      </c>
      <c r="C419" s="3">
        <v>38.1</v>
      </c>
      <c r="D419" s="3" t="s">
        <v>622</v>
      </c>
      <c r="E419" s="3" t="s">
        <v>117</v>
      </c>
      <c r="F419" s="3"/>
      <c r="G419" s="3"/>
      <c r="H419" s="3" t="str">
        <f>IF(AK419&lt;'2_3 - Outliers'!$F$11,"Exclude, Low outlier",IF(AK419&gt;'2_3 - Outliers'!$F$12,"Exclude, High outlier",""))</f>
        <v/>
      </c>
      <c r="I419" s="3">
        <f>IF(AM419="",VLOOKUP(BI419,'4 -Impute_SE'!$B$10:$C$21,2,FALSE),Database!AM419)</f>
        <v>4.9702463302186993E-2</v>
      </c>
      <c r="J419" s="3">
        <f t="shared" si="78"/>
        <v>20.119727143503535</v>
      </c>
      <c r="K419" s="3" t="s">
        <v>1752</v>
      </c>
      <c r="L419" s="3">
        <f>1/VLOOKUP($K419,'5-7 Weighting'!J:K,2,FALSE)</f>
        <v>0.5</v>
      </c>
      <c r="M419" s="3">
        <f t="shared" si="79"/>
        <v>10.059863571751768</v>
      </c>
      <c r="N419" s="3">
        <f>M419/(VLOOKUP($BI419,'5-7 Weighting'!$M$9:$N$20,2,FALSE)/VLOOKUP($BI419,'5-7 Weighting'!$M$9:$O$20,3,FALSE))</f>
        <v>0.1860712197744103</v>
      </c>
      <c r="O419" s="3">
        <f t="shared" si="80"/>
        <v>8.3732048898484637E-2</v>
      </c>
      <c r="P419" s="3" t="e">
        <f>1/VLOOKUP($K419,'5-7 Weighting'!Y:Z,2,FALSE)</f>
        <v>#N/A</v>
      </c>
      <c r="Q419" s="3" t="e">
        <f t="shared" si="84"/>
        <v>#N/A</v>
      </c>
      <c r="R419" s="3" t="e">
        <f>Q419/(VLOOKUP($BI419,'5-7 Weighting'!$AC$12:$AD$20,2,FALSE)/(VLOOKUP($BI419,'5-7 Weighting'!$AC$12:$AE$20,3,FALSE)))</f>
        <v>#N/A</v>
      </c>
      <c r="S419" s="3" t="e">
        <f t="shared" si="81"/>
        <v>#N/A</v>
      </c>
      <c r="T419" s="3" t="e">
        <f>1/VLOOKUP($K419,'5-7 Weighting'!$AO$9:$AP$311,2,FALSE)</f>
        <v>#N/A</v>
      </c>
      <c r="U419" s="3" t="e">
        <f t="shared" si="85"/>
        <v>#N/A</v>
      </c>
      <c r="V419" s="3" t="e">
        <f>U419/(VLOOKUP($BI419,'5-7 Weighting'!$AS$12:$AT$22,2,FALSE)/VLOOKUP($BI419,'5-7 Weighting'!$AS$12:$AU$22,3,FALSE))</f>
        <v>#N/A</v>
      </c>
      <c r="W419" s="3" t="e">
        <f t="shared" si="86"/>
        <v>#N/A</v>
      </c>
      <c r="X419" s="3">
        <f>1/VLOOKUP($K419,'5-7 Weighting'!$BE$9:$BF$487,2,FALSE)</f>
        <v>0.5</v>
      </c>
      <c r="Y419" s="3">
        <f t="shared" si="87"/>
        <v>10.059863571751768</v>
      </c>
      <c r="Z419" s="3">
        <f>Y419/(VLOOKUP($BI419,'5-7 Weighting'!$BI$12:$BJ$23,2,FALSE)/VLOOKUP($BI419,'5-7 Weighting'!$BI$12:$BK$23,3,FALSE))</f>
        <v>0.15547041225942099</v>
      </c>
      <c r="AA419" s="3">
        <f t="shared" si="88"/>
        <v>6.9961685516739452E-2</v>
      </c>
      <c r="AB419" s="3" t="e">
        <f>1/VLOOKUP($K419,'5-7 Weighting'!$BU$9:$BV$415,2,FALSE)</f>
        <v>#N/A</v>
      </c>
      <c r="AC419" s="3" t="e">
        <f t="shared" si="89"/>
        <v>#N/A</v>
      </c>
      <c r="AD419" s="3" t="e">
        <f>AC419/(VLOOKUP($BI419,'5-7 Weighting'!$BY$12:$BZ$23,2,FALSE)/(VLOOKUP($BI419,'5-7 Weighting'!$BY$12:$CA$23,3,FALSE)))</f>
        <v>#N/A</v>
      </c>
      <c r="AE419" s="3" t="e">
        <f t="shared" si="82"/>
        <v>#N/A</v>
      </c>
      <c r="AF419" s="3">
        <f>1/VLOOKUP($K419,'5-7 Weighting'!$CK$9:CL$445,2,FALSE)</f>
        <v>0.5</v>
      </c>
      <c r="AG419" s="3">
        <f t="shared" si="90"/>
        <v>10.059863571751768</v>
      </c>
      <c r="AH419" s="3">
        <f>AG419/(VLOOKUP($BI419,'5-7 Weighting'!$CO$12:$CP$23,2,FALSE)/(VLOOKUP($BI419,'5-7 Weighting'!$CO$12:$CQ$23,3,FALSE)))</f>
        <v>0.15422831297074605</v>
      </c>
      <c r="AI419" s="3">
        <f t="shared" si="83"/>
        <v>6.9402740836835716E-2</v>
      </c>
      <c r="AJ419" s="3" t="s">
        <v>118</v>
      </c>
      <c r="AK419" s="6">
        <v>0.45</v>
      </c>
      <c r="AL419" s="3" t="s">
        <v>157</v>
      </c>
      <c r="AM419" s="3"/>
      <c r="AN419" s="3"/>
      <c r="AO419" s="3" t="s">
        <v>5</v>
      </c>
      <c r="AP419" s="3" t="s">
        <v>6</v>
      </c>
      <c r="AQ419" s="3" t="s">
        <v>5</v>
      </c>
      <c r="AR419" s="3" t="s">
        <v>7</v>
      </c>
      <c r="AS419" s="3" t="s">
        <v>37</v>
      </c>
      <c r="AT419" s="3" t="s">
        <v>28</v>
      </c>
      <c r="AU419" s="3" t="s">
        <v>10</v>
      </c>
      <c r="AV419" s="3" t="s">
        <v>107</v>
      </c>
      <c r="AW419" s="4" t="s">
        <v>108</v>
      </c>
      <c r="AX419" s="4" t="s">
        <v>109</v>
      </c>
      <c r="AY419" s="4">
        <v>2010</v>
      </c>
      <c r="AZ419" s="3" t="s">
        <v>14</v>
      </c>
      <c r="BA419" s="3" t="s">
        <v>14</v>
      </c>
      <c r="BB419" s="3">
        <v>1000</v>
      </c>
      <c r="BC419" s="3">
        <v>1</v>
      </c>
      <c r="BD419" s="3">
        <v>0</v>
      </c>
      <c r="BE419" s="3">
        <v>0</v>
      </c>
      <c r="BF419" s="3">
        <v>0</v>
      </c>
      <c r="BG419" s="4" t="s">
        <v>15</v>
      </c>
      <c r="BH419" s="4" t="s">
        <v>623</v>
      </c>
      <c r="BI419" s="4" t="s">
        <v>17</v>
      </c>
      <c r="BJ419" s="4" t="s">
        <v>119</v>
      </c>
      <c r="BK419" s="4"/>
      <c r="BL419" s="3">
        <v>0.45</v>
      </c>
      <c r="BM419" s="3"/>
      <c r="BN419" s="3"/>
      <c r="BO419" s="3" t="s">
        <v>20</v>
      </c>
      <c r="BP419" s="3" t="s">
        <v>20</v>
      </c>
      <c r="BQ419" s="3"/>
    </row>
    <row r="420" spans="1:69" x14ac:dyDescent="0.25">
      <c r="A420" s="2">
        <v>3</v>
      </c>
      <c r="B420" s="3" t="s">
        <v>120</v>
      </c>
      <c r="C420" s="3">
        <v>3.1</v>
      </c>
      <c r="D420" s="3" t="s">
        <v>659</v>
      </c>
      <c r="E420" s="3" t="s">
        <v>122</v>
      </c>
      <c r="F420" s="3">
        <v>1</v>
      </c>
      <c r="G420" s="3"/>
      <c r="H420" s="3" t="str">
        <f>IF(AK420&lt;'2_3 - Outliers'!$F$11,"Exclude, Low outlier",IF(AK420&gt;'2_3 - Outliers'!$F$12,"Exclude, High outlier",""))</f>
        <v/>
      </c>
      <c r="I420" s="3">
        <f>IF(AM420="",VLOOKUP(BI420,'4 -Impute_SE'!$B$10:$C$21,2,FALSE),Database!AM420)</f>
        <v>0.24978104259295059</v>
      </c>
      <c r="J420" s="3">
        <f t="shared" si="78"/>
        <v>4.0035063895126139</v>
      </c>
      <c r="K420" s="3" t="s">
        <v>1770</v>
      </c>
      <c r="L420" s="3">
        <f>1/VLOOKUP($K420,'5-7 Weighting'!J:K,2,FALSE)</f>
        <v>0.5</v>
      </c>
      <c r="M420" s="3">
        <f t="shared" si="79"/>
        <v>2.001753194756307</v>
      </c>
      <c r="N420" s="3">
        <f>M420/(VLOOKUP($BI420,'5-7 Weighting'!$M$9:$N$20,2,FALSE)/VLOOKUP($BI420,'5-7 Weighting'!$M$9:$O$20,3,FALSE))</f>
        <v>0.22340848446003764</v>
      </c>
      <c r="O420" s="3">
        <f t="shared" si="80"/>
        <v>0.10098063497593701</v>
      </c>
      <c r="P420" s="3">
        <f>1/VLOOKUP($K420,'5-7 Weighting'!Y:Z,2,FALSE)</f>
        <v>0.5</v>
      </c>
      <c r="Q420" s="3">
        <f t="shared" si="84"/>
        <v>2.001753194756307</v>
      </c>
      <c r="R420" s="3">
        <f>Q420/(VLOOKUP($BI420,'5-7 Weighting'!$AC$12:$AD$20,2,FALSE)/(VLOOKUP($BI420,'5-7 Weighting'!$AC$12:$AE$20,3,FALSE)))</f>
        <v>0.56981876646900853</v>
      </c>
      <c r="S420" s="3">
        <f t="shared" si="81"/>
        <v>0.25755808244399186</v>
      </c>
      <c r="T420" s="3">
        <f>1/VLOOKUP($K420,'5-7 Weighting'!$AO$9:$AP$311,2,FALSE)</f>
        <v>0.5</v>
      </c>
      <c r="U420" s="3">
        <f t="shared" si="85"/>
        <v>2.001753194756307</v>
      </c>
      <c r="V420" s="3">
        <f>U420/(VLOOKUP($BI420,'5-7 Weighting'!$AS$12:$AT$22,2,FALSE)/VLOOKUP($BI420,'5-7 Weighting'!$AS$12:$AU$22,3,FALSE))</f>
        <v>0.36290352186556946</v>
      </c>
      <c r="W420" s="3">
        <f t="shared" si="86"/>
        <v>0.1640323918832374</v>
      </c>
      <c r="X420" s="3" t="e">
        <f>1/VLOOKUP($K420,'5-7 Weighting'!$BE$9:$BF$487,2,FALSE)</f>
        <v>#N/A</v>
      </c>
      <c r="Y420" s="3" t="e">
        <f t="shared" si="87"/>
        <v>#N/A</v>
      </c>
      <c r="Z420" s="3" t="e">
        <f>Y420/(VLOOKUP($BI420,'5-7 Weighting'!$BI$12:$BJ$23,2,FALSE)/VLOOKUP($BI420,'5-7 Weighting'!$BI$12:$BK$23,3,FALSE))</f>
        <v>#N/A</v>
      </c>
      <c r="AA420" s="3" t="e">
        <f t="shared" si="88"/>
        <v>#N/A</v>
      </c>
      <c r="AB420" s="3">
        <f>1/VLOOKUP($K420,'5-7 Weighting'!$BU$9:$BV$415,2,FALSE)</f>
        <v>0.5</v>
      </c>
      <c r="AC420" s="3">
        <f t="shared" si="89"/>
        <v>2.001753194756307</v>
      </c>
      <c r="AD420" s="3">
        <f>AC420/(VLOOKUP($BI420,'5-7 Weighting'!$BY$12:$BZ$23,2,FALSE)/(VLOOKUP($BI420,'5-7 Weighting'!$BY$12:$CA$23,3,FALSE)))</f>
        <v>0.14423194871701736</v>
      </c>
      <c r="AE420" s="3">
        <f t="shared" si="82"/>
        <v>6.5192840820091844E-2</v>
      </c>
      <c r="AF420" s="3" t="e">
        <f>1/VLOOKUP($K420,'5-7 Weighting'!$CK$9:CL$445,2,FALSE)</f>
        <v>#N/A</v>
      </c>
      <c r="AG420" s="3" t="e">
        <f t="shared" si="90"/>
        <v>#N/A</v>
      </c>
      <c r="AH420" s="3" t="e">
        <f>AG420/(VLOOKUP($BI420,'5-7 Weighting'!$CO$12:$CP$23,2,FALSE)/(VLOOKUP($BI420,'5-7 Weighting'!$CO$12:$CQ$23,3,FALSE)))</f>
        <v>#N/A</v>
      </c>
      <c r="AI420" s="3" t="e">
        <f t="shared" si="83"/>
        <v>#N/A</v>
      </c>
      <c r="AJ420" s="3" t="s">
        <v>123</v>
      </c>
      <c r="AK420" s="6">
        <v>0.45200000000000001</v>
      </c>
      <c r="AL420" s="3" t="s">
        <v>4</v>
      </c>
      <c r="AM420" s="3">
        <v>0.24978104259295059</v>
      </c>
      <c r="AN420" s="3" t="s">
        <v>26</v>
      </c>
      <c r="AO420" s="3" t="s">
        <v>5</v>
      </c>
      <c r="AP420" s="3" t="s">
        <v>6</v>
      </c>
      <c r="AQ420" s="3" t="s">
        <v>5</v>
      </c>
      <c r="AR420" s="3" t="s">
        <v>55</v>
      </c>
      <c r="AS420" s="3" t="s">
        <v>37</v>
      </c>
      <c r="AT420" s="3" t="s">
        <v>95</v>
      </c>
      <c r="AU420" s="3" t="s">
        <v>57</v>
      </c>
      <c r="AV420" s="3" t="s">
        <v>11</v>
      </c>
      <c r="AW420" s="4" t="s">
        <v>12</v>
      </c>
      <c r="AX420" s="4" t="s">
        <v>124</v>
      </c>
      <c r="AY420" s="4">
        <v>1994</v>
      </c>
      <c r="AZ420" s="3" t="s">
        <v>30</v>
      </c>
      <c r="BA420" s="3" t="s">
        <v>30</v>
      </c>
      <c r="BB420" s="3">
        <v>1960</v>
      </c>
      <c r="BC420" s="3">
        <v>0</v>
      </c>
      <c r="BD420" s="3">
        <v>0</v>
      </c>
      <c r="BE420" s="3">
        <v>1</v>
      </c>
      <c r="BF420" s="3">
        <v>1</v>
      </c>
      <c r="BG420" s="4" t="s">
        <v>348</v>
      </c>
      <c r="BH420" s="4" t="s">
        <v>658</v>
      </c>
      <c r="BI420" s="4" t="s">
        <v>350</v>
      </c>
      <c r="BJ420" s="4" t="s">
        <v>89</v>
      </c>
      <c r="BK420" s="4" t="s">
        <v>59</v>
      </c>
      <c r="BL420" s="3">
        <v>1.5519000000000001</v>
      </c>
      <c r="BM420" s="3">
        <v>4.7204304855298984</v>
      </c>
      <c r="BN420" s="3"/>
      <c r="BO420" s="3" t="s">
        <v>60</v>
      </c>
      <c r="BP420" s="3">
        <v>1.8095848880597014</v>
      </c>
      <c r="BQ420" s="3" t="s">
        <v>125</v>
      </c>
    </row>
    <row r="421" spans="1:69" x14ac:dyDescent="0.25">
      <c r="A421" s="2">
        <v>15</v>
      </c>
      <c r="B421" s="3" t="s">
        <v>153</v>
      </c>
      <c r="C421" s="7">
        <v>15.4</v>
      </c>
      <c r="D421" s="3" t="s">
        <v>154</v>
      </c>
      <c r="E421" s="3" t="s">
        <v>155</v>
      </c>
      <c r="F421" s="3"/>
      <c r="G421" s="3"/>
      <c r="H421" s="3" t="str">
        <f>IF(AK421&lt;'2_3 - Outliers'!$F$11,"Exclude, Low outlier",IF(AK421&gt;'2_3 - Outliers'!$F$12,"Exclude, High outlier",""))</f>
        <v/>
      </c>
      <c r="I421" s="3">
        <f>IF(AM421="",VLOOKUP(BI421,'4 -Impute_SE'!$B$10:$C$21,2,FALSE),Database!AM421)</f>
        <v>3.292877906976744E-2</v>
      </c>
      <c r="J421" s="3">
        <f t="shared" si="78"/>
        <v>30.368572059148093</v>
      </c>
      <c r="K421" s="3" t="s">
        <v>1771</v>
      </c>
      <c r="L421" s="3">
        <f>1/VLOOKUP($K421,'5-7 Weighting'!J:K,2,FALSE)</f>
        <v>1</v>
      </c>
      <c r="M421" s="3">
        <f t="shared" si="79"/>
        <v>30.368572059148093</v>
      </c>
      <c r="N421" s="3">
        <f>M421/(VLOOKUP($BI421,'5-7 Weighting'!$M$9:$N$20,2,FALSE)/VLOOKUP($BI421,'5-7 Weighting'!$M$9:$O$20,3,FALSE))</f>
        <v>0.61521026204422458</v>
      </c>
      <c r="O421" s="3">
        <f t="shared" si="80"/>
        <v>0.27875176973223814</v>
      </c>
      <c r="P421" s="3" t="e">
        <f>1/VLOOKUP($K421,'5-7 Weighting'!Y:Z,2,FALSE)</f>
        <v>#N/A</v>
      </c>
      <c r="Q421" s="3" t="e">
        <f t="shared" si="84"/>
        <v>#N/A</v>
      </c>
      <c r="R421" s="3" t="e">
        <f>Q421/(VLOOKUP($BI421,'5-7 Weighting'!$AC$12:$AD$20,2,FALSE)/(VLOOKUP($BI421,'5-7 Weighting'!$AC$12:$AE$20,3,FALSE)))</f>
        <v>#N/A</v>
      </c>
      <c r="S421" s="3" t="e">
        <f t="shared" si="81"/>
        <v>#N/A</v>
      </c>
      <c r="T421" s="3">
        <f>1/VLOOKUP($K421,'5-7 Weighting'!$AO$9:$AP$311,2,FALSE)</f>
        <v>1</v>
      </c>
      <c r="U421" s="3">
        <f t="shared" si="85"/>
        <v>30.368572059148093</v>
      </c>
      <c r="V421" s="3">
        <f>U421/(VLOOKUP($BI421,'5-7 Weighting'!$AS$12:$AT$22,2,FALSE)/VLOOKUP($BI421,'5-7 Weighting'!$AS$12:$AU$22,3,FALSE))</f>
        <v>1.711555558764019</v>
      </c>
      <c r="W421" s="3">
        <f t="shared" si="86"/>
        <v>0.77550582367597698</v>
      </c>
      <c r="X421" s="3" t="e">
        <f>1/VLOOKUP($K421,'5-7 Weighting'!$BE$9:$BF$487,2,FALSE)</f>
        <v>#N/A</v>
      </c>
      <c r="Y421" s="3" t="e">
        <f t="shared" si="87"/>
        <v>#N/A</v>
      </c>
      <c r="Z421" s="3" t="e">
        <f>Y421/(VLOOKUP($BI421,'5-7 Weighting'!$BI$12:$BJ$23,2,FALSE)/VLOOKUP($BI421,'5-7 Weighting'!$BI$12:$BK$23,3,FALSE))</f>
        <v>#N/A</v>
      </c>
      <c r="AA421" s="3" t="e">
        <f t="shared" si="88"/>
        <v>#N/A</v>
      </c>
      <c r="AB421" s="3">
        <f>1/VLOOKUP($K421,'5-7 Weighting'!$BU$9:$BV$415,2,FALSE)</f>
        <v>1</v>
      </c>
      <c r="AC421" s="3">
        <f t="shared" si="89"/>
        <v>30.368572059148093</v>
      </c>
      <c r="AD421" s="3">
        <f>AC421/(VLOOKUP($BI421,'5-7 Weighting'!$BY$12:$BZ$23,2,FALSE)/(VLOOKUP($BI421,'5-7 Weighting'!$BY$12:$CA$23,3,FALSE)))</f>
        <v>1.6317680569771136</v>
      </c>
      <c r="AE421" s="3">
        <f t="shared" si="82"/>
        <v>0.73935410661633016</v>
      </c>
      <c r="AF421" s="3" t="e">
        <f>1/VLOOKUP($K421,'5-7 Weighting'!$CK$9:CL$445,2,FALSE)</f>
        <v>#N/A</v>
      </c>
      <c r="AG421" s="3" t="e">
        <f t="shared" si="90"/>
        <v>#N/A</v>
      </c>
      <c r="AH421" s="3" t="e">
        <f>AG421/(VLOOKUP($BI421,'5-7 Weighting'!$CO$12:$CP$23,2,FALSE)/(VLOOKUP($BI421,'5-7 Weighting'!$CO$12:$CQ$23,3,FALSE)))</f>
        <v>#N/A</v>
      </c>
      <c r="AI421" s="3" t="e">
        <f t="shared" si="83"/>
        <v>#N/A</v>
      </c>
      <c r="AJ421" s="3" t="s">
        <v>156</v>
      </c>
      <c r="AK421" s="6">
        <v>0.4531</v>
      </c>
      <c r="AL421" s="3" t="s">
        <v>157</v>
      </c>
      <c r="AM421" s="3">
        <v>3.292877906976744E-2</v>
      </c>
      <c r="AN421" s="3" t="s">
        <v>26</v>
      </c>
      <c r="AO421" s="3" t="s">
        <v>5</v>
      </c>
      <c r="AP421" s="3" t="s">
        <v>6</v>
      </c>
      <c r="AQ421" s="3" t="s">
        <v>5</v>
      </c>
      <c r="AR421" s="3" t="s">
        <v>7</v>
      </c>
      <c r="AS421" s="3" t="s">
        <v>37</v>
      </c>
      <c r="AT421" s="3" t="s">
        <v>28</v>
      </c>
      <c r="AU421" s="3" t="s">
        <v>57</v>
      </c>
      <c r="AV421" s="3" t="s">
        <v>39</v>
      </c>
      <c r="AW421" s="4" t="s">
        <v>12</v>
      </c>
      <c r="AX421" s="4" t="s">
        <v>158</v>
      </c>
      <c r="AY421" s="4">
        <v>2000</v>
      </c>
      <c r="AZ421" s="3" t="s">
        <v>30</v>
      </c>
      <c r="BA421" s="3" t="s">
        <v>30</v>
      </c>
      <c r="BB421" s="3">
        <v>593</v>
      </c>
      <c r="BC421" s="3">
        <v>0</v>
      </c>
      <c r="BD421" s="3">
        <v>0</v>
      </c>
      <c r="BE421" s="3">
        <v>1</v>
      </c>
      <c r="BF421" s="3">
        <v>1</v>
      </c>
      <c r="BG421" s="4" t="s">
        <v>15</v>
      </c>
      <c r="BH421" s="4" t="s">
        <v>41</v>
      </c>
      <c r="BI421" s="4" t="s">
        <v>42</v>
      </c>
      <c r="BJ421" s="4" t="s">
        <v>33</v>
      </c>
      <c r="BK421" s="4"/>
      <c r="BL421" s="3">
        <v>0.4531</v>
      </c>
      <c r="BM421" s="3"/>
      <c r="BN421" s="3"/>
      <c r="BO421" s="3" t="s">
        <v>20</v>
      </c>
      <c r="BP421" s="3">
        <v>13.76</v>
      </c>
      <c r="BQ421" s="3"/>
    </row>
    <row r="422" spans="1:69" x14ac:dyDescent="0.25">
      <c r="A422" s="2">
        <v>174</v>
      </c>
      <c r="B422" s="3" t="s">
        <v>1248</v>
      </c>
      <c r="C422" s="3">
        <v>174.1</v>
      </c>
      <c r="D422" s="3" t="s">
        <v>1251</v>
      </c>
      <c r="E422" s="3" t="s">
        <v>425</v>
      </c>
      <c r="F422" s="3"/>
      <c r="G422" s="3"/>
      <c r="H422" s="3" t="str">
        <f>IF(AK422&lt;'2_3 - Outliers'!$F$11,"Exclude, Low outlier",IF(AK422&gt;'2_3 - Outliers'!$F$12,"Exclude, High outlier",""))</f>
        <v/>
      </c>
      <c r="I422" s="3">
        <f>IF(AM422="",VLOOKUP(BI422,'4 -Impute_SE'!$B$10:$C$21,2,FALSE),Database!AM422)</f>
        <v>0.31248887532820285</v>
      </c>
      <c r="J422" s="3">
        <f t="shared" si="78"/>
        <v>3.2001139206946601</v>
      </c>
      <c r="K422" s="3" t="s">
        <v>1772</v>
      </c>
      <c r="L422" s="3">
        <f>1/VLOOKUP($K422,'5-7 Weighting'!J:K,2,FALSE)</f>
        <v>1</v>
      </c>
      <c r="M422" s="3">
        <f t="shared" si="79"/>
        <v>3.2001139206946601</v>
      </c>
      <c r="N422" s="3">
        <f>M422/(VLOOKUP($BI422,'5-7 Weighting'!$M$9:$N$20,2,FALSE)/VLOOKUP($BI422,'5-7 Weighting'!$M$9:$O$20,3,FALSE))</f>
        <v>4.3424841985111103E-2</v>
      </c>
      <c r="O422" s="3">
        <f t="shared" si="80"/>
        <v>1.986922866762798E-2</v>
      </c>
      <c r="P422" s="3" t="e">
        <f>1/VLOOKUP($K422,'5-7 Weighting'!Y:Z,2,FALSE)</f>
        <v>#N/A</v>
      </c>
      <c r="Q422" s="3" t="e">
        <f t="shared" si="84"/>
        <v>#N/A</v>
      </c>
      <c r="R422" s="3" t="e">
        <f>Q422/(VLOOKUP($BI422,'5-7 Weighting'!$AC$12:$AD$20,2,FALSE)/(VLOOKUP($BI422,'5-7 Weighting'!$AC$12:$AE$20,3,FALSE)))</f>
        <v>#N/A</v>
      </c>
      <c r="S422" s="3" t="e">
        <f t="shared" si="81"/>
        <v>#N/A</v>
      </c>
      <c r="T422" s="3" t="e">
        <f>1/VLOOKUP($K422,'5-7 Weighting'!$AO$9:$AP$311,2,FALSE)</f>
        <v>#N/A</v>
      </c>
      <c r="U422" s="3" t="e">
        <f t="shared" si="85"/>
        <v>#N/A</v>
      </c>
      <c r="V422" s="3" t="e">
        <f>U422/(VLOOKUP($BI422,'5-7 Weighting'!$AS$12:$AT$22,2,FALSE)/VLOOKUP($BI422,'5-7 Weighting'!$AS$12:$AU$22,3,FALSE))</f>
        <v>#N/A</v>
      </c>
      <c r="W422" s="3" t="e">
        <f t="shared" si="86"/>
        <v>#N/A</v>
      </c>
      <c r="X422" s="3">
        <f>1/VLOOKUP($K422,'5-7 Weighting'!$BE$9:$BF$487,2,FALSE)</f>
        <v>1</v>
      </c>
      <c r="Y422" s="3">
        <f t="shared" si="87"/>
        <v>3.2001139206946601</v>
      </c>
      <c r="Z422" s="3">
        <f>Y422/(VLOOKUP($BI422,'5-7 Weighting'!$BI$12:$BJ$23,2,FALSE)/VLOOKUP($BI422,'5-7 Weighting'!$BI$12:$BK$23,3,FALSE))</f>
        <v>3.7070943430638624E-2</v>
      </c>
      <c r="AA422" s="3">
        <f t="shared" si="88"/>
        <v>1.6961974258895524E-2</v>
      </c>
      <c r="AB422" s="3" t="e">
        <f>1/VLOOKUP($K422,'5-7 Weighting'!$BU$9:$BV$415,2,FALSE)</f>
        <v>#N/A</v>
      </c>
      <c r="AC422" s="3" t="e">
        <f t="shared" si="89"/>
        <v>#N/A</v>
      </c>
      <c r="AD422" s="3" t="e">
        <f>AC422/(VLOOKUP($BI422,'5-7 Weighting'!$BY$12:$BZ$23,2,FALSE)/(VLOOKUP($BI422,'5-7 Weighting'!$BY$12:$CA$23,3,FALSE)))</f>
        <v>#N/A</v>
      </c>
      <c r="AE422" s="3" t="e">
        <f t="shared" si="82"/>
        <v>#N/A</v>
      </c>
      <c r="AF422" s="3">
        <f>1/VLOOKUP($K422,'5-7 Weighting'!$CK$9:CL$445,2,FALSE)</f>
        <v>1</v>
      </c>
      <c r="AG422" s="3">
        <f t="shared" si="90"/>
        <v>3.2001139206946601</v>
      </c>
      <c r="AH422" s="3">
        <f>AG422/(VLOOKUP($BI422,'5-7 Weighting'!$CO$12:$CP$23,2,FALSE)/(VLOOKUP($BI422,'5-7 Weighting'!$CO$12:$CQ$23,3,FALSE)))</f>
        <v>3.0358667717187104E-2</v>
      </c>
      <c r="AI422" s="3">
        <f t="shared" si="83"/>
        <v>1.3890742794738181E-2</v>
      </c>
      <c r="AJ422" s="3" t="s">
        <v>82</v>
      </c>
      <c r="AK422" s="6">
        <v>0.45755442643730199</v>
      </c>
      <c r="AL422" s="3" t="s">
        <v>462</v>
      </c>
      <c r="AM422" s="3">
        <v>0.31248887532820285</v>
      </c>
      <c r="AN422" s="3" t="s">
        <v>1310</v>
      </c>
      <c r="AO422" s="3" t="s">
        <v>5</v>
      </c>
      <c r="AP422" s="3" t="s">
        <v>1312</v>
      </c>
      <c r="AQ422" s="3" t="s">
        <v>5</v>
      </c>
      <c r="AR422" s="3" t="s">
        <v>1325</v>
      </c>
      <c r="AS422" s="3" t="s">
        <v>37</v>
      </c>
      <c r="AT422" s="3" t="s">
        <v>1326</v>
      </c>
      <c r="AU422" s="3" t="s">
        <v>57</v>
      </c>
      <c r="AV422" s="3" t="s">
        <v>11</v>
      </c>
      <c r="AW422" s="3" t="s">
        <v>12</v>
      </c>
      <c r="AX422" s="3" t="s">
        <v>13</v>
      </c>
      <c r="AY422" s="3">
        <v>2011</v>
      </c>
      <c r="AZ422" s="3" t="s">
        <v>14</v>
      </c>
      <c r="BA422" s="3" t="s">
        <v>2425</v>
      </c>
      <c r="BB422" s="3">
        <v>2209</v>
      </c>
      <c r="BC422" s="3">
        <v>1</v>
      </c>
      <c r="BD422" s="3">
        <v>0</v>
      </c>
      <c r="BE422" s="3">
        <v>0</v>
      </c>
      <c r="BF422" s="3">
        <v>0</v>
      </c>
      <c r="BG422" s="3" t="s">
        <v>348</v>
      </c>
      <c r="BH422" s="3" t="s">
        <v>1386</v>
      </c>
      <c r="BI422" s="3" t="s">
        <v>645</v>
      </c>
      <c r="BJ422" s="3" t="s">
        <v>1407</v>
      </c>
      <c r="BK422" s="4" t="s">
        <v>59</v>
      </c>
      <c r="BL422" s="3">
        <v>0.88</v>
      </c>
      <c r="BM422" s="3"/>
      <c r="BN422" s="3"/>
      <c r="BO422" s="3"/>
      <c r="BP422" s="3">
        <v>1.4642262895174709</v>
      </c>
      <c r="BQ422" s="3" t="s">
        <v>125</v>
      </c>
    </row>
    <row r="423" spans="1:69" x14ac:dyDescent="0.25">
      <c r="A423" s="2">
        <v>38</v>
      </c>
      <c r="B423" s="3" t="s">
        <v>104</v>
      </c>
      <c r="C423" s="3">
        <v>38.6</v>
      </c>
      <c r="D423" s="3" t="s">
        <v>320</v>
      </c>
      <c r="E423" s="3" t="s">
        <v>314</v>
      </c>
      <c r="F423" s="3"/>
      <c r="G423" s="3"/>
      <c r="H423" s="3" t="str">
        <f>IF(AK423&lt;'2_3 - Outliers'!$F$11,"Exclude, Low outlier",IF(AK423&gt;'2_3 - Outliers'!$F$12,"Exclude, High outlier",""))</f>
        <v/>
      </c>
      <c r="I423" s="3">
        <f>IF(AM423="",VLOOKUP(BI423,'4 -Impute_SE'!$B$10:$C$21,2,FALSE),Database!AM423)</f>
        <v>5.4009386828965854E-2</v>
      </c>
      <c r="J423" s="3">
        <f t="shared" si="78"/>
        <v>18.515300000845198</v>
      </c>
      <c r="K423" s="3" t="s">
        <v>1767</v>
      </c>
      <c r="L423" s="3">
        <f>1/VLOOKUP($K423,'5-7 Weighting'!J:K,2,FALSE)</f>
        <v>0.5</v>
      </c>
      <c r="M423" s="3">
        <f t="shared" si="79"/>
        <v>9.2576500004225988</v>
      </c>
      <c r="N423" s="3">
        <f>M423/(VLOOKUP($BI423,'5-7 Weighting'!$M$9:$N$20,2,FALSE)/VLOOKUP($BI423,'5-7 Weighting'!$M$9:$O$20,3,FALSE))</f>
        <v>0.51700505842498823</v>
      </c>
      <c r="O423" s="3">
        <f t="shared" si="80"/>
        <v>0.24144136228446952</v>
      </c>
      <c r="P423" s="3" t="e">
        <f>1/VLOOKUP($K423,'5-7 Weighting'!Y:Z,2,FALSE)</f>
        <v>#N/A</v>
      </c>
      <c r="Q423" s="3" t="e">
        <f t="shared" si="84"/>
        <v>#N/A</v>
      </c>
      <c r="R423" s="3" t="e">
        <f>Q423/(VLOOKUP($BI423,'5-7 Weighting'!$AC$12:$AD$20,2,FALSE)/(VLOOKUP($BI423,'5-7 Weighting'!$AC$12:$AE$20,3,FALSE)))</f>
        <v>#N/A</v>
      </c>
      <c r="S423" s="3" t="e">
        <f t="shared" si="81"/>
        <v>#N/A</v>
      </c>
      <c r="T423" s="3" t="e">
        <f>1/VLOOKUP($K423,'5-7 Weighting'!$AO$9:$AP$311,2,FALSE)</f>
        <v>#N/A</v>
      </c>
      <c r="U423" s="3" t="e">
        <f t="shared" si="85"/>
        <v>#N/A</v>
      </c>
      <c r="V423" s="3" t="e">
        <f>U423/(VLOOKUP($BI423,'5-7 Weighting'!$AS$12:$AT$22,2,FALSE)/VLOOKUP($BI423,'5-7 Weighting'!$AS$12:$AU$22,3,FALSE))</f>
        <v>#N/A</v>
      </c>
      <c r="W423" s="3" t="e">
        <f t="shared" si="86"/>
        <v>#N/A</v>
      </c>
      <c r="X423" s="3">
        <f>1/VLOOKUP($K423,'5-7 Weighting'!$BE$9:$BF$487,2,FALSE)</f>
        <v>0.5</v>
      </c>
      <c r="Y423" s="3">
        <f t="shared" si="87"/>
        <v>9.2576500004225988</v>
      </c>
      <c r="Z423" s="3">
        <f>Y423/(VLOOKUP($BI423,'5-7 Weighting'!$BI$12:$BJ$23,2,FALSE)/VLOOKUP($BI423,'5-7 Weighting'!$BI$12:$BK$23,3,FALSE))</f>
        <v>0.50951248471077548</v>
      </c>
      <c r="AA423" s="3">
        <f t="shared" si="88"/>
        <v>0.23794233035993217</v>
      </c>
      <c r="AB423" s="3" t="e">
        <f>1/VLOOKUP($K423,'5-7 Weighting'!$BU$9:$BV$415,2,FALSE)</f>
        <v>#N/A</v>
      </c>
      <c r="AC423" s="3" t="e">
        <f t="shared" si="89"/>
        <v>#N/A</v>
      </c>
      <c r="AD423" s="3" t="e">
        <f>AC423/(VLOOKUP($BI423,'5-7 Weighting'!$BY$12:$BZ$23,2,FALSE)/(VLOOKUP($BI423,'5-7 Weighting'!$BY$12:$CA$23,3,FALSE)))</f>
        <v>#N/A</v>
      </c>
      <c r="AE423" s="3" t="e">
        <f t="shared" si="82"/>
        <v>#N/A</v>
      </c>
      <c r="AF423" s="3">
        <f>1/VLOOKUP($K423,'5-7 Weighting'!$CK$9:CL$445,2,FALSE)</f>
        <v>0.5</v>
      </c>
      <c r="AG423" s="3">
        <f t="shared" si="90"/>
        <v>9.2576500004225988</v>
      </c>
      <c r="AH423" s="3">
        <f>AG423/(VLOOKUP($BI423,'5-7 Weighting'!$CO$12:$CP$23,2,FALSE)/(VLOOKUP($BI423,'5-7 Weighting'!$CO$12:$CQ$23,3,FALSE)))</f>
        <v>0.52731266401359256</v>
      </c>
      <c r="AI423" s="3">
        <f t="shared" si="83"/>
        <v>0.24625501409434775</v>
      </c>
      <c r="AJ423" s="3"/>
      <c r="AK423" s="6">
        <v>0.46700000000000003</v>
      </c>
      <c r="AL423" s="3" t="s">
        <v>4</v>
      </c>
      <c r="AM423" s="3"/>
      <c r="AN423" s="3"/>
      <c r="AO423" s="3" t="s">
        <v>5</v>
      </c>
      <c r="AP423" s="3" t="s">
        <v>6</v>
      </c>
      <c r="AQ423" s="3" t="s">
        <v>5</v>
      </c>
      <c r="AR423" s="3" t="s">
        <v>7</v>
      </c>
      <c r="AS423" s="3" t="s">
        <v>37</v>
      </c>
      <c r="AT423" s="3" t="s">
        <v>9</v>
      </c>
      <c r="AU423" s="3" t="s">
        <v>10</v>
      </c>
      <c r="AV423" s="3" t="s">
        <v>197</v>
      </c>
      <c r="AW423" s="4" t="s">
        <v>108</v>
      </c>
      <c r="AX423" s="4" t="s">
        <v>109</v>
      </c>
      <c r="AY423" s="4">
        <v>2010</v>
      </c>
      <c r="AZ423" s="3" t="s">
        <v>14</v>
      </c>
      <c r="BA423" s="3" t="s">
        <v>14</v>
      </c>
      <c r="BB423" s="3">
        <v>1000</v>
      </c>
      <c r="BC423" s="3">
        <v>1</v>
      </c>
      <c r="BD423" s="3">
        <v>0</v>
      </c>
      <c r="BE423" s="3">
        <v>0</v>
      </c>
      <c r="BF423" s="3">
        <v>0</v>
      </c>
      <c r="BG423" s="4" t="s">
        <v>15</v>
      </c>
      <c r="BH423" s="4" t="s">
        <v>110</v>
      </c>
      <c r="BI423" s="4" t="s">
        <v>32</v>
      </c>
      <c r="BJ423" s="4" t="s">
        <v>111</v>
      </c>
      <c r="BK423" s="4"/>
      <c r="BL423" s="3">
        <v>1.9999999999999999E-6</v>
      </c>
      <c r="BM423" s="3"/>
      <c r="BN423" s="3">
        <v>1.000002000002</v>
      </c>
      <c r="BO423" s="3" t="s">
        <v>19</v>
      </c>
      <c r="BP423" s="3" t="s">
        <v>20</v>
      </c>
      <c r="BQ423" s="3"/>
    </row>
    <row r="424" spans="1:69" x14ac:dyDescent="0.25">
      <c r="A424" s="2">
        <v>107</v>
      </c>
      <c r="B424" s="3" t="s">
        <v>34</v>
      </c>
      <c r="C424" s="3">
        <v>107.1</v>
      </c>
      <c r="D424" s="3" t="s">
        <v>994</v>
      </c>
      <c r="E424" s="3" t="s">
        <v>822</v>
      </c>
      <c r="F424" s="3"/>
      <c r="G424" s="3"/>
      <c r="H424" s="3" t="str">
        <f>IF(AK424&lt;'2_3 - Outliers'!$F$11,"Exclude, Low outlier",IF(AK424&gt;'2_3 - Outliers'!$F$12,"Exclude, High outlier",""))</f>
        <v/>
      </c>
      <c r="I424" s="3">
        <f>IF(AM424="",VLOOKUP(BI424,'4 -Impute_SE'!$B$10:$C$21,2,FALSE),Database!AM424)</f>
        <v>7.9336709847607212E-2</v>
      </c>
      <c r="J424" s="3">
        <f t="shared" si="78"/>
        <v>12.604505555131235</v>
      </c>
      <c r="K424" s="3" t="s">
        <v>1773</v>
      </c>
      <c r="L424" s="3">
        <f>1/VLOOKUP($K424,'5-7 Weighting'!J:K,2,FALSE)</f>
        <v>0.5</v>
      </c>
      <c r="M424" s="3">
        <f t="shared" si="79"/>
        <v>6.3022527775656174</v>
      </c>
      <c r="N424" s="3">
        <f>M424/(VLOOKUP($BI424,'5-7 Weighting'!$M$9:$N$20,2,FALSE)/VLOOKUP($BI424,'5-7 Weighting'!$M$9:$O$20,3,FALSE))</f>
        <v>0.12767181068650649</v>
      </c>
      <c r="O424" s="3">
        <f t="shared" si="80"/>
        <v>6.0005751022658045E-2</v>
      </c>
      <c r="P424" s="3" t="e">
        <f>1/VLOOKUP($K424,'5-7 Weighting'!Y:Z,2,FALSE)</f>
        <v>#N/A</v>
      </c>
      <c r="Q424" s="3" t="e">
        <f t="shared" si="84"/>
        <v>#N/A</v>
      </c>
      <c r="R424" s="3" t="e">
        <f>Q424/(VLOOKUP($BI424,'5-7 Weighting'!$AC$12:$AD$20,2,FALSE)/(VLOOKUP($BI424,'5-7 Weighting'!$AC$12:$AE$20,3,FALSE)))</f>
        <v>#N/A</v>
      </c>
      <c r="S424" s="3" t="e">
        <f t="shared" si="81"/>
        <v>#N/A</v>
      </c>
      <c r="T424" s="3" t="e">
        <f>1/VLOOKUP($K424,'5-7 Weighting'!$AO$9:$AP$311,2,FALSE)</f>
        <v>#N/A</v>
      </c>
      <c r="U424" s="3" t="e">
        <f t="shared" si="85"/>
        <v>#N/A</v>
      </c>
      <c r="V424" s="3" t="e">
        <f>U424/(VLOOKUP($BI424,'5-7 Weighting'!$AS$12:$AT$22,2,FALSE)/VLOOKUP($BI424,'5-7 Weighting'!$AS$12:$AU$22,3,FALSE))</f>
        <v>#N/A</v>
      </c>
      <c r="W424" s="3" t="e">
        <f t="shared" si="86"/>
        <v>#N/A</v>
      </c>
      <c r="X424" s="3">
        <f>1/VLOOKUP($K424,'5-7 Weighting'!$BE$9:$BF$487,2,FALSE)</f>
        <v>1</v>
      </c>
      <c r="Y424" s="3">
        <f t="shared" si="87"/>
        <v>12.604505555131235</v>
      </c>
      <c r="Z424" s="3">
        <f>Y424/(VLOOKUP($BI424,'5-7 Weighting'!$BI$12:$BJ$23,2,FALSE)/VLOOKUP($BI424,'5-7 Weighting'!$BI$12:$BK$23,3,FALSE))</f>
        <v>0.19905215537965953</v>
      </c>
      <c r="AA424" s="3">
        <f t="shared" si="88"/>
        <v>9.3554513028439978E-2</v>
      </c>
      <c r="AB424" s="3">
        <f>1/VLOOKUP($K424,'5-7 Weighting'!$BU$9:$BV$415,2,FALSE)</f>
        <v>0.5</v>
      </c>
      <c r="AC424" s="3">
        <f t="shared" si="89"/>
        <v>6.3022527775656174</v>
      </c>
      <c r="AD424" s="3">
        <f>AC424/(VLOOKUP($BI424,'5-7 Weighting'!$BY$12:$BZ$23,2,FALSE)/(VLOOKUP($BI424,'5-7 Weighting'!$BY$12:$CA$23,3,FALSE)))</f>
        <v>0.3386334645368686</v>
      </c>
      <c r="AE424" s="3">
        <f t="shared" si="82"/>
        <v>0.15915772833232825</v>
      </c>
      <c r="AF424" s="3">
        <f>1/VLOOKUP($K424,'5-7 Weighting'!$CK$9:CL$445,2,FALSE)</f>
        <v>0.5</v>
      </c>
      <c r="AG424" s="3">
        <f t="shared" si="90"/>
        <v>6.3022527775656174</v>
      </c>
      <c r="AH424" s="3">
        <f>AG424/(VLOOKUP($BI424,'5-7 Weighting'!$CO$12:$CP$23,2,FALSE)/(VLOOKUP($BI424,'5-7 Weighting'!$CO$12:$CQ$23,3,FALSE)))</f>
        <v>9.6587543112209628E-2</v>
      </c>
      <c r="AI424" s="3">
        <f t="shared" si="83"/>
        <v>4.5396145262738524E-2</v>
      </c>
      <c r="AJ424" s="3" t="s">
        <v>3</v>
      </c>
      <c r="AK424" s="6">
        <v>0.47</v>
      </c>
      <c r="AL424" s="3" t="s">
        <v>4</v>
      </c>
      <c r="AM424" s="3"/>
      <c r="AN424" s="3"/>
      <c r="AO424" s="3" t="s">
        <v>5</v>
      </c>
      <c r="AP424" s="3" t="s">
        <v>6</v>
      </c>
      <c r="AQ424" s="3" t="s">
        <v>5</v>
      </c>
      <c r="AR424" s="3" t="s">
        <v>7</v>
      </c>
      <c r="AS424" s="3" t="s">
        <v>37</v>
      </c>
      <c r="AT424" s="3" t="s">
        <v>38</v>
      </c>
      <c r="AU424" s="3" t="s">
        <v>10</v>
      </c>
      <c r="AV424" s="3" t="s">
        <v>39</v>
      </c>
      <c r="AW424" s="4" t="s">
        <v>12</v>
      </c>
      <c r="AX424" s="4" t="s">
        <v>40</v>
      </c>
      <c r="AY424" s="4">
        <v>2000</v>
      </c>
      <c r="AZ424" s="3" t="s">
        <v>30</v>
      </c>
      <c r="BA424" s="3" t="s">
        <v>14</v>
      </c>
      <c r="BB424" s="3">
        <v>40269</v>
      </c>
      <c r="BC424" s="3">
        <v>1</v>
      </c>
      <c r="BD424" s="3">
        <v>0</v>
      </c>
      <c r="BE424" s="3">
        <v>1</v>
      </c>
      <c r="BF424" s="3">
        <v>1</v>
      </c>
      <c r="BG424" s="4" t="s">
        <v>15</v>
      </c>
      <c r="BH424" s="4" t="s">
        <v>41</v>
      </c>
      <c r="BI424" s="4" t="s">
        <v>42</v>
      </c>
      <c r="BJ424" s="4" t="s">
        <v>18</v>
      </c>
      <c r="BK424" s="4"/>
      <c r="BL424" s="3">
        <v>7.9600000000000004E-2</v>
      </c>
      <c r="BM424" s="3"/>
      <c r="BN424" s="3">
        <v>1.0828538394993001</v>
      </c>
      <c r="BO424" s="3" t="s">
        <v>19</v>
      </c>
      <c r="BP424" s="3" t="s">
        <v>20</v>
      </c>
      <c r="BQ424" s="3"/>
    </row>
    <row r="425" spans="1:69" x14ac:dyDescent="0.25">
      <c r="A425" s="2">
        <v>33</v>
      </c>
      <c r="B425" s="3" t="s">
        <v>0</v>
      </c>
      <c r="C425" s="3">
        <v>33.1</v>
      </c>
      <c r="D425" s="3" t="s">
        <v>144</v>
      </c>
      <c r="E425" s="3" t="s">
        <v>145</v>
      </c>
      <c r="F425" s="3"/>
      <c r="G425" s="3"/>
      <c r="H425" s="3" t="str">
        <f>IF(AK425&lt;'2_3 - Outliers'!$F$11,"Exclude, Low outlier",IF(AK425&gt;'2_3 - Outliers'!$F$12,"Exclude, High outlier",""))</f>
        <v/>
      </c>
      <c r="I425" s="3">
        <f>IF(AM425="",VLOOKUP(BI425,'4 -Impute_SE'!$B$10:$C$21,2,FALSE),Database!AM425)</f>
        <v>7.9336709847607212E-2</v>
      </c>
      <c r="J425" s="3">
        <f t="shared" si="78"/>
        <v>12.604505555131235</v>
      </c>
      <c r="K425" s="3" t="s">
        <v>1774</v>
      </c>
      <c r="L425" s="3">
        <f>1/VLOOKUP($K425,'5-7 Weighting'!J:K,2,FALSE)</f>
        <v>1</v>
      </c>
      <c r="M425" s="3">
        <f t="shared" si="79"/>
        <v>12.604505555131235</v>
      </c>
      <c r="N425" s="3">
        <f>M425/(VLOOKUP($BI425,'5-7 Weighting'!$M$9:$N$20,2,FALSE)/VLOOKUP($BI425,'5-7 Weighting'!$M$9:$O$20,3,FALSE))</f>
        <v>0.25534362137301297</v>
      </c>
      <c r="O425" s="3">
        <f t="shared" si="80"/>
        <v>0.1202668456666891</v>
      </c>
      <c r="P425" s="3" t="e">
        <f>1/VLOOKUP($K425,'5-7 Weighting'!Y:Z,2,FALSE)</f>
        <v>#N/A</v>
      </c>
      <c r="Q425" s="3" t="e">
        <f t="shared" si="84"/>
        <v>#N/A</v>
      </c>
      <c r="R425" s="3" t="e">
        <f>Q425/(VLOOKUP($BI425,'5-7 Weighting'!$AC$12:$AD$20,2,FALSE)/(VLOOKUP($BI425,'5-7 Weighting'!$AC$12:$AE$20,3,FALSE)))</f>
        <v>#N/A</v>
      </c>
      <c r="S425" s="3" t="e">
        <f t="shared" si="81"/>
        <v>#N/A</v>
      </c>
      <c r="T425" s="3" t="e">
        <f>1/VLOOKUP($K425,'5-7 Weighting'!$AO$9:$AP$311,2,FALSE)</f>
        <v>#N/A</v>
      </c>
      <c r="U425" s="3" t="e">
        <f t="shared" si="85"/>
        <v>#N/A</v>
      </c>
      <c r="V425" s="3" t="e">
        <f>U425/(VLOOKUP($BI425,'5-7 Weighting'!$AS$12:$AT$22,2,FALSE)/VLOOKUP($BI425,'5-7 Weighting'!$AS$12:$AU$22,3,FALSE))</f>
        <v>#N/A</v>
      </c>
      <c r="W425" s="3" t="e">
        <f t="shared" si="86"/>
        <v>#N/A</v>
      </c>
      <c r="X425" s="3">
        <f>1/VLOOKUP($K425,'5-7 Weighting'!$BE$9:$BF$487,2,FALSE)</f>
        <v>1</v>
      </c>
      <c r="Y425" s="3">
        <f t="shared" si="87"/>
        <v>12.604505555131235</v>
      </c>
      <c r="Z425" s="3">
        <f>Y425/(VLOOKUP($BI425,'5-7 Weighting'!$BI$12:$BJ$23,2,FALSE)/VLOOKUP($BI425,'5-7 Weighting'!$BI$12:$BK$23,3,FALSE))</f>
        <v>0.19905215537965953</v>
      </c>
      <c r="AA425" s="3">
        <f t="shared" si="88"/>
        <v>9.3753565183819637E-2</v>
      </c>
      <c r="AB425" s="3">
        <f>1/VLOOKUP($K425,'5-7 Weighting'!$BU$9:$BV$415,2,FALSE)</f>
        <v>1</v>
      </c>
      <c r="AC425" s="3">
        <f t="shared" si="89"/>
        <v>12.604505555131235</v>
      </c>
      <c r="AD425" s="3">
        <f>AC425/(VLOOKUP($BI425,'5-7 Weighting'!$BY$12:$BZ$23,2,FALSE)/(VLOOKUP($BI425,'5-7 Weighting'!$BY$12:$CA$23,3,FALSE)))</f>
        <v>0.6772669290737372</v>
      </c>
      <c r="AE425" s="3">
        <f t="shared" si="82"/>
        <v>0.31899272359373021</v>
      </c>
      <c r="AF425" s="3" t="e">
        <f>1/VLOOKUP($K425,'5-7 Weighting'!$CK$9:CL$445,2,FALSE)</f>
        <v>#N/A</v>
      </c>
      <c r="AG425" s="3" t="e">
        <f t="shared" si="90"/>
        <v>#N/A</v>
      </c>
      <c r="AH425" s="3" t="e">
        <f>AG425/(VLOOKUP($BI425,'5-7 Weighting'!$CO$12:$CP$23,2,FALSE)/(VLOOKUP($BI425,'5-7 Weighting'!$CO$12:$CQ$23,3,FALSE)))</f>
        <v>#N/A</v>
      </c>
      <c r="AI425" s="3" t="e">
        <f t="shared" si="83"/>
        <v>#N/A</v>
      </c>
      <c r="AJ425" s="3" t="s">
        <v>3</v>
      </c>
      <c r="AK425" s="6">
        <v>0.47099999999999997</v>
      </c>
      <c r="AL425" s="3" t="s">
        <v>4</v>
      </c>
      <c r="AM425" s="3"/>
      <c r="AN425" s="3"/>
      <c r="AO425" s="3" t="s">
        <v>5</v>
      </c>
      <c r="AP425" s="3" t="s">
        <v>6</v>
      </c>
      <c r="AQ425" s="3" t="s">
        <v>5</v>
      </c>
      <c r="AR425" s="3" t="s">
        <v>7</v>
      </c>
      <c r="AS425" s="3" t="s">
        <v>8</v>
      </c>
      <c r="AT425" s="3" t="s">
        <v>9</v>
      </c>
      <c r="AU425" s="3" t="s">
        <v>10</v>
      </c>
      <c r="AV425" s="3" t="s">
        <v>11</v>
      </c>
      <c r="AW425" s="4" t="s">
        <v>12</v>
      </c>
      <c r="AX425" s="4" t="s">
        <v>13</v>
      </c>
      <c r="AY425" s="4">
        <v>2012</v>
      </c>
      <c r="AZ425" s="3" t="s">
        <v>14</v>
      </c>
      <c r="BA425" s="3" t="s">
        <v>14</v>
      </c>
      <c r="BB425" s="3">
        <v>475</v>
      </c>
      <c r="BC425" s="3">
        <v>0</v>
      </c>
      <c r="BD425" s="3">
        <v>0</v>
      </c>
      <c r="BE425" s="3">
        <v>1</v>
      </c>
      <c r="BF425" s="3">
        <v>1</v>
      </c>
      <c r="BG425" s="4" t="s">
        <v>15</v>
      </c>
      <c r="BH425" s="4" t="s">
        <v>41</v>
      </c>
      <c r="BI425" s="4" t="s">
        <v>42</v>
      </c>
      <c r="BJ425" s="4" t="s">
        <v>18</v>
      </c>
      <c r="BK425" s="4"/>
      <c r="BL425" s="3">
        <v>1.9000000000000001E-4</v>
      </c>
      <c r="BM425" s="3"/>
      <c r="BN425" s="3">
        <v>1.0001900180511432</v>
      </c>
      <c r="BO425" s="3" t="s">
        <v>19</v>
      </c>
      <c r="BP425" s="3" t="s">
        <v>20</v>
      </c>
      <c r="BQ425" s="3"/>
    </row>
    <row r="426" spans="1:69" x14ac:dyDescent="0.25">
      <c r="A426" s="2">
        <v>11</v>
      </c>
      <c r="B426" s="3" t="s">
        <v>136</v>
      </c>
      <c r="C426" s="3">
        <v>11.1</v>
      </c>
      <c r="D426" s="3" t="s">
        <v>137</v>
      </c>
      <c r="E426" s="3" t="s">
        <v>138</v>
      </c>
      <c r="F426" s="3"/>
      <c r="G426" s="3"/>
      <c r="H426" s="3" t="str">
        <f>IF(AK426&lt;'2_3 - Outliers'!$F$11,"Exclude, Low outlier",IF(AK426&gt;'2_3 - Outliers'!$F$12,"Exclude, High outlier",""))</f>
        <v/>
      </c>
      <c r="I426" s="3">
        <f>IF(AM426="",VLOOKUP(BI426,'4 -Impute_SE'!$B$10:$C$21,2,FALSE),Database!AM426)</f>
        <v>7.9336709847607212E-2</v>
      </c>
      <c r="J426" s="3">
        <f t="shared" si="78"/>
        <v>12.604505555131235</v>
      </c>
      <c r="K426" s="3" t="s">
        <v>1775</v>
      </c>
      <c r="L426" s="3">
        <f>1/VLOOKUP($K426,'5-7 Weighting'!J:K,2,FALSE)</f>
        <v>1</v>
      </c>
      <c r="M426" s="3">
        <f t="shared" si="79"/>
        <v>12.604505555131235</v>
      </c>
      <c r="N426" s="3">
        <f>M426/(VLOOKUP($BI426,'5-7 Weighting'!$M$9:$N$20,2,FALSE)/VLOOKUP($BI426,'5-7 Weighting'!$M$9:$O$20,3,FALSE))</f>
        <v>0.25534362137301297</v>
      </c>
      <c r="O426" s="3">
        <f t="shared" si="80"/>
        <v>0.12128822015218116</v>
      </c>
      <c r="P426" s="3" t="e">
        <f>1/VLOOKUP($K426,'5-7 Weighting'!Y:Z,2,FALSE)</f>
        <v>#N/A</v>
      </c>
      <c r="Q426" s="3" t="e">
        <f t="shared" si="84"/>
        <v>#N/A</v>
      </c>
      <c r="R426" s="3" t="e">
        <f>Q426/(VLOOKUP($BI426,'5-7 Weighting'!$AC$12:$AD$20,2,FALSE)/(VLOOKUP($BI426,'5-7 Weighting'!$AC$12:$AE$20,3,FALSE)))</f>
        <v>#N/A</v>
      </c>
      <c r="S426" s="3" t="e">
        <f t="shared" si="81"/>
        <v>#N/A</v>
      </c>
      <c r="T426" s="3">
        <f>1/VLOOKUP($K426,'5-7 Weighting'!$AO$9:$AP$311,2,FALSE)</f>
        <v>1</v>
      </c>
      <c r="U426" s="3">
        <f t="shared" si="85"/>
        <v>12.604505555131235</v>
      </c>
      <c r="V426" s="3">
        <f>U426/(VLOOKUP($BI426,'5-7 Weighting'!$AS$12:$AT$22,2,FALSE)/VLOOKUP($BI426,'5-7 Weighting'!$AS$12:$AU$22,3,FALSE))</f>
        <v>0.71038280977910429</v>
      </c>
      <c r="W426" s="3">
        <f t="shared" si="86"/>
        <v>0.33743183464507454</v>
      </c>
      <c r="X426" s="3" t="e">
        <f>1/VLOOKUP($K426,'5-7 Weighting'!$BE$9:$BF$487,2,FALSE)</f>
        <v>#N/A</v>
      </c>
      <c r="Y426" s="3" t="e">
        <f t="shared" si="87"/>
        <v>#N/A</v>
      </c>
      <c r="Z426" s="3" t="e">
        <f>Y426/(VLOOKUP($BI426,'5-7 Weighting'!$BI$12:$BJ$23,2,FALSE)/VLOOKUP($BI426,'5-7 Weighting'!$BI$12:$BK$23,3,FALSE))</f>
        <v>#N/A</v>
      </c>
      <c r="AA426" s="3" t="e">
        <f t="shared" si="88"/>
        <v>#N/A</v>
      </c>
      <c r="AB426" s="3">
        <f>1/VLOOKUP($K426,'5-7 Weighting'!$BU$9:$BV$415,2,FALSE)</f>
        <v>1</v>
      </c>
      <c r="AC426" s="3">
        <f t="shared" si="89"/>
        <v>12.604505555131235</v>
      </c>
      <c r="AD426" s="3">
        <f>AC426/(VLOOKUP($BI426,'5-7 Weighting'!$BY$12:$BZ$23,2,FALSE)/(VLOOKUP($BI426,'5-7 Weighting'!$BY$12:$CA$23,3,FALSE)))</f>
        <v>0.6772669290737372</v>
      </c>
      <c r="AE426" s="3">
        <f t="shared" si="82"/>
        <v>0.32170179131002513</v>
      </c>
      <c r="AF426" s="3" t="e">
        <f>1/VLOOKUP($K426,'5-7 Weighting'!$CK$9:CL$445,2,FALSE)</f>
        <v>#N/A</v>
      </c>
      <c r="AG426" s="3" t="e">
        <f t="shared" si="90"/>
        <v>#N/A</v>
      </c>
      <c r="AH426" s="3" t="e">
        <f>AG426/(VLOOKUP($BI426,'5-7 Weighting'!$CO$12:$CP$23,2,FALSE)/(VLOOKUP($BI426,'5-7 Weighting'!$CO$12:$CQ$23,3,FALSE)))</f>
        <v>#N/A</v>
      </c>
      <c r="AI426" s="3" t="e">
        <f t="shared" si="83"/>
        <v>#N/A</v>
      </c>
      <c r="AJ426" s="3"/>
      <c r="AK426" s="6">
        <v>0.47499999999999998</v>
      </c>
      <c r="AL426" s="3" t="s">
        <v>4</v>
      </c>
      <c r="AM426" s="3"/>
      <c r="AN426" s="3"/>
      <c r="AO426" s="3" t="s">
        <v>139</v>
      </c>
      <c r="AP426" s="3" t="s">
        <v>6</v>
      </c>
      <c r="AQ426" s="3" t="s">
        <v>5</v>
      </c>
      <c r="AR426" s="3" t="s">
        <v>7</v>
      </c>
      <c r="AS426" s="3" t="s">
        <v>37</v>
      </c>
      <c r="AT426" s="3" t="s">
        <v>28</v>
      </c>
      <c r="AU426" s="3" t="s">
        <v>57</v>
      </c>
      <c r="AV426" s="3" t="s">
        <v>11</v>
      </c>
      <c r="AW426" s="4" t="s">
        <v>12</v>
      </c>
      <c r="AX426" s="4" t="s">
        <v>140</v>
      </c>
      <c r="AY426" s="4">
        <v>2000</v>
      </c>
      <c r="AZ426" s="3" t="s">
        <v>30</v>
      </c>
      <c r="BA426" s="3" t="s">
        <v>30</v>
      </c>
      <c r="BB426" s="3">
        <v>8299</v>
      </c>
      <c r="BC426" s="3">
        <v>0</v>
      </c>
      <c r="BD426" s="3">
        <v>1</v>
      </c>
      <c r="BE426" s="3">
        <v>1</v>
      </c>
      <c r="BF426" s="3">
        <v>1</v>
      </c>
      <c r="BG426" s="4" t="s">
        <v>15</v>
      </c>
      <c r="BH426" s="4" t="s">
        <v>141</v>
      </c>
      <c r="BI426" s="4" t="s">
        <v>42</v>
      </c>
      <c r="BJ426" s="4" t="s">
        <v>142</v>
      </c>
      <c r="BK426" s="4"/>
      <c r="BL426" s="3">
        <v>0.47499999999999998</v>
      </c>
      <c r="BM426" s="3"/>
      <c r="BN426" s="3"/>
      <c r="BO426" s="3" t="s">
        <v>20</v>
      </c>
      <c r="BP426" s="3" t="s">
        <v>20</v>
      </c>
      <c r="BQ426" s="3"/>
    </row>
    <row r="427" spans="1:69" x14ac:dyDescent="0.25">
      <c r="A427" s="2">
        <v>115</v>
      </c>
      <c r="B427" s="3" t="s">
        <v>479</v>
      </c>
      <c r="C427" s="3">
        <v>115.4</v>
      </c>
      <c r="D427" s="3" t="s">
        <v>600</v>
      </c>
      <c r="E427" s="3" t="s">
        <v>481</v>
      </c>
      <c r="F427" s="3">
        <v>1</v>
      </c>
      <c r="G427" s="3"/>
      <c r="H427" s="3" t="str">
        <f>IF(AK427&lt;'2_3 - Outliers'!$F$11,"Exclude, Low outlier",IF(AK427&gt;'2_3 - Outliers'!$F$12,"Exclude, High outlier",""))</f>
        <v/>
      </c>
      <c r="I427" s="3">
        <f>IF(AM427="",VLOOKUP(BI427,'4 -Impute_SE'!$B$10:$C$21,2,FALSE),Database!AM427)</f>
        <v>0.17435158501440923</v>
      </c>
      <c r="J427" s="3">
        <f t="shared" si="78"/>
        <v>5.7355371900826446</v>
      </c>
      <c r="K427" s="3" t="s">
        <v>1776</v>
      </c>
      <c r="L427" s="3">
        <f>1/VLOOKUP($K427,'5-7 Weighting'!J:K,2,FALSE)</f>
        <v>1</v>
      </c>
      <c r="M427" s="3">
        <f t="shared" si="79"/>
        <v>5.7355371900826446</v>
      </c>
      <c r="N427" s="3">
        <f>M427/(VLOOKUP($BI427,'5-7 Weighting'!$M$9:$N$20,2,FALSE)/VLOOKUP($BI427,'5-7 Weighting'!$M$9:$O$20,3,FALSE))</f>
        <v>0.54189344838012066</v>
      </c>
      <c r="O427" s="3">
        <f t="shared" si="80"/>
        <v>0.26227642901597836</v>
      </c>
      <c r="P427" s="3">
        <f>1/VLOOKUP($K427,'5-7 Weighting'!Y:Z,2,FALSE)</f>
        <v>1</v>
      </c>
      <c r="Q427" s="3">
        <f t="shared" si="84"/>
        <v>5.7355371900826446</v>
      </c>
      <c r="R427" s="3">
        <f>Q427/(VLOOKUP($BI427,'5-7 Weighting'!$AC$12:$AD$20,2,FALSE)/(VLOOKUP($BI427,'5-7 Weighting'!$AC$12:$AE$20,3,FALSE)))</f>
        <v>1.151741397673405</v>
      </c>
      <c r="S427" s="3">
        <f t="shared" si="81"/>
        <v>0.55744283647392801</v>
      </c>
      <c r="T427" s="3">
        <f>1/VLOOKUP($K427,'5-7 Weighting'!$AO$9:$AP$311,2,FALSE)</f>
        <v>1</v>
      </c>
      <c r="U427" s="3">
        <f t="shared" si="85"/>
        <v>5.7355371900826446</v>
      </c>
      <c r="V427" s="3">
        <f>U427/(VLOOKUP($BI427,'5-7 Weighting'!$AS$12:$AT$22,2,FALSE)/VLOOKUP($BI427,'5-7 Weighting'!$AS$12:$AU$22,3,FALSE))</f>
        <v>1.4741182872282022</v>
      </c>
      <c r="W427" s="3">
        <f t="shared" si="86"/>
        <v>0.71347325101844983</v>
      </c>
      <c r="X427" s="3" t="e">
        <f>1/VLOOKUP($K427,'5-7 Weighting'!$BE$9:$BF$487,2,FALSE)</f>
        <v>#N/A</v>
      </c>
      <c r="Y427" s="3" t="e">
        <f t="shared" si="87"/>
        <v>#N/A</v>
      </c>
      <c r="Z427" s="3" t="e">
        <f>Y427/(VLOOKUP($BI427,'5-7 Weighting'!$BI$12:$BJ$23,2,FALSE)/VLOOKUP($BI427,'5-7 Weighting'!$BI$12:$BK$23,3,FALSE))</f>
        <v>#N/A</v>
      </c>
      <c r="AA427" s="3" t="e">
        <f t="shared" si="88"/>
        <v>#N/A</v>
      </c>
      <c r="AB427" s="3">
        <f>1/VLOOKUP($K427,'5-7 Weighting'!$BU$9:$BV$415,2,FALSE)</f>
        <v>1</v>
      </c>
      <c r="AC427" s="3">
        <f t="shared" si="89"/>
        <v>5.7355371900826446</v>
      </c>
      <c r="AD427" s="3">
        <f>AC427/(VLOOKUP($BI427,'5-7 Weighting'!$BY$12:$BZ$23,2,FALSE)/(VLOOKUP($BI427,'5-7 Weighting'!$BY$12:$CA$23,3,FALSE)))</f>
        <v>0.42821057425798148</v>
      </c>
      <c r="AE427" s="3">
        <f t="shared" si="82"/>
        <v>0.20725391794086304</v>
      </c>
      <c r="AF427" s="3">
        <f>1/VLOOKUP($K427,'5-7 Weighting'!$CK$9:CL$445,2,FALSE)</f>
        <v>1</v>
      </c>
      <c r="AG427" s="3">
        <f t="shared" si="90"/>
        <v>5.7355371900826446</v>
      </c>
      <c r="AH427" s="3">
        <f>AG427/(VLOOKUP($BI427,'5-7 Weighting'!$CO$12:$CP$23,2,FALSE)/(VLOOKUP($BI427,'5-7 Weighting'!$CO$12:$CQ$23,3,FALSE)))</f>
        <v>0.43779557319771861</v>
      </c>
      <c r="AI427" s="3">
        <f t="shared" si="83"/>
        <v>0.21189305742769579</v>
      </c>
      <c r="AJ427" s="3" t="s">
        <v>482</v>
      </c>
      <c r="AK427" s="6">
        <v>0.48399999999999999</v>
      </c>
      <c r="AL427" s="3" t="s">
        <v>4</v>
      </c>
      <c r="AM427" s="3">
        <v>0.17435158501440923</v>
      </c>
      <c r="AN427" s="3" t="s">
        <v>26</v>
      </c>
      <c r="AO427" s="3" t="s">
        <v>5</v>
      </c>
      <c r="AP427" s="3" t="s">
        <v>6</v>
      </c>
      <c r="AQ427" s="3" t="s">
        <v>5</v>
      </c>
      <c r="AR427" s="3" t="s">
        <v>102</v>
      </c>
      <c r="AS427" s="3" t="s">
        <v>37</v>
      </c>
      <c r="AT427" s="3" t="s">
        <v>483</v>
      </c>
      <c r="AU427" s="3" t="s">
        <v>10</v>
      </c>
      <c r="AV427" s="3" t="s">
        <v>11</v>
      </c>
      <c r="AW427" s="4" t="s">
        <v>12</v>
      </c>
      <c r="AX427" s="4" t="s">
        <v>223</v>
      </c>
      <c r="AY427" s="4">
        <v>2003</v>
      </c>
      <c r="AZ427" s="3" t="s">
        <v>30</v>
      </c>
      <c r="BA427" s="3" t="s">
        <v>30</v>
      </c>
      <c r="BB427" s="3">
        <v>22</v>
      </c>
      <c r="BC427" s="3">
        <v>1</v>
      </c>
      <c r="BD427" s="3">
        <v>1</v>
      </c>
      <c r="BE427" s="3">
        <v>0</v>
      </c>
      <c r="BF427" s="3">
        <v>1</v>
      </c>
      <c r="BG427" s="4" t="s">
        <v>332</v>
      </c>
      <c r="BH427" s="4" t="s">
        <v>601</v>
      </c>
      <c r="BI427" s="4" t="s">
        <v>468</v>
      </c>
      <c r="BJ427" s="4" t="s">
        <v>33</v>
      </c>
      <c r="BK427" s="4"/>
      <c r="BL427" s="3">
        <v>2.3E-2</v>
      </c>
      <c r="BM427" s="3"/>
      <c r="BN427" s="3">
        <v>1.0232665395472176</v>
      </c>
      <c r="BO427" s="3" t="s">
        <v>19</v>
      </c>
      <c r="BP427" s="3">
        <v>2.7759999999999998</v>
      </c>
      <c r="BQ427" s="3"/>
    </row>
    <row r="428" spans="1:69" x14ac:dyDescent="0.25">
      <c r="A428" s="2">
        <v>151</v>
      </c>
      <c r="B428" s="3" t="s">
        <v>1189</v>
      </c>
      <c r="C428" s="3">
        <v>151.1</v>
      </c>
      <c r="D428" s="3" t="s">
        <v>1192</v>
      </c>
      <c r="E428" s="3" t="s">
        <v>1191</v>
      </c>
      <c r="F428" s="3"/>
      <c r="G428" s="3"/>
      <c r="H428" s="3" t="str">
        <f>IF(AK428&lt;'2_3 - Outliers'!$F$11,"Exclude, Low outlier",IF(AK428&gt;'2_3 - Outliers'!$F$12,"Exclude, High outlier",""))</f>
        <v/>
      </c>
      <c r="I428" s="3">
        <f>IF(AM428="",VLOOKUP(BI428,'4 -Impute_SE'!$B$10:$C$21,2,FALSE),Database!AM428)</f>
        <v>8.9512996140375403E-2</v>
      </c>
      <c r="J428" s="3">
        <f t="shared" si="78"/>
        <v>11.171562154302013</v>
      </c>
      <c r="K428" s="3" t="s">
        <v>1457</v>
      </c>
      <c r="L428" s="3">
        <f>1/VLOOKUP($K428,'5-7 Weighting'!J:K,2,FALSE)</f>
        <v>0.5</v>
      </c>
      <c r="M428" s="3">
        <f t="shared" si="79"/>
        <v>5.5857810771510064</v>
      </c>
      <c r="N428" s="3">
        <f>M428/(VLOOKUP($BI428,'5-7 Weighting'!$M$9:$N$20,2,FALSE)/VLOOKUP($BI428,'5-7 Weighting'!$M$9:$O$20,3,FALSE))</f>
        <v>0.1131574389965618</v>
      </c>
      <c r="O428" s="3">
        <f t="shared" si="80"/>
        <v>5.594903972682317E-2</v>
      </c>
      <c r="P428" s="3" t="e">
        <f>1/VLOOKUP($K428,'5-7 Weighting'!Y:Z,2,FALSE)</f>
        <v>#N/A</v>
      </c>
      <c r="Q428" s="3" t="e">
        <f t="shared" si="84"/>
        <v>#N/A</v>
      </c>
      <c r="R428" s="3" t="e">
        <f>Q428/(VLOOKUP($BI428,'5-7 Weighting'!$AC$12:$AD$20,2,FALSE)/(VLOOKUP($BI428,'5-7 Weighting'!$AC$12:$AE$20,3,FALSE)))</f>
        <v>#N/A</v>
      </c>
      <c r="S428" s="3" t="e">
        <f t="shared" si="81"/>
        <v>#N/A</v>
      </c>
      <c r="T428" s="3" t="e">
        <f>1/VLOOKUP($K428,'5-7 Weighting'!$AO$9:$AP$311,2,FALSE)</f>
        <v>#N/A</v>
      </c>
      <c r="U428" s="3" t="e">
        <f t="shared" si="85"/>
        <v>#N/A</v>
      </c>
      <c r="V428" s="3" t="e">
        <f>U428/(VLOOKUP($BI428,'5-7 Weighting'!$AS$12:$AT$22,2,FALSE)/VLOOKUP($BI428,'5-7 Weighting'!$AS$12:$AU$22,3,FALSE))</f>
        <v>#N/A</v>
      </c>
      <c r="W428" s="3" t="e">
        <f t="shared" si="86"/>
        <v>#N/A</v>
      </c>
      <c r="X428" s="3">
        <f>1/VLOOKUP($K428,'5-7 Weighting'!$BE$9:$BF$487,2,FALSE)</f>
        <v>0.5</v>
      </c>
      <c r="Y428" s="3">
        <f t="shared" si="87"/>
        <v>5.5857810771510064</v>
      </c>
      <c r="Z428" s="3">
        <f>Y428/(VLOOKUP($BI428,'5-7 Weighting'!$BI$12:$BJ$23,2,FALSE)/VLOOKUP($BI428,'5-7 Weighting'!$BI$12:$BK$23,3,FALSE))</f>
        <v>8.8211454072721671E-2</v>
      </c>
      <c r="AA428" s="3">
        <f t="shared" si="88"/>
        <v>4.3614862549385722E-2</v>
      </c>
      <c r="AB428" s="3" t="e">
        <f>1/VLOOKUP($K428,'5-7 Weighting'!$BU$9:$BV$415,2,FALSE)</f>
        <v>#N/A</v>
      </c>
      <c r="AC428" s="3" t="e">
        <f t="shared" si="89"/>
        <v>#N/A</v>
      </c>
      <c r="AD428" s="3" t="e">
        <f>AC428/(VLOOKUP($BI428,'5-7 Weighting'!$BY$12:$BZ$23,2,FALSE)/(VLOOKUP($BI428,'5-7 Weighting'!$BY$12:$CA$23,3,FALSE)))</f>
        <v>#N/A</v>
      </c>
      <c r="AE428" s="3" t="e">
        <f t="shared" si="82"/>
        <v>#N/A</v>
      </c>
      <c r="AF428" s="3">
        <f>1/VLOOKUP($K428,'5-7 Weighting'!$CK$9:CL$445,2,FALSE)</f>
        <v>0.5</v>
      </c>
      <c r="AG428" s="3">
        <f t="shared" si="90"/>
        <v>5.5857810771510064</v>
      </c>
      <c r="AH428" s="3">
        <f>AG428/(VLOOKUP($BI428,'5-7 Weighting'!$CO$12:$CP$23,2,FALSE)/(VLOOKUP($BI428,'5-7 Weighting'!$CO$12:$CQ$23,3,FALSE)))</f>
        <v>8.5606986842106284E-2</v>
      </c>
      <c r="AI428" s="3">
        <f t="shared" si="83"/>
        <v>4.2327121841880512E-2</v>
      </c>
      <c r="AJ428" s="3" t="s">
        <v>130</v>
      </c>
      <c r="AK428" s="6">
        <v>0.49443536565477714</v>
      </c>
      <c r="AL428" s="3" t="s">
        <v>1303</v>
      </c>
      <c r="AM428" s="3">
        <v>8.9512996140375403E-2</v>
      </c>
      <c r="AN428" s="3" t="s">
        <v>1310</v>
      </c>
      <c r="AO428" s="3" t="s">
        <v>5</v>
      </c>
      <c r="AP428" s="3" t="s">
        <v>6</v>
      </c>
      <c r="AQ428" s="3" t="s">
        <v>5</v>
      </c>
      <c r="AR428" s="3" t="s">
        <v>7</v>
      </c>
      <c r="AS428" s="3" t="s">
        <v>1316</v>
      </c>
      <c r="AT428" s="3" t="s">
        <v>698</v>
      </c>
      <c r="AU428" s="3" t="s">
        <v>10</v>
      </c>
      <c r="AV428" s="3" t="s">
        <v>11</v>
      </c>
      <c r="AW428" s="4" t="s">
        <v>340</v>
      </c>
      <c r="AX428" s="4" t="s">
        <v>341</v>
      </c>
      <c r="AY428" s="4">
        <v>2015</v>
      </c>
      <c r="AZ428" s="3" t="s">
        <v>14</v>
      </c>
      <c r="BA428" s="3" t="s">
        <v>2425</v>
      </c>
      <c r="BB428" s="3">
        <v>112</v>
      </c>
      <c r="BC428" s="3">
        <v>1</v>
      </c>
      <c r="BD428" s="3">
        <v>0</v>
      </c>
      <c r="BE428" s="3">
        <v>0</v>
      </c>
      <c r="BF428" s="3">
        <v>0</v>
      </c>
      <c r="BG428" s="3" t="s">
        <v>15</v>
      </c>
      <c r="BH428" s="4" t="s">
        <v>1354</v>
      </c>
      <c r="BI428" s="4" t="s">
        <v>42</v>
      </c>
      <c r="BJ428" s="4" t="s">
        <v>33</v>
      </c>
      <c r="BK428" s="4"/>
      <c r="BL428" s="3">
        <v>18.700199999999999</v>
      </c>
      <c r="BM428" s="3"/>
      <c r="BN428" s="3"/>
      <c r="BO428" s="3"/>
      <c r="BP428" s="3">
        <v>5.5236154186973856</v>
      </c>
      <c r="BQ428" s="3" t="s">
        <v>125</v>
      </c>
    </row>
    <row r="429" spans="1:69" x14ac:dyDescent="0.25">
      <c r="A429" s="2">
        <v>107</v>
      </c>
      <c r="B429" s="3" t="s">
        <v>34</v>
      </c>
      <c r="C429" s="3">
        <v>107.6</v>
      </c>
      <c r="D429" s="3" t="s">
        <v>993</v>
      </c>
      <c r="E429" s="3" t="s">
        <v>818</v>
      </c>
      <c r="F429" s="3"/>
      <c r="G429" s="3"/>
      <c r="H429" s="3" t="str">
        <f>IF(AK429&lt;'2_3 - Outliers'!$F$11,"Exclude, Low outlier",IF(AK429&gt;'2_3 - Outliers'!$F$12,"Exclude, High outlier",""))</f>
        <v/>
      </c>
      <c r="I429" s="3">
        <f>IF(AM429="",VLOOKUP(BI429,'4 -Impute_SE'!$B$10:$C$21,2,FALSE),Database!AM429)</f>
        <v>7.9336709847607212E-2</v>
      </c>
      <c r="J429" s="3">
        <f t="shared" si="78"/>
        <v>12.604505555131235</v>
      </c>
      <c r="K429" s="3" t="s">
        <v>1777</v>
      </c>
      <c r="L429" s="3">
        <f>1/VLOOKUP($K429,'5-7 Weighting'!J:K,2,FALSE)</f>
        <v>1</v>
      </c>
      <c r="M429" s="3">
        <f t="shared" si="79"/>
        <v>12.604505555131235</v>
      </c>
      <c r="N429" s="3">
        <f>M429/(VLOOKUP($BI429,'5-7 Weighting'!$M$9:$N$20,2,FALSE)/VLOOKUP($BI429,'5-7 Weighting'!$M$9:$O$20,3,FALSE))</f>
        <v>0.25534362137301297</v>
      </c>
      <c r="O429" s="3">
        <f t="shared" si="80"/>
        <v>0.12767181068650649</v>
      </c>
      <c r="P429" s="3" t="e">
        <f>1/VLOOKUP($K429,'5-7 Weighting'!Y:Z,2,FALSE)</f>
        <v>#N/A</v>
      </c>
      <c r="Q429" s="3" t="e">
        <f t="shared" si="84"/>
        <v>#N/A</v>
      </c>
      <c r="R429" s="3" t="e">
        <f>Q429/(VLOOKUP($BI429,'5-7 Weighting'!$AC$12:$AD$20,2,FALSE)/(VLOOKUP($BI429,'5-7 Weighting'!$AC$12:$AE$20,3,FALSE)))</f>
        <v>#N/A</v>
      </c>
      <c r="S429" s="3" t="e">
        <f t="shared" si="81"/>
        <v>#N/A</v>
      </c>
      <c r="T429" s="3" t="e">
        <f>1/VLOOKUP($K429,'5-7 Weighting'!$AO$9:$AP$311,2,FALSE)</f>
        <v>#N/A</v>
      </c>
      <c r="U429" s="3" t="e">
        <f t="shared" si="85"/>
        <v>#N/A</v>
      </c>
      <c r="V429" s="3" t="e">
        <f>U429/(VLOOKUP($BI429,'5-7 Weighting'!$AS$12:$AT$22,2,FALSE)/VLOOKUP($BI429,'5-7 Weighting'!$AS$12:$AU$22,3,FALSE))</f>
        <v>#N/A</v>
      </c>
      <c r="W429" s="3" t="e">
        <f t="shared" si="86"/>
        <v>#N/A</v>
      </c>
      <c r="X429" s="3">
        <f>1/VLOOKUP($K429,'5-7 Weighting'!$BE$9:$BF$487,2,FALSE)</f>
        <v>1</v>
      </c>
      <c r="Y429" s="3">
        <f t="shared" si="87"/>
        <v>12.604505555131235</v>
      </c>
      <c r="Z429" s="3">
        <f>Y429/(VLOOKUP($BI429,'5-7 Weighting'!$BI$12:$BJ$23,2,FALSE)/VLOOKUP($BI429,'5-7 Weighting'!$BI$12:$BK$23,3,FALSE))</f>
        <v>0.19905215537965953</v>
      </c>
      <c r="AA429" s="3">
        <f t="shared" si="88"/>
        <v>9.9526077689829767E-2</v>
      </c>
      <c r="AB429" s="3">
        <f>1/VLOOKUP($K429,'5-7 Weighting'!$BU$9:$BV$415,2,FALSE)</f>
        <v>1</v>
      </c>
      <c r="AC429" s="3">
        <f t="shared" si="89"/>
        <v>12.604505555131235</v>
      </c>
      <c r="AD429" s="3">
        <f>AC429/(VLOOKUP($BI429,'5-7 Weighting'!$BY$12:$BZ$23,2,FALSE)/(VLOOKUP($BI429,'5-7 Weighting'!$BY$12:$CA$23,3,FALSE)))</f>
        <v>0.6772669290737372</v>
      </c>
      <c r="AE429" s="3">
        <f t="shared" si="82"/>
        <v>0.3386334645368686</v>
      </c>
      <c r="AF429" s="3">
        <f>1/VLOOKUP($K429,'5-7 Weighting'!$CK$9:CL$445,2,FALSE)</f>
        <v>1</v>
      </c>
      <c r="AG429" s="3">
        <f t="shared" si="90"/>
        <v>12.604505555131235</v>
      </c>
      <c r="AH429" s="3">
        <f>AG429/(VLOOKUP($BI429,'5-7 Weighting'!$CO$12:$CP$23,2,FALSE)/(VLOOKUP($BI429,'5-7 Weighting'!$CO$12:$CQ$23,3,FALSE)))</f>
        <v>0.19317508622441926</v>
      </c>
      <c r="AI429" s="3">
        <f t="shared" si="83"/>
        <v>9.6587543112209628E-2</v>
      </c>
      <c r="AJ429" s="3" t="s">
        <v>3</v>
      </c>
      <c r="AK429" s="6">
        <v>0.5</v>
      </c>
      <c r="AL429" s="3" t="s">
        <v>4</v>
      </c>
      <c r="AM429" s="3"/>
      <c r="AN429" s="3"/>
      <c r="AO429" s="3" t="s">
        <v>5</v>
      </c>
      <c r="AP429" s="3" t="s">
        <v>6</v>
      </c>
      <c r="AQ429" s="3" t="s">
        <v>5</v>
      </c>
      <c r="AR429" s="3" t="s">
        <v>7</v>
      </c>
      <c r="AS429" s="3" t="s">
        <v>37</v>
      </c>
      <c r="AT429" s="3" t="s">
        <v>38</v>
      </c>
      <c r="AU429" s="3" t="s">
        <v>10</v>
      </c>
      <c r="AV429" s="3" t="s">
        <v>39</v>
      </c>
      <c r="AW429" s="4" t="s">
        <v>12</v>
      </c>
      <c r="AX429" s="4" t="s">
        <v>40</v>
      </c>
      <c r="AY429" s="4">
        <v>2000</v>
      </c>
      <c r="AZ429" s="3" t="s">
        <v>30</v>
      </c>
      <c r="BA429" s="3" t="s">
        <v>14</v>
      </c>
      <c r="BB429" s="3">
        <v>70409</v>
      </c>
      <c r="BC429" s="3">
        <v>1</v>
      </c>
      <c r="BD429" s="3">
        <v>0</v>
      </c>
      <c r="BE429" s="3">
        <v>1</v>
      </c>
      <c r="BF429" s="3">
        <v>1</v>
      </c>
      <c r="BG429" s="4" t="s">
        <v>15</v>
      </c>
      <c r="BH429" s="4" t="s">
        <v>41</v>
      </c>
      <c r="BI429" s="4" t="s">
        <v>42</v>
      </c>
      <c r="BJ429" s="4" t="s">
        <v>18</v>
      </c>
      <c r="BK429" s="4"/>
      <c r="BL429" s="3">
        <v>0.1013</v>
      </c>
      <c r="BM429" s="3"/>
      <c r="BN429" s="3">
        <v>1.10660857454338</v>
      </c>
      <c r="BO429" s="3" t="s">
        <v>19</v>
      </c>
      <c r="BP429" s="3" t="s">
        <v>20</v>
      </c>
      <c r="BQ429" s="3"/>
    </row>
    <row r="430" spans="1:69" x14ac:dyDescent="0.25">
      <c r="A430" s="2">
        <v>60</v>
      </c>
      <c r="B430" s="3" t="s">
        <v>127</v>
      </c>
      <c r="C430" s="3">
        <v>60.1</v>
      </c>
      <c r="D430" s="3" t="s">
        <v>128</v>
      </c>
      <c r="E430" s="3" t="s">
        <v>129</v>
      </c>
      <c r="F430" s="3"/>
      <c r="G430" s="3"/>
      <c r="H430" s="3" t="str">
        <f>IF(AK430&lt;'2_3 - Outliers'!$F$11,"Exclude, Low outlier",IF(AK430&gt;'2_3 - Outliers'!$F$12,"Exclude, High outlier",""))</f>
        <v/>
      </c>
      <c r="I430" s="3">
        <f>IF(AM430="",VLOOKUP(BI430,'4 -Impute_SE'!$B$10:$C$21,2,FALSE),Database!AM430)</f>
        <v>0.11550411280846065</v>
      </c>
      <c r="J430" s="3">
        <f t="shared" si="78"/>
        <v>8.6577003682829048</v>
      </c>
      <c r="K430" s="3" t="s">
        <v>1778</v>
      </c>
      <c r="L430" s="3">
        <f>1/VLOOKUP($K430,'5-7 Weighting'!J:K,2,FALSE)</f>
        <v>1</v>
      </c>
      <c r="M430" s="3">
        <f t="shared" si="79"/>
        <v>8.6577003682829048</v>
      </c>
      <c r="N430" s="3">
        <f>M430/(VLOOKUP($BI430,'5-7 Weighting'!$M$9:$N$20,2,FALSE)/VLOOKUP($BI430,'5-7 Weighting'!$M$9:$O$20,3,FALSE))</f>
        <v>0.17538875722894692</v>
      </c>
      <c r="O430" s="3">
        <f t="shared" si="80"/>
        <v>8.8133777945157518E-2</v>
      </c>
      <c r="P430" s="3" t="e">
        <f>1/VLOOKUP($K430,'5-7 Weighting'!Y:Z,2,FALSE)</f>
        <v>#N/A</v>
      </c>
      <c r="Q430" s="3" t="e">
        <f t="shared" si="84"/>
        <v>#N/A</v>
      </c>
      <c r="R430" s="3" t="e">
        <f>Q430/(VLOOKUP($BI430,'5-7 Weighting'!$AC$12:$AD$20,2,FALSE)/(VLOOKUP($BI430,'5-7 Weighting'!$AC$12:$AE$20,3,FALSE)))</f>
        <v>#N/A</v>
      </c>
      <c r="S430" s="3" t="e">
        <f t="shared" si="81"/>
        <v>#N/A</v>
      </c>
      <c r="T430" s="3" t="e">
        <f>1/VLOOKUP($K430,'5-7 Weighting'!$AO$9:$AP$311,2,FALSE)</f>
        <v>#N/A</v>
      </c>
      <c r="U430" s="3" t="e">
        <f t="shared" si="85"/>
        <v>#N/A</v>
      </c>
      <c r="V430" s="3" t="e">
        <f>U430/(VLOOKUP($BI430,'5-7 Weighting'!$AS$12:$AT$22,2,FALSE)/VLOOKUP($BI430,'5-7 Weighting'!$AS$12:$AU$22,3,FALSE))</f>
        <v>#N/A</v>
      </c>
      <c r="W430" s="3" t="e">
        <f t="shared" si="86"/>
        <v>#N/A</v>
      </c>
      <c r="X430" s="3">
        <f>1/VLOOKUP($K430,'5-7 Weighting'!$BE$9:$BF$487,2,FALSE)</f>
        <v>1</v>
      </c>
      <c r="Y430" s="3">
        <f t="shared" si="87"/>
        <v>8.6577003682829048</v>
      </c>
      <c r="Z430" s="3">
        <f>Y430/(VLOOKUP($BI430,'5-7 Weighting'!$BI$12:$BJ$23,2,FALSE)/VLOOKUP($BI430,'5-7 Weighting'!$BI$12:$BK$23,3,FALSE))</f>
        <v>0.13672364309732268</v>
      </c>
      <c r="AA430" s="3">
        <f t="shared" si="88"/>
        <v>6.8704353636891077E-2</v>
      </c>
      <c r="AB430" s="3" t="e">
        <f>1/VLOOKUP($K430,'5-7 Weighting'!$BU$9:$BV$415,2,FALSE)</f>
        <v>#N/A</v>
      </c>
      <c r="AC430" s="3" t="e">
        <f t="shared" si="89"/>
        <v>#N/A</v>
      </c>
      <c r="AD430" s="3" t="e">
        <f>AC430/(VLOOKUP($BI430,'5-7 Weighting'!$BY$12:$BZ$23,2,FALSE)/(VLOOKUP($BI430,'5-7 Weighting'!$BY$12:$CA$23,3,FALSE)))</f>
        <v>#N/A</v>
      </c>
      <c r="AE430" s="3" t="e">
        <f t="shared" si="82"/>
        <v>#N/A</v>
      </c>
      <c r="AF430" s="3" t="e">
        <f>1/VLOOKUP($K430,'5-7 Weighting'!$CK$9:CL$445,2,FALSE)</f>
        <v>#N/A</v>
      </c>
      <c r="AG430" s="3" t="e">
        <f t="shared" si="90"/>
        <v>#N/A</v>
      </c>
      <c r="AH430" s="3" t="e">
        <f>AG430/(VLOOKUP($BI430,'5-7 Weighting'!$CO$12:$CP$23,2,FALSE)/(VLOOKUP($BI430,'5-7 Weighting'!$CO$12:$CQ$23,3,FALSE)))</f>
        <v>#N/A</v>
      </c>
      <c r="AI430" s="3" t="e">
        <f t="shared" si="83"/>
        <v>#N/A</v>
      </c>
      <c r="AJ430" s="3" t="s">
        <v>130</v>
      </c>
      <c r="AK430" s="6">
        <v>0.50250528789659232</v>
      </c>
      <c r="AL430" s="3" t="s">
        <v>25</v>
      </c>
      <c r="AM430" s="3">
        <v>0.11550411280846065</v>
      </c>
      <c r="AN430" s="3" t="s">
        <v>26</v>
      </c>
      <c r="AO430" s="3" t="s">
        <v>5</v>
      </c>
      <c r="AP430" s="3" t="s">
        <v>6</v>
      </c>
      <c r="AQ430" s="3" t="s">
        <v>5</v>
      </c>
      <c r="AR430" s="3" t="s">
        <v>7</v>
      </c>
      <c r="AS430" s="3" t="s">
        <v>37</v>
      </c>
      <c r="AT430" s="3" t="s">
        <v>28</v>
      </c>
      <c r="AU430" s="3" t="s">
        <v>10</v>
      </c>
      <c r="AV430" s="3" t="s">
        <v>11</v>
      </c>
      <c r="AW430" s="4" t="s">
        <v>131</v>
      </c>
      <c r="AX430" s="4" t="s">
        <v>13</v>
      </c>
      <c r="AY430" s="4" t="s">
        <v>132</v>
      </c>
      <c r="AZ430" s="3" t="s">
        <v>2425</v>
      </c>
      <c r="BA430" s="3" t="s">
        <v>14</v>
      </c>
      <c r="BB430" s="3">
        <v>32</v>
      </c>
      <c r="BC430" s="3">
        <v>0</v>
      </c>
      <c r="BD430" s="3">
        <v>0</v>
      </c>
      <c r="BE430" s="3">
        <v>0</v>
      </c>
      <c r="BF430" s="3">
        <v>0</v>
      </c>
      <c r="BG430" s="4" t="s">
        <v>15</v>
      </c>
      <c r="BH430" s="4" t="s">
        <v>41</v>
      </c>
      <c r="BI430" s="4" t="s">
        <v>42</v>
      </c>
      <c r="BJ430" s="4" t="s">
        <v>33</v>
      </c>
      <c r="BK430" s="4"/>
      <c r="BL430" s="3">
        <v>3.6240000000000001</v>
      </c>
      <c r="BM430" s="3"/>
      <c r="BN430" s="3"/>
      <c r="BO430" s="3" t="s">
        <v>20</v>
      </c>
      <c r="BP430" s="3">
        <v>4.3505402160864346</v>
      </c>
      <c r="BQ430" s="3" t="s">
        <v>91</v>
      </c>
    </row>
    <row r="431" spans="1:69" x14ac:dyDescent="0.25">
      <c r="A431" s="2">
        <v>164</v>
      </c>
      <c r="B431" s="3" t="s">
        <v>1223</v>
      </c>
      <c r="C431" s="3">
        <v>164.1</v>
      </c>
      <c r="D431" s="3" t="s">
        <v>1226</v>
      </c>
      <c r="E431" s="3" t="s">
        <v>1225</v>
      </c>
      <c r="F431" s="3"/>
      <c r="G431" s="3"/>
      <c r="H431" s="3" t="str">
        <f>IF(AK431&lt;'2_3 - Outliers'!$F$11,"Exclude, Low outlier",IF(AK431&gt;'2_3 - Outliers'!$F$12,"Exclude, High outlier",""))</f>
        <v/>
      </c>
      <c r="I431" s="3">
        <f>IF(AM431="",VLOOKUP(BI431,'4 -Impute_SE'!$B$10:$C$21,2,FALSE),Database!AM431)</f>
        <v>0.12883537881963511</v>
      </c>
      <c r="J431" s="3">
        <f t="shared" si="78"/>
        <v>7.7618431300610675</v>
      </c>
      <c r="K431" s="3" t="s">
        <v>1553</v>
      </c>
      <c r="L431" s="3">
        <f>1/VLOOKUP($K431,'5-7 Weighting'!J:K,2,FALSE)</f>
        <v>0.5</v>
      </c>
      <c r="M431" s="3">
        <f t="shared" si="79"/>
        <v>3.8809215650305338</v>
      </c>
      <c r="N431" s="3">
        <f>M431/(VLOOKUP($BI431,'5-7 Weighting'!$M$9:$N$20,2,FALSE)/VLOOKUP($BI431,'5-7 Weighting'!$M$9:$O$20,3,FALSE))</f>
        <v>0.3666693981870715</v>
      </c>
      <c r="O431" s="3">
        <f t="shared" si="80"/>
        <v>0.18452608856462374</v>
      </c>
      <c r="P431" s="3" t="e">
        <f>1/VLOOKUP($K431,'5-7 Weighting'!Y:Z,2,FALSE)</f>
        <v>#N/A</v>
      </c>
      <c r="Q431" s="3" t="e">
        <f t="shared" si="84"/>
        <v>#N/A</v>
      </c>
      <c r="R431" s="3" t="e">
        <f>Q431/(VLOOKUP($BI431,'5-7 Weighting'!$AC$12:$AD$20,2,FALSE)/(VLOOKUP($BI431,'5-7 Weighting'!$AC$12:$AE$20,3,FALSE)))</f>
        <v>#N/A</v>
      </c>
      <c r="S431" s="3" t="e">
        <f t="shared" si="81"/>
        <v>#N/A</v>
      </c>
      <c r="T431" s="3" t="e">
        <f>1/VLOOKUP($K431,'5-7 Weighting'!$AO$9:$AP$311,2,FALSE)</f>
        <v>#N/A</v>
      </c>
      <c r="U431" s="3" t="e">
        <f t="shared" si="85"/>
        <v>#N/A</v>
      </c>
      <c r="V431" s="3" t="e">
        <f>U431/(VLOOKUP($BI431,'5-7 Weighting'!$AS$12:$AT$22,2,FALSE)/VLOOKUP($BI431,'5-7 Weighting'!$AS$12:$AU$22,3,FALSE))</f>
        <v>#N/A</v>
      </c>
      <c r="W431" s="3" t="e">
        <f t="shared" si="86"/>
        <v>#N/A</v>
      </c>
      <c r="X431" s="3">
        <f>1/VLOOKUP($K431,'5-7 Weighting'!$BE$9:$BF$487,2,FALSE)</f>
        <v>0.5</v>
      </c>
      <c r="Y431" s="3">
        <f t="shared" si="87"/>
        <v>3.8809215650305338</v>
      </c>
      <c r="Z431" s="3">
        <f>Y431/(VLOOKUP($BI431,'5-7 Weighting'!$BI$12:$BJ$23,2,FALSE)/VLOOKUP($BI431,'5-7 Weighting'!$BI$12:$BK$23,3,FALSE))</f>
        <v>0.28758330605594262</v>
      </c>
      <c r="AA431" s="3">
        <f t="shared" si="88"/>
        <v>0.14472607440207497</v>
      </c>
      <c r="AB431" s="3">
        <f>1/VLOOKUP($K431,'5-7 Weighting'!$BU$9:$BV$415,2,FALSE)</f>
        <v>0.5</v>
      </c>
      <c r="AC431" s="3">
        <f t="shared" si="89"/>
        <v>3.8809215650305338</v>
      </c>
      <c r="AD431" s="3">
        <f>AC431/(VLOOKUP($BI431,'5-7 Weighting'!$BY$12:$BZ$23,2,FALSE)/(VLOOKUP($BI431,'5-7 Weighting'!$BY$12:$CA$23,3,FALSE)))</f>
        <v>0.28974646958709077</v>
      </c>
      <c r="AE431" s="3">
        <f t="shared" si="82"/>
        <v>0.14581468476143952</v>
      </c>
      <c r="AF431" s="3">
        <f>1/VLOOKUP($K431,'5-7 Weighting'!$CK$9:CL$445,2,FALSE)</f>
        <v>0.5</v>
      </c>
      <c r="AG431" s="3">
        <f t="shared" si="90"/>
        <v>3.8809215650305338</v>
      </c>
      <c r="AH431" s="3">
        <f>AG431/(VLOOKUP($BI431,'5-7 Weighting'!$CO$12:$CP$23,2,FALSE)/(VLOOKUP($BI431,'5-7 Weighting'!$CO$12:$CQ$23,3,FALSE)))</f>
        <v>0.29623210952860157</v>
      </c>
      <c r="AI431" s="3">
        <f t="shared" si="83"/>
        <v>0.14907857800195179</v>
      </c>
      <c r="AJ431" s="3" t="s">
        <v>1307</v>
      </c>
      <c r="AK431" s="6">
        <v>0.5032492198066667</v>
      </c>
      <c r="AL431" s="3" t="s">
        <v>462</v>
      </c>
      <c r="AM431" s="3"/>
      <c r="AN431" s="3"/>
      <c r="AO431" s="3" t="s">
        <v>5</v>
      </c>
      <c r="AP431" s="3" t="s">
        <v>1312</v>
      </c>
      <c r="AQ431" s="3" t="s">
        <v>5</v>
      </c>
      <c r="AR431" s="3" t="s">
        <v>102</v>
      </c>
      <c r="AS431" s="3" t="s">
        <v>1321</v>
      </c>
      <c r="AT431" s="3" t="s">
        <v>1317</v>
      </c>
      <c r="AU431" s="3" t="s">
        <v>10</v>
      </c>
      <c r="AV431" s="3" t="s">
        <v>191</v>
      </c>
      <c r="AW431" s="4" t="s">
        <v>12</v>
      </c>
      <c r="AX431" s="4" t="s">
        <v>13</v>
      </c>
      <c r="AY431" s="4">
        <v>2013</v>
      </c>
      <c r="AZ431" s="3" t="s">
        <v>14</v>
      </c>
      <c r="BA431" s="3" t="s">
        <v>2425</v>
      </c>
      <c r="BB431" s="3">
        <v>120</v>
      </c>
      <c r="BC431" s="3">
        <v>1</v>
      </c>
      <c r="BD431" s="3">
        <v>0</v>
      </c>
      <c r="BE431" s="3">
        <v>1</v>
      </c>
      <c r="BF431" s="3">
        <v>1</v>
      </c>
      <c r="BG431" s="4" t="s">
        <v>1352</v>
      </c>
      <c r="BH431" s="4" t="s">
        <v>1373</v>
      </c>
      <c r="BI431" s="3" t="s">
        <v>468</v>
      </c>
      <c r="BJ431" s="4" t="s">
        <v>1404</v>
      </c>
      <c r="BK431" s="4" t="s">
        <v>1405</v>
      </c>
      <c r="BL431" s="3">
        <v>0.77600000000000002</v>
      </c>
      <c r="BM431" s="3"/>
      <c r="BN431" s="3"/>
      <c r="BO431" s="3"/>
      <c r="BP431" s="3"/>
      <c r="BQ431" s="3"/>
    </row>
    <row r="432" spans="1:69" x14ac:dyDescent="0.25">
      <c r="A432" s="2">
        <v>86</v>
      </c>
      <c r="B432" s="3" t="s">
        <v>585</v>
      </c>
      <c r="C432" s="3">
        <v>86.4</v>
      </c>
      <c r="D432" s="3" t="s">
        <v>805</v>
      </c>
      <c r="E432" s="3" t="s">
        <v>806</v>
      </c>
      <c r="F432" s="3"/>
      <c r="G432" s="3"/>
      <c r="H432" s="3" t="str">
        <f>IF(AK432&lt;'2_3 - Outliers'!$F$11,"Exclude, Low outlier",IF(AK432&gt;'2_3 - Outliers'!$F$12,"Exclude, High outlier",""))</f>
        <v/>
      </c>
      <c r="I432" s="3">
        <f>IF(AM432="",VLOOKUP(BI432,'4 -Impute_SE'!$B$10:$C$21,2,FALSE),Database!AM432)</f>
        <v>4.9702463302186993E-2</v>
      </c>
      <c r="J432" s="3">
        <f t="shared" si="78"/>
        <v>20.119727143503535</v>
      </c>
      <c r="K432" s="3" t="s">
        <v>1779</v>
      </c>
      <c r="L432" s="3">
        <f>1/VLOOKUP($K432,'5-7 Weighting'!J:K,2,FALSE)</f>
        <v>1</v>
      </c>
      <c r="M432" s="3">
        <f t="shared" si="79"/>
        <v>20.119727143503535</v>
      </c>
      <c r="N432" s="3">
        <f>M432/(VLOOKUP($BI432,'5-7 Weighting'!$M$9:$N$20,2,FALSE)/VLOOKUP($BI432,'5-7 Weighting'!$M$9:$O$20,3,FALSE))</f>
        <v>0.37214243954882059</v>
      </c>
      <c r="O432" s="3">
        <f t="shared" si="80"/>
        <v>0.18867621685125205</v>
      </c>
      <c r="P432" s="3" t="e">
        <f>1/VLOOKUP($K432,'5-7 Weighting'!Y:Z,2,FALSE)</f>
        <v>#N/A</v>
      </c>
      <c r="Q432" s="3" t="e">
        <f t="shared" si="84"/>
        <v>#N/A</v>
      </c>
      <c r="R432" s="3" t="e">
        <f>Q432/(VLOOKUP($BI432,'5-7 Weighting'!$AC$12:$AD$20,2,FALSE)/(VLOOKUP($BI432,'5-7 Weighting'!$AC$12:$AE$20,3,FALSE)))</f>
        <v>#N/A</v>
      </c>
      <c r="S432" s="3" t="e">
        <f t="shared" si="81"/>
        <v>#N/A</v>
      </c>
      <c r="T432" s="3" t="e">
        <f>1/VLOOKUP($K432,'5-7 Weighting'!$AO$9:$AP$311,2,FALSE)</f>
        <v>#N/A</v>
      </c>
      <c r="U432" s="3" t="e">
        <f t="shared" si="85"/>
        <v>#N/A</v>
      </c>
      <c r="V432" s="3" t="e">
        <f>U432/(VLOOKUP($BI432,'5-7 Weighting'!$AS$12:$AT$22,2,FALSE)/VLOOKUP($BI432,'5-7 Weighting'!$AS$12:$AU$22,3,FALSE))</f>
        <v>#N/A</v>
      </c>
      <c r="W432" s="3" t="e">
        <f t="shared" si="86"/>
        <v>#N/A</v>
      </c>
      <c r="X432" s="3">
        <f>1/VLOOKUP($K432,'5-7 Weighting'!$BE$9:$BF$487,2,FALSE)</f>
        <v>1</v>
      </c>
      <c r="Y432" s="3">
        <f t="shared" si="87"/>
        <v>20.119727143503535</v>
      </c>
      <c r="Z432" s="3">
        <f>Y432/(VLOOKUP($BI432,'5-7 Weighting'!$BI$12:$BJ$23,2,FALSE)/VLOOKUP($BI432,'5-7 Weighting'!$BI$12:$BK$23,3,FALSE))</f>
        <v>0.31094082451884197</v>
      </c>
      <c r="AA432" s="3">
        <f t="shared" si="88"/>
        <v>0.15764699803105289</v>
      </c>
      <c r="AB432" s="3">
        <f>1/VLOOKUP($K432,'5-7 Weighting'!$BU$9:$BV$415,2,FALSE)</f>
        <v>1</v>
      </c>
      <c r="AC432" s="3">
        <f t="shared" si="89"/>
        <v>20.119727143503535</v>
      </c>
      <c r="AD432" s="3">
        <f>AC432/(VLOOKUP($BI432,'5-7 Weighting'!$BY$12:$BZ$23,2,FALSE)/(VLOOKUP($BI432,'5-7 Weighting'!$BY$12:$CA$23,3,FALSE)))</f>
        <v>0.89019124619749457</v>
      </c>
      <c r="AE432" s="3">
        <f t="shared" si="82"/>
        <v>0.45132696182212972</v>
      </c>
      <c r="AF432" s="3">
        <f>1/VLOOKUP($K432,'5-7 Weighting'!$CK$9:CL$445,2,FALSE)</f>
        <v>1</v>
      </c>
      <c r="AG432" s="3">
        <f t="shared" si="90"/>
        <v>20.119727143503535</v>
      </c>
      <c r="AH432" s="3">
        <f>AG432/(VLOOKUP($BI432,'5-7 Weighting'!$CO$12:$CP$23,2,FALSE)/(VLOOKUP($BI432,'5-7 Weighting'!$CO$12:$CQ$23,3,FALSE)))</f>
        <v>0.30845662594149209</v>
      </c>
      <c r="AI432" s="3">
        <f t="shared" si="83"/>
        <v>0.1563875093523365</v>
      </c>
      <c r="AJ432" s="3"/>
      <c r="AK432" s="6">
        <v>0.50700000000000001</v>
      </c>
      <c r="AL432" s="3" t="s">
        <v>4</v>
      </c>
      <c r="AM432" s="3"/>
      <c r="AN432" s="3"/>
      <c r="AO432" s="3" t="s">
        <v>5</v>
      </c>
      <c r="AP432" s="3" t="s">
        <v>6</v>
      </c>
      <c r="AQ432" s="3" t="s">
        <v>5</v>
      </c>
      <c r="AR432" s="3" t="s">
        <v>7</v>
      </c>
      <c r="AS432" s="3" t="s">
        <v>8</v>
      </c>
      <c r="AT432" s="3" t="s">
        <v>28</v>
      </c>
      <c r="AU432" s="3" t="s">
        <v>10</v>
      </c>
      <c r="AV432" s="3" t="s">
        <v>107</v>
      </c>
      <c r="AW432" s="3" t="s">
        <v>12</v>
      </c>
      <c r="AX432" s="3" t="s">
        <v>232</v>
      </c>
      <c r="AY432" s="3" t="s">
        <v>588</v>
      </c>
      <c r="AZ432" s="3" t="s">
        <v>2425</v>
      </c>
      <c r="BA432" s="3" t="s">
        <v>14</v>
      </c>
      <c r="BB432" s="3">
        <v>120</v>
      </c>
      <c r="BC432" s="3">
        <v>1</v>
      </c>
      <c r="BD432" s="3">
        <v>0</v>
      </c>
      <c r="BE432" s="3">
        <v>1</v>
      </c>
      <c r="BF432" s="3">
        <v>1</v>
      </c>
      <c r="BG432" s="3" t="s">
        <v>15</v>
      </c>
      <c r="BH432" s="3" t="s">
        <v>16</v>
      </c>
      <c r="BI432" s="3" t="s">
        <v>17</v>
      </c>
      <c r="BJ432" s="3" t="s">
        <v>33</v>
      </c>
      <c r="BK432" s="3"/>
      <c r="BL432" s="3">
        <v>0.09</v>
      </c>
      <c r="BM432" s="3"/>
      <c r="BN432" s="3"/>
      <c r="BO432" s="3" t="s">
        <v>20</v>
      </c>
      <c r="BP432" s="3" t="s">
        <v>20</v>
      </c>
      <c r="BQ432" s="3"/>
    </row>
    <row r="433" spans="1:69" x14ac:dyDescent="0.25">
      <c r="A433" s="2">
        <v>3</v>
      </c>
      <c r="B433" s="3" t="s">
        <v>120</v>
      </c>
      <c r="C433" s="3">
        <v>3.1</v>
      </c>
      <c r="D433" s="3" t="s">
        <v>121</v>
      </c>
      <c r="E433" s="3" t="s">
        <v>122</v>
      </c>
      <c r="F433" s="3">
        <v>1</v>
      </c>
      <c r="G433" s="3"/>
      <c r="H433" s="3" t="str">
        <f>IF(AK433&lt;'2_3 - Outliers'!$F$11,"Exclude, Low outlier",IF(AK433&gt;'2_3 - Outliers'!$F$12,"Exclude, High outlier",""))</f>
        <v/>
      </c>
      <c r="I433" s="3">
        <f>IF(AM433="",VLOOKUP(BI433,'4 -Impute_SE'!$B$10:$C$21,2,FALSE),Database!AM433)</f>
        <v>1.1914507772020725E-2</v>
      </c>
      <c r="J433" s="3">
        <f t="shared" si="78"/>
        <v>83.931289410741471</v>
      </c>
      <c r="K433" s="3" t="s">
        <v>1715</v>
      </c>
      <c r="L433" s="3">
        <f>1/VLOOKUP($K433,'5-7 Weighting'!J:K,2,FALSE)</f>
        <v>0.5</v>
      </c>
      <c r="M433" s="3">
        <f t="shared" si="79"/>
        <v>41.965644705370735</v>
      </c>
      <c r="N433" s="3">
        <f>M433/(VLOOKUP($BI433,'5-7 Weighting'!$M$9:$N$20,2,FALSE)/VLOOKUP($BI433,'5-7 Weighting'!$M$9:$O$20,3,FALSE))</f>
        <v>2.3436239857579495</v>
      </c>
      <c r="O433" s="3">
        <f t="shared" si="80"/>
        <v>1.1975918567223123</v>
      </c>
      <c r="P433" s="3">
        <f>1/VLOOKUP($K433,'5-7 Weighting'!Y:Z,2,FALSE)</f>
        <v>0.5</v>
      </c>
      <c r="Q433" s="3">
        <f t="shared" si="84"/>
        <v>41.965644705370735</v>
      </c>
      <c r="R433" s="3">
        <f>Q433/(VLOOKUP($BI433,'5-7 Weighting'!$AC$12:$AD$20,2,FALSE)/(VLOOKUP($BI433,'5-7 Weighting'!$AC$12:$AE$20,3,FALSE)))</f>
        <v>2.4767976912790557</v>
      </c>
      <c r="S433" s="3">
        <f t="shared" si="81"/>
        <v>1.2656436202435974</v>
      </c>
      <c r="T433" s="3">
        <f>1/VLOOKUP($K433,'5-7 Weighting'!$AO$9:$AP$311,2,FALSE)</f>
        <v>0.5</v>
      </c>
      <c r="U433" s="3">
        <f t="shared" si="85"/>
        <v>41.965644705370735</v>
      </c>
      <c r="V433" s="3">
        <f>U433/(VLOOKUP($BI433,'5-7 Weighting'!$AS$12:$AT$22,2,FALSE)/VLOOKUP($BI433,'5-7 Weighting'!$AS$12:$AU$22,3,FALSE))</f>
        <v>2.4025069405132888</v>
      </c>
      <c r="W433" s="3">
        <f t="shared" si="86"/>
        <v>1.2276810466022907</v>
      </c>
      <c r="X433" s="3" t="e">
        <f>1/VLOOKUP($K433,'5-7 Weighting'!$BE$9:$BF$487,2,FALSE)</f>
        <v>#N/A</v>
      </c>
      <c r="Y433" s="3" t="e">
        <f t="shared" si="87"/>
        <v>#N/A</v>
      </c>
      <c r="Z433" s="3" t="e">
        <f>Y433/(VLOOKUP($BI433,'5-7 Weighting'!$BI$12:$BJ$23,2,FALSE)/VLOOKUP($BI433,'5-7 Weighting'!$BI$12:$BK$23,3,FALSE))</f>
        <v>#N/A</v>
      </c>
      <c r="AA433" s="3" t="e">
        <f t="shared" si="88"/>
        <v>#N/A</v>
      </c>
      <c r="AB433" s="3">
        <f>1/VLOOKUP($K433,'5-7 Weighting'!$BU$9:$BV$415,2,FALSE)</f>
        <v>0.5</v>
      </c>
      <c r="AC433" s="3">
        <f t="shared" si="89"/>
        <v>41.965644705370735</v>
      </c>
      <c r="AD433" s="3">
        <f>AC433/(VLOOKUP($BI433,'5-7 Weighting'!$BY$12:$BZ$23,2,FALSE)/(VLOOKUP($BI433,'5-7 Weighting'!$BY$12:$CA$23,3,FALSE)))</f>
        <v>2.0657262369873814</v>
      </c>
      <c r="AE433" s="3">
        <f t="shared" si="82"/>
        <v>1.0555861071005519</v>
      </c>
      <c r="AF433" s="3" t="e">
        <f>1/VLOOKUP($K433,'5-7 Weighting'!$CK$9:CL$445,2,FALSE)</f>
        <v>#N/A</v>
      </c>
      <c r="AG433" s="3" t="e">
        <f t="shared" si="90"/>
        <v>#N/A</v>
      </c>
      <c r="AH433" s="3" t="e">
        <f>AG433/(VLOOKUP($BI433,'5-7 Weighting'!$CO$12:$CP$23,2,FALSE)/(VLOOKUP($BI433,'5-7 Weighting'!$CO$12:$CQ$23,3,FALSE)))</f>
        <v>#N/A</v>
      </c>
      <c r="AI433" s="3" t="e">
        <f t="shared" si="83"/>
        <v>#N/A</v>
      </c>
      <c r="AJ433" s="3" t="s">
        <v>123</v>
      </c>
      <c r="AK433" s="6">
        <v>0.51100000000000001</v>
      </c>
      <c r="AL433" s="3" t="s">
        <v>4</v>
      </c>
      <c r="AM433" s="3">
        <v>1.1914507772020725E-2</v>
      </c>
      <c r="AN433" s="3" t="s">
        <v>26</v>
      </c>
      <c r="AO433" s="3" t="s">
        <v>5</v>
      </c>
      <c r="AP433" s="3" t="s">
        <v>6</v>
      </c>
      <c r="AQ433" s="3" t="s">
        <v>5</v>
      </c>
      <c r="AR433" s="3" t="s">
        <v>55</v>
      </c>
      <c r="AS433" s="3" t="s">
        <v>37</v>
      </c>
      <c r="AT433" s="3" t="s">
        <v>95</v>
      </c>
      <c r="AU433" s="11" t="s">
        <v>57</v>
      </c>
      <c r="AV433" s="3" t="s">
        <v>11</v>
      </c>
      <c r="AW433" s="11" t="s">
        <v>12</v>
      </c>
      <c r="AX433" s="11" t="s">
        <v>124</v>
      </c>
      <c r="AY433" s="3">
        <v>1994</v>
      </c>
      <c r="AZ433" s="3" t="s">
        <v>30</v>
      </c>
      <c r="BA433" s="3" t="s">
        <v>30</v>
      </c>
      <c r="BB433" s="3">
        <v>1960</v>
      </c>
      <c r="BC433" s="3">
        <v>0</v>
      </c>
      <c r="BD433" s="3">
        <v>0</v>
      </c>
      <c r="BE433" s="3">
        <v>1</v>
      </c>
      <c r="BF433" s="3">
        <v>1</v>
      </c>
      <c r="BG433" s="3" t="s">
        <v>15</v>
      </c>
      <c r="BH433" s="3" t="s">
        <v>31</v>
      </c>
      <c r="BI433" s="3" t="s">
        <v>32</v>
      </c>
      <c r="BJ433" s="3" t="s">
        <v>89</v>
      </c>
      <c r="BK433" s="4" t="s">
        <v>59</v>
      </c>
      <c r="BL433" s="3">
        <v>3.8600000000000002E-2</v>
      </c>
      <c r="BM433" s="3">
        <v>1.0393546586272466</v>
      </c>
      <c r="BN433" s="3"/>
      <c r="BO433" s="3" t="s">
        <v>60</v>
      </c>
      <c r="BP433" s="3">
        <v>42.888888888888893</v>
      </c>
      <c r="BQ433" s="3" t="s">
        <v>125</v>
      </c>
    </row>
    <row r="434" spans="1:69" x14ac:dyDescent="0.25">
      <c r="A434" s="2">
        <v>154</v>
      </c>
      <c r="B434" s="3" t="s">
        <v>1194</v>
      </c>
      <c r="C434" s="3">
        <v>154.1</v>
      </c>
      <c r="D434" s="3" t="s">
        <v>1195</v>
      </c>
      <c r="E434" s="3" t="s">
        <v>1196</v>
      </c>
      <c r="F434" s="3"/>
      <c r="G434" s="3"/>
      <c r="H434" s="3" t="str">
        <f>IF(AK434&lt;'2_3 - Outliers'!$F$11,"Exclude, Low outlier",IF(AK434&gt;'2_3 - Outliers'!$F$12,"Exclude, High outlier",""))</f>
        <v/>
      </c>
      <c r="I434" s="3">
        <f>IF(AM434="",VLOOKUP(BI434,'4 -Impute_SE'!$B$10:$C$21,2,FALSE),Database!AM434)</f>
        <v>0.5177272727272727</v>
      </c>
      <c r="J434" s="3">
        <f t="shared" si="78"/>
        <v>1.9315188762071993</v>
      </c>
      <c r="K434" s="3" t="s">
        <v>1780</v>
      </c>
      <c r="L434" s="3">
        <f>1/VLOOKUP($K434,'5-7 Weighting'!J:K,2,FALSE)</f>
        <v>1</v>
      </c>
      <c r="M434" s="3">
        <f t="shared" si="79"/>
        <v>1.9315188762071993</v>
      </c>
      <c r="N434" s="3">
        <f>M434/(VLOOKUP($BI434,'5-7 Weighting'!$M$9:$N$20,2,FALSE)/VLOOKUP($BI434,'5-7 Weighting'!$M$9:$O$20,3,FALSE))</f>
        <v>2.7704253235903611E-2</v>
      </c>
      <c r="O434" s="3">
        <f t="shared" si="80"/>
        <v>1.4343247470770096E-2</v>
      </c>
      <c r="P434" s="3" t="e">
        <f>1/VLOOKUP($K434,'5-7 Weighting'!Y:Z,2,FALSE)</f>
        <v>#N/A</v>
      </c>
      <c r="Q434" s="3" t="e">
        <f t="shared" si="84"/>
        <v>#N/A</v>
      </c>
      <c r="R434" s="3" t="e">
        <f>Q434/(VLOOKUP($BI434,'5-7 Weighting'!$AC$12:$AD$20,2,FALSE)/(VLOOKUP($BI434,'5-7 Weighting'!$AC$12:$AE$20,3,FALSE)))</f>
        <v>#N/A</v>
      </c>
      <c r="S434" s="3" t="e">
        <f t="shared" si="81"/>
        <v>#N/A</v>
      </c>
      <c r="T434" s="3" t="e">
        <f>1/VLOOKUP($K434,'5-7 Weighting'!$AO$9:$AP$311,2,FALSE)</f>
        <v>#N/A</v>
      </c>
      <c r="U434" s="3" t="e">
        <f t="shared" si="85"/>
        <v>#N/A</v>
      </c>
      <c r="V434" s="3" t="e">
        <f>U434/(VLOOKUP($BI434,'5-7 Weighting'!$AS$12:$AT$22,2,FALSE)/VLOOKUP($BI434,'5-7 Weighting'!$AS$12:$AU$22,3,FALSE))</f>
        <v>#N/A</v>
      </c>
      <c r="W434" s="3" t="e">
        <f t="shared" si="86"/>
        <v>#N/A</v>
      </c>
      <c r="X434" s="3">
        <f>1/VLOOKUP($K434,'5-7 Weighting'!$BE$9:$BF$487,2,FALSE)</f>
        <v>1</v>
      </c>
      <c r="Y434" s="3">
        <f t="shared" si="87"/>
        <v>1.9315188762071993</v>
      </c>
      <c r="Z434" s="3">
        <f>Y434/(VLOOKUP($BI434,'5-7 Weighting'!$BI$12:$BJ$23,2,FALSE)/VLOOKUP($BI434,'5-7 Weighting'!$BI$12:$BK$23,3,FALSE))</f>
        <v>2.904781997392868E-2</v>
      </c>
      <c r="AA434" s="3">
        <f t="shared" si="88"/>
        <v>1.5038848613774893E-2</v>
      </c>
      <c r="AB434" s="3">
        <f>1/VLOOKUP($K434,'5-7 Weighting'!$BU$9:$BV$415,2,FALSE)</f>
        <v>1</v>
      </c>
      <c r="AC434" s="3">
        <f t="shared" si="89"/>
        <v>1.9315188762071993</v>
      </c>
      <c r="AD434" s="3">
        <f>AC434/(VLOOKUP($BI434,'5-7 Weighting'!$BY$12:$BZ$23,2,FALSE)/(VLOOKUP($BI434,'5-7 Weighting'!$BY$12:$CA$23,3,FALSE)))</f>
        <v>0.17072001629122155</v>
      </c>
      <c r="AE434" s="3">
        <f t="shared" si="82"/>
        <v>8.8386408434409702E-2</v>
      </c>
      <c r="AF434" s="3">
        <f>1/VLOOKUP($K434,'5-7 Weighting'!$CK$9:CL$445,2,FALSE)</f>
        <v>1</v>
      </c>
      <c r="AG434" s="3">
        <f t="shared" si="90"/>
        <v>1.9315188762071993</v>
      </c>
      <c r="AH434" s="3">
        <f>AG434/(VLOOKUP($BI434,'5-7 Weighting'!$CO$12:$CP$23,2,FALSE)/(VLOOKUP($BI434,'5-7 Weighting'!$CO$12:$CQ$23,3,FALSE)))</f>
        <v>3.0393958559208862E-2</v>
      </c>
      <c r="AI434" s="3">
        <f t="shared" si="83"/>
        <v>1.573578127224495E-2</v>
      </c>
      <c r="AJ434" s="3" t="s">
        <v>130</v>
      </c>
      <c r="AK434" s="6">
        <v>0.5177272727272727</v>
      </c>
      <c r="AL434" s="3" t="s">
        <v>1303</v>
      </c>
      <c r="AM434" s="3">
        <v>0.5177272727272727</v>
      </c>
      <c r="AN434" s="3" t="s">
        <v>1310</v>
      </c>
      <c r="AO434" s="3" t="s">
        <v>53</v>
      </c>
      <c r="AP434" s="3" t="s">
        <v>6</v>
      </c>
      <c r="AQ434" s="3" t="s">
        <v>1311</v>
      </c>
      <c r="AR434" s="3" t="s">
        <v>102</v>
      </c>
      <c r="AS434" s="3" t="s">
        <v>37</v>
      </c>
      <c r="AT434" s="3" t="s">
        <v>1317</v>
      </c>
      <c r="AU434" s="3" t="s">
        <v>10</v>
      </c>
      <c r="AV434" s="3" t="s">
        <v>191</v>
      </c>
      <c r="AW434" s="12" t="s">
        <v>75</v>
      </c>
      <c r="AX434" s="12" t="s">
        <v>75</v>
      </c>
      <c r="AY434" s="4">
        <v>2011</v>
      </c>
      <c r="AZ434" s="3" t="s">
        <v>14</v>
      </c>
      <c r="BA434" s="3" t="s">
        <v>2425</v>
      </c>
      <c r="BB434" s="3">
        <v>4768</v>
      </c>
      <c r="BC434" s="3">
        <v>1</v>
      </c>
      <c r="BD434" s="3">
        <v>0</v>
      </c>
      <c r="BE434" s="3">
        <v>1</v>
      </c>
      <c r="BF434" s="3">
        <v>1</v>
      </c>
      <c r="BG434" s="4" t="s">
        <v>15</v>
      </c>
      <c r="BH434" s="4" t="s">
        <v>1356</v>
      </c>
      <c r="BI434" s="4" t="s">
        <v>88</v>
      </c>
      <c r="BJ434" s="4" t="s">
        <v>1402</v>
      </c>
      <c r="BK434" s="4"/>
      <c r="BL434" s="3">
        <v>0.01</v>
      </c>
      <c r="BM434" s="3"/>
      <c r="BN434" s="3"/>
      <c r="BO434" s="3"/>
      <c r="BP434" s="3">
        <v>1</v>
      </c>
      <c r="BQ434" s="3" t="s">
        <v>125</v>
      </c>
    </row>
    <row r="435" spans="1:69" x14ac:dyDescent="0.25">
      <c r="A435" s="2">
        <v>36</v>
      </c>
      <c r="B435" s="3" t="s">
        <v>513</v>
      </c>
      <c r="C435" s="3">
        <v>36.200000000000003</v>
      </c>
      <c r="D435" s="3" t="s">
        <v>514</v>
      </c>
      <c r="E435" s="3" t="s">
        <v>515</v>
      </c>
      <c r="F435" s="3"/>
      <c r="G435" s="3"/>
      <c r="H435" s="3" t="str">
        <f>IF(AK435&lt;'2_3 - Outliers'!$F$11,"Exclude, Low outlier",IF(AK435&gt;'2_3 - Outliers'!$F$12,"Exclude, High outlier",""))</f>
        <v/>
      </c>
      <c r="I435" s="3">
        <f>IF(AM435="",VLOOKUP(BI435,'4 -Impute_SE'!$B$10:$C$21,2,FALSE),Database!AM435)</f>
        <v>6.021384603925508E-2</v>
      </c>
      <c r="J435" s="3">
        <f t="shared" si="78"/>
        <v>16.607475950765082</v>
      </c>
      <c r="K435" s="3" t="s">
        <v>1781</v>
      </c>
      <c r="L435" s="3">
        <f>1/VLOOKUP($K435,'5-7 Weighting'!J:K,2,FALSE)</f>
        <v>1</v>
      </c>
      <c r="M435" s="3">
        <f t="shared" si="79"/>
        <v>16.607475950765082</v>
      </c>
      <c r="N435" s="3">
        <f>M435/(VLOOKUP($BI435,'5-7 Weighting'!$M$9:$N$20,2,FALSE)/VLOOKUP($BI435,'5-7 Weighting'!$M$9:$O$20,3,FALSE))</f>
        <v>0.23820513742668648</v>
      </c>
      <c r="O435" s="3">
        <f t="shared" si="80"/>
        <v>0.12386667146187696</v>
      </c>
      <c r="P435" s="3" t="e">
        <f>1/VLOOKUP($K435,'5-7 Weighting'!Y:Z,2,FALSE)</f>
        <v>#N/A</v>
      </c>
      <c r="Q435" s="3" t="e">
        <f t="shared" si="84"/>
        <v>#N/A</v>
      </c>
      <c r="R435" s="3" t="e">
        <f>Q435/(VLOOKUP($BI435,'5-7 Weighting'!$AC$12:$AD$20,2,FALSE)/(VLOOKUP($BI435,'5-7 Weighting'!$AC$12:$AE$20,3,FALSE)))</f>
        <v>#N/A</v>
      </c>
      <c r="S435" s="3" t="e">
        <f t="shared" si="81"/>
        <v>#N/A</v>
      </c>
      <c r="T435" s="3" t="e">
        <f>1/VLOOKUP($K435,'5-7 Weighting'!$AO$9:$AP$311,2,FALSE)</f>
        <v>#N/A</v>
      </c>
      <c r="U435" s="3" t="e">
        <f t="shared" si="85"/>
        <v>#N/A</v>
      </c>
      <c r="V435" s="3" t="e">
        <f>U435/(VLOOKUP($BI435,'5-7 Weighting'!$AS$12:$AT$22,2,FALSE)/VLOOKUP($BI435,'5-7 Weighting'!$AS$12:$AU$22,3,FALSE))</f>
        <v>#N/A</v>
      </c>
      <c r="W435" s="3" t="e">
        <f t="shared" si="86"/>
        <v>#N/A</v>
      </c>
      <c r="X435" s="3">
        <f>1/VLOOKUP($K435,'5-7 Weighting'!$BE$9:$BF$487,2,FALSE)</f>
        <v>1</v>
      </c>
      <c r="Y435" s="3">
        <f t="shared" si="87"/>
        <v>16.607475950765082</v>
      </c>
      <c r="Z435" s="3">
        <f>Y435/(VLOOKUP($BI435,'5-7 Weighting'!$BI$12:$BJ$23,2,FALSE)/VLOOKUP($BI435,'5-7 Weighting'!$BI$12:$BK$23,3,FALSE))</f>
        <v>0.24975731668046333</v>
      </c>
      <c r="AA435" s="3">
        <f t="shared" si="88"/>
        <v>0.12987380467384094</v>
      </c>
      <c r="AB435" s="3">
        <f>1/VLOOKUP($K435,'5-7 Weighting'!$BU$9:$BV$415,2,FALSE)</f>
        <v>1</v>
      </c>
      <c r="AC435" s="3">
        <f t="shared" si="89"/>
        <v>16.607475950765082</v>
      </c>
      <c r="AD435" s="3">
        <f>AC435/(VLOOKUP($BI435,'5-7 Weighting'!$BY$12:$BZ$23,2,FALSE)/(VLOOKUP($BI435,'5-7 Weighting'!$BY$12:$CA$23,3,FALSE)))</f>
        <v>1.4678751524489591</v>
      </c>
      <c r="AE435" s="3">
        <f t="shared" si="82"/>
        <v>0.76329507927345874</v>
      </c>
      <c r="AF435" s="3">
        <f>1/VLOOKUP($K435,'5-7 Weighting'!$CK$9:CL$445,2,FALSE)</f>
        <v>1</v>
      </c>
      <c r="AG435" s="3">
        <f t="shared" si="90"/>
        <v>16.607475950765082</v>
      </c>
      <c r="AH435" s="3">
        <f>AG435/(VLOOKUP($BI435,'5-7 Weighting'!$CO$12:$CP$23,2,FALSE)/(VLOOKUP($BI435,'5-7 Weighting'!$CO$12:$CQ$23,3,FALSE)))</f>
        <v>0.26133160904530761</v>
      </c>
      <c r="AI435" s="3">
        <f t="shared" si="83"/>
        <v>0.13589243670355997</v>
      </c>
      <c r="AJ435" s="3"/>
      <c r="AK435" s="6">
        <v>0.52</v>
      </c>
      <c r="AL435" s="3" t="s">
        <v>4</v>
      </c>
      <c r="AM435" s="3"/>
      <c r="AN435" s="3"/>
      <c r="AO435" s="3" t="s">
        <v>5</v>
      </c>
      <c r="AP435" s="3" t="s">
        <v>6</v>
      </c>
      <c r="AQ435" s="3" t="s">
        <v>5</v>
      </c>
      <c r="AR435" s="3" t="s">
        <v>7</v>
      </c>
      <c r="AS435" s="3" t="s">
        <v>48</v>
      </c>
      <c r="AT435" s="3" t="s">
        <v>28</v>
      </c>
      <c r="AU435" s="3" t="s">
        <v>10</v>
      </c>
      <c r="AV435" s="3" t="s">
        <v>107</v>
      </c>
      <c r="AW435" s="4" t="s">
        <v>96</v>
      </c>
      <c r="AX435" s="4" t="s">
        <v>418</v>
      </c>
      <c r="AY435" s="4" t="s">
        <v>516</v>
      </c>
      <c r="AZ435" s="3" t="s">
        <v>2425</v>
      </c>
      <c r="BA435" s="3" t="s">
        <v>14</v>
      </c>
      <c r="BB435" s="3">
        <v>130</v>
      </c>
      <c r="BC435" s="3">
        <v>1</v>
      </c>
      <c r="BD435" s="3">
        <v>0</v>
      </c>
      <c r="BE435" s="3">
        <v>1</v>
      </c>
      <c r="BF435" s="3">
        <v>1</v>
      </c>
      <c r="BG435" s="4" t="s">
        <v>15</v>
      </c>
      <c r="BH435" s="4" t="s">
        <v>87</v>
      </c>
      <c r="BI435" s="4" t="s">
        <v>88</v>
      </c>
      <c r="BJ435" s="4" t="s">
        <v>33</v>
      </c>
      <c r="BK435" s="4"/>
      <c r="BL435" s="3">
        <v>3.29</v>
      </c>
      <c r="BM435" s="3"/>
      <c r="BN435" s="3">
        <v>26.842863655898565</v>
      </c>
      <c r="BO435" s="3" t="s">
        <v>19</v>
      </c>
      <c r="BP435" s="3" t="s">
        <v>20</v>
      </c>
      <c r="BQ435" s="3"/>
    </row>
    <row r="436" spans="1:69" x14ac:dyDescent="0.25">
      <c r="A436" s="2">
        <v>33</v>
      </c>
      <c r="B436" s="3" t="s">
        <v>0</v>
      </c>
      <c r="C436" s="3">
        <v>33.299999999999997</v>
      </c>
      <c r="D436" s="3" t="s">
        <v>116</v>
      </c>
      <c r="E436" s="3" t="s">
        <v>2</v>
      </c>
      <c r="F436" s="3"/>
      <c r="G436" s="3"/>
      <c r="H436" s="3" t="str">
        <f>IF(AK436&lt;'2_3 - Outliers'!$F$11,"Exclude, Low outlier",IF(AK436&gt;'2_3 - Outliers'!$F$12,"Exclude, High outlier",""))</f>
        <v/>
      </c>
      <c r="I436" s="3">
        <f>IF(AM436="",VLOOKUP(BI436,'4 -Impute_SE'!$B$10:$C$21,2,FALSE),Database!AM436)</f>
        <v>7.9336709847607212E-2</v>
      </c>
      <c r="J436" s="3">
        <f t="shared" si="78"/>
        <v>12.604505555131235</v>
      </c>
      <c r="K436" s="3" t="s">
        <v>1782</v>
      </c>
      <c r="L436" s="3">
        <f>1/VLOOKUP($K436,'5-7 Weighting'!J:K,2,FALSE)</f>
        <v>1</v>
      </c>
      <c r="M436" s="3">
        <f t="shared" si="79"/>
        <v>12.604505555131235</v>
      </c>
      <c r="N436" s="3">
        <f>M436/(VLOOKUP($BI436,'5-7 Weighting'!$M$9:$N$20,2,FALSE)/VLOOKUP($BI436,'5-7 Weighting'!$M$9:$O$20,3,FALSE))</f>
        <v>0.25534362137301297</v>
      </c>
      <c r="O436" s="3">
        <f t="shared" si="80"/>
        <v>0.13405540122083182</v>
      </c>
      <c r="P436" s="3" t="e">
        <f>1/VLOOKUP($K436,'5-7 Weighting'!Y:Z,2,FALSE)</f>
        <v>#N/A</v>
      </c>
      <c r="Q436" s="3" t="e">
        <f t="shared" si="84"/>
        <v>#N/A</v>
      </c>
      <c r="R436" s="3" t="e">
        <f>Q436/(VLOOKUP($BI436,'5-7 Weighting'!$AC$12:$AD$20,2,FALSE)/(VLOOKUP($BI436,'5-7 Weighting'!$AC$12:$AE$20,3,FALSE)))</f>
        <v>#N/A</v>
      </c>
      <c r="S436" s="3" t="e">
        <f t="shared" si="81"/>
        <v>#N/A</v>
      </c>
      <c r="T436" s="3" t="e">
        <f>1/VLOOKUP($K436,'5-7 Weighting'!$AO$9:$AP$311,2,FALSE)</f>
        <v>#N/A</v>
      </c>
      <c r="U436" s="3" t="e">
        <f t="shared" si="85"/>
        <v>#N/A</v>
      </c>
      <c r="V436" s="3" t="e">
        <f>U436/(VLOOKUP($BI436,'5-7 Weighting'!$AS$12:$AT$22,2,FALSE)/VLOOKUP($BI436,'5-7 Weighting'!$AS$12:$AU$22,3,FALSE))</f>
        <v>#N/A</v>
      </c>
      <c r="W436" s="3" t="e">
        <f t="shared" si="86"/>
        <v>#N/A</v>
      </c>
      <c r="X436" s="3">
        <f>1/VLOOKUP($K436,'5-7 Weighting'!$BE$9:$BF$487,2,FALSE)</f>
        <v>1</v>
      </c>
      <c r="Y436" s="3">
        <f t="shared" si="87"/>
        <v>12.604505555131235</v>
      </c>
      <c r="Z436" s="3">
        <f>Y436/(VLOOKUP($BI436,'5-7 Weighting'!$BI$12:$BJ$23,2,FALSE)/VLOOKUP($BI436,'5-7 Weighting'!$BI$12:$BK$23,3,FALSE))</f>
        <v>0.19905215537965953</v>
      </c>
      <c r="AA436" s="3">
        <f t="shared" si="88"/>
        <v>0.10450238157432126</v>
      </c>
      <c r="AB436" s="3" t="e">
        <f>1/VLOOKUP($K436,'5-7 Weighting'!$BU$9:$BV$415,2,FALSE)</f>
        <v>#N/A</v>
      </c>
      <c r="AC436" s="3" t="e">
        <f t="shared" si="89"/>
        <v>#N/A</v>
      </c>
      <c r="AD436" s="3" t="e">
        <f>AC436/(VLOOKUP($BI436,'5-7 Weighting'!$BY$12:$BZ$23,2,FALSE)/(VLOOKUP($BI436,'5-7 Weighting'!$BY$12:$CA$23,3,FALSE)))</f>
        <v>#N/A</v>
      </c>
      <c r="AE436" s="3" t="e">
        <f t="shared" si="82"/>
        <v>#N/A</v>
      </c>
      <c r="AF436" s="3" t="e">
        <f>1/VLOOKUP($K436,'5-7 Weighting'!$CK$9:CL$445,2,FALSE)</f>
        <v>#N/A</v>
      </c>
      <c r="AG436" s="3" t="e">
        <f t="shared" si="90"/>
        <v>#N/A</v>
      </c>
      <c r="AH436" s="3" t="e">
        <f>AG436/(VLOOKUP($BI436,'5-7 Weighting'!$CO$12:$CP$23,2,FALSE)/(VLOOKUP($BI436,'5-7 Weighting'!$CO$12:$CQ$23,3,FALSE)))</f>
        <v>#N/A</v>
      </c>
      <c r="AI436" s="3" t="e">
        <f t="shared" si="83"/>
        <v>#N/A</v>
      </c>
      <c r="AJ436" s="3" t="s">
        <v>3</v>
      </c>
      <c r="AK436" s="6">
        <v>0.52500000000000002</v>
      </c>
      <c r="AL436" s="3" t="s">
        <v>4</v>
      </c>
      <c r="AM436" s="3"/>
      <c r="AN436" s="3"/>
      <c r="AO436" s="3" t="s">
        <v>5</v>
      </c>
      <c r="AP436" s="3" t="s">
        <v>6</v>
      </c>
      <c r="AQ436" s="3" t="s">
        <v>5</v>
      </c>
      <c r="AR436" s="3" t="s">
        <v>7</v>
      </c>
      <c r="AS436" s="3" t="s">
        <v>8</v>
      </c>
      <c r="AT436" s="3" t="s">
        <v>9</v>
      </c>
      <c r="AU436" s="3" t="s">
        <v>10</v>
      </c>
      <c r="AV436" s="3" t="s">
        <v>11</v>
      </c>
      <c r="AW436" s="4" t="s">
        <v>12</v>
      </c>
      <c r="AX436" s="4" t="s">
        <v>13</v>
      </c>
      <c r="AY436" s="4">
        <v>2012</v>
      </c>
      <c r="AZ436" s="3" t="s">
        <v>14</v>
      </c>
      <c r="BA436" s="3" t="s">
        <v>14</v>
      </c>
      <c r="BB436" s="3">
        <v>125</v>
      </c>
      <c r="BC436" s="3">
        <v>0</v>
      </c>
      <c r="BD436" s="3">
        <v>0</v>
      </c>
      <c r="BE436" s="3">
        <v>0</v>
      </c>
      <c r="BF436" s="3">
        <v>0</v>
      </c>
      <c r="BG436" s="4" t="s">
        <v>15</v>
      </c>
      <c r="BH436" s="4" t="s">
        <v>41</v>
      </c>
      <c r="BI436" s="4" t="s">
        <v>42</v>
      </c>
      <c r="BJ436" s="4" t="s">
        <v>18</v>
      </c>
      <c r="BK436" s="4"/>
      <c r="BL436" s="3">
        <v>2.9999999999999997E-4</v>
      </c>
      <c r="BM436" s="3"/>
      <c r="BN436" s="3">
        <v>1.0003000450045003</v>
      </c>
      <c r="BO436" s="3" t="s">
        <v>19</v>
      </c>
      <c r="BP436" s="3" t="s">
        <v>20</v>
      </c>
      <c r="BQ436" s="3"/>
    </row>
    <row r="437" spans="1:69" x14ac:dyDescent="0.25">
      <c r="A437" s="2">
        <v>115</v>
      </c>
      <c r="B437" s="3" t="s">
        <v>479</v>
      </c>
      <c r="C437" s="3">
        <v>115.4</v>
      </c>
      <c r="D437" s="3" t="s">
        <v>480</v>
      </c>
      <c r="E437" s="3" t="s">
        <v>481</v>
      </c>
      <c r="F437" s="3">
        <v>1</v>
      </c>
      <c r="G437" s="3"/>
      <c r="H437" s="3" t="str">
        <f>IF(AK437&lt;'2_3 - Outliers'!$F$11,"Exclude, Low outlier",IF(AK437&gt;'2_3 - Outliers'!$F$12,"Exclude, High outlier",""))</f>
        <v/>
      </c>
      <c r="I437" s="3">
        <f>IF(AM437="",VLOOKUP(BI437,'4 -Impute_SE'!$B$10:$C$21,2,FALSE),Database!AM437)</f>
        <v>0.19229397074562971</v>
      </c>
      <c r="J437" s="3">
        <f t="shared" si="78"/>
        <v>5.2003710575139142</v>
      </c>
      <c r="K437" s="3" t="s">
        <v>1658</v>
      </c>
      <c r="L437" s="3">
        <f>1/VLOOKUP($K437,'5-7 Weighting'!J:K,2,FALSE)</f>
        <v>0.5</v>
      </c>
      <c r="M437" s="3">
        <f t="shared" si="79"/>
        <v>2.6001855287569571</v>
      </c>
      <c r="N437" s="3">
        <f>M437/(VLOOKUP($BI437,'5-7 Weighting'!$M$9:$N$20,2,FALSE)/VLOOKUP($BI437,'5-7 Weighting'!$M$9:$O$20,3,FALSE))</f>
        <v>1.5793586841182893E-2</v>
      </c>
      <c r="O437" s="3">
        <f t="shared" si="80"/>
        <v>8.5127433073975793E-3</v>
      </c>
      <c r="P437" s="3">
        <f>1/VLOOKUP($K437,'5-7 Weighting'!Y:Z,2,FALSE)</f>
        <v>0.5</v>
      </c>
      <c r="Q437" s="3">
        <f t="shared" si="84"/>
        <v>2.6001855287569571</v>
      </c>
      <c r="R437" s="3">
        <f>Q437/(VLOOKUP($BI437,'5-7 Weighting'!$AC$12:$AD$20,2,FALSE)/(VLOOKUP($BI437,'5-7 Weighting'!$AC$12:$AE$20,3,FALSE)))</f>
        <v>0.37063558016129805</v>
      </c>
      <c r="S437" s="3">
        <f t="shared" si="81"/>
        <v>0.19977257770693965</v>
      </c>
      <c r="T437" s="3">
        <f>1/VLOOKUP($K437,'5-7 Weighting'!$AO$9:$AP$311,2,FALSE)</f>
        <v>0.5</v>
      </c>
      <c r="U437" s="3">
        <f t="shared" si="85"/>
        <v>2.6001855287569571</v>
      </c>
      <c r="V437" s="3">
        <f>U437/(VLOOKUP($BI437,'5-7 Weighting'!$AS$12:$AT$22,2,FALSE)/VLOOKUP($BI437,'5-7 Weighting'!$AS$12:$AU$22,3,FALSE))</f>
        <v>2.8439127662458069E-2</v>
      </c>
      <c r="W437" s="3">
        <f t="shared" si="86"/>
        <v>1.53286898100649E-2</v>
      </c>
      <c r="X437" s="3" t="e">
        <f>1/VLOOKUP($K437,'5-7 Weighting'!$BE$9:$BF$487,2,FALSE)</f>
        <v>#N/A</v>
      </c>
      <c r="Y437" s="3" t="e">
        <f t="shared" si="87"/>
        <v>#N/A</v>
      </c>
      <c r="Z437" s="3" t="e">
        <f>Y437/(VLOOKUP($BI437,'5-7 Weighting'!$BI$12:$BJ$23,2,FALSE)/VLOOKUP($BI437,'5-7 Weighting'!$BI$12:$BK$23,3,FALSE))</f>
        <v>#N/A</v>
      </c>
      <c r="AA437" s="3" t="e">
        <f t="shared" si="88"/>
        <v>#N/A</v>
      </c>
      <c r="AB437" s="3">
        <f>1/VLOOKUP($K437,'5-7 Weighting'!$BU$9:$BV$415,2,FALSE)</f>
        <v>0.5</v>
      </c>
      <c r="AC437" s="3">
        <f t="shared" si="89"/>
        <v>2.6001855287569571</v>
      </c>
      <c r="AD437" s="3">
        <f>AC437/(VLOOKUP($BI437,'5-7 Weighting'!$BY$12:$BZ$23,2,FALSE)/(VLOOKUP($BI437,'5-7 Weighting'!$BY$12:$CA$23,3,FALSE)))</f>
        <v>2.1027634557352445E-2</v>
      </c>
      <c r="AE437" s="3">
        <f t="shared" si="82"/>
        <v>1.1333895026412969E-2</v>
      </c>
      <c r="AF437" s="3">
        <f>1/VLOOKUP($K437,'5-7 Weighting'!$CK$9:CL$445,2,FALSE)</f>
        <v>0.5</v>
      </c>
      <c r="AG437" s="3">
        <f t="shared" si="90"/>
        <v>2.6001855287569571</v>
      </c>
      <c r="AH437" s="3">
        <f>AG437/(VLOOKUP($BI437,'5-7 Weighting'!$CO$12:$CP$23,2,FALSE)/(VLOOKUP($BI437,'5-7 Weighting'!$CO$12:$CQ$23,3,FALSE)))</f>
        <v>1.0409953123849552E-2</v>
      </c>
      <c r="AI437" s="3">
        <f t="shared" si="83"/>
        <v>5.6109647337549088E-3</v>
      </c>
      <c r="AJ437" s="3" t="s">
        <v>482</v>
      </c>
      <c r="AK437" s="6">
        <v>0.53900000000000003</v>
      </c>
      <c r="AL437" s="3" t="s">
        <v>4</v>
      </c>
      <c r="AM437" s="3">
        <v>0.19229397074562971</v>
      </c>
      <c r="AN437" s="3" t="s">
        <v>26</v>
      </c>
      <c r="AO437" s="3" t="s">
        <v>5</v>
      </c>
      <c r="AP437" s="3" t="s">
        <v>6</v>
      </c>
      <c r="AQ437" s="3" t="s">
        <v>5</v>
      </c>
      <c r="AR437" s="3" t="s">
        <v>102</v>
      </c>
      <c r="AS437" s="3" t="s">
        <v>37</v>
      </c>
      <c r="AT437" s="3" t="s">
        <v>483</v>
      </c>
      <c r="AU437" s="3" t="s">
        <v>10</v>
      </c>
      <c r="AV437" s="3" t="s">
        <v>11</v>
      </c>
      <c r="AW437" s="4" t="s">
        <v>12</v>
      </c>
      <c r="AX437" s="4" t="s">
        <v>223</v>
      </c>
      <c r="AY437" s="4">
        <v>2003</v>
      </c>
      <c r="AZ437" s="3" t="s">
        <v>30</v>
      </c>
      <c r="BA437" s="3" t="s">
        <v>30</v>
      </c>
      <c r="BB437" s="3">
        <v>22</v>
      </c>
      <c r="BC437" s="3">
        <v>1</v>
      </c>
      <c r="BD437" s="3">
        <v>1</v>
      </c>
      <c r="BE437" s="3">
        <v>0</v>
      </c>
      <c r="BF437" s="3">
        <v>1</v>
      </c>
      <c r="BG437" s="4" t="s">
        <v>332</v>
      </c>
      <c r="BH437" s="4" t="s">
        <v>484</v>
      </c>
      <c r="BI437" s="4" t="s">
        <v>334</v>
      </c>
      <c r="BJ437" s="4" t="s">
        <v>33</v>
      </c>
      <c r="BK437" s="4"/>
      <c r="BL437" s="3">
        <v>1.2E-2</v>
      </c>
      <c r="BM437" s="3"/>
      <c r="BN437" s="3">
        <v>1.0120722888660778</v>
      </c>
      <c r="BO437" s="3" t="s">
        <v>19</v>
      </c>
      <c r="BP437" s="3">
        <v>2.8029999999999999</v>
      </c>
      <c r="BQ437" s="3"/>
    </row>
    <row r="438" spans="1:69" x14ac:dyDescent="0.25">
      <c r="A438" s="2">
        <v>47</v>
      </c>
      <c r="B438" s="3" t="s">
        <v>875</v>
      </c>
      <c r="C438" s="3">
        <v>47.8</v>
      </c>
      <c r="D438" s="3" t="s">
        <v>880</v>
      </c>
      <c r="E438" s="3" t="s">
        <v>881</v>
      </c>
      <c r="F438" s="3"/>
      <c r="G438" s="3"/>
      <c r="H438" s="3" t="str">
        <f>IF(AK438&lt;'2_3 - Outliers'!$F$11,"Exclude, Low outlier",IF(AK438&gt;'2_3 - Outliers'!$F$12,"Exclude, High outlier",""))</f>
        <v/>
      </c>
      <c r="I438" s="3">
        <f>IF(AM438="",VLOOKUP(BI438,'4 -Impute_SE'!$B$10:$C$21,2,FALSE),Database!AM438)</f>
        <v>5.4425956077995313E-4</v>
      </c>
      <c r="J438" s="3">
        <f t="shared" si="78"/>
        <v>1837.3586282378694</v>
      </c>
      <c r="K438" s="3" t="s">
        <v>1783</v>
      </c>
      <c r="L438" s="3">
        <f>1/VLOOKUP($K438,'5-7 Weighting'!J:K,2,FALSE)</f>
        <v>1</v>
      </c>
      <c r="M438" s="3">
        <f t="shared" si="79"/>
        <v>1837.3586282378694</v>
      </c>
      <c r="N438" s="3">
        <f>M438/(VLOOKUP($BI438,'5-7 Weighting'!$M$9:$N$20,2,FALSE)/VLOOKUP($BI438,'5-7 Weighting'!$M$9:$O$20,3,FALSE))</f>
        <v>1.2817515607128986E-4</v>
      </c>
      <c r="O438" s="3">
        <f t="shared" si="80"/>
        <v>7.0265620558281104E-5</v>
      </c>
      <c r="P438" s="3" t="e">
        <f>1/VLOOKUP($K438,'5-7 Weighting'!Y:Z,2,FALSE)</f>
        <v>#N/A</v>
      </c>
      <c r="Q438" s="3" t="e">
        <f t="shared" si="84"/>
        <v>#N/A</v>
      </c>
      <c r="R438" s="3" t="e">
        <f>Q438/(VLOOKUP($BI438,'5-7 Weighting'!$AC$12:$AD$20,2,FALSE)/(VLOOKUP($BI438,'5-7 Weighting'!$AC$12:$AE$20,3,FALSE)))</f>
        <v>#N/A</v>
      </c>
      <c r="S438" s="3" t="e">
        <f t="shared" si="81"/>
        <v>#N/A</v>
      </c>
      <c r="T438" s="3" t="e">
        <f>1/VLOOKUP($K438,'5-7 Weighting'!$AO$9:$AP$311,2,FALSE)</f>
        <v>#N/A</v>
      </c>
      <c r="U438" s="3" t="e">
        <f t="shared" si="85"/>
        <v>#N/A</v>
      </c>
      <c r="V438" s="3" t="e">
        <f>U438/(VLOOKUP($BI438,'5-7 Weighting'!$AS$12:$AT$22,2,FALSE)/VLOOKUP($BI438,'5-7 Weighting'!$AS$12:$AU$22,3,FALSE))</f>
        <v>#N/A</v>
      </c>
      <c r="W438" s="3" t="e">
        <f t="shared" si="86"/>
        <v>#N/A</v>
      </c>
      <c r="X438" s="3">
        <f>1/VLOOKUP($K438,'5-7 Weighting'!$BE$9:$BF$487,2,FALSE)</f>
        <v>1</v>
      </c>
      <c r="Y438" s="3">
        <f t="shared" si="87"/>
        <v>1837.3586282378694</v>
      </c>
      <c r="Z438" s="3">
        <f>Y438/(VLOOKUP($BI438,'5-7 Weighting'!$BI$12:$BJ$23,2,FALSE)/VLOOKUP($BI438,'5-7 Weighting'!$BI$12:$BK$23,3,FALSE))</f>
        <v>6.5641422714900957</v>
      </c>
      <c r="AA438" s="3">
        <f t="shared" si="88"/>
        <v>3.5984627932308704</v>
      </c>
      <c r="AB438" s="3">
        <f>1/VLOOKUP($K438,'5-7 Weighting'!$BU$9:$BV$415,2,FALSE)</f>
        <v>1</v>
      </c>
      <c r="AC438" s="3">
        <f t="shared" si="89"/>
        <v>1837.3586282378694</v>
      </c>
      <c r="AD438" s="3">
        <f>AC438/(VLOOKUP($BI438,'5-7 Weighting'!$BY$12:$BZ$23,2,FALSE)/(VLOOKUP($BI438,'5-7 Weighting'!$BY$12:$CA$23,3,FALSE)))</f>
        <v>6.0966491306667887</v>
      </c>
      <c r="AE438" s="3">
        <f t="shared" si="82"/>
        <v>3.3421830534315338</v>
      </c>
      <c r="AF438" s="3" t="e">
        <f>1/VLOOKUP($K438,'5-7 Weighting'!$CK$9:CL$445,2,FALSE)</f>
        <v>#N/A</v>
      </c>
      <c r="AG438" s="3" t="e">
        <f t="shared" si="90"/>
        <v>#N/A</v>
      </c>
      <c r="AH438" s="3" t="e">
        <f>AG438/(VLOOKUP($BI438,'5-7 Weighting'!$CO$12:$CP$23,2,FALSE)/(VLOOKUP($BI438,'5-7 Weighting'!$CO$12:$CQ$23,3,FALSE)))</f>
        <v>#N/A</v>
      </c>
      <c r="AI438" s="3" t="e">
        <f t="shared" si="83"/>
        <v>#N/A</v>
      </c>
      <c r="AJ438" s="3" t="s">
        <v>156</v>
      </c>
      <c r="AK438" s="6">
        <v>0.54820000000000002</v>
      </c>
      <c r="AL438" s="3" t="s">
        <v>157</v>
      </c>
      <c r="AM438" s="3">
        <v>5.4425956077995313E-4</v>
      </c>
      <c r="AN438" s="3" t="s">
        <v>26</v>
      </c>
      <c r="AO438" s="3" t="s">
        <v>5</v>
      </c>
      <c r="AP438" s="3" t="s">
        <v>6</v>
      </c>
      <c r="AQ438" s="3" t="s">
        <v>5</v>
      </c>
      <c r="AR438" s="3" t="s">
        <v>7</v>
      </c>
      <c r="AS438" s="3" t="s">
        <v>878</v>
      </c>
      <c r="AT438" s="3" t="s">
        <v>28</v>
      </c>
      <c r="AU438" s="3" t="s">
        <v>57</v>
      </c>
      <c r="AV438" s="3" t="s">
        <v>11</v>
      </c>
      <c r="AW438" s="4" t="s">
        <v>12</v>
      </c>
      <c r="AX438" s="4" t="s">
        <v>13</v>
      </c>
      <c r="AY438" s="4" t="s">
        <v>879</v>
      </c>
      <c r="AZ438" s="3" t="s">
        <v>2425</v>
      </c>
      <c r="BA438" s="3" t="s">
        <v>14</v>
      </c>
      <c r="BB438" s="3">
        <v>6369</v>
      </c>
      <c r="BC438" s="3">
        <v>0</v>
      </c>
      <c r="BD438" s="3">
        <v>0</v>
      </c>
      <c r="BE438" s="3">
        <v>1</v>
      </c>
      <c r="BF438" s="3">
        <v>1</v>
      </c>
      <c r="BG438" s="4" t="s">
        <v>97</v>
      </c>
      <c r="BH438" s="4" t="s">
        <v>854</v>
      </c>
      <c r="BI438" s="4" t="s">
        <v>1401</v>
      </c>
      <c r="BJ438" s="4" t="s">
        <v>142</v>
      </c>
      <c r="BK438" s="4"/>
      <c r="BL438" s="3">
        <v>0.54820000000000002</v>
      </c>
      <c r="BM438" s="3"/>
      <c r="BN438" s="3"/>
      <c r="BO438" s="3" t="s">
        <v>20</v>
      </c>
      <c r="BP438" s="3">
        <v>1007.24</v>
      </c>
      <c r="BQ438" s="3"/>
    </row>
    <row r="439" spans="1:69" x14ac:dyDescent="0.25">
      <c r="A439" s="2">
        <v>47</v>
      </c>
      <c r="B439" s="3" t="s">
        <v>875</v>
      </c>
      <c r="C439" s="3">
        <v>47.1</v>
      </c>
      <c r="D439" s="3" t="s">
        <v>876</v>
      </c>
      <c r="E439" s="3" t="s">
        <v>877</v>
      </c>
      <c r="F439" s="3"/>
      <c r="G439" s="3"/>
      <c r="H439" s="3" t="str">
        <f>IF(AK439&lt;'2_3 - Outliers'!$F$11,"Exclude, Low outlier",IF(AK439&gt;'2_3 - Outliers'!$F$12,"Exclude, High outlier",""))</f>
        <v/>
      </c>
      <c r="I439" s="3">
        <f>IF(AM439="",VLOOKUP(BI439,'4 -Impute_SE'!$B$10:$C$21,2,FALSE),Database!AM439)</f>
        <v>5.3646529837006018E-4</v>
      </c>
      <c r="J439" s="3">
        <f t="shared" si="78"/>
        <v>1864.0534682080929</v>
      </c>
      <c r="K439" s="3" t="s">
        <v>1564</v>
      </c>
      <c r="L439" s="3">
        <f>1/VLOOKUP($K439,'5-7 Weighting'!J:K,2,FALSE)</f>
        <v>0.5</v>
      </c>
      <c r="M439" s="3">
        <f t="shared" si="79"/>
        <v>932.02673410404645</v>
      </c>
      <c r="N439" s="3">
        <f>M439/(VLOOKUP($BI439,'5-7 Weighting'!$M$9:$N$20,2,FALSE)/VLOOKUP($BI439,'5-7 Weighting'!$M$9:$O$20,3,FALSE))</f>
        <v>6.501870145022922E-5</v>
      </c>
      <c r="O439" s="3">
        <f t="shared" si="80"/>
        <v>3.5994353122846896E-5</v>
      </c>
      <c r="P439" s="3" t="e">
        <f>1/VLOOKUP($K439,'5-7 Weighting'!Y:Z,2,FALSE)</f>
        <v>#N/A</v>
      </c>
      <c r="Q439" s="3" t="e">
        <f t="shared" si="84"/>
        <v>#N/A</v>
      </c>
      <c r="R439" s="3" t="e">
        <f>Q439/(VLOOKUP($BI439,'5-7 Weighting'!$AC$12:$AD$20,2,FALSE)/(VLOOKUP($BI439,'5-7 Weighting'!$AC$12:$AE$20,3,FALSE)))</f>
        <v>#N/A</v>
      </c>
      <c r="S439" s="3" t="e">
        <f t="shared" si="81"/>
        <v>#N/A</v>
      </c>
      <c r="T439" s="3" t="e">
        <f>1/VLOOKUP($K439,'5-7 Weighting'!$AO$9:$AP$311,2,FALSE)</f>
        <v>#N/A</v>
      </c>
      <c r="U439" s="3" t="e">
        <f t="shared" si="85"/>
        <v>#N/A</v>
      </c>
      <c r="V439" s="3" t="e">
        <f>U439/(VLOOKUP($BI439,'5-7 Weighting'!$AS$12:$AT$22,2,FALSE)/VLOOKUP($BI439,'5-7 Weighting'!$AS$12:$AU$22,3,FALSE))</f>
        <v>#N/A</v>
      </c>
      <c r="W439" s="3" t="e">
        <f t="shared" si="86"/>
        <v>#N/A</v>
      </c>
      <c r="X439" s="3">
        <f>1/VLOOKUP($K439,'5-7 Weighting'!$BE$9:$BF$487,2,FALSE)</f>
        <v>0.5</v>
      </c>
      <c r="Y439" s="3">
        <f t="shared" si="87"/>
        <v>932.02673410404645</v>
      </c>
      <c r="Z439" s="3">
        <f>Y439/(VLOOKUP($BI439,'5-7 Weighting'!$BI$12:$BJ$23,2,FALSE)/VLOOKUP($BI439,'5-7 Weighting'!$BI$12:$BK$23,3,FALSE))</f>
        <v>3.3297560908719799</v>
      </c>
      <c r="AA439" s="3">
        <f t="shared" si="88"/>
        <v>1.8433529719067281</v>
      </c>
      <c r="AB439" s="3">
        <f>1/VLOOKUP($K439,'5-7 Weighting'!$BU$9:$BV$415,2,FALSE)</f>
        <v>0.5</v>
      </c>
      <c r="AC439" s="3">
        <f t="shared" si="89"/>
        <v>932.02673410404645</v>
      </c>
      <c r="AD439" s="3">
        <f>AC439/(VLOOKUP($BI439,'5-7 Weighting'!$BY$12:$BZ$23,2,FALSE)/(VLOOKUP($BI439,'5-7 Weighting'!$BY$12:$CA$23,3,FALSE)))</f>
        <v>3.0926134347997323</v>
      </c>
      <c r="AE439" s="3">
        <f t="shared" si="82"/>
        <v>1.7120707975051317</v>
      </c>
      <c r="AF439" s="3" t="e">
        <f>1/VLOOKUP($K439,'5-7 Weighting'!$CK$9:CL$445,2,FALSE)</f>
        <v>#N/A</v>
      </c>
      <c r="AG439" s="3" t="e">
        <f t="shared" si="90"/>
        <v>#N/A</v>
      </c>
      <c r="AH439" s="3" t="e">
        <f>AG439/(VLOOKUP($BI439,'5-7 Weighting'!$CO$12:$CP$23,2,FALSE)/(VLOOKUP($BI439,'5-7 Weighting'!$CO$12:$CQ$23,3,FALSE)))</f>
        <v>#N/A</v>
      </c>
      <c r="AI439" s="3" t="e">
        <f t="shared" si="83"/>
        <v>#N/A</v>
      </c>
      <c r="AJ439" s="3" t="s">
        <v>156</v>
      </c>
      <c r="AK439" s="6">
        <v>0.55359999999999998</v>
      </c>
      <c r="AL439" s="3" t="s">
        <v>157</v>
      </c>
      <c r="AM439" s="3">
        <v>5.3646529837006018E-4</v>
      </c>
      <c r="AN439" s="3" t="s">
        <v>26</v>
      </c>
      <c r="AO439" s="3" t="s">
        <v>5</v>
      </c>
      <c r="AP439" s="3" t="s">
        <v>6</v>
      </c>
      <c r="AQ439" s="3" t="s">
        <v>5</v>
      </c>
      <c r="AR439" s="3" t="s">
        <v>7</v>
      </c>
      <c r="AS439" s="3" t="s">
        <v>878</v>
      </c>
      <c r="AT439" s="3" t="s">
        <v>28</v>
      </c>
      <c r="AU439" s="3" t="s">
        <v>57</v>
      </c>
      <c r="AV439" s="3" t="s">
        <v>11</v>
      </c>
      <c r="AW439" s="3" t="s">
        <v>12</v>
      </c>
      <c r="AX439" s="3" t="s">
        <v>13</v>
      </c>
      <c r="AY439" s="3" t="s">
        <v>879</v>
      </c>
      <c r="AZ439" s="3" t="s">
        <v>2425</v>
      </c>
      <c r="BA439" s="3" t="s">
        <v>14</v>
      </c>
      <c r="BB439" s="3">
        <v>6369</v>
      </c>
      <c r="BC439" s="3">
        <v>0</v>
      </c>
      <c r="BD439" s="3">
        <v>0</v>
      </c>
      <c r="BE439" s="3">
        <v>1</v>
      </c>
      <c r="BF439" s="3">
        <v>1</v>
      </c>
      <c r="BG439" s="3" t="s">
        <v>97</v>
      </c>
      <c r="BH439" s="3" t="s">
        <v>854</v>
      </c>
      <c r="BI439" s="3" t="s">
        <v>1401</v>
      </c>
      <c r="BJ439" s="3" t="s">
        <v>142</v>
      </c>
      <c r="BK439" s="3"/>
      <c r="BL439" s="3">
        <v>0.55359999999999998</v>
      </c>
      <c r="BM439" s="3"/>
      <c r="BN439" s="3"/>
      <c r="BO439" s="3" t="s">
        <v>20</v>
      </c>
      <c r="BP439" s="3">
        <v>1031.94</v>
      </c>
      <c r="BQ439" s="3"/>
    </row>
    <row r="440" spans="1:69" x14ac:dyDescent="0.25">
      <c r="A440" s="2">
        <v>30</v>
      </c>
      <c r="B440" s="3" t="s">
        <v>791</v>
      </c>
      <c r="C440" s="3">
        <v>30.2</v>
      </c>
      <c r="D440" s="3" t="s">
        <v>874</v>
      </c>
      <c r="E440" s="3" t="s">
        <v>845</v>
      </c>
      <c r="F440" s="3"/>
      <c r="G440" s="3"/>
      <c r="H440" s="3" t="str">
        <f>IF(AK440&lt;'2_3 - Outliers'!$F$11,"Exclude, Low outlier",IF(AK440&gt;'2_3 - Outliers'!$F$12,"Exclude, High outlier",""))</f>
        <v/>
      </c>
      <c r="I440" s="3">
        <f>IF(AM440="",VLOOKUP(BI440,'4 -Impute_SE'!$B$10:$C$21,2,FALSE),Database!AM440)</f>
        <v>0.17710000000000001</v>
      </c>
      <c r="J440" s="3">
        <f t="shared" si="78"/>
        <v>5.6465273856578202</v>
      </c>
      <c r="K440" s="3" t="s">
        <v>1784</v>
      </c>
      <c r="L440" s="3">
        <f>1/VLOOKUP($K440,'5-7 Weighting'!J:K,2,FALSE)</f>
        <v>1</v>
      </c>
      <c r="M440" s="3">
        <f t="shared" si="79"/>
        <v>5.6465273856578202</v>
      </c>
      <c r="N440" s="3">
        <f>M440/(VLOOKUP($BI440,'5-7 Weighting'!$M$9:$N$20,2,FALSE)/VLOOKUP($BI440,'5-7 Weighting'!$M$9:$O$20,3,FALSE))</f>
        <v>2.7706351586974289E-4</v>
      </c>
      <c r="O440" s="3">
        <f t="shared" si="80"/>
        <v>1.5612529119260013E-4</v>
      </c>
      <c r="P440" s="3" t="e">
        <f>1/VLOOKUP($K440,'5-7 Weighting'!Y:Z,2,FALSE)</f>
        <v>#N/A</v>
      </c>
      <c r="Q440" s="3" t="e">
        <f t="shared" si="84"/>
        <v>#N/A</v>
      </c>
      <c r="R440" s="3" t="e">
        <f>Q440/(VLOOKUP($BI440,'5-7 Weighting'!$AC$12:$AD$20,2,FALSE)/(VLOOKUP($BI440,'5-7 Weighting'!$AC$12:$AE$20,3,FALSE)))</f>
        <v>#N/A</v>
      </c>
      <c r="S440" s="3" t="e">
        <f t="shared" si="81"/>
        <v>#N/A</v>
      </c>
      <c r="T440" s="3">
        <f>1/VLOOKUP($K440,'5-7 Weighting'!$AO$9:$AP$311,2,FALSE)</f>
        <v>1</v>
      </c>
      <c r="U440" s="3">
        <f t="shared" si="85"/>
        <v>5.6465273856578202</v>
      </c>
      <c r="V440" s="3">
        <f>U440/(VLOOKUP($BI440,'5-7 Weighting'!$AS$12:$AT$22,2,FALSE)/VLOOKUP($BI440,'5-7 Weighting'!$AS$12:$AU$22,3,FALSE))</f>
        <v>0.27815138356828256</v>
      </c>
      <c r="W440" s="3">
        <f t="shared" si="86"/>
        <v>0.15673830464072722</v>
      </c>
      <c r="X440" s="3" t="e">
        <f>1/VLOOKUP($K440,'5-7 Weighting'!$BE$9:$BF$487,2,FALSE)</f>
        <v>#N/A</v>
      </c>
      <c r="Y440" s="3" t="e">
        <f t="shared" si="87"/>
        <v>#N/A</v>
      </c>
      <c r="Z440" s="3" t="e">
        <f>Y440/(VLOOKUP($BI440,'5-7 Weighting'!$BI$12:$BJ$23,2,FALSE)/VLOOKUP($BI440,'5-7 Weighting'!$BI$12:$BK$23,3,FALSE))</f>
        <v>#N/A</v>
      </c>
      <c r="AA440" s="3" t="e">
        <f t="shared" si="88"/>
        <v>#N/A</v>
      </c>
      <c r="AB440" s="3" t="e">
        <f>1/VLOOKUP($K440,'5-7 Weighting'!$BU$9:$BV$415,2,FALSE)</f>
        <v>#N/A</v>
      </c>
      <c r="AC440" s="3" t="e">
        <f t="shared" si="89"/>
        <v>#N/A</v>
      </c>
      <c r="AD440" s="3" t="e">
        <f>AC440/(VLOOKUP($BI440,'5-7 Weighting'!$BY$12:$BZ$23,2,FALSE)/(VLOOKUP($BI440,'5-7 Weighting'!$BY$12:$CA$23,3,FALSE)))</f>
        <v>#N/A</v>
      </c>
      <c r="AE440" s="3" t="e">
        <f t="shared" si="82"/>
        <v>#N/A</v>
      </c>
      <c r="AF440" s="3" t="e">
        <f>1/VLOOKUP($K440,'5-7 Weighting'!$CK$9:CL$445,2,FALSE)</f>
        <v>#N/A</v>
      </c>
      <c r="AG440" s="3" t="e">
        <f t="shared" si="90"/>
        <v>#N/A</v>
      </c>
      <c r="AH440" s="3" t="e">
        <f>AG440/(VLOOKUP($BI440,'5-7 Weighting'!$CO$12:$CP$23,2,FALSE)/(VLOOKUP($BI440,'5-7 Weighting'!$CO$12:$CQ$23,3,FALSE)))</f>
        <v>#N/A</v>
      </c>
      <c r="AI440" s="3" t="e">
        <f t="shared" si="83"/>
        <v>#N/A</v>
      </c>
      <c r="AJ440" s="3" t="s">
        <v>872</v>
      </c>
      <c r="AK440" s="6">
        <v>0.5635</v>
      </c>
      <c r="AL440" s="3" t="s">
        <v>358</v>
      </c>
      <c r="AM440" s="3">
        <v>0.17710000000000001</v>
      </c>
      <c r="AN440" s="3" t="s">
        <v>26</v>
      </c>
      <c r="AO440" s="3" t="s">
        <v>5</v>
      </c>
      <c r="AP440" s="3" t="s">
        <v>6</v>
      </c>
      <c r="AQ440" s="3" t="s">
        <v>5</v>
      </c>
      <c r="AR440" s="3" t="s">
        <v>7</v>
      </c>
      <c r="AS440" s="3" t="s">
        <v>795</v>
      </c>
      <c r="AT440" s="3" t="s">
        <v>9</v>
      </c>
      <c r="AU440" s="3" t="s">
        <v>10</v>
      </c>
      <c r="AV440" s="3" t="s">
        <v>11</v>
      </c>
      <c r="AW440" s="3" t="s">
        <v>12</v>
      </c>
      <c r="AX440" s="3" t="s">
        <v>796</v>
      </c>
      <c r="AY440" s="3">
        <v>2005</v>
      </c>
      <c r="AZ440" s="3" t="s">
        <v>30</v>
      </c>
      <c r="BA440" s="3" t="s">
        <v>30</v>
      </c>
      <c r="BB440" s="3">
        <v>141</v>
      </c>
      <c r="BC440" s="3">
        <v>0</v>
      </c>
      <c r="BD440" s="3">
        <v>0</v>
      </c>
      <c r="BE440" s="3">
        <v>0</v>
      </c>
      <c r="BF440" s="3">
        <v>0</v>
      </c>
      <c r="BG440" s="3" t="s">
        <v>97</v>
      </c>
      <c r="BH440" s="3" t="s">
        <v>873</v>
      </c>
      <c r="BI440" s="3" t="s">
        <v>709</v>
      </c>
      <c r="BJ440" s="3" t="s">
        <v>18</v>
      </c>
      <c r="BK440" s="3"/>
      <c r="BL440" s="3">
        <v>0.35</v>
      </c>
      <c r="BM440" s="3"/>
      <c r="BN440" s="3">
        <v>1.4190675485932571</v>
      </c>
      <c r="BO440" s="3" t="s">
        <v>19</v>
      </c>
      <c r="BP440" s="3">
        <v>3.1818181818181817</v>
      </c>
      <c r="BQ440" s="3" t="s">
        <v>125</v>
      </c>
    </row>
    <row r="441" spans="1:69" x14ac:dyDescent="0.25">
      <c r="A441" s="2">
        <v>30</v>
      </c>
      <c r="B441" s="3" t="s">
        <v>791</v>
      </c>
      <c r="C441" s="3">
        <v>30.1</v>
      </c>
      <c r="D441" s="3" t="s">
        <v>871</v>
      </c>
      <c r="E441" s="3" t="s">
        <v>793</v>
      </c>
      <c r="F441" s="3"/>
      <c r="G441" s="3"/>
      <c r="H441" s="3" t="str">
        <f>IF(AK441&lt;'2_3 - Outliers'!$F$11,"Exclude, Low outlier",IF(AK441&gt;'2_3 - Outliers'!$F$12,"Exclude, High outlier",""))</f>
        <v/>
      </c>
      <c r="I441" s="3">
        <f>IF(AM441="",VLOOKUP(BI441,'4 -Impute_SE'!$B$10:$C$21,2,FALSE),Database!AM441)</f>
        <v>0.16100000000000003</v>
      </c>
      <c r="J441" s="3">
        <f t="shared" si="78"/>
        <v>6.2111801242236009</v>
      </c>
      <c r="K441" s="3" t="s">
        <v>1785</v>
      </c>
      <c r="L441" s="3">
        <f>1/VLOOKUP($K441,'5-7 Weighting'!J:K,2,FALSE)</f>
        <v>1</v>
      </c>
      <c r="M441" s="3">
        <f t="shared" si="79"/>
        <v>6.2111801242236009</v>
      </c>
      <c r="N441" s="3">
        <f>M441/(VLOOKUP($BI441,'5-7 Weighting'!$M$9:$N$20,2,FALSE)/VLOOKUP($BI441,'5-7 Weighting'!$M$9:$O$20,3,FALSE))</f>
        <v>3.0476986745671712E-4</v>
      </c>
      <c r="O441" s="3">
        <f t="shared" si="80"/>
        <v>1.7173782031186009E-4</v>
      </c>
      <c r="P441" s="3" t="e">
        <f>1/VLOOKUP($K441,'5-7 Weighting'!Y:Z,2,FALSE)</f>
        <v>#N/A</v>
      </c>
      <c r="Q441" s="3" t="e">
        <f t="shared" si="84"/>
        <v>#N/A</v>
      </c>
      <c r="R441" s="3" t="e">
        <f>Q441/(VLOOKUP($BI441,'5-7 Weighting'!$AC$12:$AD$20,2,FALSE)/(VLOOKUP($BI441,'5-7 Weighting'!$AC$12:$AE$20,3,FALSE)))</f>
        <v>#N/A</v>
      </c>
      <c r="S441" s="3" t="e">
        <f t="shared" si="81"/>
        <v>#N/A</v>
      </c>
      <c r="T441" s="3">
        <f>1/VLOOKUP($K441,'5-7 Weighting'!$AO$9:$AP$311,2,FALSE)</f>
        <v>1</v>
      </c>
      <c r="U441" s="3">
        <f t="shared" si="85"/>
        <v>6.2111801242236009</v>
      </c>
      <c r="V441" s="3">
        <f>U441/(VLOOKUP($BI441,'5-7 Weighting'!$AS$12:$AT$22,2,FALSE)/VLOOKUP($BI441,'5-7 Weighting'!$AS$12:$AU$22,3,FALSE))</f>
        <v>0.30596652192511076</v>
      </c>
      <c r="W441" s="3">
        <f t="shared" si="86"/>
        <v>0.17241213510479991</v>
      </c>
      <c r="X441" s="3" t="e">
        <f>1/VLOOKUP($K441,'5-7 Weighting'!$BE$9:$BF$487,2,FALSE)</f>
        <v>#N/A</v>
      </c>
      <c r="Y441" s="3" t="e">
        <f t="shared" si="87"/>
        <v>#N/A</v>
      </c>
      <c r="Z441" s="3" t="e">
        <f>Y441/(VLOOKUP($BI441,'5-7 Weighting'!$BI$12:$BJ$23,2,FALSE)/VLOOKUP($BI441,'5-7 Weighting'!$BI$12:$BK$23,3,FALSE))</f>
        <v>#N/A</v>
      </c>
      <c r="AA441" s="3" t="e">
        <f t="shared" si="88"/>
        <v>#N/A</v>
      </c>
      <c r="AB441" s="3" t="e">
        <f>1/VLOOKUP($K441,'5-7 Weighting'!$BU$9:$BV$415,2,FALSE)</f>
        <v>#N/A</v>
      </c>
      <c r="AC441" s="3" t="e">
        <f t="shared" si="89"/>
        <v>#N/A</v>
      </c>
      <c r="AD441" s="3" t="e">
        <f>AC441/(VLOOKUP($BI441,'5-7 Weighting'!$BY$12:$BZ$23,2,FALSE)/(VLOOKUP($BI441,'5-7 Weighting'!$BY$12:$CA$23,3,FALSE)))</f>
        <v>#N/A</v>
      </c>
      <c r="AE441" s="3" t="e">
        <f t="shared" si="82"/>
        <v>#N/A</v>
      </c>
      <c r="AF441" s="3" t="e">
        <f>1/VLOOKUP($K441,'5-7 Weighting'!$CK$9:CL$445,2,FALSE)</f>
        <v>#N/A</v>
      </c>
      <c r="AG441" s="3" t="e">
        <f t="shared" si="90"/>
        <v>#N/A</v>
      </c>
      <c r="AH441" s="3" t="e">
        <f>AG441/(VLOOKUP($BI441,'5-7 Weighting'!$CO$12:$CP$23,2,FALSE)/(VLOOKUP($BI441,'5-7 Weighting'!$CO$12:$CQ$23,3,FALSE)))</f>
        <v>#N/A</v>
      </c>
      <c r="AI441" s="3" t="e">
        <f t="shared" si="83"/>
        <v>#N/A</v>
      </c>
      <c r="AJ441" s="3" t="s">
        <v>872</v>
      </c>
      <c r="AK441" s="6">
        <v>0.5635</v>
      </c>
      <c r="AL441" s="3" t="s">
        <v>358</v>
      </c>
      <c r="AM441" s="3">
        <v>0.16100000000000003</v>
      </c>
      <c r="AN441" s="3" t="s">
        <v>26</v>
      </c>
      <c r="AO441" s="3" t="s">
        <v>5</v>
      </c>
      <c r="AP441" s="3" t="s">
        <v>6</v>
      </c>
      <c r="AQ441" s="3" t="s">
        <v>5</v>
      </c>
      <c r="AR441" s="3" t="s">
        <v>7</v>
      </c>
      <c r="AS441" s="3" t="s">
        <v>795</v>
      </c>
      <c r="AT441" s="3" t="s">
        <v>9</v>
      </c>
      <c r="AU441" s="3" t="s">
        <v>10</v>
      </c>
      <c r="AV441" s="3" t="s">
        <v>11</v>
      </c>
      <c r="AW441" s="3" t="s">
        <v>12</v>
      </c>
      <c r="AX441" s="3" t="s">
        <v>796</v>
      </c>
      <c r="AY441" s="3">
        <v>2005</v>
      </c>
      <c r="AZ441" s="3" t="s">
        <v>30</v>
      </c>
      <c r="BA441" s="3" t="s">
        <v>30</v>
      </c>
      <c r="BB441" s="3">
        <v>148</v>
      </c>
      <c r="BC441" s="3">
        <v>0</v>
      </c>
      <c r="BD441" s="3">
        <v>0</v>
      </c>
      <c r="BE441" s="3">
        <v>0</v>
      </c>
      <c r="BF441" s="3">
        <v>0</v>
      </c>
      <c r="BG441" s="3" t="s">
        <v>97</v>
      </c>
      <c r="BH441" s="3" t="s">
        <v>873</v>
      </c>
      <c r="BI441" s="3" t="s">
        <v>709</v>
      </c>
      <c r="BJ441" s="3" t="s">
        <v>18</v>
      </c>
      <c r="BK441" s="4"/>
      <c r="BL441" s="3">
        <v>0.35</v>
      </c>
      <c r="BM441" s="3"/>
      <c r="BN441" s="3">
        <v>1.4190675485932571</v>
      </c>
      <c r="BO441" s="3" t="s">
        <v>19</v>
      </c>
      <c r="BP441" s="3">
        <v>3.4999999999999996</v>
      </c>
      <c r="BQ441" s="3" t="s">
        <v>125</v>
      </c>
    </row>
    <row r="442" spans="1:69" x14ac:dyDescent="0.25">
      <c r="A442" s="2">
        <v>33</v>
      </c>
      <c r="B442" s="3" t="s">
        <v>0</v>
      </c>
      <c r="C442" s="3">
        <v>33.4</v>
      </c>
      <c r="D442" s="3" t="s">
        <v>112</v>
      </c>
      <c r="E442" s="3" t="s">
        <v>113</v>
      </c>
      <c r="F442" s="3"/>
      <c r="G442" s="3"/>
      <c r="H442" s="3" t="str">
        <f>IF(AK442&lt;'2_3 - Outliers'!$F$11,"Exclude, Low outlier",IF(AK442&gt;'2_3 - Outliers'!$F$12,"Exclude, High outlier",""))</f>
        <v/>
      </c>
      <c r="I442" s="3">
        <f>IF(AM442="",VLOOKUP(BI442,'4 -Impute_SE'!$B$10:$C$21,2,FALSE),Database!AM442)</f>
        <v>7.9336709847607212E-2</v>
      </c>
      <c r="J442" s="3">
        <f t="shared" si="78"/>
        <v>12.604505555131235</v>
      </c>
      <c r="K442" s="3" t="s">
        <v>1786</v>
      </c>
      <c r="L442" s="3">
        <f>1/VLOOKUP($K442,'5-7 Weighting'!J:K,2,FALSE)</f>
        <v>1</v>
      </c>
      <c r="M442" s="3">
        <f t="shared" si="79"/>
        <v>12.604505555131235</v>
      </c>
      <c r="N442" s="3">
        <f>M442/(VLOOKUP($BI442,'5-7 Weighting'!$M$9:$N$20,2,FALSE)/VLOOKUP($BI442,'5-7 Weighting'!$M$9:$O$20,3,FALSE))</f>
        <v>0.25534362137301297</v>
      </c>
      <c r="O442" s="3">
        <f t="shared" si="80"/>
        <v>0.14452448969712534</v>
      </c>
      <c r="P442" s="3" t="e">
        <f>1/VLOOKUP($K442,'5-7 Weighting'!Y:Z,2,FALSE)</f>
        <v>#N/A</v>
      </c>
      <c r="Q442" s="3" t="e">
        <f t="shared" si="84"/>
        <v>#N/A</v>
      </c>
      <c r="R442" s="3" t="e">
        <f>Q442/(VLOOKUP($BI442,'5-7 Weighting'!$AC$12:$AD$20,2,FALSE)/(VLOOKUP($BI442,'5-7 Weighting'!$AC$12:$AE$20,3,FALSE)))</f>
        <v>#N/A</v>
      </c>
      <c r="S442" s="3" t="e">
        <f t="shared" si="81"/>
        <v>#N/A</v>
      </c>
      <c r="T442" s="3" t="e">
        <f>1/VLOOKUP($K442,'5-7 Weighting'!$AO$9:$AP$311,2,FALSE)</f>
        <v>#N/A</v>
      </c>
      <c r="U442" s="3" t="e">
        <f t="shared" si="85"/>
        <v>#N/A</v>
      </c>
      <c r="V442" s="3" t="e">
        <f>U442/(VLOOKUP($BI442,'5-7 Weighting'!$AS$12:$AT$22,2,FALSE)/VLOOKUP($BI442,'5-7 Weighting'!$AS$12:$AU$22,3,FALSE))</f>
        <v>#N/A</v>
      </c>
      <c r="W442" s="3" t="e">
        <f t="shared" si="86"/>
        <v>#N/A</v>
      </c>
      <c r="X442" s="3">
        <f>1/VLOOKUP($K442,'5-7 Weighting'!$BE$9:$BF$487,2,FALSE)</f>
        <v>1</v>
      </c>
      <c r="Y442" s="3">
        <f t="shared" si="87"/>
        <v>12.604505555131235</v>
      </c>
      <c r="Z442" s="3">
        <f>Y442/(VLOOKUP($BI442,'5-7 Weighting'!$BI$12:$BJ$23,2,FALSE)/VLOOKUP($BI442,'5-7 Weighting'!$BI$12:$BK$23,3,FALSE))</f>
        <v>0.19905215537965953</v>
      </c>
      <c r="AA442" s="3">
        <f t="shared" si="88"/>
        <v>0.11266351994488728</v>
      </c>
      <c r="AB442" s="3" t="e">
        <f>1/VLOOKUP($K442,'5-7 Weighting'!$BU$9:$BV$415,2,FALSE)</f>
        <v>#N/A</v>
      </c>
      <c r="AC442" s="3" t="e">
        <f t="shared" si="89"/>
        <v>#N/A</v>
      </c>
      <c r="AD442" s="3" t="e">
        <f>AC442/(VLOOKUP($BI442,'5-7 Weighting'!$BY$12:$BZ$23,2,FALSE)/(VLOOKUP($BI442,'5-7 Weighting'!$BY$12:$CA$23,3,FALSE)))</f>
        <v>#N/A</v>
      </c>
      <c r="AE442" s="3" t="e">
        <f t="shared" si="82"/>
        <v>#N/A</v>
      </c>
      <c r="AF442" s="3" t="e">
        <f>1/VLOOKUP($K442,'5-7 Weighting'!$CK$9:CL$445,2,FALSE)</f>
        <v>#N/A</v>
      </c>
      <c r="AG442" s="3" t="e">
        <f t="shared" si="90"/>
        <v>#N/A</v>
      </c>
      <c r="AH442" s="3" t="e">
        <f>AG442/(VLOOKUP($BI442,'5-7 Weighting'!$CO$12:$CP$23,2,FALSE)/(VLOOKUP($BI442,'5-7 Weighting'!$CO$12:$CQ$23,3,FALSE)))</f>
        <v>#N/A</v>
      </c>
      <c r="AI442" s="3" t="e">
        <f t="shared" si="83"/>
        <v>#N/A</v>
      </c>
      <c r="AJ442" s="3" t="s">
        <v>3</v>
      </c>
      <c r="AK442" s="6">
        <v>0.56599999999999995</v>
      </c>
      <c r="AL442" s="3" t="s">
        <v>4</v>
      </c>
      <c r="AM442" s="3"/>
      <c r="AN442" s="3"/>
      <c r="AO442" s="3" t="s">
        <v>5</v>
      </c>
      <c r="AP442" s="3" t="s">
        <v>6</v>
      </c>
      <c r="AQ442" s="3" t="s">
        <v>5</v>
      </c>
      <c r="AR442" s="3" t="s">
        <v>7</v>
      </c>
      <c r="AS442" s="3" t="s">
        <v>8</v>
      </c>
      <c r="AT442" s="3" t="s">
        <v>9</v>
      </c>
      <c r="AU442" s="3" t="s">
        <v>10</v>
      </c>
      <c r="AV442" s="3" t="s">
        <v>11</v>
      </c>
      <c r="AW442" s="4" t="s">
        <v>12</v>
      </c>
      <c r="AX442" s="4" t="s">
        <v>13</v>
      </c>
      <c r="AY442" s="4">
        <v>2012</v>
      </c>
      <c r="AZ442" s="3" t="s">
        <v>14</v>
      </c>
      <c r="BA442" s="3" t="s">
        <v>14</v>
      </c>
      <c r="BB442" s="3">
        <v>350</v>
      </c>
      <c r="BC442" s="3">
        <v>0</v>
      </c>
      <c r="BD442" s="3">
        <v>0</v>
      </c>
      <c r="BE442" s="3">
        <v>0</v>
      </c>
      <c r="BF442" s="3">
        <v>0</v>
      </c>
      <c r="BG442" s="4" t="s">
        <v>15</v>
      </c>
      <c r="BH442" s="4" t="s">
        <v>41</v>
      </c>
      <c r="BI442" s="4" t="s">
        <v>42</v>
      </c>
      <c r="BJ442" s="4" t="s">
        <v>18</v>
      </c>
      <c r="BK442" s="4"/>
      <c r="BL442" s="3">
        <v>2.0000000000000001E-4</v>
      </c>
      <c r="BM442" s="3"/>
      <c r="BN442" s="3">
        <v>1.0002000200013335</v>
      </c>
      <c r="BO442" s="3" t="s">
        <v>19</v>
      </c>
      <c r="BP442" s="3" t="s">
        <v>20</v>
      </c>
      <c r="BQ442" s="3"/>
    </row>
    <row r="443" spans="1:69" x14ac:dyDescent="0.25">
      <c r="A443" s="2">
        <v>86</v>
      </c>
      <c r="B443" s="3" t="s">
        <v>585</v>
      </c>
      <c r="C443" s="3">
        <v>86.2</v>
      </c>
      <c r="D443" s="3" t="s">
        <v>611</v>
      </c>
      <c r="E443" s="3" t="s">
        <v>593</v>
      </c>
      <c r="F443" s="3"/>
      <c r="G443" s="3"/>
      <c r="H443" s="3" t="str">
        <f>IF(AK443&lt;'2_3 - Outliers'!$F$11,"Exclude, Low outlier",IF(AK443&gt;'2_3 - Outliers'!$F$12,"Exclude, High outlier",""))</f>
        <v/>
      </c>
      <c r="I443" s="3">
        <f>IF(AM443="",VLOOKUP(BI443,'4 -Impute_SE'!$B$10:$C$21,2,FALSE),Database!AM443)</f>
        <v>7.9336709847607212E-2</v>
      </c>
      <c r="J443" s="3">
        <f t="shared" si="78"/>
        <v>12.604505555131235</v>
      </c>
      <c r="K443" s="3" t="s">
        <v>1787</v>
      </c>
      <c r="L443" s="3">
        <f>1/VLOOKUP($K443,'5-7 Weighting'!J:K,2,FALSE)</f>
        <v>1</v>
      </c>
      <c r="M443" s="3">
        <f t="shared" si="79"/>
        <v>12.604505555131235</v>
      </c>
      <c r="N443" s="3">
        <f>M443/(VLOOKUP($BI443,'5-7 Weighting'!$M$9:$N$20,2,FALSE)/VLOOKUP($BI443,'5-7 Weighting'!$M$9:$O$20,3,FALSE))</f>
        <v>0.25534362137301297</v>
      </c>
      <c r="O443" s="3">
        <f t="shared" si="80"/>
        <v>0.14656723866810945</v>
      </c>
      <c r="P443" s="3" t="e">
        <f>1/VLOOKUP($K443,'5-7 Weighting'!Y:Z,2,FALSE)</f>
        <v>#N/A</v>
      </c>
      <c r="Q443" s="3" t="e">
        <f t="shared" si="84"/>
        <v>#N/A</v>
      </c>
      <c r="R443" s="3" t="e">
        <f>Q443/(VLOOKUP($BI443,'5-7 Weighting'!$AC$12:$AD$20,2,FALSE)/(VLOOKUP($BI443,'5-7 Weighting'!$AC$12:$AE$20,3,FALSE)))</f>
        <v>#N/A</v>
      </c>
      <c r="S443" s="3" t="e">
        <f t="shared" si="81"/>
        <v>#N/A</v>
      </c>
      <c r="T443" s="3" t="e">
        <f>1/VLOOKUP($K443,'5-7 Weighting'!$AO$9:$AP$311,2,FALSE)</f>
        <v>#N/A</v>
      </c>
      <c r="U443" s="3" t="e">
        <f t="shared" si="85"/>
        <v>#N/A</v>
      </c>
      <c r="V443" s="3" t="e">
        <f>U443/(VLOOKUP($BI443,'5-7 Weighting'!$AS$12:$AT$22,2,FALSE)/VLOOKUP($BI443,'5-7 Weighting'!$AS$12:$AU$22,3,FALSE))</f>
        <v>#N/A</v>
      </c>
      <c r="W443" s="3" t="e">
        <f t="shared" si="86"/>
        <v>#N/A</v>
      </c>
      <c r="X443" s="3">
        <f>1/VLOOKUP($K443,'5-7 Weighting'!$BE$9:$BF$487,2,FALSE)</f>
        <v>1</v>
      </c>
      <c r="Y443" s="3">
        <f t="shared" si="87"/>
        <v>12.604505555131235</v>
      </c>
      <c r="Z443" s="3">
        <f>Y443/(VLOOKUP($BI443,'5-7 Weighting'!$BI$12:$BJ$23,2,FALSE)/VLOOKUP($BI443,'5-7 Weighting'!$BI$12:$BK$23,3,FALSE))</f>
        <v>0.19905215537965953</v>
      </c>
      <c r="AA443" s="3">
        <f t="shared" si="88"/>
        <v>0.11425593718792457</v>
      </c>
      <c r="AB443" s="3">
        <f>1/VLOOKUP($K443,'5-7 Weighting'!$BU$9:$BV$415,2,FALSE)</f>
        <v>1</v>
      </c>
      <c r="AC443" s="3">
        <f t="shared" si="89"/>
        <v>12.604505555131235</v>
      </c>
      <c r="AD443" s="3">
        <f>AC443/(VLOOKUP($BI443,'5-7 Weighting'!$BY$12:$BZ$23,2,FALSE)/(VLOOKUP($BI443,'5-7 Weighting'!$BY$12:$CA$23,3,FALSE)))</f>
        <v>0.6772669290737372</v>
      </c>
      <c r="AE443" s="3">
        <f t="shared" si="82"/>
        <v>0.38875121728832512</v>
      </c>
      <c r="AF443" s="3">
        <f>1/VLOOKUP($K443,'5-7 Weighting'!$CK$9:CL$445,2,FALSE)</f>
        <v>1</v>
      </c>
      <c r="AG443" s="3">
        <f t="shared" si="90"/>
        <v>12.604505555131235</v>
      </c>
      <c r="AH443" s="3">
        <f>AG443/(VLOOKUP($BI443,'5-7 Weighting'!$CO$12:$CP$23,2,FALSE)/(VLOOKUP($BI443,'5-7 Weighting'!$CO$12:$CQ$23,3,FALSE)))</f>
        <v>0.19317508622441926</v>
      </c>
      <c r="AI443" s="3">
        <f t="shared" si="83"/>
        <v>0.11088249949281664</v>
      </c>
      <c r="AJ443" s="3"/>
      <c r="AK443" s="6">
        <v>0.57399999999999995</v>
      </c>
      <c r="AL443" s="3" t="s">
        <v>4</v>
      </c>
      <c r="AM443" s="3"/>
      <c r="AN443" s="3"/>
      <c r="AO443" s="3" t="s">
        <v>5</v>
      </c>
      <c r="AP443" s="3" t="s">
        <v>6</v>
      </c>
      <c r="AQ443" s="3" t="s">
        <v>5</v>
      </c>
      <c r="AR443" s="3" t="s">
        <v>7</v>
      </c>
      <c r="AS443" s="3" t="s">
        <v>8</v>
      </c>
      <c r="AT443" s="3" t="s">
        <v>28</v>
      </c>
      <c r="AU443" s="3" t="s">
        <v>10</v>
      </c>
      <c r="AV443" s="3" t="s">
        <v>107</v>
      </c>
      <c r="AW443" s="3" t="s">
        <v>12</v>
      </c>
      <c r="AX443" s="3" t="s">
        <v>232</v>
      </c>
      <c r="AY443" s="3" t="s">
        <v>588</v>
      </c>
      <c r="AZ443" s="3" t="s">
        <v>2425</v>
      </c>
      <c r="BA443" s="3" t="s">
        <v>14</v>
      </c>
      <c r="BB443" s="3">
        <v>120</v>
      </c>
      <c r="BC443" s="3">
        <v>1</v>
      </c>
      <c r="BD443" s="3">
        <v>0</v>
      </c>
      <c r="BE443" s="3">
        <v>1</v>
      </c>
      <c r="BF443" s="3">
        <v>1</v>
      </c>
      <c r="BG443" s="3" t="s">
        <v>15</v>
      </c>
      <c r="BH443" s="3" t="s">
        <v>41</v>
      </c>
      <c r="BI443" s="3" t="s">
        <v>42</v>
      </c>
      <c r="BJ443" s="3" t="s">
        <v>33</v>
      </c>
      <c r="BK443" s="3"/>
      <c r="BL443" s="3">
        <v>0.45</v>
      </c>
      <c r="BM443" s="3"/>
      <c r="BN443" s="3"/>
      <c r="BO443" s="3" t="s">
        <v>20</v>
      </c>
      <c r="BP443" s="3" t="s">
        <v>20</v>
      </c>
      <c r="BQ443" s="3"/>
    </row>
    <row r="444" spans="1:69" x14ac:dyDescent="0.25">
      <c r="A444" s="2">
        <v>29</v>
      </c>
      <c r="B444" s="3" t="s">
        <v>100</v>
      </c>
      <c r="C444" s="3">
        <v>29.1</v>
      </c>
      <c r="D444" s="3" t="s">
        <v>557</v>
      </c>
      <c r="E444" s="3" t="s">
        <v>101</v>
      </c>
      <c r="F444" s="3"/>
      <c r="G444" s="3"/>
      <c r="H444" s="3" t="str">
        <f>IF(AK444&lt;'2_3 - Outliers'!$F$11,"Exclude, Low outlier",IF(AK444&gt;'2_3 - Outliers'!$F$12,"Exclude, High outlier",""))</f>
        <v/>
      </c>
      <c r="I444" s="3">
        <f>IF(AM444="",VLOOKUP(BI444,'4 -Impute_SE'!$B$10:$C$21,2,FALSE),Database!AM444)</f>
        <v>7.1857402652973898E-2</v>
      </c>
      <c r="J444" s="3">
        <f t="shared" si="78"/>
        <v>13.916450679818913</v>
      </c>
      <c r="K444" s="3" t="s">
        <v>1788</v>
      </c>
      <c r="L444" s="3">
        <f>1/VLOOKUP($K444,'5-7 Weighting'!J:K,2,FALSE)</f>
        <v>1</v>
      </c>
      <c r="M444" s="3">
        <f t="shared" si="79"/>
        <v>13.916450679818913</v>
      </c>
      <c r="N444" s="3">
        <f>M444/(VLOOKUP($BI444,'5-7 Weighting'!$M$9:$N$20,2,FALSE)/VLOOKUP($BI444,'5-7 Weighting'!$M$9:$O$20,3,FALSE))</f>
        <v>0.28192116681620133</v>
      </c>
      <c r="O444" s="3">
        <f t="shared" si="80"/>
        <v>0.16611660696252561</v>
      </c>
      <c r="P444" s="3" t="e">
        <f>1/VLOOKUP($K444,'5-7 Weighting'!Y:Z,2,FALSE)</f>
        <v>#N/A</v>
      </c>
      <c r="Q444" s="3" t="e">
        <f t="shared" si="84"/>
        <v>#N/A</v>
      </c>
      <c r="R444" s="3" t="e">
        <f>Q444/(VLOOKUP($BI444,'5-7 Weighting'!$AC$12:$AD$20,2,FALSE)/(VLOOKUP($BI444,'5-7 Weighting'!$AC$12:$AE$20,3,FALSE)))</f>
        <v>#N/A</v>
      </c>
      <c r="S444" s="3" t="e">
        <f t="shared" si="81"/>
        <v>#N/A</v>
      </c>
      <c r="T444" s="3">
        <f>1/VLOOKUP($K444,'5-7 Weighting'!$AO$9:$AP$311,2,FALSE)</f>
        <v>1</v>
      </c>
      <c r="U444" s="3">
        <f t="shared" si="85"/>
        <v>13.916450679818913</v>
      </c>
      <c r="V444" s="3">
        <f>U444/(VLOOKUP($BI444,'5-7 Weighting'!$AS$12:$AT$22,2,FALSE)/VLOOKUP($BI444,'5-7 Weighting'!$AS$12:$AU$22,3,FALSE))</f>
        <v>0.78432329557406077</v>
      </c>
      <c r="W444" s="3">
        <f t="shared" si="86"/>
        <v>0.46214736585341654</v>
      </c>
      <c r="X444" s="3" t="e">
        <f>1/VLOOKUP($K444,'5-7 Weighting'!$BE$9:$BF$487,2,FALSE)</f>
        <v>#N/A</v>
      </c>
      <c r="Y444" s="3" t="e">
        <f t="shared" si="87"/>
        <v>#N/A</v>
      </c>
      <c r="Z444" s="3" t="e">
        <f>Y444/(VLOOKUP($BI444,'5-7 Weighting'!$BI$12:$BJ$23,2,FALSE)/VLOOKUP($BI444,'5-7 Weighting'!$BI$12:$BK$23,3,FALSE))</f>
        <v>#N/A</v>
      </c>
      <c r="AA444" s="3" t="e">
        <f t="shared" si="88"/>
        <v>#N/A</v>
      </c>
      <c r="AB444" s="3">
        <f>1/VLOOKUP($K444,'5-7 Weighting'!$BU$9:$BV$415,2,FALSE)</f>
        <v>1</v>
      </c>
      <c r="AC444" s="3">
        <f t="shared" si="89"/>
        <v>13.916450679818913</v>
      </c>
      <c r="AD444" s="3">
        <f>AC444/(VLOOKUP($BI444,'5-7 Weighting'!$BY$12:$BZ$23,2,FALSE)/(VLOOKUP($BI444,'5-7 Weighting'!$BY$12:$CA$23,3,FALSE)))</f>
        <v>0.74776053485812011</v>
      </c>
      <c r="AE444" s="3">
        <f t="shared" si="82"/>
        <v>0.44060346469868511</v>
      </c>
      <c r="AF444" s="3">
        <f>1/VLOOKUP($K444,'5-7 Weighting'!$CK$9:CL$445,2,FALSE)</f>
        <v>1</v>
      </c>
      <c r="AG444" s="3">
        <f t="shared" si="90"/>
        <v>13.916450679818913</v>
      </c>
      <c r="AH444" s="3">
        <f>AG444/(VLOOKUP($BI444,'5-7 Weighting'!$CO$12:$CP$23,2,FALSE)/(VLOOKUP($BI444,'5-7 Weighting'!$CO$12:$CQ$23,3,FALSE)))</f>
        <v>0.21328179421663213</v>
      </c>
      <c r="AI444" s="3">
        <f t="shared" si="83"/>
        <v>0.12567218127770069</v>
      </c>
      <c r="AJ444" s="3" t="s">
        <v>284</v>
      </c>
      <c r="AK444" s="6">
        <v>0.58923070175438597</v>
      </c>
      <c r="AL444" s="3" t="s">
        <v>558</v>
      </c>
      <c r="AM444" s="3">
        <v>7.1857402652973898E-2</v>
      </c>
      <c r="AN444" s="3" t="s">
        <v>26</v>
      </c>
      <c r="AO444" s="3" t="s">
        <v>5</v>
      </c>
      <c r="AP444" s="3" t="s">
        <v>6</v>
      </c>
      <c r="AQ444" s="3" t="s">
        <v>5</v>
      </c>
      <c r="AR444" s="3" t="s">
        <v>102</v>
      </c>
      <c r="AS444" s="3" t="s">
        <v>37</v>
      </c>
      <c r="AT444" s="3" t="s">
        <v>103</v>
      </c>
      <c r="AU444" s="3" t="s">
        <v>10</v>
      </c>
      <c r="AV444" s="3" t="s">
        <v>39</v>
      </c>
      <c r="AW444" s="4" t="s">
        <v>12</v>
      </c>
      <c r="AX444" s="4" t="s">
        <v>29</v>
      </c>
      <c r="AY444" s="4">
        <v>2000</v>
      </c>
      <c r="AZ444" s="3" t="s">
        <v>30</v>
      </c>
      <c r="BA444" s="3" t="s">
        <v>30</v>
      </c>
      <c r="BB444" s="3">
        <v>3394</v>
      </c>
      <c r="BC444" s="3">
        <v>1</v>
      </c>
      <c r="BD444" s="3">
        <v>1</v>
      </c>
      <c r="BE444" s="3">
        <v>1</v>
      </c>
      <c r="BF444" s="3">
        <v>1</v>
      </c>
      <c r="BG444" s="4" t="s">
        <v>15</v>
      </c>
      <c r="BH444" s="4" t="s">
        <v>559</v>
      </c>
      <c r="BI444" s="4" t="s">
        <v>42</v>
      </c>
      <c r="BJ444" s="4" t="s">
        <v>33</v>
      </c>
      <c r="BK444" s="4"/>
      <c r="BL444" s="3">
        <v>0.317</v>
      </c>
      <c r="BM444" s="3"/>
      <c r="BN444" s="3"/>
      <c r="BO444" s="3" t="s">
        <v>20</v>
      </c>
      <c r="BP444" s="3">
        <v>8.1999999999999993</v>
      </c>
      <c r="BQ444" s="3"/>
    </row>
    <row r="445" spans="1:69" x14ac:dyDescent="0.25">
      <c r="A445" s="2">
        <v>2</v>
      </c>
      <c r="B445" s="3" t="s">
        <v>235</v>
      </c>
      <c r="C445" s="3">
        <v>2.1</v>
      </c>
      <c r="D445" s="3" t="s">
        <v>535</v>
      </c>
      <c r="E445" s="3" t="s">
        <v>536</v>
      </c>
      <c r="F445" s="3">
        <v>1</v>
      </c>
      <c r="G445" s="3"/>
      <c r="H445" s="3" t="str">
        <f>IF(AK445&lt;'2_3 - Outliers'!$F$11,"Exclude, Low outlier",IF(AK445&gt;'2_3 - Outliers'!$F$12,"Exclude, High outlier",""))</f>
        <v/>
      </c>
      <c r="I445" s="3">
        <f>IF(AM445="",VLOOKUP(BI445,'4 -Impute_SE'!$B$10:$C$21,2,FALSE),Database!AM445)</f>
        <v>7.9336709847607212E-2</v>
      </c>
      <c r="J445" s="3">
        <f t="shared" si="78"/>
        <v>12.604505555131235</v>
      </c>
      <c r="K445" s="3" t="s">
        <v>1789</v>
      </c>
      <c r="L445" s="3">
        <f>1/VLOOKUP($K445,'5-7 Weighting'!J:K,2,FALSE)</f>
        <v>1</v>
      </c>
      <c r="M445" s="3">
        <f t="shared" si="79"/>
        <v>12.604505555131235</v>
      </c>
      <c r="N445" s="3">
        <f>M445/(VLOOKUP($BI445,'5-7 Weighting'!$M$9:$N$20,2,FALSE)/VLOOKUP($BI445,'5-7 Weighting'!$M$9:$O$20,3,FALSE))</f>
        <v>0.25534362137301297</v>
      </c>
      <c r="O445" s="3">
        <f t="shared" si="80"/>
        <v>0.15116342385282366</v>
      </c>
      <c r="P445" s="3">
        <f>1/VLOOKUP($K445,'5-7 Weighting'!Y:Z,2,FALSE)</f>
        <v>1</v>
      </c>
      <c r="Q445" s="3">
        <f t="shared" si="84"/>
        <v>12.604505555131235</v>
      </c>
      <c r="R445" s="3">
        <f>Q445/(VLOOKUP($BI445,'5-7 Weighting'!$AC$12:$AD$20,2,FALSE)/(VLOOKUP($BI445,'5-7 Weighting'!$AC$12:$AE$20,3,FALSE)))</f>
        <v>5.6277914737140847E-2</v>
      </c>
      <c r="S445" s="3">
        <f t="shared" si="81"/>
        <v>3.331652552438738E-2</v>
      </c>
      <c r="T445" s="3">
        <f>1/VLOOKUP($K445,'5-7 Weighting'!$AO$9:$AP$311,2,FALSE)</f>
        <v>1</v>
      </c>
      <c r="U445" s="3">
        <f t="shared" si="85"/>
        <v>12.604505555131235</v>
      </c>
      <c r="V445" s="3">
        <f>U445/(VLOOKUP($BI445,'5-7 Weighting'!$AS$12:$AT$22,2,FALSE)/VLOOKUP($BI445,'5-7 Weighting'!$AS$12:$AU$22,3,FALSE))</f>
        <v>0.71038280977910429</v>
      </c>
      <c r="W445" s="3">
        <f t="shared" si="86"/>
        <v>0.42054662338922971</v>
      </c>
      <c r="X445" s="3" t="e">
        <f>1/VLOOKUP($K445,'5-7 Weighting'!$BE$9:$BF$487,2,FALSE)</f>
        <v>#N/A</v>
      </c>
      <c r="Y445" s="3" t="e">
        <f t="shared" si="87"/>
        <v>#N/A</v>
      </c>
      <c r="Z445" s="3" t="e">
        <f>Y445/(VLOOKUP($BI445,'5-7 Weighting'!$BI$12:$BJ$23,2,FALSE)/VLOOKUP($BI445,'5-7 Weighting'!$BI$12:$BK$23,3,FALSE))</f>
        <v>#N/A</v>
      </c>
      <c r="AA445" s="3" t="e">
        <f t="shared" si="88"/>
        <v>#N/A</v>
      </c>
      <c r="AB445" s="3" t="e">
        <f>1/VLOOKUP($K445,'5-7 Weighting'!$BU$9:$BV$415,2,FALSE)</f>
        <v>#N/A</v>
      </c>
      <c r="AC445" s="3" t="e">
        <f t="shared" si="89"/>
        <v>#N/A</v>
      </c>
      <c r="AD445" s="3" t="e">
        <f>AC445/(VLOOKUP($BI445,'5-7 Weighting'!$BY$12:$BZ$23,2,FALSE)/(VLOOKUP($BI445,'5-7 Weighting'!$BY$12:$CA$23,3,FALSE)))</f>
        <v>#N/A</v>
      </c>
      <c r="AE445" s="3" t="e">
        <f t="shared" si="82"/>
        <v>#N/A</v>
      </c>
      <c r="AF445" s="3">
        <f>1/VLOOKUP($K445,'5-7 Weighting'!$CK$9:CL$445,2,FALSE)</f>
        <v>1</v>
      </c>
      <c r="AG445" s="3">
        <f t="shared" si="90"/>
        <v>12.604505555131235</v>
      </c>
      <c r="AH445" s="3">
        <f>AG445/(VLOOKUP($BI445,'5-7 Weighting'!$CO$12:$CP$23,2,FALSE)/(VLOOKUP($BI445,'5-7 Weighting'!$CO$12:$CQ$23,3,FALSE)))</f>
        <v>0.19317508622441926</v>
      </c>
      <c r="AI445" s="3">
        <f t="shared" si="83"/>
        <v>0.11435965104485619</v>
      </c>
      <c r="AJ445" s="3" t="s">
        <v>238</v>
      </c>
      <c r="AK445" s="6">
        <v>0.59199999999999997</v>
      </c>
      <c r="AL445" s="3" t="s">
        <v>157</v>
      </c>
      <c r="AM445" s="3"/>
      <c r="AN445" s="3"/>
      <c r="AO445" s="3" t="s">
        <v>5</v>
      </c>
      <c r="AP445" s="3" t="s">
        <v>6</v>
      </c>
      <c r="AQ445" s="3" t="s">
        <v>5</v>
      </c>
      <c r="AR445" s="3" t="s">
        <v>7</v>
      </c>
      <c r="AS445" s="3" t="s">
        <v>8</v>
      </c>
      <c r="AT445" s="3" t="s">
        <v>28</v>
      </c>
      <c r="AU445" s="3" t="s">
        <v>10</v>
      </c>
      <c r="AV445" s="3" t="s">
        <v>11</v>
      </c>
      <c r="AW445" s="4" t="s">
        <v>537</v>
      </c>
      <c r="AX445" s="4" t="s">
        <v>13</v>
      </c>
      <c r="AY445" s="4">
        <v>1996</v>
      </c>
      <c r="AZ445" s="3" t="s">
        <v>30</v>
      </c>
      <c r="BA445" s="3" t="s">
        <v>30</v>
      </c>
      <c r="BB445" s="3">
        <v>261</v>
      </c>
      <c r="BC445" s="3">
        <v>1</v>
      </c>
      <c r="BD445" s="3">
        <v>0</v>
      </c>
      <c r="BE445" s="3">
        <v>0</v>
      </c>
      <c r="BF445" s="3">
        <v>0</v>
      </c>
      <c r="BG445" s="4" t="s">
        <v>15</v>
      </c>
      <c r="BH445" s="4" t="s">
        <v>538</v>
      </c>
      <c r="BI445" s="4" t="s">
        <v>42</v>
      </c>
      <c r="BJ445" s="4" t="s">
        <v>33</v>
      </c>
      <c r="BK445" s="4"/>
      <c r="BL445" s="3">
        <v>0.59199999999999997</v>
      </c>
      <c r="BM445" s="3"/>
      <c r="BN445" s="3"/>
      <c r="BO445" s="3" t="s">
        <v>20</v>
      </c>
      <c r="BP445" s="3" t="s">
        <v>20</v>
      </c>
      <c r="BQ445" s="3"/>
    </row>
    <row r="446" spans="1:69" x14ac:dyDescent="0.25">
      <c r="A446" s="2">
        <v>30</v>
      </c>
      <c r="B446" s="3" t="s">
        <v>791</v>
      </c>
      <c r="C446" s="3">
        <v>30.1</v>
      </c>
      <c r="D446" s="3" t="s">
        <v>933</v>
      </c>
      <c r="E446" s="3" t="s">
        <v>793</v>
      </c>
      <c r="F446" s="3"/>
      <c r="G446" s="3"/>
      <c r="H446" s="3" t="str">
        <f>IF(AK446&lt;'2_3 - Outliers'!$F$11,"Exclude, Low outlier",IF(AK446&gt;'2_3 - Outliers'!$F$12,"Exclude, High outlier",""))</f>
        <v/>
      </c>
      <c r="I446" s="3">
        <f>IF(AM446="",VLOOKUP(BI446,'4 -Impute_SE'!$B$10:$C$21,2,FALSE),Database!AM446)</f>
        <v>0.1666</v>
      </c>
      <c r="J446" s="3">
        <f t="shared" si="78"/>
        <v>6.0024009603841542</v>
      </c>
      <c r="K446" s="3" t="s">
        <v>1445</v>
      </c>
      <c r="L446" s="3">
        <f>1/VLOOKUP($K446,'5-7 Weighting'!J:K,2,FALSE)</f>
        <v>0.33333333333333331</v>
      </c>
      <c r="M446" s="3">
        <f t="shared" si="79"/>
        <v>2.0008003201280511</v>
      </c>
      <c r="N446" s="3">
        <f>M446/(VLOOKUP($BI446,'5-7 Weighting'!$M$9:$N$20,2,FALSE)/VLOOKUP($BI446,'5-7 Weighting'!$M$9:$O$20,3,FALSE))</f>
        <v>1.2152907266934715E-2</v>
      </c>
      <c r="O446" s="3">
        <f t="shared" si="80"/>
        <v>7.2309798238261551E-3</v>
      </c>
      <c r="P446" s="3" t="e">
        <f>1/VLOOKUP($K446,'5-7 Weighting'!Y:Z,2,FALSE)</f>
        <v>#N/A</v>
      </c>
      <c r="Q446" s="3" t="e">
        <f t="shared" si="84"/>
        <v>#N/A</v>
      </c>
      <c r="R446" s="3" t="e">
        <f>Q446/(VLOOKUP($BI446,'5-7 Weighting'!$AC$12:$AD$20,2,FALSE)/(VLOOKUP($BI446,'5-7 Weighting'!$AC$12:$AE$20,3,FALSE)))</f>
        <v>#N/A</v>
      </c>
      <c r="S446" s="3" t="e">
        <f t="shared" si="81"/>
        <v>#N/A</v>
      </c>
      <c r="T446" s="3">
        <f>1/VLOOKUP($K446,'5-7 Weighting'!$AO$9:$AP$311,2,FALSE)</f>
        <v>0.5</v>
      </c>
      <c r="U446" s="3">
        <f t="shared" si="85"/>
        <v>3.0012004801920771</v>
      </c>
      <c r="V446" s="3">
        <f>U446/(VLOOKUP($BI446,'5-7 Weighting'!$AS$12:$AT$22,2,FALSE)/VLOOKUP($BI446,'5-7 Weighting'!$AS$12:$AU$22,3,FALSE))</f>
        <v>3.2825166763240946E-2</v>
      </c>
      <c r="W446" s="3">
        <f t="shared" si="86"/>
        <v>1.9530974224128361E-2</v>
      </c>
      <c r="X446" s="3" t="e">
        <f>1/VLOOKUP($K446,'5-7 Weighting'!$BE$9:$BF$487,2,FALSE)</f>
        <v>#N/A</v>
      </c>
      <c r="Y446" s="3" t="e">
        <f t="shared" si="87"/>
        <v>#N/A</v>
      </c>
      <c r="Z446" s="3" t="e">
        <f>Y446/(VLOOKUP($BI446,'5-7 Weighting'!$BI$12:$BJ$23,2,FALSE)/VLOOKUP($BI446,'5-7 Weighting'!$BI$12:$BK$23,3,FALSE))</f>
        <v>#N/A</v>
      </c>
      <c r="AA446" s="3" t="e">
        <f t="shared" si="88"/>
        <v>#N/A</v>
      </c>
      <c r="AB446" s="3" t="e">
        <f>1/VLOOKUP($K446,'5-7 Weighting'!$BU$9:$BV$415,2,FALSE)</f>
        <v>#N/A</v>
      </c>
      <c r="AC446" s="3" t="e">
        <f t="shared" si="89"/>
        <v>#N/A</v>
      </c>
      <c r="AD446" s="3" t="e">
        <f>AC446/(VLOOKUP($BI446,'5-7 Weighting'!$BY$12:$BZ$23,2,FALSE)/(VLOOKUP($BI446,'5-7 Weighting'!$BY$12:$CA$23,3,FALSE)))</f>
        <v>#N/A</v>
      </c>
      <c r="AE446" s="3" t="e">
        <f t="shared" si="82"/>
        <v>#N/A</v>
      </c>
      <c r="AF446" s="3" t="e">
        <f>1/VLOOKUP($K446,'5-7 Weighting'!$CK$9:CL$445,2,FALSE)</f>
        <v>#N/A</v>
      </c>
      <c r="AG446" s="3" t="e">
        <f t="shared" si="90"/>
        <v>#N/A</v>
      </c>
      <c r="AH446" s="3" t="e">
        <f>AG446/(VLOOKUP($BI446,'5-7 Weighting'!$CO$12:$CP$23,2,FALSE)/(VLOOKUP($BI446,'5-7 Weighting'!$CO$12:$CQ$23,3,FALSE)))</f>
        <v>#N/A</v>
      </c>
      <c r="AI446" s="3" t="e">
        <f t="shared" si="83"/>
        <v>#N/A</v>
      </c>
      <c r="AJ446" s="3" t="s">
        <v>846</v>
      </c>
      <c r="AK446" s="6">
        <v>0.59499999999999997</v>
      </c>
      <c r="AL446" s="3" t="s">
        <v>134</v>
      </c>
      <c r="AM446" s="3">
        <v>0.1666</v>
      </c>
      <c r="AN446" s="3" t="s">
        <v>26</v>
      </c>
      <c r="AO446" s="3" t="s">
        <v>5</v>
      </c>
      <c r="AP446" s="3" t="s">
        <v>6</v>
      </c>
      <c r="AQ446" s="3" t="s">
        <v>5</v>
      </c>
      <c r="AR446" s="3" t="s">
        <v>7</v>
      </c>
      <c r="AS446" s="3" t="s">
        <v>795</v>
      </c>
      <c r="AT446" s="3" t="s">
        <v>9</v>
      </c>
      <c r="AU446" s="3" t="s">
        <v>10</v>
      </c>
      <c r="AV446" s="3" t="s">
        <v>11</v>
      </c>
      <c r="AW446" s="4" t="s">
        <v>12</v>
      </c>
      <c r="AX446" s="4" t="s">
        <v>796</v>
      </c>
      <c r="AY446" s="4">
        <v>2005</v>
      </c>
      <c r="AZ446" s="3" t="s">
        <v>30</v>
      </c>
      <c r="BA446" s="3" t="s">
        <v>30</v>
      </c>
      <c r="BB446" s="3">
        <v>148</v>
      </c>
      <c r="BC446" s="3">
        <v>0</v>
      </c>
      <c r="BD446" s="3">
        <v>0</v>
      </c>
      <c r="BE446" s="3">
        <v>0</v>
      </c>
      <c r="BF446" s="3">
        <v>0</v>
      </c>
      <c r="BG446" s="4" t="s">
        <v>332</v>
      </c>
      <c r="BH446" s="4" t="s">
        <v>932</v>
      </c>
      <c r="BI446" s="4" t="s">
        <v>334</v>
      </c>
      <c r="BJ446" s="4" t="s">
        <v>18</v>
      </c>
      <c r="BK446" s="4"/>
      <c r="BL446" s="3">
        <v>0.25</v>
      </c>
      <c r="BM446" s="6"/>
      <c r="BN446" s="3">
        <v>1.2840254166877414</v>
      </c>
      <c r="BO446" s="3" t="s">
        <v>19</v>
      </c>
      <c r="BP446" s="3">
        <v>3.5714285714285712</v>
      </c>
      <c r="BQ446" s="3" t="s">
        <v>125</v>
      </c>
    </row>
    <row r="447" spans="1:69" x14ac:dyDescent="0.25">
      <c r="A447" s="2">
        <v>38</v>
      </c>
      <c r="B447" s="3" t="s">
        <v>104</v>
      </c>
      <c r="C447" s="3">
        <v>38.4</v>
      </c>
      <c r="D447" s="3" t="s">
        <v>114</v>
      </c>
      <c r="E447" s="3" t="s">
        <v>115</v>
      </c>
      <c r="F447" s="3"/>
      <c r="G447" s="3"/>
      <c r="H447" s="3" t="str">
        <f>IF(AK447&lt;'2_3 - Outliers'!$F$11,"Exclude, Low outlier",IF(AK447&gt;'2_3 - Outliers'!$F$12,"Exclude, High outlier",""))</f>
        <v/>
      </c>
      <c r="I447" s="3">
        <f>IF(AM447="",VLOOKUP(BI447,'4 -Impute_SE'!$B$10:$C$21,2,FALSE),Database!AM447)</f>
        <v>5.4009386828965854E-2</v>
      </c>
      <c r="J447" s="3">
        <f t="shared" si="78"/>
        <v>18.515300000845198</v>
      </c>
      <c r="K447" s="3" t="s">
        <v>1674</v>
      </c>
      <c r="L447" s="3">
        <f>1/VLOOKUP($K447,'5-7 Weighting'!J:K,2,FALSE)</f>
        <v>0.5</v>
      </c>
      <c r="M447" s="3">
        <f t="shared" si="79"/>
        <v>9.2576500004225988</v>
      </c>
      <c r="N447" s="3">
        <f>M447/(VLOOKUP($BI447,'5-7 Weighting'!$M$9:$N$20,2,FALSE)/VLOOKUP($BI447,'5-7 Weighting'!$M$9:$O$20,3,FALSE))</f>
        <v>0.51700505842498823</v>
      </c>
      <c r="O447" s="3">
        <f t="shared" si="80"/>
        <v>0.30865201987971796</v>
      </c>
      <c r="P447" s="3" t="e">
        <f>1/VLOOKUP($K447,'5-7 Weighting'!Y:Z,2,FALSE)</f>
        <v>#N/A</v>
      </c>
      <c r="Q447" s="3" t="e">
        <f t="shared" si="84"/>
        <v>#N/A</v>
      </c>
      <c r="R447" s="3" t="e">
        <f>Q447/(VLOOKUP($BI447,'5-7 Weighting'!$AC$12:$AD$20,2,FALSE)/(VLOOKUP($BI447,'5-7 Weighting'!$AC$12:$AE$20,3,FALSE)))</f>
        <v>#N/A</v>
      </c>
      <c r="S447" s="3" t="e">
        <f t="shared" si="81"/>
        <v>#N/A</v>
      </c>
      <c r="T447" s="3" t="e">
        <f>1/VLOOKUP($K447,'5-7 Weighting'!$AO$9:$AP$311,2,FALSE)</f>
        <v>#N/A</v>
      </c>
      <c r="U447" s="3" t="e">
        <f t="shared" si="85"/>
        <v>#N/A</v>
      </c>
      <c r="V447" s="3" t="e">
        <f>U447/(VLOOKUP($BI447,'5-7 Weighting'!$AS$12:$AT$22,2,FALSE)/VLOOKUP($BI447,'5-7 Weighting'!$AS$12:$AU$22,3,FALSE))</f>
        <v>#N/A</v>
      </c>
      <c r="W447" s="3" t="e">
        <f t="shared" si="86"/>
        <v>#N/A</v>
      </c>
      <c r="X447" s="3">
        <f>1/VLOOKUP($K447,'5-7 Weighting'!$BE$9:$BF$487,2,FALSE)</f>
        <v>0.5</v>
      </c>
      <c r="Y447" s="3">
        <f t="shared" si="87"/>
        <v>9.2576500004225988</v>
      </c>
      <c r="Z447" s="3">
        <f>Y447/(VLOOKUP($BI447,'5-7 Weighting'!$BI$12:$BJ$23,2,FALSE)/VLOOKUP($BI447,'5-7 Weighting'!$BI$12:$BK$23,3,FALSE))</f>
        <v>0.50951248471077548</v>
      </c>
      <c r="AA447" s="3">
        <f t="shared" si="88"/>
        <v>0.30417895337233297</v>
      </c>
      <c r="AB447" s="3" t="e">
        <f>1/VLOOKUP($K447,'5-7 Weighting'!$BU$9:$BV$415,2,FALSE)</f>
        <v>#N/A</v>
      </c>
      <c r="AC447" s="3" t="e">
        <f t="shared" si="89"/>
        <v>#N/A</v>
      </c>
      <c r="AD447" s="3" t="e">
        <f>AC447/(VLOOKUP($BI447,'5-7 Weighting'!$BY$12:$BZ$23,2,FALSE)/(VLOOKUP($BI447,'5-7 Weighting'!$BY$12:$CA$23,3,FALSE)))</f>
        <v>#N/A</v>
      </c>
      <c r="AE447" s="3" t="e">
        <f t="shared" si="82"/>
        <v>#N/A</v>
      </c>
      <c r="AF447" s="3">
        <f>1/VLOOKUP($K447,'5-7 Weighting'!$CK$9:CL$445,2,FALSE)</f>
        <v>0.5</v>
      </c>
      <c r="AG447" s="3">
        <f t="shared" si="90"/>
        <v>9.2576500004225988</v>
      </c>
      <c r="AH447" s="3">
        <f>AG447/(VLOOKUP($BI447,'5-7 Weighting'!$CO$12:$CP$23,2,FALSE)/(VLOOKUP($BI447,'5-7 Weighting'!$CO$12:$CQ$23,3,FALSE)))</f>
        <v>0.52731266401359256</v>
      </c>
      <c r="AI447" s="3">
        <f t="shared" si="83"/>
        <v>0.31480566041611474</v>
      </c>
      <c r="AJ447" s="3"/>
      <c r="AK447" s="6">
        <v>0.59699999999999998</v>
      </c>
      <c r="AL447" s="3" t="s">
        <v>4</v>
      </c>
      <c r="AM447" s="3"/>
      <c r="AN447" s="3"/>
      <c r="AO447" s="3" t="s">
        <v>5</v>
      </c>
      <c r="AP447" s="3" t="s">
        <v>6</v>
      </c>
      <c r="AQ447" s="3" t="s">
        <v>5</v>
      </c>
      <c r="AR447" s="3" t="s">
        <v>7</v>
      </c>
      <c r="AS447" s="3" t="s">
        <v>37</v>
      </c>
      <c r="AT447" s="3" t="s">
        <v>9</v>
      </c>
      <c r="AU447" s="3" t="s">
        <v>10</v>
      </c>
      <c r="AV447" s="3" t="s">
        <v>107</v>
      </c>
      <c r="AW447" s="4" t="s">
        <v>108</v>
      </c>
      <c r="AX447" s="4" t="s">
        <v>109</v>
      </c>
      <c r="AY447" s="4">
        <v>2010</v>
      </c>
      <c r="AZ447" s="3" t="s">
        <v>14</v>
      </c>
      <c r="BA447" s="3" t="s">
        <v>14</v>
      </c>
      <c r="BB447" s="3">
        <v>1000</v>
      </c>
      <c r="BC447" s="3">
        <v>1</v>
      </c>
      <c r="BD447" s="3">
        <v>0</v>
      </c>
      <c r="BE447" s="3">
        <v>0</v>
      </c>
      <c r="BF447" s="3">
        <v>0</v>
      </c>
      <c r="BG447" s="4" t="s">
        <v>15</v>
      </c>
      <c r="BH447" s="4" t="s">
        <v>110</v>
      </c>
      <c r="BI447" s="4" t="s">
        <v>32</v>
      </c>
      <c r="BJ447" s="4" t="s">
        <v>111</v>
      </c>
      <c r="BK447" s="4"/>
      <c r="BL447" s="3">
        <v>1.9999999999999999E-6</v>
      </c>
      <c r="BM447" s="3"/>
      <c r="BN447" s="3">
        <v>1.000002000002</v>
      </c>
      <c r="BO447" s="3" t="s">
        <v>19</v>
      </c>
      <c r="BP447" s="3" t="s">
        <v>20</v>
      </c>
      <c r="BQ447" s="3"/>
    </row>
    <row r="448" spans="1:69" x14ac:dyDescent="0.25">
      <c r="A448" s="2">
        <v>69</v>
      </c>
      <c r="B448" s="3" t="s">
        <v>61</v>
      </c>
      <c r="C448" s="3">
        <v>69.099999999999994</v>
      </c>
      <c r="D448" s="3" t="s">
        <v>92</v>
      </c>
      <c r="E448" s="3" t="s">
        <v>63</v>
      </c>
      <c r="F448" s="3"/>
      <c r="G448" s="3"/>
      <c r="H448" s="3" t="str">
        <f>IF(AK448&lt;'2_3 - Outliers'!$F$11,"Exclude, Low outlier",IF(AK448&gt;'2_3 - Outliers'!$F$12,"Exclude, High outlier",""))</f>
        <v/>
      </c>
      <c r="I448" s="3">
        <f>IF(AM448="",VLOOKUP(BI448,'4 -Impute_SE'!$B$10:$C$21,2,FALSE),Database!AM448)</f>
        <v>0.15267175572519082</v>
      </c>
      <c r="J448" s="3">
        <f t="shared" si="78"/>
        <v>6.5500000000000007</v>
      </c>
      <c r="K448" s="3" t="s">
        <v>1790</v>
      </c>
      <c r="L448" s="3">
        <f>1/VLOOKUP($K448,'5-7 Weighting'!J:K,2,FALSE)</f>
        <v>0.5</v>
      </c>
      <c r="M448" s="3">
        <f t="shared" si="79"/>
        <v>3.2750000000000004</v>
      </c>
      <c r="N448" s="3">
        <f>M448/(VLOOKUP($BI448,'5-7 Weighting'!$M$9:$N$20,2,FALSE)/VLOOKUP($BI448,'5-7 Weighting'!$M$9:$O$20,3,FALSE))</f>
        <v>6.6345352171008717E-2</v>
      </c>
      <c r="O448" s="3">
        <f t="shared" si="80"/>
        <v>3.9807211302605228E-2</v>
      </c>
      <c r="P448" s="3" t="e">
        <f>1/VLOOKUP($K448,'5-7 Weighting'!Y:Z,2,FALSE)</f>
        <v>#N/A</v>
      </c>
      <c r="Q448" s="3" t="e">
        <f t="shared" si="84"/>
        <v>#N/A</v>
      </c>
      <c r="R448" s="3" t="e">
        <f>Q448/(VLOOKUP($BI448,'5-7 Weighting'!$AC$12:$AD$20,2,FALSE)/(VLOOKUP($BI448,'5-7 Weighting'!$AC$12:$AE$20,3,FALSE)))</f>
        <v>#N/A</v>
      </c>
      <c r="S448" s="3" t="e">
        <f t="shared" si="81"/>
        <v>#N/A</v>
      </c>
      <c r="T448" s="3" t="e">
        <f>1/VLOOKUP($K448,'5-7 Weighting'!$AO$9:$AP$311,2,FALSE)</f>
        <v>#N/A</v>
      </c>
      <c r="U448" s="3" t="e">
        <f t="shared" si="85"/>
        <v>#N/A</v>
      </c>
      <c r="V448" s="3" t="e">
        <f>U448/(VLOOKUP($BI448,'5-7 Weighting'!$AS$12:$AT$22,2,FALSE)/VLOOKUP($BI448,'5-7 Weighting'!$AS$12:$AU$22,3,FALSE))</f>
        <v>#N/A</v>
      </c>
      <c r="W448" s="3" t="e">
        <f t="shared" si="86"/>
        <v>#N/A</v>
      </c>
      <c r="X448" s="3">
        <f>1/VLOOKUP($K448,'5-7 Weighting'!$BE$9:$BF$487,2,FALSE)</f>
        <v>1</v>
      </c>
      <c r="Y448" s="3">
        <f t="shared" si="87"/>
        <v>6.5500000000000007</v>
      </c>
      <c r="Z448" s="3">
        <f>Y448/(VLOOKUP($BI448,'5-7 Weighting'!$BI$12:$BJ$23,2,FALSE)/VLOOKUP($BI448,'5-7 Weighting'!$BI$12:$BK$23,3,FALSE))</f>
        <v>0.10343853727812453</v>
      </c>
      <c r="AA448" s="3">
        <f t="shared" si="88"/>
        <v>6.2063122366874716E-2</v>
      </c>
      <c r="AB448" s="3">
        <f>1/VLOOKUP($K448,'5-7 Weighting'!$BU$9:$BV$415,2,FALSE)</f>
        <v>0.5</v>
      </c>
      <c r="AC448" s="3">
        <f t="shared" si="89"/>
        <v>3.2750000000000004</v>
      </c>
      <c r="AD448" s="3">
        <f>AC448/(VLOOKUP($BI448,'5-7 Weighting'!$BY$12:$BZ$23,2,FALSE)/(VLOOKUP($BI448,'5-7 Weighting'!$BY$12:$CA$23,3,FALSE)))</f>
        <v>0.17597272523026755</v>
      </c>
      <c r="AE448" s="3">
        <f t="shared" si="82"/>
        <v>0.10558363513816053</v>
      </c>
      <c r="AF448" s="3" t="e">
        <f>1/VLOOKUP($K448,'5-7 Weighting'!$CK$9:CL$445,2,FALSE)</f>
        <v>#N/A</v>
      </c>
      <c r="AG448" s="3" t="e">
        <f t="shared" si="90"/>
        <v>#N/A</v>
      </c>
      <c r="AH448" s="3" t="e">
        <f>AG448/(VLOOKUP($BI448,'5-7 Weighting'!$CO$12:$CP$23,2,FALSE)/(VLOOKUP($BI448,'5-7 Weighting'!$CO$12:$CQ$23,3,FALSE)))</f>
        <v>#N/A</v>
      </c>
      <c r="AI448" s="3" t="e">
        <f t="shared" si="83"/>
        <v>#N/A</v>
      </c>
      <c r="AJ448" s="3" t="s">
        <v>64</v>
      </c>
      <c r="AK448" s="6">
        <v>0.6</v>
      </c>
      <c r="AL448" s="3" t="s">
        <v>4</v>
      </c>
      <c r="AM448" s="3">
        <v>0.15267175572519082</v>
      </c>
      <c r="AN448" s="3" t="s">
        <v>26</v>
      </c>
      <c r="AO448" s="3" t="s">
        <v>5</v>
      </c>
      <c r="AP448" s="3" t="s">
        <v>6</v>
      </c>
      <c r="AQ448" s="3" t="s">
        <v>5</v>
      </c>
      <c r="AR448" s="3" t="s">
        <v>7</v>
      </c>
      <c r="AS448" s="3" t="s">
        <v>65</v>
      </c>
      <c r="AT448" s="3" t="s">
        <v>28</v>
      </c>
      <c r="AU448" s="3" t="s">
        <v>10</v>
      </c>
      <c r="AV448" s="3" t="s">
        <v>11</v>
      </c>
      <c r="AW448" s="4" t="s">
        <v>66</v>
      </c>
      <c r="AX448" s="4" t="s">
        <v>67</v>
      </c>
      <c r="AY448" s="4">
        <v>2009</v>
      </c>
      <c r="AZ448" s="3" t="s">
        <v>30</v>
      </c>
      <c r="BA448" s="3" t="s">
        <v>14</v>
      </c>
      <c r="BB448" s="3">
        <v>236</v>
      </c>
      <c r="BC448" s="3">
        <v>0</v>
      </c>
      <c r="BD448" s="3">
        <v>0</v>
      </c>
      <c r="BE448" s="3">
        <v>1</v>
      </c>
      <c r="BF448" s="3">
        <v>1</v>
      </c>
      <c r="BG448" s="4" t="s">
        <v>15</v>
      </c>
      <c r="BH448" s="4" t="s">
        <v>41</v>
      </c>
      <c r="BI448" s="4" t="s">
        <v>42</v>
      </c>
      <c r="BJ448" s="4" t="s">
        <v>33</v>
      </c>
      <c r="BK448" s="4"/>
      <c r="BL448" s="3">
        <v>0.59599999999999997</v>
      </c>
      <c r="BM448" s="3"/>
      <c r="BN448" s="3"/>
      <c r="BO448" s="3" t="s">
        <v>20</v>
      </c>
      <c r="BP448" s="3">
        <v>3.93</v>
      </c>
      <c r="BQ448" s="3"/>
    </row>
    <row r="449" spans="1:69" x14ac:dyDescent="0.25">
      <c r="A449" s="2">
        <v>55</v>
      </c>
      <c r="B449" s="3" t="s">
        <v>574</v>
      </c>
      <c r="C449" s="3">
        <v>55.1</v>
      </c>
      <c r="D449" s="3" t="s">
        <v>971</v>
      </c>
      <c r="E449" s="3" t="s">
        <v>575</v>
      </c>
      <c r="F449" s="3"/>
      <c r="G449" s="3"/>
      <c r="H449" s="3" t="str">
        <f>IF(AK449&lt;'2_3 - Outliers'!$F$11,"Exclude, Low outlier",IF(AK449&gt;'2_3 - Outliers'!$F$12,"Exclude, High outlier",""))</f>
        <v/>
      </c>
      <c r="I449" s="3">
        <f>IF(AM449="",VLOOKUP(BI449,'4 -Impute_SE'!$B$10:$C$21,2,FALSE),Database!AM449)</f>
        <v>8.8303341176470582E-2</v>
      </c>
      <c r="J449" s="3">
        <f t="shared" si="78"/>
        <v>11.324599801966057</v>
      </c>
      <c r="K449" s="3" t="s">
        <v>1563</v>
      </c>
      <c r="L449" s="3">
        <f>1/VLOOKUP($K449,'5-7 Weighting'!J:K,2,FALSE)</f>
        <v>0.33333333333333331</v>
      </c>
      <c r="M449" s="3">
        <f t="shared" si="79"/>
        <v>3.7748666006553524</v>
      </c>
      <c r="N449" s="3">
        <f>M449/(VLOOKUP($BI449,'5-7 Weighting'!$M$9:$N$20,2,FALSE)/VLOOKUP($BI449,'5-7 Weighting'!$M$9:$O$20,3,FALSE))</f>
        <v>0.35664932710071007</v>
      </c>
      <c r="O449" s="3">
        <f t="shared" si="80"/>
        <v>0.21415462503706204</v>
      </c>
      <c r="P449" s="3" t="e">
        <f>1/VLOOKUP($K449,'5-7 Weighting'!Y:Z,2,FALSE)</f>
        <v>#N/A</v>
      </c>
      <c r="Q449" s="3" t="e">
        <f t="shared" si="84"/>
        <v>#N/A</v>
      </c>
      <c r="R449" s="3" t="e">
        <f>Q449/(VLOOKUP($BI449,'5-7 Weighting'!$AC$12:$AD$20,2,FALSE)/(VLOOKUP($BI449,'5-7 Weighting'!$AC$12:$AE$20,3,FALSE)))</f>
        <v>#N/A</v>
      </c>
      <c r="S449" s="3" t="e">
        <f t="shared" si="81"/>
        <v>#N/A</v>
      </c>
      <c r="T449" s="3" t="e">
        <f>1/VLOOKUP($K449,'5-7 Weighting'!$AO$9:$AP$311,2,FALSE)</f>
        <v>#N/A</v>
      </c>
      <c r="U449" s="3" t="e">
        <f t="shared" si="85"/>
        <v>#N/A</v>
      </c>
      <c r="V449" s="3" t="e">
        <f>U449/(VLOOKUP($BI449,'5-7 Weighting'!$AS$12:$AT$22,2,FALSE)/VLOOKUP($BI449,'5-7 Weighting'!$AS$12:$AU$22,3,FALSE))</f>
        <v>#N/A</v>
      </c>
      <c r="W449" s="3" t="e">
        <f t="shared" si="86"/>
        <v>#N/A</v>
      </c>
      <c r="X449" s="3">
        <f>1/VLOOKUP($K449,'5-7 Weighting'!$BE$9:$BF$487,2,FALSE)</f>
        <v>0.33333333333333331</v>
      </c>
      <c r="Y449" s="3">
        <f t="shared" si="87"/>
        <v>3.7748666006553524</v>
      </c>
      <c r="Z449" s="3">
        <f>Y449/(VLOOKUP($BI449,'5-7 Weighting'!$BI$12:$BJ$23,2,FALSE)/VLOOKUP($BI449,'5-7 Weighting'!$BI$12:$BK$23,3,FALSE))</f>
        <v>0.27972444141062741</v>
      </c>
      <c r="AA449" s="3">
        <f t="shared" si="88"/>
        <v>0.16796409893990594</v>
      </c>
      <c r="AB449" s="3">
        <f>1/VLOOKUP($K449,'5-7 Weighting'!$BU$9:$BV$415,2,FALSE)</f>
        <v>0.33333333333333331</v>
      </c>
      <c r="AC449" s="3">
        <f t="shared" si="89"/>
        <v>3.7748666006553524</v>
      </c>
      <c r="AD449" s="3">
        <f>AC449/(VLOOKUP($BI449,'5-7 Weighting'!$BY$12:$BZ$23,2,FALSE)/(VLOOKUP($BI449,'5-7 Weighting'!$BY$12:$CA$23,3,FALSE)))</f>
        <v>0.28182849160300039</v>
      </c>
      <c r="AE449" s="3">
        <f t="shared" si="82"/>
        <v>0.16922750264143474</v>
      </c>
      <c r="AF449" s="3">
        <f>1/VLOOKUP($K449,'5-7 Weighting'!$CK$9:CL$445,2,FALSE)</f>
        <v>0.33333333333333331</v>
      </c>
      <c r="AG449" s="3">
        <f t="shared" si="90"/>
        <v>3.7748666006553524</v>
      </c>
      <c r="AH449" s="3">
        <f>AG449/(VLOOKUP($BI449,'5-7 Weighting'!$CO$12:$CP$23,2,FALSE)/(VLOOKUP($BI449,'5-7 Weighting'!$CO$12:$CQ$23,3,FALSE)))</f>
        <v>0.28813689675596377</v>
      </c>
      <c r="AI449" s="3">
        <f t="shared" si="83"/>
        <v>0.17301546475844515</v>
      </c>
      <c r="AJ449" s="3" t="s">
        <v>576</v>
      </c>
      <c r="AK449" s="6">
        <v>0.60046271999999989</v>
      </c>
      <c r="AL449" s="3" t="s">
        <v>72</v>
      </c>
      <c r="AM449" s="3">
        <v>8.8303341176470582E-2</v>
      </c>
      <c r="AN449" s="3" t="s">
        <v>26</v>
      </c>
      <c r="AO449" s="3" t="s">
        <v>5</v>
      </c>
      <c r="AP449" s="3" t="s">
        <v>6</v>
      </c>
      <c r="AQ449" s="3" t="s">
        <v>5</v>
      </c>
      <c r="AR449" s="3" t="s">
        <v>551</v>
      </c>
      <c r="AS449" s="3" t="s">
        <v>37</v>
      </c>
      <c r="AT449" s="3" t="s">
        <v>56</v>
      </c>
      <c r="AU449" s="3" t="s">
        <v>10</v>
      </c>
      <c r="AV449" s="3" t="s">
        <v>11</v>
      </c>
      <c r="AW449" s="4" t="s">
        <v>12</v>
      </c>
      <c r="AX449" s="4" t="s">
        <v>13</v>
      </c>
      <c r="AY449" s="4" t="s">
        <v>151</v>
      </c>
      <c r="AZ449" s="3" t="s">
        <v>2425</v>
      </c>
      <c r="BA449" s="3" t="s">
        <v>14</v>
      </c>
      <c r="BB449" s="3">
        <v>1000</v>
      </c>
      <c r="BC449" s="3">
        <v>1</v>
      </c>
      <c r="BD449" s="3">
        <v>0</v>
      </c>
      <c r="BE449" s="3">
        <v>1</v>
      </c>
      <c r="BF449" s="3">
        <v>1</v>
      </c>
      <c r="BG449" s="4" t="s">
        <v>332</v>
      </c>
      <c r="BH449" s="4" t="s">
        <v>532</v>
      </c>
      <c r="BI449" s="4" t="s">
        <v>468</v>
      </c>
      <c r="BJ449" s="4" t="s">
        <v>58</v>
      </c>
      <c r="BK449" s="4" t="s">
        <v>59</v>
      </c>
      <c r="BL449" s="3">
        <v>3.5999999999999999E-3</v>
      </c>
      <c r="BM449" s="3">
        <v>1.0036064877830035</v>
      </c>
      <c r="BN449" s="3"/>
      <c r="BO449" s="3" t="s">
        <v>60</v>
      </c>
      <c r="BP449" s="3">
        <v>6.8</v>
      </c>
      <c r="BQ449" s="3"/>
    </row>
    <row r="450" spans="1:69" x14ac:dyDescent="0.25">
      <c r="A450" s="2">
        <v>38</v>
      </c>
      <c r="B450" s="3" t="s">
        <v>104</v>
      </c>
      <c r="C450" s="3">
        <v>38.200000000000003</v>
      </c>
      <c r="D450" s="3" t="s">
        <v>105</v>
      </c>
      <c r="E450" s="3" t="s">
        <v>106</v>
      </c>
      <c r="F450" s="3"/>
      <c r="G450" s="3"/>
      <c r="H450" s="3" t="str">
        <f>IF(AK450&lt;'2_3 - Outliers'!$F$11,"Exclude, Low outlier",IF(AK450&gt;'2_3 - Outliers'!$F$12,"Exclude, High outlier",""))</f>
        <v/>
      </c>
      <c r="I450" s="3">
        <f>IF(AM450="",VLOOKUP(BI450,'4 -Impute_SE'!$B$10:$C$21,2,FALSE),Database!AM450)</f>
        <v>5.4009386828965854E-2</v>
      </c>
      <c r="J450" s="3">
        <f t="shared" ref="J450:J490" si="91">1/I450</f>
        <v>18.515300000845198</v>
      </c>
      <c r="K450" s="3" t="s">
        <v>1791</v>
      </c>
      <c r="L450" s="3">
        <f>1/VLOOKUP($K450,'5-7 Weighting'!J:K,2,FALSE)</f>
        <v>1</v>
      </c>
      <c r="M450" s="3">
        <f t="shared" ref="M450:M490" si="92">J450*L450</f>
        <v>18.515300000845198</v>
      </c>
      <c r="N450" s="3">
        <f>M450/(VLOOKUP($BI450,'5-7 Weighting'!$M$9:$N$20,2,FALSE)/VLOOKUP($BI450,'5-7 Weighting'!$M$9:$O$20,3,FALSE))</f>
        <v>1.0340101168499765</v>
      </c>
      <c r="O450" s="3">
        <f t="shared" ref="O450:O490" si="93">N450*AK450</f>
        <v>0.62764414092793575</v>
      </c>
      <c r="P450" s="3" t="e">
        <f>1/VLOOKUP($K450,'5-7 Weighting'!Y:Z,2,FALSE)</f>
        <v>#N/A</v>
      </c>
      <c r="Q450" s="3" t="e">
        <f t="shared" si="84"/>
        <v>#N/A</v>
      </c>
      <c r="R450" s="3" t="e">
        <f>Q450/(VLOOKUP($BI450,'5-7 Weighting'!$AC$12:$AD$20,2,FALSE)/(VLOOKUP($BI450,'5-7 Weighting'!$AC$12:$AE$20,3,FALSE)))</f>
        <v>#N/A</v>
      </c>
      <c r="S450" s="3" t="e">
        <f t="shared" ref="S450:S490" si="94">R450*$AK450</f>
        <v>#N/A</v>
      </c>
      <c r="T450" s="3" t="e">
        <f>1/VLOOKUP($K450,'5-7 Weighting'!$AO$9:$AP$311,2,FALSE)</f>
        <v>#N/A</v>
      </c>
      <c r="U450" s="3" t="e">
        <f t="shared" si="85"/>
        <v>#N/A</v>
      </c>
      <c r="V450" s="3" t="e">
        <f>U450/(VLOOKUP($BI450,'5-7 Weighting'!$AS$12:$AT$22,2,FALSE)/VLOOKUP($BI450,'5-7 Weighting'!$AS$12:$AU$22,3,FALSE))</f>
        <v>#N/A</v>
      </c>
      <c r="W450" s="3" t="e">
        <f t="shared" si="86"/>
        <v>#N/A</v>
      </c>
      <c r="X450" s="3">
        <f>1/VLOOKUP($K450,'5-7 Weighting'!$BE$9:$BF$487,2,FALSE)</f>
        <v>1</v>
      </c>
      <c r="Y450" s="3">
        <f t="shared" si="87"/>
        <v>18.515300000845198</v>
      </c>
      <c r="Z450" s="3">
        <f>Y450/(VLOOKUP($BI450,'5-7 Weighting'!$BI$12:$BJ$23,2,FALSE)/VLOOKUP($BI450,'5-7 Weighting'!$BI$12:$BK$23,3,FALSE))</f>
        <v>1.019024969421551</v>
      </c>
      <c r="AA450" s="3">
        <f t="shared" si="88"/>
        <v>0.61854815643888139</v>
      </c>
      <c r="AB450" s="3" t="e">
        <f>1/VLOOKUP($K450,'5-7 Weighting'!$BU$9:$BV$415,2,FALSE)</f>
        <v>#N/A</v>
      </c>
      <c r="AC450" s="3" t="e">
        <f t="shared" si="89"/>
        <v>#N/A</v>
      </c>
      <c r="AD450" s="3" t="e">
        <f>AC450/(VLOOKUP($BI450,'5-7 Weighting'!$BY$12:$BZ$23,2,FALSE)/(VLOOKUP($BI450,'5-7 Weighting'!$BY$12:$CA$23,3,FALSE)))</f>
        <v>#N/A</v>
      </c>
      <c r="AE450" s="3" t="e">
        <f t="shared" ref="AE450:AE490" si="95">AD450*$AK450</f>
        <v>#N/A</v>
      </c>
      <c r="AF450" s="3">
        <f>1/VLOOKUP($K450,'5-7 Weighting'!$CK$9:CL$445,2,FALSE)</f>
        <v>1</v>
      </c>
      <c r="AG450" s="3">
        <f t="shared" si="90"/>
        <v>18.515300000845198</v>
      </c>
      <c r="AH450" s="3">
        <f>AG450/(VLOOKUP($BI450,'5-7 Weighting'!$CO$12:$CP$23,2,FALSE)/(VLOOKUP($BI450,'5-7 Weighting'!$CO$12:$CQ$23,3,FALSE)))</f>
        <v>1.0546253280271851</v>
      </c>
      <c r="AI450" s="3">
        <f t="shared" ref="AI450:AI490" si="96">AH450*$AK450</f>
        <v>0.6401575741125014</v>
      </c>
      <c r="AJ450" s="3"/>
      <c r="AK450" s="6">
        <v>0.60699999999999998</v>
      </c>
      <c r="AL450" s="3" t="s">
        <v>4</v>
      </c>
      <c r="AM450" s="3"/>
      <c r="AN450" s="3"/>
      <c r="AO450" s="3" t="s">
        <v>5</v>
      </c>
      <c r="AP450" s="3" t="s">
        <v>6</v>
      </c>
      <c r="AQ450" s="3" t="s">
        <v>5</v>
      </c>
      <c r="AR450" s="3" t="s">
        <v>7</v>
      </c>
      <c r="AS450" s="3" t="s">
        <v>37</v>
      </c>
      <c r="AT450" s="3" t="s">
        <v>9</v>
      </c>
      <c r="AU450" s="3" t="s">
        <v>10</v>
      </c>
      <c r="AV450" s="3" t="s">
        <v>107</v>
      </c>
      <c r="AW450" s="4" t="s">
        <v>108</v>
      </c>
      <c r="AX450" s="4" t="s">
        <v>109</v>
      </c>
      <c r="AY450" s="4">
        <v>2010</v>
      </c>
      <c r="AZ450" s="3" t="s">
        <v>14</v>
      </c>
      <c r="BA450" s="3" t="s">
        <v>14</v>
      </c>
      <c r="BB450" s="3">
        <v>1000</v>
      </c>
      <c r="BC450" s="3">
        <v>1</v>
      </c>
      <c r="BD450" s="3">
        <v>0</v>
      </c>
      <c r="BE450" s="3">
        <v>0</v>
      </c>
      <c r="BF450" s="3">
        <v>0</v>
      </c>
      <c r="BG450" s="4" t="s">
        <v>15</v>
      </c>
      <c r="BH450" s="4" t="s">
        <v>110</v>
      </c>
      <c r="BI450" s="4" t="s">
        <v>32</v>
      </c>
      <c r="BJ450" s="4" t="s">
        <v>111</v>
      </c>
      <c r="BK450" s="4"/>
      <c r="BL450" s="3">
        <v>1.9999999999999999E-6</v>
      </c>
      <c r="BM450" s="3"/>
      <c r="BN450" s="3">
        <v>1.000002000002</v>
      </c>
      <c r="BO450" s="3" t="s">
        <v>19</v>
      </c>
      <c r="BP450" s="3" t="s">
        <v>20</v>
      </c>
      <c r="BQ450" s="3"/>
    </row>
    <row r="451" spans="1:69" x14ac:dyDescent="0.25">
      <c r="A451" s="2">
        <v>160</v>
      </c>
      <c r="B451" s="3" t="s">
        <v>1207</v>
      </c>
      <c r="C451" s="3">
        <v>160.19999999999999</v>
      </c>
      <c r="D451" s="3" t="s">
        <v>1216</v>
      </c>
      <c r="E451" s="3" t="s">
        <v>1215</v>
      </c>
      <c r="F451" s="3"/>
      <c r="G451" s="3"/>
      <c r="H451" s="3" t="str">
        <f>IF(AK451&lt;'2_3 - Outliers'!$F$11,"Exclude, Low outlier",IF(AK451&gt;'2_3 - Outliers'!$F$12,"Exclude, High outlier",""))</f>
        <v/>
      </c>
      <c r="I451" s="3">
        <f>IF(AM451="",VLOOKUP(BI451,'4 -Impute_SE'!$B$10:$C$21,2,FALSE),Database!AM451)</f>
        <v>3.6965224234214548E-2</v>
      </c>
      <c r="J451" s="3">
        <f t="shared" si="91"/>
        <v>27.052453237235135</v>
      </c>
      <c r="K451" s="3" t="s">
        <v>1792</v>
      </c>
      <c r="L451" s="3">
        <f>1/VLOOKUP($K451,'5-7 Weighting'!J:K,2,FALSE)</f>
        <v>1</v>
      </c>
      <c r="M451" s="3">
        <f t="shared" si="92"/>
        <v>27.052453237235135</v>
      </c>
      <c r="N451" s="3">
        <f>M451/(VLOOKUP($BI451,'5-7 Weighting'!$M$9:$N$20,2,FALSE)/VLOOKUP($BI451,'5-7 Weighting'!$M$9:$O$20,3,FALSE))</f>
        <v>0.38802003147309916</v>
      </c>
      <c r="O451" s="3">
        <f t="shared" si="93"/>
        <v>0.23763892409571899</v>
      </c>
      <c r="P451" s="3" t="e">
        <f>1/VLOOKUP($K451,'5-7 Weighting'!Y:Z,2,FALSE)</f>
        <v>#N/A</v>
      </c>
      <c r="Q451" s="3" t="e">
        <f t="shared" ref="Q451:Q490" si="97">$J451*P451</f>
        <v>#N/A</v>
      </c>
      <c r="R451" s="3" t="e">
        <f>Q451/(VLOOKUP($BI451,'5-7 Weighting'!$AC$12:$AD$20,2,FALSE)/(VLOOKUP($BI451,'5-7 Weighting'!$AC$12:$AE$20,3,FALSE)))</f>
        <v>#N/A</v>
      </c>
      <c r="S451" s="3" t="e">
        <f t="shared" si="94"/>
        <v>#N/A</v>
      </c>
      <c r="T451" s="3" t="e">
        <f>1/VLOOKUP($K451,'5-7 Weighting'!$AO$9:$AP$311,2,FALSE)</f>
        <v>#N/A</v>
      </c>
      <c r="U451" s="3" t="e">
        <f t="shared" ref="U451:U490" si="98">$J451*T451</f>
        <v>#N/A</v>
      </c>
      <c r="V451" s="3" t="e">
        <f>U451/(VLOOKUP($BI451,'5-7 Weighting'!$AS$12:$AT$22,2,FALSE)/VLOOKUP($BI451,'5-7 Weighting'!$AS$12:$AU$22,3,FALSE))</f>
        <v>#N/A</v>
      </c>
      <c r="W451" s="3" t="e">
        <f t="shared" ref="W451:W490" si="99">V451*$AK451</f>
        <v>#N/A</v>
      </c>
      <c r="X451" s="3">
        <f>1/VLOOKUP($K451,'5-7 Weighting'!$BE$9:$BF$487,2,FALSE)</f>
        <v>1</v>
      </c>
      <c r="Y451" s="3">
        <f t="shared" ref="Y451:Y490" si="100">$J451*X451</f>
        <v>27.052453237235135</v>
      </c>
      <c r="Z451" s="3">
        <f>Y451/(VLOOKUP($BI451,'5-7 Weighting'!$BI$12:$BJ$23,2,FALSE)/VLOOKUP($BI451,'5-7 Weighting'!$BI$12:$BK$23,3,FALSE))</f>
        <v>0.40683774886600377</v>
      </c>
      <c r="AA451" s="3">
        <f t="shared" ref="AA451:AA490" si="101">Z451*$AK451</f>
        <v>0.24916364383302247</v>
      </c>
      <c r="AB451" s="3" t="e">
        <f>1/VLOOKUP($K451,'5-7 Weighting'!$BU$9:$BV$415,2,FALSE)</f>
        <v>#N/A</v>
      </c>
      <c r="AC451" s="3" t="e">
        <f t="shared" ref="AC451:AC490" si="102">$J451*AB451</f>
        <v>#N/A</v>
      </c>
      <c r="AD451" s="3" t="e">
        <f>AC451/(VLOOKUP($BI451,'5-7 Weighting'!$BY$12:$BZ$23,2,FALSE)/(VLOOKUP($BI451,'5-7 Weighting'!$BY$12:$CA$23,3,FALSE)))</f>
        <v>#N/A</v>
      </c>
      <c r="AE451" s="3" t="e">
        <f t="shared" si="95"/>
        <v>#N/A</v>
      </c>
      <c r="AF451" s="3">
        <f>1/VLOOKUP($K451,'5-7 Weighting'!$CK$9:CL$445,2,FALSE)</f>
        <v>1</v>
      </c>
      <c r="AG451" s="3">
        <f t="shared" ref="AG451:AG490" si="103">$J451*AF451</f>
        <v>27.052453237235135</v>
      </c>
      <c r="AH451" s="3">
        <f>AG451/(VLOOKUP($BI451,'5-7 Weighting'!$CO$12:$CP$23,2,FALSE)/(VLOOKUP($BI451,'5-7 Weighting'!$CO$12:$CQ$23,3,FALSE)))</f>
        <v>0.42569148701876697</v>
      </c>
      <c r="AI451" s="3">
        <f t="shared" si="96"/>
        <v>0.26071042411855438</v>
      </c>
      <c r="AJ451" s="3" t="s">
        <v>24</v>
      </c>
      <c r="AK451" s="6">
        <v>0.61243983511246669</v>
      </c>
      <c r="AL451" s="3" t="s">
        <v>25</v>
      </c>
      <c r="AM451" s="3">
        <v>3.6965224234214548E-2</v>
      </c>
      <c r="AN451" s="3" t="s">
        <v>26</v>
      </c>
      <c r="AO451" s="3" t="s">
        <v>5</v>
      </c>
      <c r="AP451" s="3" t="s">
        <v>1312</v>
      </c>
      <c r="AQ451" s="3" t="s">
        <v>5</v>
      </c>
      <c r="AR451" s="3" t="s">
        <v>7</v>
      </c>
      <c r="AS451" s="3" t="s">
        <v>1320</v>
      </c>
      <c r="AT451" s="3" t="s">
        <v>38</v>
      </c>
      <c r="AU451" s="3" t="s">
        <v>10</v>
      </c>
      <c r="AV451" s="3" t="s">
        <v>11</v>
      </c>
      <c r="AW451" s="4" t="s">
        <v>12</v>
      </c>
      <c r="AX451" s="4" t="s">
        <v>1338</v>
      </c>
      <c r="AY451" s="4">
        <v>2015</v>
      </c>
      <c r="AZ451" s="3" t="s">
        <v>14</v>
      </c>
      <c r="BA451" s="3" t="s">
        <v>2425</v>
      </c>
      <c r="BB451" s="3">
        <v>2124</v>
      </c>
      <c r="BC451" s="3">
        <v>1</v>
      </c>
      <c r="BD451" s="3">
        <v>0</v>
      </c>
      <c r="BE451" s="3">
        <v>0</v>
      </c>
      <c r="BF451" s="3">
        <v>0</v>
      </c>
      <c r="BG451" s="4" t="s">
        <v>15</v>
      </c>
      <c r="BH451" s="4" t="s">
        <v>1366</v>
      </c>
      <c r="BI451" s="4" t="s">
        <v>88</v>
      </c>
      <c r="BJ451" s="4" t="s">
        <v>1403</v>
      </c>
      <c r="BK451" s="4"/>
      <c r="BL451" s="3">
        <v>68.540999999999997</v>
      </c>
      <c r="BM451" s="3"/>
      <c r="BN451" s="3"/>
      <c r="BO451" s="3"/>
      <c r="BP451" s="3">
        <v>16.568000000000001</v>
      </c>
      <c r="BQ451" s="3" t="s">
        <v>1305</v>
      </c>
    </row>
    <row r="452" spans="1:69" x14ac:dyDescent="0.25">
      <c r="A452" s="2">
        <v>3</v>
      </c>
      <c r="B452" s="3" t="s">
        <v>120</v>
      </c>
      <c r="C452" s="3">
        <v>3.1</v>
      </c>
      <c r="D452" s="3" t="s">
        <v>657</v>
      </c>
      <c r="E452" s="3" t="s">
        <v>122</v>
      </c>
      <c r="F452" s="3">
        <v>1</v>
      </c>
      <c r="G452" s="3"/>
      <c r="H452" s="3" t="str">
        <f>IF(AK452&lt;'2_3 - Outliers'!$F$11,"Exclude, Low outlier",IF(AK452&gt;'2_3 - Outliers'!$F$12,"Exclude, High outlier",""))</f>
        <v/>
      </c>
      <c r="I452" s="3">
        <f>IF(AM452="",VLOOKUP(BI452,'4 -Impute_SE'!$B$10:$C$21,2,FALSE),Database!AM452)</f>
        <v>0.23018693887590705</v>
      </c>
      <c r="J452" s="3">
        <f t="shared" si="91"/>
        <v>4.3442951406512966</v>
      </c>
      <c r="K452" s="3" t="s">
        <v>1770</v>
      </c>
      <c r="L452" s="3">
        <f>1/VLOOKUP($K452,'5-7 Weighting'!J:K,2,FALSE)</f>
        <v>0.5</v>
      </c>
      <c r="M452" s="3">
        <f t="shared" si="92"/>
        <v>2.1721475703256483</v>
      </c>
      <c r="N452" s="3">
        <f>M452/(VLOOKUP($BI452,'5-7 Weighting'!$M$9:$N$20,2,FALSE)/VLOOKUP($BI452,'5-7 Weighting'!$M$9:$O$20,3,FALSE))</f>
        <v>0.24242558871953418</v>
      </c>
      <c r="O452" s="3">
        <f t="shared" si="93"/>
        <v>0.14909173706251352</v>
      </c>
      <c r="P452" s="3">
        <f>1/VLOOKUP($K452,'5-7 Weighting'!Y:Z,2,FALSE)</f>
        <v>0.5</v>
      </c>
      <c r="Q452" s="3">
        <f t="shared" si="97"/>
        <v>2.1721475703256483</v>
      </c>
      <c r="R452" s="3">
        <f>Q452/(VLOOKUP($BI452,'5-7 Weighting'!$AC$12:$AD$20,2,FALSE)/(VLOOKUP($BI452,'5-7 Weighting'!$AC$12:$AE$20,3,FALSE)))</f>
        <v>0.61832320405628027</v>
      </c>
      <c r="S452" s="3">
        <f t="shared" si="94"/>
        <v>0.38026877049461238</v>
      </c>
      <c r="T452" s="3">
        <f>1/VLOOKUP($K452,'5-7 Weighting'!$AO$9:$AP$311,2,FALSE)</f>
        <v>0.5</v>
      </c>
      <c r="U452" s="3">
        <f t="shared" si="98"/>
        <v>2.1721475703256483</v>
      </c>
      <c r="V452" s="3">
        <f>U452/(VLOOKUP($BI452,'5-7 Weighting'!$AS$12:$AT$22,2,FALSE)/VLOOKUP($BI452,'5-7 Weighting'!$AS$12:$AU$22,3,FALSE))</f>
        <v>0.39379480215036328</v>
      </c>
      <c r="W452" s="3">
        <f t="shared" si="99"/>
        <v>0.24218380332247341</v>
      </c>
      <c r="X452" s="3" t="e">
        <f>1/VLOOKUP($K452,'5-7 Weighting'!$BE$9:$BF$487,2,FALSE)</f>
        <v>#N/A</v>
      </c>
      <c r="Y452" s="3" t="e">
        <f t="shared" si="100"/>
        <v>#N/A</v>
      </c>
      <c r="Z452" s="3" t="e">
        <f>Y452/(VLOOKUP($BI452,'5-7 Weighting'!$BI$12:$BJ$23,2,FALSE)/VLOOKUP($BI452,'5-7 Weighting'!$BI$12:$BK$23,3,FALSE))</f>
        <v>#N/A</v>
      </c>
      <c r="AA452" s="3" t="e">
        <f t="shared" si="101"/>
        <v>#N/A</v>
      </c>
      <c r="AB452" s="3">
        <f>1/VLOOKUP($K452,'5-7 Weighting'!$BU$9:$BV$415,2,FALSE)</f>
        <v>0.5</v>
      </c>
      <c r="AC452" s="3">
        <f t="shared" si="102"/>
        <v>2.1721475703256483</v>
      </c>
      <c r="AD452" s="3">
        <f>AC452/(VLOOKUP($BI452,'5-7 Weighting'!$BY$12:$BZ$23,2,FALSE)/(VLOOKUP($BI452,'5-7 Weighting'!$BY$12:$CA$23,3,FALSE)))</f>
        <v>0.15650934280494205</v>
      </c>
      <c r="AE452" s="3">
        <f t="shared" si="95"/>
        <v>9.6253245825039357E-2</v>
      </c>
      <c r="AF452" s="3" t="e">
        <f>1/VLOOKUP($K452,'5-7 Weighting'!$CK$9:CL$445,2,FALSE)</f>
        <v>#N/A</v>
      </c>
      <c r="AG452" s="3" t="e">
        <f t="shared" si="103"/>
        <v>#N/A</v>
      </c>
      <c r="AH452" s="3" t="e">
        <f>AG452/(VLOOKUP($BI452,'5-7 Weighting'!$CO$12:$CP$23,2,FALSE)/(VLOOKUP($BI452,'5-7 Weighting'!$CO$12:$CQ$23,3,FALSE)))</f>
        <v>#N/A</v>
      </c>
      <c r="AI452" s="3" t="e">
        <f t="shared" si="96"/>
        <v>#N/A</v>
      </c>
      <c r="AJ452" s="3" t="s">
        <v>123</v>
      </c>
      <c r="AK452" s="6">
        <v>0.61499999999999999</v>
      </c>
      <c r="AL452" s="3" t="s">
        <v>4</v>
      </c>
      <c r="AM452" s="3">
        <v>0.23018693887590705</v>
      </c>
      <c r="AN452" s="3" t="s">
        <v>26</v>
      </c>
      <c r="AO452" s="3" t="s">
        <v>5</v>
      </c>
      <c r="AP452" s="3" t="s">
        <v>6</v>
      </c>
      <c r="AQ452" s="3" t="s">
        <v>5</v>
      </c>
      <c r="AR452" s="3" t="s">
        <v>55</v>
      </c>
      <c r="AS452" s="3" t="s">
        <v>37</v>
      </c>
      <c r="AT452" s="3" t="s">
        <v>95</v>
      </c>
      <c r="AU452" s="3" t="s">
        <v>57</v>
      </c>
      <c r="AV452" s="3" t="s">
        <v>11</v>
      </c>
      <c r="AW452" s="3" t="s">
        <v>12</v>
      </c>
      <c r="AX452" s="3" t="s">
        <v>124</v>
      </c>
      <c r="AY452" s="3">
        <v>1994</v>
      </c>
      <c r="AZ452" s="3" t="s">
        <v>30</v>
      </c>
      <c r="BA452" s="3" t="s">
        <v>30</v>
      </c>
      <c r="BB452" s="3">
        <v>1960</v>
      </c>
      <c r="BC452" s="3">
        <v>0</v>
      </c>
      <c r="BD452" s="3">
        <v>0</v>
      </c>
      <c r="BE452" s="3">
        <v>1</v>
      </c>
      <c r="BF452" s="3">
        <v>1</v>
      </c>
      <c r="BG452" s="3" t="s">
        <v>348</v>
      </c>
      <c r="BH452" s="3" t="s">
        <v>658</v>
      </c>
      <c r="BI452" s="3" t="s">
        <v>350</v>
      </c>
      <c r="BJ452" s="3" t="s">
        <v>89</v>
      </c>
      <c r="BK452" s="4" t="s">
        <v>59</v>
      </c>
      <c r="BL452" s="3">
        <v>2.4392999999999998</v>
      </c>
      <c r="BM452" s="3">
        <v>11.465012424514097</v>
      </c>
      <c r="BN452" s="3"/>
      <c r="BO452" s="3" t="s">
        <v>60</v>
      </c>
      <c r="BP452" s="3">
        <v>2.6717415115005472</v>
      </c>
      <c r="BQ452" s="3" t="s">
        <v>125</v>
      </c>
    </row>
    <row r="453" spans="1:69" x14ac:dyDescent="0.25">
      <c r="A453" s="2">
        <v>30</v>
      </c>
      <c r="B453" s="3" t="s">
        <v>791</v>
      </c>
      <c r="C453" s="3">
        <v>30.2</v>
      </c>
      <c r="D453" s="3" t="s">
        <v>931</v>
      </c>
      <c r="E453" s="3" t="s">
        <v>845</v>
      </c>
      <c r="F453" s="3"/>
      <c r="G453" s="3"/>
      <c r="H453" s="3" t="str">
        <f>IF(AK453&lt;'2_3 - Outliers'!$F$11,"Exclude, Low outlier",IF(AK453&gt;'2_3 - Outliers'!$F$12,"Exclude, High outlier",""))</f>
        <v/>
      </c>
      <c r="I453" s="3">
        <f>IF(AM453="",VLOOKUP(BI453,'4 -Impute_SE'!$B$10:$C$21,2,FALSE),Database!AM453)</f>
        <v>0.16660000000000003</v>
      </c>
      <c r="J453" s="3">
        <f t="shared" si="91"/>
        <v>6.0024009603841524</v>
      </c>
      <c r="K453" s="3" t="s">
        <v>1446</v>
      </c>
      <c r="L453" s="3">
        <f>1/VLOOKUP($K453,'5-7 Weighting'!J:K,2,FALSE)</f>
        <v>0.33333333333333331</v>
      </c>
      <c r="M453" s="3">
        <f t="shared" si="92"/>
        <v>2.0008003201280506</v>
      </c>
      <c r="N453" s="3">
        <f>M453/(VLOOKUP($BI453,'5-7 Weighting'!$M$9:$N$20,2,FALSE)/VLOOKUP($BI453,'5-7 Weighting'!$M$9:$O$20,3,FALSE))</f>
        <v>1.2152907266934711E-2</v>
      </c>
      <c r="O453" s="3">
        <f t="shared" si="93"/>
        <v>7.8094582097322464E-3</v>
      </c>
      <c r="P453" s="3" t="e">
        <f>1/VLOOKUP($K453,'5-7 Weighting'!Y:Z,2,FALSE)</f>
        <v>#N/A</v>
      </c>
      <c r="Q453" s="3" t="e">
        <f t="shared" si="97"/>
        <v>#N/A</v>
      </c>
      <c r="R453" s="3" t="e">
        <f>Q453/(VLOOKUP($BI453,'5-7 Weighting'!$AC$12:$AD$20,2,FALSE)/(VLOOKUP($BI453,'5-7 Weighting'!$AC$12:$AE$20,3,FALSE)))</f>
        <v>#N/A</v>
      </c>
      <c r="S453" s="3" t="e">
        <f t="shared" si="94"/>
        <v>#N/A</v>
      </c>
      <c r="T453" s="3">
        <f>1/VLOOKUP($K453,'5-7 Weighting'!$AO$9:$AP$311,2,FALSE)</f>
        <v>0.5</v>
      </c>
      <c r="U453" s="3">
        <f t="shared" si="98"/>
        <v>3.0012004801920762</v>
      </c>
      <c r="V453" s="3">
        <f>U453/(VLOOKUP($BI453,'5-7 Weighting'!$AS$12:$AT$22,2,FALSE)/VLOOKUP($BI453,'5-7 Weighting'!$AS$12:$AU$22,3,FALSE))</f>
        <v>3.2825166763240932E-2</v>
      </c>
      <c r="W453" s="3">
        <f t="shared" si="99"/>
        <v>2.1093452162058626E-2</v>
      </c>
      <c r="X453" s="3" t="e">
        <f>1/VLOOKUP($K453,'5-7 Weighting'!$BE$9:$BF$487,2,FALSE)</f>
        <v>#N/A</v>
      </c>
      <c r="Y453" s="3" t="e">
        <f t="shared" si="100"/>
        <v>#N/A</v>
      </c>
      <c r="Z453" s="3" t="e">
        <f>Y453/(VLOOKUP($BI453,'5-7 Weighting'!$BI$12:$BJ$23,2,FALSE)/VLOOKUP($BI453,'5-7 Weighting'!$BI$12:$BK$23,3,FALSE))</f>
        <v>#N/A</v>
      </c>
      <c r="AA453" s="3" t="e">
        <f t="shared" si="101"/>
        <v>#N/A</v>
      </c>
      <c r="AB453" s="3" t="e">
        <f>1/VLOOKUP($K453,'5-7 Weighting'!$BU$9:$BV$415,2,FALSE)</f>
        <v>#N/A</v>
      </c>
      <c r="AC453" s="3" t="e">
        <f t="shared" si="102"/>
        <v>#N/A</v>
      </c>
      <c r="AD453" s="3" t="e">
        <f>AC453/(VLOOKUP($BI453,'5-7 Weighting'!$BY$12:$BZ$23,2,FALSE)/(VLOOKUP($BI453,'5-7 Weighting'!$BY$12:$CA$23,3,FALSE)))</f>
        <v>#N/A</v>
      </c>
      <c r="AE453" s="3" t="e">
        <f t="shared" si="95"/>
        <v>#N/A</v>
      </c>
      <c r="AF453" s="3" t="e">
        <f>1/VLOOKUP($K453,'5-7 Weighting'!$CK$9:CL$445,2,FALSE)</f>
        <v>#N/A</v>
      </c>
      <c r="AG453" s="3" t="e">
        <f t="shared" si="103"/>
        <v>#N/A</v>
      </c>
      <c r="AH453" s="3" t="e">
        <f>AG453/(VLOOKUP($BI453,'5-7 Weighting'!$CO$12:$CP$23,2,FALSE)/(VLOOKUP($BI453,'5-7 Weighting'!$CO$12:$CQ$23,3,FALSE)))</f>
        <v>#N/A</v>
      </c>
      <c r="AI453" s="3" t="e">
        <f t="shared" si="96"/>
        <v>#N/A</v>
      </c>
      <c r="AJ453" s="3" t="s">
        <v>846</v>
      </c>
      <c r="AK453" s="6">
        <v>0.64260000000000006</v>
      </c>
      <c r="AL453" s="3" t="s">
        <v>134</v>
      </c>
      <c r="AM453" s="3">
        <v>0.16660000000000003</v>
      </c>
      <c r="AN453" s="3" t="s">
        <v>26</v>
      </c>
      <c r="AO453" s="3" t="s">
        <v>5</v>
      </c>
      <c r="AP453" s="3" t="s">
        <v>6</v>
      </c>
      <c r="AQ453" s="3" t="s">
        <v>5</v>
      </c>
      <c r="AR453" s="3" t="s">
        <v>7</v>
      </c>
      <c r="AS453" s="3" t="s">
        <v>795</v>
      </c>
      <c r="AT453" s="3" t="s">
        <v>9</v>
      </c>
      <c r="AU453" s="3" t="s">
        <v>10</v>
      </c>
      <c r="AV453" s="3" t="s">
        <v>11</v>
      </c>
      <c r="AW453" s="4" t="s">
        <v>12</v>
      </c>
      <c r="AX453" s="4" t="s">
        <v>796</v>
      </c>
      <c r="AY453" s="4">
        <v>2005</v>
      </c>
      <c r="AZ453" s="3" t="s">
        <v>30</v>
      </c>
      <c r="BA453" s="3" t="s">
        <v>30</v>
      </c>
      <c r="BB453" s="3">
        <v>141</v>
      </c>
      <c r="BC453" s="3">
        <v>0</v>
      </c>
      <c r="BD453" s="3">
        <v>0</v>
      </c>
      <c r="BE453" s="3">
        <v>0</v>
      </c>
      <c r="BF453" s="3">
        <v>0</v>
      </c>
      <c r="BG453" s="4" t="s">
        <v>332</v>
      </c>
      <c r="BH453" s="4" t="s">
        <v>932</v>
      </c>
      <c r="BI453" s="4" t="s">
        <v>334</v>
      </c>
      <c r="BJ453" s="4" t="s">
        <v>18</v>
      </c>
      <c r="BK453" s="4"/>
      <c r="BL453" s="3">
        <v>0.27</v>
      </c>
      <c r="BM453" s="6"/>
      <c r="BN453" s="3">
        <v>1.3099644507332473</v>
      </c>
      <c r="BO453" s="3" t="s">
        <v>19</v>
      </c>
      <c r="BP453" s="3">
        <v>3.8571428571428572</v>
      </c>
      <c r="BQ453" s="3" t="s">
        <v>125</v>
      </c>
    </row>
    <row r="454" spans="1:69" x14ac:dyDescent="0.25">
      <c r="A454" s="2">
        <v>100</v>
      </c>
      <c r="B454" s="3" t="s">
        <v>79</v>
      </c>
      <c r="C454" s="3">
        <v>100.1</v>
      </c>
      <c r="D454" s="3" t="s">
        <v>80</v>
      </c>
      <c r="E454" s="3" t="s">
        <v>81</v>
      </c>
      <c r="F454" s="3"/>
      <c r="G454" s="3"/>
      <c r="H454" s="3" t="str">
        <f>IF(AK454&lt;'2_3 - Outliers'!$F$11,"Exclude, Low outlier",IF(AK454&gt;'2_3 - Outliers'!$F$12,"Exclude, High outlier",""))</f>
        <v/>
      </c>
      <c r="I454" s="3">
        <f>IF(AM454="",VLOOKUP(BI454,'4 -Impute_SE'!$B$10:$C$21,2,FALSE),Database!AM454)</f>
        <v>0.57804938628158842</v>
      </c>
      <c r="J454" s="3">
        <f t="shared" si="91"/>
        <v>1.7299559929172978</v>
      </c>
      <c r="K454" s="3" t="s">
        <v>1793</v>
      </c>
      <c r="L454" s="3">
        <f>1/VLOOKUP($K454,'5-7 Weighting'!J:K,2,FALSE)</f>
        <v>1</v>
      </c>
      <c r="M454" s="3">
        <f t="shared" si="92"/>
        <v>1.7299559929172978</v>
      </c>
      <c r="N454" s="3">
        <f>M454/(VLOOKUP($BI454,'5-7 Weighting'!$M$9:$N$20,2,FALSE)/VLOOKUP($BI454,'5-7 Weighting'!$M$9:$O$20,3,FALSE))</f>
        <v>2.4813186919954603E-2</v>
      </c>
      <c r="O454" s="3">
        <f t="shared" si="93"/>
        <v>1.6136153404616358E-2</v>
      </c>
      <c r="P454" s="3" t="e">
        <f>1/VLOOKUP($K454,'5-7 Weighting'!Y:Z,2,FALSE)</f>
        <v>#N/A</v>
      </c>
      <c r="Q454" s="3" t="e">
        <f t="shared" si="97"/>
        <v>#N/A</v>
      </c>
      <c r="R454" s="3" t="e">
        <f>Q454/(VLOOKUP($BI454,'5-7 Weighting'!$AC$12:$AD$20,2,FALSE)/(VLOOKUP($BI454,'5-7 Weighting'!$AC$12:$AE$20,3,FALSE)))</f>
        <v>#N/A</v>
      </c>
      <c r="S454" s="3" t="e">
        <f t="shared" si="94"/>
        <v>#N/A</v>
      </c>
      <c r="T454" s="3" t="e">
        <f>1/VLOOKUP($K454,'5-7 Weighting'!$AO$9:$AP$311,2,FALSE)</f>
        <v>#N/A</v>
      </c>
      <c r="U454" s="3" t="e">
        <f t="shared" si="98"/>
        <v>#N/A</v>
      </c>
      <c r="V454" s="3" t="e">
        <f>U454/(VLOOKUP($BI454,'5-7 Weighting'!$AS$12:$AT$22,2,FALSE)/VLOOKUP($BI454,'5-7 Weighting'!$AS$12:$AU$22,3,FALSE))</f>
        <v>#N/A</v>
      </c>
      <c r="W454" s="3" t="e">
        <f t="shared" si="99"/>
        <v>#N/A</v>
      </c>
      <c r="X454" s="3">
        <f>1/VLOOKUP($K454,'5-7 Weighting'!$BE$9:$BF$487,2,FALSE)</f>
        <v>1</v>
      </c>
      <c r="Y454" s="3">
        <f t="shared" si="100"/>
        <v>1.7299559929172978</v>
      </c>
      <c r="Z454" s="3">
        <f>Y454/(VLOOKUP($BI454,'5-7 Weighting'!$BI$12:$BJ$23,2,FALSE)/VLOOKUP($BI454,'5-7 Weighting'!$BI$12:$BK$23,3,FALSE))</f>
        <v>2.6016546285975876E-2</v>
      </c>
      <c r="AA454" s="3">
        <f t="shared" si="101"/>
        <v>1.6918704690496753E-2</v>
      </c>
      <c r="AB454" s="3">
        <f>1/VLOOKUP($K454,'5-7 Weighting'!$BU$9:$BV$415,2,FALSE)</f>
        <v>1</v>
      </c>
      <c r="AC454" s="3">
        <f t="shared" si="102"/>
        <v>1.7299559929172978</v>
      </c>
      <c r="AD454" s="3">
        <f>AC454/(VLOOKUP($BI454,'5-7 Weighting'!$BY$12:$BZ$23,2,FALSE)/(VLOOKUP($BI454,'5-7 Weighting'!$BY$12:$CA$23,3,FALSE)))</f>
        <v>0.15290459696354305</v>
      </c>
      <c r="AE454" s="3">
        <f t="shared" si="95"/>
        <v>9.9434709488710901E-2</v>
      </c>
      <c r="AF454" s="3" t="e">
        <f>1/VLOOKUP($K454,'5-7 Weighting'!$CK$9:CL$445,2,FALSE)</f>
        <v>#N/A</v>
      </c>
      <c r="AG454" s="3" t="e">
        <f t="shared" si="103"/>
        <v>#N/A</v>
      </c>
      <c r="AH454" s="3" t="e">
        <f>AG454/(VLOOKUP($BI454,'5-7 Weighting'!$CO$12:$CP$23,2,FALSE)/(VLOOKUP($BI454,'5-7 Weighting'!$CO$12:$CQ$23,3,FALSE)))</f>
        <v>#N/A</v>
      </c>
      <c r="AI454" s="3" t="e">
        <f t="shared" si="96"/>
        <v>#N/A</v>
      </c>
      <c r="AJ454" s="3" t="s">
        <v>82</v>
      </c>
      <c r="AK454" s="6">
        <v>0.65030555956678693</v>
      </c>
      <c r="AL454" s="3" t="s">
        <v>72</v>
      </c>
      <c r="AM454" s="3">
        <v>0.57804938628158842</v>
      </c>
      <c r="AN454" s="3" t="s">
        <v>26</v>
      </c>
      <c r="AO454" s="3" t="s">
        <v>53</v>
      </c>
      <c r="AP454" s="3" t="s">
        <v>6</v>
      </c>
      <c r="AQ454" s="3" t="s">
        <v>54</v>
      </c>
      <c r="AR454" s="3" t="s">
        <v>83</v>
      </c>
      <c r="AS454" s="3" t="s">
        <v>84</v>
      </c>
      <c r="AT454" s="3" t="s">
        <v>85</v>
      </c>
      <c r="AU454" s="3" t="s">
        <v>57</v>
      </c>
      <c r="AV454" s="3" t="s">
        <v>11</v>
      </c>
      <c r="AW454" s="4" t="s">
        <v>12</v>
      </c>
      <c r="AX454" s="4" t="s">
        <v>86</v>
      </c>
      <c r="AY454" s="4">
        <v>2011</v>
      </c>
      <c r="AZ454" s="3" t="s">
        <v>14</v>
      </c>
      <c r="BA454" s="3" t="s">
        <v>14</v>
      </c>
      <c r="BB454" s="3">
        <v>284</v>
      </c>
      <c r="BC454" s="3">
        <v>0</v>
      </c>
      <c r="BD454" s="3">
        <v>1</v>
      </c>
      <c r="BE454" s="3">
        <v>1</v>
      </c>
      <c r="BF454" s="3">
        <v>1</v>
      </c>
      <c r="BG454" s="4" t="s">
        <v>15</v>
      </c>
      <c r="BH454" s="4" t="s">
        <v>87</v>
      </c>
      <c r="BI454" s="4" t="s">
        <v>88</v>
      </c>
      <c r="BJ454" s="4" t="s">
        <v>89</v>
      </c>
      <c r="BK454" s="4" t="s">
        <v>90</v>
      </c>
      <c r="BL454" s="3">
        <v>1.7999999999999999E-2</v>
      </c>
      <c r="BM454" s="3">
        <v>1.02</v>
      </c>
      <c r="BN454" s="3"/>
      <c r="BO454" s="3" t="s">
        <v>4</v>
      </c>
      <c r="BP454" s="3">
        <v>1.125</v>
      </c>
      <c r="BQ454" s="3" t="s">
        <v>91</v>
      </c>
    </row>
    <row r="455" spans="1:69" x14ac:dyDescent="0.25">
      <c r="A455" s="2">
        <v>107</v>
      </c>
      <c r="B455" s="3" t="s">
        <v>34</v>
      </c>
      <c r="C455" s="3">
        <v>107.2</v>
      </c>
      <c r="D455" s="3" t="s">
        <v>621</v>
      </c>
      <c r="E455" s="3" t="s">
        <v>437</v>
      </c>
      <c r="F455" s="3"/>
      <c r="G455" s="3"/>
      <c r="H455" s="3" t="str">
        <f>IF(AK455&lt;'2_3 - Outliers'!$F$11,"Exclude, Low outlier",IF(AK455&gt;'2_3 - Outliers'!$F$12,"Exclude, High outlier",""))</f>
        <v/>
      </c>
      <c r="I455" s="3">
        <f>IF(AM455="",VLOOKUP(BI455,'4 -Impute_SE'!$B$10:$C$21,2,FALSE),Database!AM455)</f>
        <v>7.9336709847607212E-2</v>
      </c>
      <c r="J455" s="3">
        <f t="shared" si="91"/>
        <v>12.604505555131235</v>
      </c>
      <c r="K455" s="3" t="s">
        <v>1794</v>
      </c>
      <c r="L455" s="3">
        <f>1/VLOOKUP($K455,'5-7 Weighting'!J:K,2,FALSE)</f>
        <v>1</v>
      </c>
      <c r="M455" s="3">
        <f t="shared" si="92"/>
        <v>12.604505555131235</v>
      </c>
      <c r="N455" s="3">
        <f>M455/(VLOOKUP($BI455,'5-7 Weighting'!$M$9:$N$20,2,FALSE)/VLOOKUP($BI455,'5-7 Weighting'!$M$9:$O$20,3,FALSE))</f>
        <v>0.25534362137301297</v>
      </c>
      <c r="O455" s="3">
        <f t="shared" si="93"/>
        <v>0.17286763166952979</v>
      </c>
      <c r="P455" s="3" t="e">
        <f>1/VLOOKUP($K455,'5-7 Weighting'!Y:Z,2,FALSE)</f>
        <v>#N/A</v>
      </c>
      <c r="Q455" s="3" t="e">
        <f t="shared" si="97"/>
        <v>#N/A</v>
      </c>
      <c r="R455" s="3" t="e">
        <f>Q455/(VLOOKUP($BI455,'5-7 Weighting'!$AC$12:$AD$20,2,FALSE)/(VLOOKUP($BI455,'5-7 Weighting'!$AC$12:$AE$20,3,FALSE)))</f>
        <v>#N/A</v>
      </c>
      <c r="S455" s="3" t="e">
        <f t="shared" si="94"/>
        <v>#N/A</v>
      </c>
      <c r="T455" s="3" t="e">
        <f>1/VLOOKUP($K455,'5-7 Weighting'!$AO$9:$AP$311,2,FALSE)</f>
        <v>#N/A</v>
      </c>
      <c r="U455" s="3" t="e">
        <f t="shared" si="98"/>
        <v>#N/A</v>
      </c>
      <c r="V455" s="3" t="e">
        <f>U455/(VLOOKUP($BI455,'5-7 Weighting'!$AS$12:$AT$22,2,FALSE)/VLOOKUP($BI455,'5-7 Weighting'!$AS$12:$AU$22,3,FALSE))</f>
        <v>#N/A</v>
      </c>
      <c r="W455" s="3" t="e">
        <f t="shared" si="99"/>
        <v>#N/A</v>
      </c>
      <c r="X455" s="3">
        <f>1/VLOOKUP($K455,'5-7 Weighting'!$BE$9:$BF$487,2,FALSE)</f>
        <v>1</v>
      </c>
      <c r="Y455" s="3">
        <f t="shared" si="100"/>
        <v>12.604505555131235</v>
      </c>
      <c r="Z455" s="3">
        <f>Y455/(VLOOKUP($BI455,'5-7 Weighting'!$BI$12:$BJ$23,2,FALSE)/VLOOKUP($BI455,'5-7 Weighting'!$BI$12:$BK$23,3,FALSE))</f>
        <v>0.19905215537965953</v>
      </c>
      <c r="AA455" s="3">
        <f t="shared" si="101"/>
        <v>0.13475830919202952</v>
      </c>
      <c r="AB455" s="3">
        <f>1/VLOOKUP($K455,'5-7 Weighting'!$BU$9:$BV$415,2,FALSE)</f>
        <v>1</v>
      </c>
      <c r="AC455" s="3">
        <f t="shared" si="102"/>
        <v>12.604505555131235</v>
      </c>
      <c r="AD455" s="3">
        <f>AC455/(VLOOKUP($BI455,'5-7 Weighting'!$BY$12:$BZ$23,2,FALSE)/(VLOOKUP($BI455,'5-7 Weighting'!$BY$12:$CA$23,3,FALSE)))</f>
        <v>0.6772669290737372</v>
      </c>
      <c r="AE455" s="3">
        <f t="shared" si="95"/>
        <v>0.45850971098292009</v>
      </c>
      <c r="AF455" s="3">
        <f>1/VLOOKUP($K455,'5-7 Weighting'!$CK$9:CL$445,2,FALSE)</f>
        <v>1</v>
      </c>
      <c r="AG455" s="3">
        <f t="shared" si="103"/>
        <v>12.604505555131235</v>
      </c>
      <c r="AH455" s="3">
        <f>AG455/(VLOOKUP($BI455,'5-7 Weighting'!$CO$12:$CP$23,2,FALSE)/(VLOOKUP($BI455,'5-7 Weighting'!$CO$12:$CQ$23,3,FALSE)))</f>
        <v>0.19317508622441926</v>
      </c>
      <c r="AI455" s="3">
        <f t="shared" si="96"/>
        <v>0.13077953337393183</v>
      </c>
      <c r="AJ455" s="3" t="s">
        <v>3</v>
      </c>
      <c r="AK455" s="6">
        <v>0.67700000000000005</v>
      </c>
      <c r="AL455" s="3" t="s">
        <v>4</v>
      </c>
      <c r="AM455" s="3"/>
      <c r="AN455" s="3"/>
      <c r="AO455" s="3" t="s">
        <v>5</v>
      </c>
      <c r="AP455" s="3" t="s">
        <v>6</v>
      </c>
      <c r="AQ455" s="3" t="s">
        <v>5</v>
      </c>
      <c r="AR455" s="3" t="s">
        <v>7</v>
      </c>
      <c r="AS455" s="3" t="s">
        <v>37</v>
      </c>
      <c r="AT455" s="3" t="s">
        <v>38</v>
      </c>
      <c r="AU455" s="3" t="s">
        <v>10</v>
      </c>
      <c r="AV455" s="3" t="s">
        <v>39</v>
      </c>
      <c r="AW455" s="4" t="s">
        <v>12</v>
      </c>
      <c r="AX455" s="4" t="s">
        <v>40</v>
      </c>
      <c r="AY455" s="4">
        <v>2000</v>
      </c>
      <c r="AZ455" s="3" t="s">
        <v>30</v>
      </c>
      <c r="BA455" s="3" t="s">
        <v>14</v>
      </c>
      <c r="BB455" s="3">
        <v>4376</v>
      </c>
      <c r="BC455" s="3">
        <v>1</v>
      </c>
      <c r="BD455" s="3">
        <v>0</v>
      </c>
      <c r="BE455" s="3">
        <v>1</v>
      </c>
      <c r="BF455" s="3">
        <v>1</v>
      </c>
      <c r="BG455" s="4" t="s">
        <v>15</v>
      </c>
      <c r="BH455" s="4" t="s">
        <v>41</v>
      </c>
      <c r="BI455" s="3" t="s">
        <v>42</v>
      </c>
      <c r="BJ455" s="4" t="s">
        <v>18</v>
      </c>
      <c r="BK455" s="4"/>
      <c r="BL455" s="3">
        <v>0.1129</v>
      </c>
      <c r="BM455" s="3"/>
      <c r="BN455" s="3">
        <v>1.1195199753532641</v>
      </c>
      <c r="BO455" s="3" t="s">
        <v>19</v>
      </c>
      <c r="BP455" s="3" t="s">
        <v>20</v>
      </c>
      <c r="BQ455" s="3"/>
    </row>
    <row r="456" spans="1:69" x14ac:dyDescent="0.25">
      <c r="A456" s="2">
        <v>160</v>
      </c>
      <c r="B456" s="3" t="s">
        <v>1207</v>
      </c>
      <c r="C456" s="3">
        <v>160.1</v>
      </c>
      <c r="D456" s="3" t="s">
        <v>1212</v>
      </c>
      <c r="E456" s="3" t="s">
        <v>1209</v>
      </c>
      <c r="F456" s="3"/>
      <c r="G456" s="3"/>
      <c r="H456" s="3" t="str">
        <f>IF(AK456&lt;'2_3 - Outliers'!$F$11,"Exclude, Low outlier",IF(AK456&gt;'2_3 - Outliers'!$F$12,"Exclude, High outlier",""))</f>
        <v/>
      </c>
      <c r="I456" s="3">
        <f>IF(AM456="",VLOOKUP(BI456,'4 -Impute_SE'!$B$10:$C$21,2,FALSE),Database!AM456)</f>
        <v>3.5907338487459362E-2</v>
      </c>
      <c r="J456" s="3">
        <f t="shared" si="91"/>
        <v>27.849460364467003</v>
      </c>
      <c r="K456" s="3" t="s">
        <v>1795</v>
      </c>
      <c r="L456" s="3">
        <f>1/VLOOKUP($K456,'5-7 Weighting'!J:K,2,FALSE)</f>
        <v>1</v>
      </c>
      <c r="M456" s="3">
        <f t="shared" si="92"/>
        <v>27.849460364467003</v>
      </c>
      <c r="N456" s="3">
        <f>M456/(VLOOKUP($BI456,'5-7 Weighting'!$M$9:$N$20,2,FALSE)/VLOOKUP($BI456,'5-7 Weighting'!$M$9:$O$20,3,FALSE))</f>
        <v>0.37791105119003843</v>
      </c>
      <c r="O456" s="3">
        <f t="shared" si="93"/>
        <v>0.27260331108760349</v>
      </c>
      <c r="P456" s="3" t="e">
        <f>1/VLOOKUP($K456,'5-7 Weighting'!Y:Z,2,FALSE)</f>
        <v>#N/A</v>
      </c>
      <c r="Q456" s="3" t="e">
        <f t="shared" si="97"/>
        <v>#N/A</v>
      </c>
      <c r="R456" s="3" t="e">
        <f>Q456/(VLOOKUP($BI456,'5-7 Weighting'!$AC$12:$AD$20,2,FALSE)/(VLOOKUP($BI456,'5-7 Weighting'!$AC$12:$AE$20,3,FALSE)))</f>
        <v>#N/A</v>
      </c>
      <c r="S456" s="3" t="e">
        <f t="shared" si="94"/>
        <v>#N/A</v>
      </c>
      <c r="T456" s="3" t="e">
        <f>1/VLOOKUP($K456,'5-7 Weighting'!$AO$9:$AP$311,2,FALSE)</f>
        <v>#N/A</v>
      </c>
      <c r="U456" s="3" t="e">
        <f t="shared" si="98"/>
        <v>#N/A</v>
      </c>
      <c r="V456" s="3" t="e">
        <f>U456/(VLOOKUP($BI456,'5-7 Weighting'!$AS$12:$AT$22,2,FALSE)/VLOOKUP($BI456,'5-7 Weighting'!$AS$12:$AU$22,3,FALSE))</f>
        <v>#N/A</v>
      </c>
      <c r="W456" s="3" t="e">
        <f t="shared" si="99"/>
        <v>#N/A</v>
      </c>
      <c r="X456" s="3">
        <f>1/VLOOKUP($K456,'5-7 Weighting'!$BE$9:$BF$487,2,FALSE)</f>
        <v>1</v>
      </c>
      <c r="Y456" s="3">
        <f t="shared" si="100"/>
        <v>27.849460364467003</v>
      </c>
      <c r="Z456" s="3">
        <f>Y456/(VLOOKUP($BI456,'5-7 Weighting'!$BI$12:$BJ$23,2,FALSE)/VLOOKUP($BI456,'5-7 Weighting'!$BI$12:$BK$23,3,FALSE))</f>
        <v>0.32261531786995284</v>
      </c>
      <c r="AA456" s="3">
        <f t="shared" si="101"/>
        <v>0.2327161473102935</v>
      </c>
      <c r="AB456" s="3" t="e">
        <f>1/VLOOKUP($K456,'5-7 Weighting'!$BU$9:$BV$415,2,FALSE)</f>
        <v>#N/A</v>
      </c>
      <c r="AC456" s="3" t="e">
        <f t="shared" si="102"/>
        <v>#N/A</v>
      </c>
      <c r="AD456" s="3" t="e">
        <f>AC456/(VLOOKUP($BI456,'5-7 Weighting'!$BY$12:$BZ$23,2,FALSE)/(VLOOKUP($BI456,'5-7 Weighting'!$BY$12:$CA$23,3,FALSE)))</f>
        <v>#N/A</v>
      </c>
      <c r="AE456" s="3" t="e">
        <f t="shared" si="95"/>
        <v>#N/A</v>
      </c>
      <c r="AF456" s="3">
        <f>1/VLOOKUP($K456,'5-7 Weighting'!$CK$9:CL$445,2,FALSE)</f>
        <v>1</v>
      </c>
      <c r="AG456" s="3">
        <f t="shared" si="103"/>
        <v>27.849460364467003</v>
      </c>
      <c r="AH456" s="3">
        <f>AG456/(VLOOKUP($BI456,'5-7 Weighting'!$CO$12:$CP$23,2,FALSE)/(VLOOKUP($BI456,'5-7 Weighting'!$CO$12:$CQ$23,3,FALSE)))</f>
        <v>0.26420075480447158</v>
      </c>
      <c r="AI456" s="3">
        <f t="shared" si="96"/>
        <v>0.1905792390160235</v>
      </c>
      <c r="AJ456" s="3" t="s">
        <v>24</v>
      </c>
      <c r="AK456" s="6">
        <v>0.72134252287457112</v>
      </c>
      <c r="AL456" s="3" t="s">
        <v>25</v>
      </c>
      <c r="AM456" s="3">
        <v>3.5907338487459362E-2</v>
      </c>
      <c r="AN456" s="3" t="s">
        <v>26</v>
      </c>
      <c r="AO456" s="3" t="s">
        <v>5</v>
      </c>
      <c r="AP456" s="3" t="s">
        <v>1312</v>
      </c>
      <c r="AQ456" s="3" t="s">
        <v>5</v>
      </c>
      <c r="AR456" s="3" t="s">
        <v>7</v>
      </c>
      <c r="AS456" s="3" t="s">
        <v>1319</v>
      </c>
      <c r="AT456" s="3" t="s">
        <v>38</v>
      </c>
      <c r="AU456" s="3" t="s">
        <v>10</v>
      </c>
      <c r="AV456" s="3" t="s">
        <v>11</v>
      </c>
      <c r="AW456" s="4" t="s">
        <v>12</v>
      </c>
      <c r="AX456" s="4" t="s">
        <v>1338</v>
      </c>
      <c r="AY456" s="4">
        <v>2015</v>
      </c>
      <c r="AZ456" s="3" t="s">
        <v>14</v>
      </c>
      <c r="BA456" s="3" t="s">
        <v>2425</v>
      </c>
      <c r="BB456" s="3">
        <v>2124</v>
      </c>
      <c r="BC456" s="3">
        <v>1</v>
      </c>
      <c r="BD456" s="3">
        <v>0</v>
      </c>
      <c r="BE456" s="3">
        <v>0</v>
      </c>
      <c r="BF456" s="3">
        <v>0</v>
      </c>
      <c r="BG456" s="4" t="s">
        <v>348</v>
      </c>
      <c r="BH456" s="4" t="s">
        <v>1368</v>
      </c>
      <c r="BI456" s="4" t="s">
        <v>645</v>
      </c>
      <c r="BJ456" s="4" t="s">
        <v>1403</v>
      </c>
      <c r="BK456" s="4"/>
      <c r="BL456" s="3">
        <v>347.96899999999999</v>
      </c>
      <c r="BM456" s="3"/>
      <c r="BN456" s="3"/>
      <c r="BO456" s="3"/>
      <c r="BP456" s="3">
        <v>20.088999999999999</v>
      </c>
      <c r="BQ456" s="3" t="s">
        <v>1305</v>
      </c>
    </row>
    <row r="457" spans="1:69" x14ac:dyDescent="0.25">
      <c r="A457" s="2">
        <v>111</v>
      </c>
      <c r="B457" s="3" t="s">
        <v>146</v>
      </c>
      <c r="C457" s="3">
        <v>111.3</v>
      </c>
      <c r="D457" s="3" t="s">
        <v>147</v>
      </c>
      <c r="E457" s="3" t="s">
        <v>148</v>
      </c>
      <c r="F457" s="3">
        <v>1</v>
      </c>
      <c r="G457" s="3"/>
      <c r="H457" s="3" t="str">
        <f>IF(AK457&lt;'2_3 - Outliers'!$F$11,"Exclude, Low outlier",IF(AK457&gt;'2_3 - Outliers'!$F$12,"Exclude, High outlier",""))</f>
        <v/>
      </c>
      <c r="I457" s="3">
        <f>IF(AM457="",VLOOKUP(BI457,'4 -Impute_SE'!$B$10:$C$21,2,FALSE),Database!AM457)</f>
        <v>5.4009386828965854E-2</v>
      </c>
      <c r="J457" s="3">
        <f t="shared" si="91"/>
        <v>18.515300000845198</v>
      </c>
      <c r="K457" s="3" t="s">
        <v>1796</v>
      </c>
      <c r="L457" s="3">
        <f>1/VLOOKUP($K457,'5-7 Weighting'!J:K,2,FALSE)</f>
        <v>1</v>
      </c>
      <c r="M457" s="3">
        <f t="shared" si="92"/>
        <v>18.515300000845198</v>
      </c>
      <c r="N457" s="3">
        <f>M457/(VLOOKUP($BI457,'5-7 Weighting'!$M$9:$N$20,2,FALSE)/VLOOKUP($BI457,'5-7 Weighting'!$M$9:$O$20,3,FALSE))</f>
        <v>1.0340101168499765</v>
      </c>
      <c r="O457" s="3">
        <f t="shared" si="93"/>
        <v>0.75600615683369177</v>
      </c>
      <c r="P457" s="3">
        <f>1/VLOOKUP($K457,'5-7 Weighting'!Y:Z,2,FALSE)</f>
        <v>1</v>
      </c>
      <c r="Q457" s="3">
        <f t="shared" si="97"/>
        <v>18.515300000845198</v>
      </c>
      <c r="R457" s="3">
        <f>Q457/(VLOOKUP($BI457,'5-7 Weighting'!$AC$12:$AD$20,2,FALSE)/(VLOOKUP($BI457,'5-7 Weighting'!$AC$12:$AE$20,3,FALSE)))</f>
        <v>1.0927665383766527</v>
      </c>
      <c r="S457" s="3">
        <f t="shared" si="94"/>
        <v>0.79896532686870592</v>
      </c>
      <c r="T457" s="3">
        <f>1/VLOOKUP($K457,'5-7 Weighting'!$AO$9:$AP$311,2,FALSE)</f>
        <v>1</v>
      </c>
      <c r="U457" s="3">
        <f t="shared" si="98"/>
        <v>18.515300000845198</v>
      </c>
      <c r="V457" s="3">
        <f>U457/(VLOOKUP($BI457,'5-7 Weighting'!$AS$12:$AT$22,2,FALSE)/VLOOKUP($BI457,'5-7 Weighting'!$AS$12:$AU$22,3,FALSE))</f>
        <v>1.0599893572473431</v>
      </c>
      <c r="W457" s="3">
        <f t="shared" si="99"/>
        <v>0.77500061865782244</v>
      </c>
      <c r="X457" s="3" t="e">
        <f>1/VLOOKUP($K457,'5-7 Weighting'!$BE$9:$BF$487,2,FALSE)</f>
        <v>#N/A</v>
      </c>
      <c r="Y457" s="3" t="e">
        <f t="shared" si="100"/>
        <v>#N/A</v>
      </c>
      <c r="Z457" s="3" t="e">
        <f>Y457/(VLOOKUP($BI457,'5-7 Weighting'!$BI$12:$BJ$23,2,FALSE)/VLOOKUP($BI457,'5-7 Weighting'!$BI$12:$BK$23,3,FALSE))</f>
        <v>#N/A</v>
      </c>
      <c r="AA457" s="3" t="e">
        <f t="shared" si="101"/>
        <v>#N/A</v>
      </c>
      <c r="AB457" s="3">
        <f>1/VLOOKUP($K457,'5-7 Weighting'!$BU$9:$BV$415,2,FALSE)</f>
        <v>1</v>
      </c>
      <c r="AC457" s="3">
        <f t="shared" si="102"/>
        <v>18.515300000845198</v>
      </c>
      <c r="AD457" s="3">
        <f>AC457/(VLOOKUP($BI457,'5-7 Weighting'!$BY$12:$BZ$23,2,FALSE)/(VLOOKUP($BI457,'5-7 Weighting'!$BY$12:$CA$23,3,FALSE)))</f>
        <v>0.91140124894932251</v>
      </c>
      <c r="AE457" s="3">
        <f t="shared" si="95"/>
        <v>0.66636190915680771</v>
      </c>
      <c r="AF457" s="3">
        <f>1/VLOOKUP($K457,'5-7 Weighting'!$CK$9:CL$445,2,FALSE)</f>
        <v>1</v>
      </c>
      <c r="AG457" s="3">
        <f t="shared" si="103"/>
        <v>18.515300000845198</v>
      </c>
      <c r="AH457" s="3">
        <f>AG457/(VLOOKUP($BI457,'5-7 Weighting'!$CO$12:$CP$23,2,FALSE)/(VLOOKUP($BI457,'5-7 Weighting'!$CO$12:$CQ$23,3,FALSE)))</f>
        <v>1.0546253280271851</v>
      </c>
      <c r="AI457" s="3">
        <f t="shared" si="96"/>
        <v>0.77107876233379613</v>
      </c>
      <c r="AJ457" s="3" t="s">
        <v>149</v>
      </c>
      <c r="AK457" s="6">
        <v>0.73114000000000001</v>
      </c>
      <c r="AL457" s="3" t="s">
        <v>134</v>
      </c>
      <c r="AM457" s="3"/>
      <c r="AN457" s="3"/>
      <c r="AO457" s="3" t="s">
        <v>5</v>
      </c>
      <c r="AP457" s="3" t="s">
        <v>6</v>
      </c>
      <c r="AQ457" s="3" t="s">
        <v>5</v>
      </c>
      <c r="AR457" s="3" t="s">
        <v>7</v>
      </c>
      <c r="AS457" s="3" t="s">
        <v>37</v>
      </c>
      <c r="AT457" s="3" t="s">
        <v>38</v>
      </c>
      <c r="AU457" s="3" t="s">
        <v>57</v>
      </c>
      <c r="AV457" s="3" t="s">
        <v>74</v>
      </c>
      <c r="AW457" s="4" t="s">
        <v>12</v>
      </c>
      <c r="AX457" s="4" t="s">
        <v>140</v>
      </c>
      <c r="AY457" s="4" t="s">
        <v>150</v>
      </c>
      <c r="AZ457" s="3" t="s">
        <v>2425</v>
      </c>
      <c r="BA457" s="3" t="s">
        <v>30</v>
      </c>
      <c r="BB457" s="3">
        <v>1000</v>
      </c>
      <c r="BC457" s="3">
        <v>1</v>
      </c>
      <c r="BD457" s="3">
        <v>0</v>
      </c>
      <c r="BE457" s="3">
        <v>1</v>
      </c>
      <c r="BF457" s="3">
        <v>1</v>
      </c>
      <c r="BG457" s="4" t="s">
        <v>15</v>
      </c>
      <c r="BH457" s="4" t="s">
        <v>152</v>
      </c>
      <c r="BI457" s="4" t="s">
        <v>32</v>
      </c>
      <c r="BJ457" s="4" t="s">
        <v>18</v>
      </c>
      <c r="BK457" s="4"/>
      <c r="BL457" s="3">
        <v>1.052</v>
      </c>
      <c r="BM457" s="3"/>
      <c r="BN457" s="3">
        <v>2.8633721394136336</v>
      </c>
      <c r="BO457" s="3" t="s">
        <v>19</v>
      </c>
      <c r="BP457" s="3" t="s">
        <v>20</v>
      </c>
      <c r="BQ457" s="3"/>
    </row>
    <row r="458" spans="1:69" x14ac:dyDescent="0.25">
      <c r="A458" s="2">
        <v>36</v>
      </c>
      <c r="B458" s="3" t="s">
        <v>513</v>
      </c>
      <c r="C458" s="3">
        <v>36.1</v>
      </c>
      <c r="D458" s="3" t="s">
        <v>560</v>
      </c>
      <c r="E458" s="3" t="s">
        <v>515</v>
      </c>
      <c r="F458" s="3"/>
      <c r="G458" s="3"/>
      <c r="H458" s="3" t="str">
        <f>IF(AK458&lt;'2_3 - Outliers'!$F$11,"Exclude, Low outlier",IF(AK458&gt;'2_3 - Outliers'!$F$12,"Exclude, High outlier",""))</f>
        <v/>
      </c>
      <c r="I458" s="3">
        <f>IF(AM458="",VLOOKUP(BI458,'4 -Impute_SE'!$B$10:$C$21,2,FALSE),Database!AM458)</f>
        <v>7.9336709847607212E-2</v>
      </c>
      <c r="J458" s="3">
        <f t="shared" si="91"/>
        <v>12.604505555131235</v>
      </c>
      <c r="K458" s="3" t="s">
        <v>1797</v>
      </c>
      <c r="L458" s="3">
        <f>1/VLOOKUP($K458,'5-7 Weighting'!J:K,2,FALSE)</f>
        <v>1</v>
      </c>
      <c r="M458" s="3">
        <f t="shared" si="92"/>
        <v>12.604505555131235</v>
      </c>
      <c r="N458" s="3">
        <f>M458/(VLOOKUP($BI458,'5-7 Weighting'!$M$9:$N$20,2,FALSE)/VLOOKUP($BI458,'5-7 Weighting'!$M$9:$O$20,3,FALSE))</f>
        <v>0.25534362137301297</v>
      </c>
      <c r="O458" s="3">
        <f t="shared" si="93"/>
        <v>0.18946496705877564</v>
      </c>
      <c r="P458" s="3" t="e">
        <f>1/VLOOKUP($K458,'5-7 Weighting'!Y:Z,2,FALSE)</f>
        <v>#N/A</v>
      </c>
      <c r="Q458" s="3" t="e">
        <f t="shared" si="97"/>
        <v>#N/A</v>
      </c>
      <c r="R458" s="3" t="e">
        <f>Q458/(VLOOKUP($BI458,'5-7 Weighting'!$AC$12:$AD$20,2,FALSE)/(VLOOKUP($BI458,'5-7 Weighting'!$AC$12:$AE$20,3,FALSE)))</f>
        <v>#N/A</v>
      </c>
      <c r="S458" s="3" t="e">
        <f t="shared" si="94"/>
        <v>#N/A</v>
      </c>
      <c r="T458" s="3" t="e">
        <f>1/VLOOKUP($K458,'5-7 Weighting'!$AO$9:$AP$311,2,FALSE)</f>
        <v>#N/A</v>
      </c>
      <c r="U458" s="3" t="e">
        <f t="shared" si="98"/>
        <v>#N/A</v>
      </c>
      <c r="V458" s="3" t="e">
        <f>U458/(VLOOKUP($BI458,'5-7 Weighting'!$AS$12:$AT$22,2,FALSE)/VLOOKUP($BI458,'5-7 Weighting'!$AS$12:$AU$22,3,FALSE))</f>
        <v>#N/A</v>
      </c>
      <c r="W458" s="3" t="e">
        <f t="shared" si="99"/>
        <v>#N/A</v>
      </c>
      <c r="X458" s="3">
        <f>1/VLOOKUP($K458,'5-7 Weighting'!$BE$9:$BF$487,2,FALSE)</f>
        <v>1</v>
      </c>
      <c r="Y458" s="3">
        <f t="shared" si="100"/>
        <v>12.604505555131235</v>
      </c>
      <c r="Z458" s="3">
        <f>Y458/(VLOOKUP($BI458,'5-7 Weighting'!$BI$12:$BJ$23,2,FALSE)/VLOOKUP($BI458,'5-7 Weighting'!$BI$12:$BK$23,3,FALSE))</f>
        <v>0.19905215537965953</v>
      </c>
      <c r="AA458" s="3">
        <f t="shared" si="101"/>
        <v>0.14769669929170737</v>
      </c>
      <c r="AB458" s="3">
        <f>1/VLOOKUP($K458,'5-7 Weighting'!$BU$9:$BV$415,2,FALSE)</f>
        <v>1</v>
      </c>
      <c r="AC458" s="3">
        <f t="shared" si="102"/>
        <v>12.604505555131235</v>
      </c>
      <c r="AD458" s="3">
        <f>AC458/(VLOOKUP($BI458,'5-7 Weighting'!$BY$12:$BZ$23,2,FALSE)/(VLOOKUP($BI458,'5-7 Weighting'!$BY$12:$CA$23,3,FALSE)))</f>
        <v>0.6772669290737372</v>
      </c>
      <c r="AE458" s="3">
        <f t="shared" si="95"/>
        <v>0.502532061372713</v>
      </c>
      <c r="AF458" s="3">
        <f>1/VLOOKUP($K458,'5-7 Weighting'!$CK$9:CL$445,2,FALSE)</f>
        <v>1</v>
      </c>
      <c r="AG458" s="3">
        <f t="shared" si="103"/>
        <v>12.604505555131235</v>
      </c>
      <c r="AH458" s="3">
        <f>AG458/(VLOOKUP($BI458,'5-7 Weighting'!$CO$12:$CP$23,2,FALSE)/(VLOOKUP($BI458,'5-7 Weighting'!$CO$12:$CQ$23,3,FALSE)))</f>
        <v>0.19317508622441926</v>
      </c>
      <c r="AI458" s="3">
        <f t="shared" si="96"/>
        <v>0.14333591397851908</v>
      </c>
      <c r="AJ458" s="3"/>
      <c r="AK458" s="6">
        <v>0.74199999999999999</v>
      </c>
      <c r="AL458" s="3" t="s">
        <v>4</v>
      </c>
      <c r="AM458" s="3"/>
      <c r="AN458" s="3"/>
      <c r="AO458" s="3" t="s">
        <v>5</v>
      </c>
      <c r="AP458" s="3" t="s">
        <v>6</v>
      </c>
      <c r="AQ458" s="3" t="s">
        <v>5</v>
      </c>
      <c r="AR458" s="3" t="s">
        <v>7</v>
      </c>
      <c r="AS458" s="3" t="s">
        <v>48</v>
      </c>
      <c r="AT458" s="3" t="s">
        <v>28</v>
      </c>
      <c r="AU458" s="3" t="s">
        <v>10</v>
      </c>
      <c r="AV458" s="3" t="s">
        <v>107</v>
      </c>
      <c r="AW458" s="4" t="s">
        <v>96</v>
      </c>
      <c r="AX458" s="4" t="s">
        <v>418</v>
      </c>
      <c r="AY458" s="4" t="s">
        <v>516</v>
      </c>
      <c r="AZ458" s="3" t="s">
        <v>2425</v>
      </c>
      <c r="BA458" s="3" t="s">
        <v>14</v>
      </c>
      <c r="BB458" s="3">
        <v>130</v>
      </c>
      <c r="BC458" s="3">
        <v>1</v>
      </c>
      <c r="BD458" s="3">
        <v>0</v>
      </c>
      <c r="BE458" s="3">
        <v>1</v>
      </c>
      <c r="BF458" s="3">
        <v>1</v>
      </c>
      <c r="BG458" s="4" t="s">
        <v>15</v>
      </c>
      <c r="BH458" s="4" t="s">
        <v>41</v>
      </c>
      <c r="BI458" s="4" t="s">
        <v>42</v>
      </c>
      <c r="BJ458" s="4" t="s">
        <v>33</v>
      </c>
      <c r="BK458" s="4"/>
      <c r="BL458" s="3">
        <v>0.122</v>
      </c>
      <c r="BM458" s="3"/>
      <c r="BN458" s="3">
        <v>1.1297541017803188</v>
      </c>
      <c r="BO458" s="3" t="s">
        <v>19</v>
      </c>
      <c r="BP458" s="3" t="s">
        <v>20</v>
      </c>
      <c r="BQ458" s="3"/>
    </row>
    <row r="459" spans="1:69" x14ac:dyDescent="0.25">
      <c r="A459" s="2">
        <v>131</v>
      </c>
      <c r="B459" s="3" t="s">
        <v>68</v>
      </c>
      <c r="C459" s="3">
        <v>131.4</v>
      </c>
      <c r="D459" s="3" t="s">
        <v>69</v>
      </c>
      <c r="E459" s="3" t="s">
        <v>70</v>
      </c>
      <c r="F459" s="3">
        <v>1</v>
      </c>
      <c r="G459" s="3"/>
      <c r="H459" s="3" t="str">
        <f>IF(AK459&lt;'2_3 - Outliers'!$F$11,"Exclude, Low outlier",IF(AK459&gt;'2_3 - Outliers'!$F$12,"Exclude, High outlier",""))</f>
        <v/>
      </c>
      <c r="I459" s="3">
        <f>IF(AM459="",VLOOKUP(BI459,'4 -Impute_SE'!$B$10:$C$21,2,FALSE),Database!AM459)</f>
        <v>0.34826484018264836</v>
      </c>
      <c r="J459" s="3">
        <f t="shared" si="91"/>
        <v>2.8713779992133213</v>
      </c>
      <c r="K459" s="3" t="s">
        <v>1798</v>
      </c>
      <c r="L459" s="3">
        <f>1/VLOOKUP($K459,'5-7 Weighting'!J:K,2,FALSE)</f>
        <v>1</v>
      </c>
      <c r="M459" s="3">
        <f t="shared" si="92"/>
        <v>2.8713779992133213</v>
      </c>
      <c r="N459" s="3">
        <f>M459/(VLOOKUP($BI459,'5-7 Weighting'!$M$9:$N$20,2,FALSE)/VLOOKUP($BI459,'5-7 Weighting'!$M$9:$O$20,3,FALSE))</f>
        <v>5.8168728114166159E-2</v>
      </c>
      <c r="O459" s="3">
        <f t="shared" si="93"/>
        <v>4.4365288932674524E-2</v>
      </c>
      <c r="P459" s="3">
        <f>1/VLOOKUP($K459,'5-7 Weighting'!Y:Z,2,FALSE)</f>
        <v>1</v>
      </c>
      <c r="Q459" s="3">
        <f t="shared" si="97"/>
        <v>2.8713779992133213</v>
      </c>
      <c r="R459" s="3">
        <f>Q459/(VLOOKUP($BI459,'5-7 Weighting'!$AC$12:$AD$20,2,FALSE)/(VLOOKUP($BI459,'5-7 Weighting'!$AC$12:$AE$20,3,FALSE)))</f>
        <v>1.2820428814999786E-2</v>
      </c>
      <c r="S459" s="3">
        <f t="shared" si="94"/>
        <v>9.7781410572003371E-3</v>
      </c>
      <c r="T459" s="3">
        <f>1/VLOOKUP($K459,'5-7 Weighting'!$AO$9:$AP$311,2,FALSE)</f>
        <v>1</v>
      </c>
      <c r="U459" s="3">
        <f t="shared" si="98"/>
        <v>2.8713779992133213</v>
      </c>
      <c r="V459" s="3">
        <f>U459/(VLOOKUP($BI459,'5-7 Weighting'!$AS$12:$AT$22,2,FALSE)/VLOOKUP($BI459,'5-7 Weighting'!$AS$12:$AU$22,3,FALSE))</f>
        <v>0.16182924130559631</v>
      </c>
      <c r="W459" s="3">
        <f t="shared" si="99"/>
        <v>0.12342716234377829</v>
      </c>
      <c r="X459" s="3" t="e">
        <f>1/VLOOKUP($K459,'5-7 Weighting'!$BE$9:$BF$487,2,FALSE)</f>
        <v>#N/A</v>
      </c>
      <c r="Y459" s="3" t="e">
        <f t="shared" si="100"/>
        <v>#N/A</v>
      </c>
      <c r="Z459" s="3" t="e">
        <f>Y459/(VLOOKUP($BI459,'5-7 Weighting'!$BI$12:$BJ$23,2,FALSE)/VLOOKUP($BI459,'5-7 Weighting'!$BI$12:$BK$23,3,FALSE))</f>
        <v>#N/A</v>
      </c>
      <c r="AA459" s="3" t="e">
        <f t="shared" si="101"/>
        <v>#N/A</v>
      </c>
      <c r="AB459" s="3">
        <f>1/VLOOKUP($K459,'5-7 Weighting'!$BU$9:$BV$415,2,FALSE)</f>
        <v>1</v>
      </c>
      <c r="AC459" s="3">
        <f t="shared" si="102"/>
        <v>2.8713779992133213</v>
      </c>
      <c r="AD459" s="3">
        <f>AC459/(VLOOKUP($BI459,'5-7 Weighting'!$BY$12:$BZ$23,2,FALSE)/(VLOOKUP($BI459,'5-7 Weighting'!$BY$12:$CA$23,3,FALSE)))</f>
        <v>0.15428525547719119</v>
      </c>
      <c r="AE459" s="3">
        <f t="shared" si="95"/>
        <v>0.11767336435245371</v>
      </c>
      <c r="AF459" s="3" t="e">
        <f>1/VLOOKUP($K459,'5-7 Weighting'!$CK$9:CL$445,2,FALSE)</f>
        <v>#N/A</v>
      </c>
      <c r="AG459" s="3" t="e">
        <f t="shared" si="103"/>
        <v>#N/A</v>
      </c>
      <c r="AH459" s="3" t="e">
        <f>AG459/(VLOOKUP($BI459,'5-7 Weighting'!$CO$12:$CP$23,2,FALSE)/(VLOOKUP($BI459,'5-7 Weighting'!$CO$12:$CQ$23,3,FALSE)))</f>
        <v>#N/A</v>
      </c>
      <c r="AI459" s="3" t="e">
        <f t="shared" si="96"/>
        <v>#N/A</v>
      </c>
      <c r="AJ459" s="3" t="s">
        <v>643</v>
      </c>
      <c r="AK459" s="6">
        <v>0.76269999999999993</v>
      </c>
      <c r="AL459" s="3" t="s">
        <v>72</v>
      </c>
      <c r="AM459" s="3">
        <v>0.34826484018264836</v>
      </c>
      <c r="AN459" s="3" t="s">
        <v>26</v>
      </c>
      <c r="AO459" s="3" t="s">
        <v>5</v>
      </c>
      <c r="AP459" s="3" t="s">
        <v>6</v>
      </c>
      <c r="AQ459" s="3" t="s">
        <v>5</v>
      </c>
      <c r="AR459" s="3" t="s">
        <v>55</v>
      </c>
      <c r="AS459" s="3" t="s">
        <v>37</v>
      </c>
      <c r="AT459" s="3" t="s">
        <v>73</v>
      </c>
      <c r="AU459" s="3" t="s">
        <v>57</v>
      </c>
      <c r="AV459" s="3" t="s">
        <v>74</v>
      </c>
      <c r="AW459" s="4" t="s">
        <v>75</v>
      </c>
      <c r="AX459" s="4" t="s">
        <v>75</v>
      </c>
      <c r="AY459" s="4">
        <v>1991</v>
      </c>
      <c r="AZ459" s="3" t="s">
        <v>30</v>
      </c>
      <c r="BA459" s="3" t="s">
        <v>30</v>
      </c>
      <c r="BB459" s="3">
        <v>15281</v>
      </c>
      <c r="BC459" s="3">
        <v>0</v>
      </c>
      <c r="BD459" s="3">
        <v>0</v>
      </c>
      <c r="BE459" s="3">
        <v>1</v>
      </c>
      <c r="BF459" s="3">
        <v>1</v>
      </c>
      <c r="BG459" s="4" t="s">
        <v>15</v>
      </c>
      <c r="BH459" s="4" t="s">
        <v>76</v>
      </c>
      <c r="BI459" s="3" t="s">
        <v>42</v>
      </c>
      <c r="BJ459" s="4" t="s">
        <v>77</v>
      </c>
      <c r="BK459" s="4" t="s">
        <v>78</v>
      </c>
      <c r="BL459" s="3">
        <v>2.8999999999999998E-3</v>
      </c>
      <c r="BM459" s="3">
        <v>1.002904209067782</v>
      </c>
      <c r="BN459" s="3"/>
      <c r="BO459" s="3" t="s">
        <v>60</v>
      </c>
      <c r="BP459" s="3">
        <v>2.19</v>
      </c>
      <c r="BQ459" s="3"/>
    </row>
    <row r="460" spans="1:69" x14ac:dyDescent="0.25">
      <c r="A460" s="2">
        <v>30</v>
      </c>
      <c r="B460" s="3" t="s">
        <v>791</v>
      </c>
      <c r="C460" s="3">
        <v>30.2</v>
      </c>
      <c r="D460" s="3" t="s">
        <v>930</v>
      </c>
      <c r="E460" s="3" t="s">
        <v>845</v>
      </c>
      <c r="F460" s="3"/>
      <c r="G460" s="3"/>
      <c r="H460" s="3" t="str">
        <f>IF(AK460&lt;'2_3 - Outliers'!$F$11,"Exclude, Low outlier",IF(AK460&gt;'2_3 - Outliers'!$F$12,"Exclude, High outlier",""))</f>
        <v>Exclude, High outlier</v>
      </c>
      <c r="I460" s="3">
        <f>IF(AM460="",VLOOKUP(BI460,'4 -Impute_SE'!$B$10:$C$21,2,FALSE),Database!AM460)</f>
        <v>0.38279999999999997</v>
      </c>
      <c r="J460" s="3">
        <f t="shared" si="91"/>
        <v>2.6123301985370952</v>
      </c>
      <c r="K460" s="3" t="s">
        <v>1446</v>
      </c>
      <c r="L460" s="3">
        <f>1/VLOOKUP($K460,'5-7 Weighting'!J:K,2,FALSE)</f>
        <v>0.33333333333333331</v>
      </c>
      <c r="M460" s="3">
        <f t="shared" si="92"/>
        <v>0.87077673284569834</v>
      </c>
      <c r="N460" s="3">
        <f>M460/(VLOOKUP($BI460,'5-7 Weighting'!$M$9:$N$20,2,FALSE)/VLOOKUP($BI460,'5-7 Weighting'!$M$9:$O$20,3,FALSE))</f>
        <v>5.2891179484621824E-3</v>
      </c>
      <c r="O460" s="3">
        <f t="shared" si="93"/>
        <v>4.0493487013426466E-3</v>
      </c>
      <c r="P460" s="3" t="e">
        <f>1/VLOOKUP($K460,'5-7 Weighting'!Y:Z,2,FALSE)</f>
        <v>#N/A</v>
      </c>
      <c r="Q460" s="3" t="e">
        <f t="shared" si="97"/>
        <v>#N/A</v>
      </c>
      <c r="R460" s="3" t="e">
        <f>Q460/(VLOOKUP($BI460,'5-7 Weighting'!$AC$12:$AD$20,2,FALSE)/(VLOOKUP($BI460,'5-7 Weighting'!$AC$12:$AE$20,3,FALSE)))</f>
        <v>#N/A</v>
      </c>
      <c r="S460" s="3" t="e">
        <f t="shared" si="94"/>
        <v>#N/A</v>
      </c>
      <c r="T460" s="3">
        <f>1/VLOOKUP($K460,'5-7 Weighting'!$AO$9:$AP$311,2,FALSE)</f>
        <v>0.5</v>
      </c>
      <c r="U460" s="3">
        <f t="shared" si="98"/>
        <v>1.3061650992685476</v>
      </c>
      <c r="V460" s="3">
        <f>U460/(VLOOKUP($BI460,'5-7 Weighting'!$AS$12:$AT$22,2,FALSE)/VLOOKUP($BI460,'5-7 Weighting'!$AS$12:$AU$22,3,FALSE))</f>
        <v>1.4285979056311236E-2</v>
      </c>
      <c r="W460" s="3">
        <f t="shared" si="99"/>
        <v>1.0937345565511881E-2</v>
      </c>
      <c r="X460" s="3" t="e">
        <f>1/VLOOKUP($K460,'5-7 Weighting'!$BE$9:$BF$487,2,FALSE)</f>
        <v>#N/A</v>
      </c>
      <c r="Y460" s="3" t="e">
        <f t="shared" si="100"/>
        <v>#N/A</v>
      </c>
      <c r="Z460" s="3" t="e">
        <f>Y460/(VLOOKUP($BI460,'5-7 Weighting'!$BI$12:$BJ$23,2,FALSE)/VLOOKUP($BI460,'5-7 Weighting'!$BI$12:$BK$23,3,FALSE))</f>
        <v>#N/A</v>
      </c>
      <c r="AA460" s="3" t="e">
        <f t="shared" si="101"/>
        <v>#N/A</v>
      </c>
      <c r="AB460" s="3" t="e">
        <f>1/VLOOKUP($K460,'5-7 Weighting'!$BU$9:$BV$415,2,FALSE)</f>
        <v>#N/A</v>
      </c>
      <c r="AC460" s="3" t="e">
        <f t="shared" si="102"/>
        <v>#N/A</v>
      </c>
      <c r="AD460" s="3" t="e">
        <f>AC460/(VLOOKUP($BI460,'5-7 Weighting'!$BY$12:$BZ$23,2,FALSE)/(VLOOKUP($BI460,'5-7 Weighting'!$BY$12:$CA$23,3,FALSE)))</f>
        <v>#N/A</v>
      </c>
      <c r="AE460" s="3" t="e">
        <f t="shared" si="95"/>
        <v>#N/A</v>
      </c>
      <c r="AF460" s="3" t="e">
        <f>1/VLOOKUP($K460,'5-7 Weighting'!$CK$9:CL$445,2,FALSE)</f>
        <v>#N/A</v>
      </c>
      <c r="AG460" s="3" t="e">
        <f t="shared" si="103"/>
        <v>#N/A</v>
      </c>
      <c r="AH460" s="3" t="e">
        <f>AG460/(VLOOKUP($BI460,'5-7 Weighting'!$CO$12:$CP$23,2,FALSE)/(VLOOKUP($BI460,'5-7 Weighting'!$CO$12:$CQ$23,3,FALSE)))</f>
        <v>#N/A</v>
      </c>
      <c r="AI460" s="3" t="e">
        <f t="shared" si="96"/>
        <v>#N/A</v>
      </c>
      <c r="AJ460" s="3" t="s">
        <v>846</v>
      </c>
      <c r="AK460" s="6">
        <v>0.76559999999999995</v>
      </c>
      <c r="AL460" s="3" t="s">
        <v>134</v>
      </c>
      <c r="AM460" s="3">
        <v>0.38279999999999997</v>
      </c>
      <c r="AN460" s="3" t="s">
        <v>26</v>
      </c>
      <c r="AO460" s="3" t="s">
        <v>5</v>
      </c>
      <c r="AP460" s="3" t="s">
        <v>6</v>
      </c>
      <c r="AQ460" s="3" t="s">
        <v>5</v>
      </c>
      <c r="AR460" s="3" t="s">
        <v>7</v>
      </c>
      <c r="AS460" s="3" t="s">
        <v>795</v>
      </c>
      <c r="AT460" s="3" t="s">
        <v>9</v>
      </c>
      <c r="AU460" s="3" t="s">
        <v>10</v>
      </c>
      <c r="AV460" s="3" t="s">
        <v>11</v>
      </c>
      <c r="AW460" s="3" t="s">
        <v>12</v>
      </c>
      <c r="AX460" s="3" t="s">
        <v>796</v>
      </c>
      <c r="AY460" s="3">
        <v>2005</v>
      </c>
      <c r="AZ460" s="3" t="s">
        <v>30</v>
      </c>
      <c r="BA460" s="3" t="s">
        <v>30</v>
      </c>
      <c r="BB460" s="3">
        <v>141</v>
      </c>
      <c r="BC460" s="3">
        <v>0</v>
      </c>
      <c r="BD460" s="3">
        <v>0</v>
      </c>
      <c r="BE460" s="3">
        <v>0</v>
      </c>
      <c r="BF460" s="3">
        <v>0</v>
      </c>
      <c r="BG460" s="3" t="s">
        <v>332</v>
      </c>
      <c r="BH460" s="3" t="s">
        <v>929</v>
      </c>
      <c r="BI460" s="3" t="s">
        <v>334</v>
      </c>
      <c r="BJ460" s="3" t="s">
        <v>18</v>
      </c>
      <c r="BK460" s="4"/>
      <c r="BL460" s="3">
        <v>0.22</v>
      </c>
      <c r="BM460" s="3"/>
      <c r="BN460" s="3">
        <v>1.2460767305873808</v>
      </c>
      <c r="BO460" s="3" t="s">
        <v>19</v>
      </c>
      <c r="BP460" s="3">
        <v>2</v>
      </c>
      <c r="BQ460" s="3" t="s">
        <v>125</v>
      </c>
    </row>
    <row r="461" spans="1:69" x14ac:dyDescent="0.25">
      <c r="A461" s="2">
        <v>161</v>
      </c>
      <c r="B461" s="3" t="s">
        <v>1219</v>
      </c>
      <c r="C461" s="3">
        <v>161.1</v>
      </c>
      <c r="D461" s="3" t="s">
        <v>1222</v>
      </c>
      <c r="E461" s="3" t="s">
        <v>1221</v>
      </c>
      <c r="F461" s="3"/>
      <c r="G461" s="3"/>
      <c r="H461" s="3" t="str">
        <f>IF(AK461&lt;'2_3 - Outliers'!$F$11,"Exclude, Low outlier",IF(AK461&gt;'2_3 - Outliers'!$F$12,"Exclude, High outlier",""))</f>
        <v>Exclude, High outlier</v>
      </c>
      <c r="I461" s="3">
        <f>IF(AM461="",VLOOKUP(BI461,'4 -Impute_SE'!$B$10:$C$21,2,FALSE),Database!AM461)</f>
        <v>0.38527999999999996</v>
      </c>
      <c r="J461" s="3">
        <f t="shared" si="91"/>
        <v>2.5955149501661134</v>
      </c>
      <c r="K461" s="3" t="s">
        <v>1766</v>
      </c>
      <c r="L461" s="3">
        <f>1/VLOOKUP($K461,'5-7 Weighting'!J:K,2,FALSE)</f>
        <v>0.5</v>
      </c>
      <c r="M461" s="3">
        <f t="shared" si="92"/>
        <v>1.2977574750830567</v>
      </c>
      <c r="N461" s="3">
        <f>M461/(VLOOKUP($BI461,'5-7 Weighting'!$M$9:$N$20,2,FALSE)/VLOOKUP($BI461,'5-7 Weighting'!$M$9:$O$20,3,FALSE))</f>
        <v>0.12261210241123079</v>
      </c>
      <c r="O461" s="3">
        <f t="shared" si="93"/>
        <v>9.5218106490513599E-2</v>
      </c>
      <c r="P461" s="3" t="e">
        <f>1/VLOOKUP($K461,'5-7 Weighting'!Y:Z,2,FALSE)</f>
        <v>#N/A</v>
      </c>
      <c r="Q461" s="3" t="e">
        <f t="shared" si="97"/>
        <v>#N/A</v>
      </c>
      <c r="R461" s="3" t="e">
        <f>Q461/(VLOOKUP($BI461,'5-7 Weighting'!$AC$12:$AD$20,2,FALSE)/(VLOOKUP($BI461,'5-7 Weighting'!$AC$12:$AE$20,3,FALSE)))</f>
        <v>#N/A</v>
      </c>
      <c r="S461" s="3" t="e">
        <f t="shared" si="94"/>
        <v>#N/A</v>
      </c>
      <c r="T461" s="3" t="e">
        <f>1/VLOOKUP($K461,'5-7 Weighting'!$AO$9:$AP$311,2,FALSE)</f>
        <v>#N/A</v>
      </c>
      <c r="U461" s="3" t="e">
        <f t="shared" si="98"/>
        <v>#N/A</v>
      </c>
      <c r="V461" s="3" t="e">
        <f>U461/(VLOOKUP($BI461,'5-7 Weighting'!$AS$12:$AT$22,2,FALSE)/VLOOKUP($BI461,'5-7 Weighting'!$AS$12:$AU$22,3,FALSE))</f>
        <v>#N/A</v>
      </c>
      <c r="W461" s="3" t="e">
        <f t="shared" si="99"/>
        <v>#N/A</v>
      </c>
      <c r="X461" s="3">
        <f>1/VLOOKUP($K461,'5-7 Weighting'!$BE$9:$BF$487,2,FALSE)</f>
        <v>1</v>
      </c>
      <c r="Y461" s="3">
        <f t="shared" si="100"/>
        <v>2.5955149501661134</v>
      </c>
      <c r="Z461" s="3">
        <f>Y461/(VLOOKUP($BI461,'5-7 Weighting'!$BI$12:$BJ$23,2,FALSE)/VLOOKUP($BI461,'5-7 Weighting'!$BI$12:$BK$23,3,FALSE))</f>
        <v>0.1923323514219292</v>
      </c>
      <c r="AA461" s="3">
        <f t="shared" si="101"/>
        <v>0.14936145746724178</v>
      </c>
      <c r="AB461" s="3" t="e">
        <f>1/VLOOKUP($K461,'5-7 Weighting'!$BU$9:$BV$415,2,FALSE)</f>
        <v>#N/A</v>
      </c>
      <c r="AC461" s="3" t="e">
        <f t="shared" si="102"/>
        <v>#N/A</v>
      </c>
      <c r="AD461" s="3" t="e">
        <f>AC461/(VLOOKUP($BI461,'5-7 Weighting'!$BY$12:$BZ$23,2,FALSE)/(VLOOKUP($BI461,'5-7 Weighting'!$BY$12:$CA$23,3,FALSE)))</f>
        <v>#N/A</v>
      </c>
      <c r="AE461" s="3" t="e">
        <f t="shared" si="95"/>
        <v>#N/A</v>
      </c>
      <c r="AF461" s="3" t="e">
        <f>1/VLOOKUP($K461,'5-7 Weighting'!$CK$9:CL$445,2,FALSE)</f>
        <v>#N/A</v>
      </c>
      <c r="AG461" s="3" t="e">
        <f t="shared" si="103"/>
        <v>#N/A</v>
      </c>
      <c r="AH461" s="3" t="e">
        <f>AG461/(VLOOKUP($BI461,'5-7 Weighting'!$CO$12:$CP$23,2,FALSE)/(VLOOKUP($BI461,'5-7 Weighting'!$CO$12:$CQ$23,3,FALSE)))</f>
        <v>#N/A</v>
      </c>
      <c r="AI461" s="3" t="e">
        <f t="shared" si="96"/>
        <v>#N/A</v>
      </c>
      <c r="AJ461" s="3" t="s">
        <v>1306</v>
      </c>
      <c r="AK461" s="6">
        <v>0.77657999999999994</v>
      </c>
      <c r="AL461" s="3" t="s">
        <v>134</v>
      </c>
      <c r="AM461" s="3">
        <v>0.38527999999999996</v>
      </c>
      <c r="AN461" s="3" t="s">
        <v>1310</v>
      </c>
      <c r="AO461" s="3" t="s">
        <v>5</v>
      </c>
      <c r="AP461" s="3" t="s">
        <v>6</v>
      </c>
      <c r="AQ461" s="3" t="s">
        <v>5</v>
      </c>
      <c r="AR461" s="3" t="s">
        <v>7</v>
      </c>
      <c r="AS461" s="3" t="s">
        <v>135</v>
      </c>
      <c r="AT461" s="3" t="s">
        <v>38</v>
      </c>
      <c r="AU461" s="3" t="s">
        <v>10</v>
      </c>
      <c r="AV461" s="3" t="s">
        <v>11</v>
      </c>
      <c r="AW461" s="4" t="s">
        <v>654</v>
      </c>
      <c r="AX461" s="4" t="s">
        <v>1339</v>
      </c>
      <c r="AY461" s="4">
        <v>2015</v>
      </c>
      <c r="AZ461" s="3" t="str">
        <f t="shared" ref="AZ461:AZ490" si="104">IF(AY461&lt;2010,"Pre-2010",IF(AY461&lt;2018,"2010 - 2017","2018 - 2019"))</f>
        <v>2010 - 2017</v>
      </c>
      <c r="BA461" s="3" t="s">
        <v>2425</v>
      </c>
      <c r="BB461" s="3">
        <v>150</v>
      </c>
      <c r="BC461" s="3">
        <v>0</v>
      </c>
      <c r="BD461" s="3">
        <v>0</v>
      </c>
      <c r="BE461" s="3">
        <v>0</v>
      </c>
      <c r="BF461" s="3">
        <v>0</v>
      </c>
      <c r="BG461" s="4" t="s">
        <v>1352</v>
      </c>
      <c r="BH461" s="4" t="s">
        <v>1371</v>
      </c>
      <c r="BI461" s="4" t="s">
        <v>468</v>
      </c>
      <c r="BJ461" s="4" t="s">
        <v>18</v>
      </c>
      <c r="BK461" s="4"/>
      <c r="BL461" s="3">
        <v>0.25800000000000001</v>
      </c>
      <c r="BM461" s="3"/>
      <c r="BN461" s="3"/>
      <c r="BO461" s="3"/>
      <c r="BP461" s="3">
        <v>2.015625</v>
      </c>
      <c r="BQ461" s="3" t="s">
        <v>125</v>
      </c>
    </row>
    <row r="462" spans="1:69" x14ac:dyDescent="0.25">
      <c r="A462" s="2">
        <v>69</v>
      </c>
      <c r="B462" s="3" t="s">
        <v>61</v>
      </c>
      <c r="C462" s="3">
        <v>69.099999999999994</v>
      </c>
      <c r="D462" s="3" t="s">
        <v>62</v>
      </c>
      <c r="E462" s="3" t="s">
        <v>63</v>
      </c>
      <c r="F462" s="3"/>
      <c r="G462" s="3"/>
      <c r="H462" s="3" t="str">
        <f>IF(AK462&lt;'2_3 - Outliers'!$F$11,"Exclude, Low outlier",IF(AK462&gt;'2_3 - Outliers'!$F$12,"Exclude, High outlier",""))</f>
        <v>Exclude, High outlier</v>
      </c>
      <c r="I462" s="3">
        <f>IF(AM462="",VLOOKUP(BI462,'4 -Impute_SE'!$B$10:$C$21,2,FALSE),Database!AM462)</f>
        <v>0.2010178117048346</v>
      </c>
      <c r="J462" s="3">
        <f t="shared" si="91"/>
        <v>4.9746835443037973</v>
      </c>
      <c r="K462" s="3" t="s">
        <v>1790</v>
      </c>
      <c r="L462" s="3">
        <f>1/VLOOKUP($K462,'5-7 Weighting'!J:K,2,FALSE)</f>
        <v>0.5</v>
      </c>
      <c r="M462" s="3">
        <f t="shared" si="92"/>
        <v>2.4873417721518987</v>
      </c>
      <c r="N462" s="3">
        <f>M462/(VLOOKUP($BI462,'5-7 Weighting'!$M$9:$N$20,2,FALSE)/VLOOKUP($BI462,'5-7 Weighting'!$M$9:$O$20,3,FALSE))</f>
        <v>5.0388875066588894E-2</v>
      </c>
      <c r="O462" s="3">
        <f t="shared" si="93"/>
        <v>3.9807211302605228E-2</v>
      </c>
      <c r="P462" s="3" t="e">
        <f>1/VLOOKUP($K462,'5-7 Weighting'!Y:Z,2,FALSE)</f>
        <v>#N/A</v>
      </c>
      <c r="Q462" s="3" t="e">
        <f t="shared" si="97"/>
        <v>#N/A</v>
      </c>
      <c r="R462" s="3" t="e">
        <f>Q462/(VLOOKUP($BI462,'5-7 Weighting'!$AC$12:$AD$20,2,FALSE)/(VLOOKUP($BI462,'5-7 Weighting'!$AC$12:$AE$20,3,FALSE)))</f>
        <v>#N/A</v>
      </c>
      <c r="S462" s="3" t="e">
        <f t="shared" si="94"/>
        <v>#N/A</v>
      </c>
      <c r="T462" s="3" t="e">
        <f>1/VLOOKUP($K462,'5-7 Weighting'!$AO$9:$AP$311,2,FALSE)</f>
        <v>#N/A</v>
      </c>
      <c r="U462" s="3" t="e">
        <f t="shared" si="98"/>
        <v>#N/A</v>
      </c>
      <c r="V462" s="3" t="e">
        <f>U462/(VLOOKUP($BI462,'5-7 Weighting'!$AS$12:$AT$22,2,FALSE)/VLOOKUP($BI462,'5-7 Weighting'!$AS$12:$AU$22,3,FALSE))</f>
        <v>#N/A</v>
      </c>
      <c r="W462" s="3" t="e">
        <f t="shared" si="99"/>
        <v>#N/A</v>
      </c>
      <c r="X462" s="3">
        <f>1/VLOOKUP($K462,'5-7 Weighting'!$BE$9:$BF$487,2,FALSE)</f>
        <v>1</v>
      </c>
      <c r="Y462" s="3">
        <f t="shared" si="100"/>
        <v>4.9746835443037973</v>
      </c>
      <c r="Z462" s="3">
        <f>Y462/(VLOOKUP($BI462,'5-7 Weighting'!$BI$12:$BJ$23,2,FALSE)/VLOOKUP($BI462,'5-7 Weighting'!$BI$12:$BK$23,3,FALSE))</f>
        <v>7.8560914388449005E-2</v>
      </c>
      <c r="AA462" s="3">
        <f t="shared" si="101"/>
        <v>6.2063122366874716E-2</v>
      </c>
      <c r="AB462" s="3">
        <f>1/VLOOKUP($K462,'5-7 Weighting'!$BU$9:$BV$415,2,FALSE)</f>
        <v>0.5</v>
      </c>
      <c r="AC462" s="3">
        <f t="shared" si="102"/>
        <v>2.4873417721518987</v>
      </c>
      <c r="AD462" s="3">
        <f>AC462/(VLOOKUP($BI462,'5-7 Weighting'!$BY$12:$BZ$23,2,FALSE)/(VLOOKUP($BI462,'5-7 Weighting'!$BY$12:$CA$23,3,FALSE)))</f>
        <v>0.13365017106096269</v>
      </c>
      <c r="AE462" s="3">
        <f t="shared" si="95"/>
        <v>0.10558363513816053</v>
      </c>
      <c r="AF462" s="3" t="e">
        <f>1/VLOOKUP($K462,'5-7 Weighting'!$CK$9:CL$445,2,FALSE)</f>
        <v>#N/A</v>
      </c>
      <c r="AG462" s="3" t="e">
        <f t="shared" si="103"/>
        <v>#N/A</v>
      </c>
      <c r="AH462" s="3" t="e">
        <f>AG462/(VLOOKUP($BI462,'5-7 Weighting'!$CO$12:$CP$23,2,FALSE)/(VLOOKUP($BI462,'5-7 Weighting'!$CO$12:$CQ$23,3,FALSE)))</f>
        <v>#N/A</v>
      </c>
      <c r="AI462" s="3" t="e">
        <f t="shared" si="96"/>
        <v>#N/A</v>
      </c>
      <c r="AJ462" s="3" t="s">
        <v>64</v>
      </c>
      <c r="AK462" s="6">
        <v>0.79</v>
      </c>
      <c r="AL462" s="3" t="s">
        <v>4</v>
      </c>
      <c r="AM462" s="3">
        <v>0.2010178117048346</v>
      </c>
      <c r="AN462" s="3" t="s">
        <v>26</v>
      </c>
      <c r="AO462" s="3" t="s">
        <v>5</v>
      </c>
      <c r="AP462" s="3" t="s">
        <v>6</v>
      </c>
      <c r="AQ462" s="3" t="s">
        <v>5</v>
      </c>
      <c r="AR462" s="3" t="s">
        <v>7</v>
      </c>
      <c r="AS462" s="3" t="s">
        <v>65</v>
      </c>
      <c r="AT462" s="3" t="s">
        <v>28</v>
      </c>
      <c r="AU462" s="3" t="s">
        <v>10</v>
      </c>
      <c r="AV462" s="3" t="s">
        <v>11</v>
      </c>
      <c r="AW462" s="4" t="s">
        <v>66</v>
      </c>
      <c r="AX462" s="4" t="s">
        <v>67</v>
      </c>
      <c r="AY462" s="4">
        <v>2009</v>
      </c>
      <c r="AZ462" s="3" t="str">
        <f t="shared" si="104"/>
        <v>Pre-2010</v>
      </c>
      <c r="BA462" s="3" t="s">
        <v>30</v>
      </c>
      <c r="BB462" s="3">
        <v>236</v>
      </c>
      <c r="BC462" s="3">
        <v>0</v>
      </c>
      <c r="BD462" s="3">
        <v>0</v>
      </c>
      <c r="BE462" s="3">
        <v>1</v>
      </c>
      <c r="BF462" s="3">
        <v>1</v>
      </c>
      <c r="BG462" s="4" t="s">
        <v>15</v>
      </c>
      <c r="BH462" s="4" t="s">
        <v>41</v>
      </c>
      <c r="BI462" s="4" t="s">
        <v>42</v>
      </c>
      <c r="BJ462" s="4" t="s">
        <v>33</v>
      </c>
      <c r="BK462" s="4"/>
      <c r="BL462" s="3">
        <v>0.59599999999999997</v>
      </c>
      <c r="BM462" s="3"/>
      <c r="BN462" s="3"/>
      <c r="BO462" s="3" t="s">
        <v>20</v>
      </c>
      <c r="BP462" s="3">
        <v>3.93</v>
      </c>
      <c r="BQ462" s="3"/>
    </row>
    <row r="463" spans="1:69" x14ac:dyDescent="0.25">
      <c r="A463" s="2">
        <v>151</v>
      </c>
      <c r="B463" s="3" t="s">
        <v>1189</v>
      </c>
      <c r="C463" s="3">
        <v>151.1</v>
      </c>
      <c r="D463" s="3" t="s">
        <v>1190</v>
      </c>
      <c r="E463" s="3" t="s">
        <v>1191</v>
      </c>
      <c r="F463" s="3"/>
      <c r="G463" s="3"/>
      <c r="H463" s="3" t="str">
        <f>IF(AK463&lt;'2_3 - Outliers'!$F$11,"Exclude, Low outlier",IF(AK463&gt;'2_3 - Outliers'!$F$12,"Exclude, High outlier",""))</f>
        <v>Exclude, High outlier</v>
      </c>
      <c r="I463" s="3">
        <f>IF(AM463="",VLOOKUP(BI463,'4 -Impute_SE'!$B$10:$C$21,2,FALSE),Database!AM463)</f>
        <v>0.11800034066170169</v>
      </c>
      <c r="J463" s="3">
        <f t="shared" si="91"/>
        <v>8.4745518054640758</v>
      </c>
      <c r="K463" s="3" t="s">
        <v>1799</v>
      </c>
      <c r="L463" s="3">
        <f>1/VLOOKUP($K463,'5-7 Weighting'!J:K,2,FALSE)</f>
        <v>1</v>
      </c>
      <c r="M463" s="3">
        <f t="shared" si="92"/>
        <v>8.4745518054640758</v>
      </c>
      <c r="N463" s="3">
        <f>M463/(VLOOKUP($BI463,'5-7 Weighting'!$M$9:$N$20,2,FALSE)/VLOOKUP($BI463,'5-7 Weighting'!$M$9:$O$20,3,FALSE))</f>
        <v>0.80067549893661027</v>
      </c>
      <c r="O463" s="3">
        <f t="shared" si="93"/>
        <v>0.64023570442786792</v>
      </c>
      <c r="P463" s="3" t="e">
        <f>1/VLOOKUP($K463,'5-7 Weighting'!Y:Z,2,FALSE)</f>
        <v>#N/A</v>
      </c>
      <c r="Q463" s="3" t="e">
        <f t="shared" si="97"/>
        <v>#N/A</v>
      </c>
      <c r="R463" s="3" t="e">
        <f>Q463/(VLOOKUP($BI463,'5-7 Weighting'!$AC$12:$AD$20,2,FALSE)/(VLOOKUP($BI463,'5-7 Weighting'!$AC$12:$AE$20,3,FALSE)))</f>
        <v>#N/A</v>
      </c>
      <c r="S463" s="3" t="e">
        <f t="shared" si="94"/>
        <v>#N/A</v>
      </c>
      <c r="T463" s="3" t="e">
        <f>1/VLOOKUP($K463,'5-7 Weighting'!$AO$9:$AP$311,2,FALSE)</f>
        <v>#N/A</v>
      </c>
      <c r="U463" s="3" t="e">
        <f t="shared" si="98"/>
        <v>#N/A</v>
      </c>
      <c r="V463" s="3" t="e">
        <f>U463/(VLOOKUP($BI463,'5-7 Weighting'!$AS$12:$AT$22,2,FALSE)/VLOOKUP($BI463,'5-7 Weighting'!$AS$12:$AU$22,3,FALSE))</f>
        <v>#N/A</v>
      </c>
      <c r="W463" s="3" t="e">
        <f t="shared" si="99"/>
        <v>#N/A</v>
      </c>
      <c r="X463" s="3" t="e">
        <f>1/VLOOKUP($K463,'5-7 Weighting'!$BE$9:$BF$487,2,FALSE)</f>
        <v>#N/A</v>
      </c>
      <c r="Y463" s="3" t="e">
        <f t="shared" si="100"/>
        <v>#N/A</v>
      </c>
      <c r="Z463" s="3" t="e">
        <f>Y463/(VLOOKUP($BI463,'5-7 Weighting'!$BI$12:$BJ$23,2,FALSE)/VLOOKUP($BI463,'5-7 Weighting'!$BI$12:$BK$23,3,FALSE))</f>
        <v>#N/A</v>
      </c>
      <c r="AA463" s="3" t="e">
        <f t="shared" si="101"/>
        <v>#N/A</v>
      </c>
      <c r="AB463" s="3" t="e">
        <f>1/VLOOKUP($K463,'5-7 Weighting'!$BU$9:$BV$415,2,FALSE)</f>
        <v>#N/A</v>
      </c>
      <c r="AC463" s="3" t="e">
        <f t="shared" si="102"/>
        <v>#N/A</v>
      </c>
      <c r="AD463" s="3" t="e">
        <f>AC463/(VLOOKUP($BI463,'5-7 Weighting'!$BY$12:$BZ$23,2,FALSE)/(VLOOKUP($BI463,'5-7 Weighting'!$BY$12:$CA$23,3,FALSE)))</f>
        <v>#N/A</v>
      </c>
      <c r="AE463" s="3" t="e">
        <f t="shared" si="95"/>
        <v>#N/A</v>
      </c>
      <c r="AF463" s="3">
        <f>1/VLOOKUP($K463,'5-7 Weighting'!$CK$9:CL$445,2,FALSE)</f>
        <v>1</v>
      </c>
      <c r="AG463" s="3">
        <f t="shared" si="103"/>
        <v>8.4745518054640758</v>
      </c>
      <c r="AH463" s="3">
        <f>AG463/(VLOOKUP($BI463,'5-7 Weighting'!$CO$12:$CP$23,2,FALSE)/(VLOOKUP($BI463,'5-7 Weighting'!$CO$12:$CQ$23,3,FALSE)))</f>
        <v>0.6468655231949505</v>
      </c>
      <c r="AI463" s="3">
        <f t="shared" si="96"/>
        <v>0.51724625577135164</v>
      </c>
      <c r="AJ463" s="3" t="s">
        <v>130</v>
      </c>
      <c r="AK463" s="6">
        <v>0.79961945292215764</v>
      </c>
      <c r="AL463" s="3" t="s">
        <v>1303</v>
      </c>
      <c r="AM463" s="3">
        <v>0.11800034066170169</v>
      </c>
      <c r="AN463" s="3" t="s">
        <v>1310</v>
      </c>
      <c r="AO463" s="3" t="s">
        <v>5</v>
      </c>
      <c r="AP463" s="3" t="s">
        <v>6</v>
      </c>
      <c r="AQ463" s="3" t="s">
        <v>5</v>
      </c>
      <c r="AR463" s="3" t="s">
        <v>7</v>
      </c>
      <c r="AS463" s="3" t="s">
        <v>1316</v>
      </c>
      <c r="AT463" s="3" t="s">
        <v>698</v>
      </c>
      <c r="AU463" s="3" t="s">
        <v>10</v>
      </c>
      <c r="AV463" s="3" t="s">
        <v>11</v>
      </c>
      <c r="AW463" s="4" t="s">
        <v>340</v>
      </c>
      <c r="AX463" s="4" t="s">
        <v>341</v>
      </c>
      <c r="AY463" s="4">
        <v>2015</v>
      </c>
      <c r="AZ463" s="3" t="str">
        <f t="shared" si="104"/>
        <v>2010 - 2017</v>
      </c>
      <c r="BA463" s="3" t="s">
        <v>2425</v>
      </c>
      <c r="BB463" s="3">
        <v>112</v>
      </c>
      <c r="BC463" s="3">
        <v>1</v>
      </c>
      <c r="BD463" s="3">
        <v>0</v>
      </c>
      <c r="BE463" s="3">
        <v>0</v>
      </c>
      <c r="BF463" s="3">
        <v>0</v>
      </c>
      <c r="BG463" s="4" t="s">
        <v>1352</v>
      </c>
      <c r="BH463" s="4" t="s">
        <v>1353</v>
      </c>
      <c r="BI463" s="3" t="s">
        <v>468</v>
      </c>
      <c r="BJ463" s="4" t="s">
        <v>33</v>
      </c>
      <c r="BK463" s="4"/>
      <c r="BL463" s="3">
        <v>94176.4</v>
      </c>
      <c r="BM463" s="3"/>
      <c r="BN463" s="3"/>
      <c r="BO463" s="3"/>
      <c r="BP463" s="3">
        <v>6.7764164784456673</v>
      </c>
      <c r="BQ463" s="3" t="s">
        <v>125</v>
      </c>
    </row>
    <row r="464" spans="1:69" x14ac:dyDescent="0.25">
      <c r="A464" s="2">
        <v>107</v>
      </c>
      <c r="B464" s="3" t="s">
        <v>34</v>
      </c>
      <c r="C464" s="3">
        <v>107.1</v>
      </c>
      <c r="D464" s="3" t="s">
        <v>619</v>
      </c>
      <c r="E464" s="3" t="s">
        <v>620</v>
      </c>
      <c r="F464" s="3"/>
      <c r="G464" s="3"/>
      <c r="H464" s="3" t="str">
        <f>IF(AK464&lt;'2_3 - Outliers'!$F$11,"Exclude, Low outlier",IF(AK464&gt;'2_3 - Outliers'!$F$12,"Exclude, High outlier",""))</f>
        <v>Exclude, High outlier</v>
      </c>
      <c r="I464" s="3">
        <f>IF(AM464="",VLOOKUP(BI464,'4 -Impute_SE'!$B$10:$C$21,2,FALSE),Database!AM464)</f>
        <v>7.9336709847607212E-2</v>
      </c>
      <c r="J464" s="3">
        <f t="shared" si="91"/>
        <v>12.604505555131235</v>
      </c>
      <c r="K464" s="3" t="s">
        <v>1773</v>
      </c>
      <c r="L464" s="3">
        <f>1/VLOOKUP($K464,'5-7 Weighting'!J:K,2,FALSE)</f>
        <v>0.5</v>
      </c>
      <c r="M464" s="3">
        <f t="shared" si="92"/>
        <v>6.3022527775656174</v>
      </c>
      <c r="N464" s="3">
        <f>M464/(VLOOKUP($BI464,'5-7 Weighting'!$M$9:$N$20,2,FALSE)/VLOOKUP($BI464,'5-7 Weighting'!$M$9:$O$20,3,FALSE))</f>
        <v>0.12767181068650649</v>
      </c>
      <c r="O464" s="3">
        <f t="shared" si="93"/>
        <v>0.10252046398126471</v>
      </c>
      <c r="P464" s="3" t="e">
        <f>1/VLOOKUP($K464,'5-7 Weighting'!Y:Z,2,FALSE)</f>
        <v>#N/A</v>
      </c>
      <c r="Q464" s="3" t="e">
        <f t="shared" si="97"/>
        <v>#N/A</v>
      </c>
      <c r="R464" s="3" t="e">
        <f>Q464/(VLOOKUP($BI464,'5-7 Weighting'!$AC$12:$AD$20,2,FALSE)/(VLOOKUP($BI464,'5-7 Weighting'!$AC$12:$AE$20,3,FALSE)))</f>
        <v>#N/A</v>
      </c>
      <c r="S464" s="3" t="e">
        <f t="shared" si="94"/>
        <v>#N/A</v>
      </c>
      <c r="T464" s="3" t="e">
        <f>1/VLOOKUP($K464,'5-7 Weighting'!$AO$9:$AP$311,2,FALSE)</f>
        <v>#N/A</v>
      </c>
      <c r="U464" s="3" t="e">
        <f t="shared" si="98"/>
        <v>#N/A</v>
      </c>
      <c r="V464" s="3" t="e">
        <f>U464/(VLOOKUP($BI464,'5-7 Weighting'!$AS$12:$AT$22,2,FALSE)/VLOOKUP($BI464,'5-7 Weighting'!$AS$12:$AU$22,3,FALSE))</f>
        <v>#N/A</v>
      </c>
      <c r="W464" s="3" t="e">
        <f t="shared" si="99"/>
        <v>#N/A</v>
      </c>
      <c r="X464" s="3">
        <f>1/VLOOKUP($K464,'5-7 Weighting'!$BE$9:$BF$487,2,FALSE)</f>
        <v>1</v>
      </c>
      <c r="Y464" s="3">
        <f t="shared" si="100"/>
        <v>12.604505555131235</v>
      </c>
      <c r="Z464" s="3">
        <f>Y464/(VLOOKUP($BI464,'5-7 Weighting'!$BI$12:$BJ$23,2,FALSE)/VLOOKUP($BI464,'5-7 Weighting'!$BI$12:$BK$23,3,FALSE))</f>
        <v>0.19905215537965953</v>
      </c>
      <c r="AA464" s="3">
        <f t="shared" si="101"/>
        <v>0.1598388807698666</v>
      </c>
      <c r="AB464" s="3">
        <f>1/VLOOKUP($K464,'5-7 Weighting'!$BU$9:$BV$415,2,FALSE)</f>
        <v>0.5</v>
      </c>
      <c r="AC464" s="3">
        <f t="shared" si="102"/>
        <v>6.3022527775656174</v>
      </c>
      <c r="AD464" s="3">
        <f>AC464/(VLOOKUP($BI464,'5-7 Weighting'!$BY$12:$BZ$23,2,FALSE)/(VLOOKUP($BI464,'5-7 Weighting'!$BY$12:$CA$23,3,FALSE)))</f>
        <v>0.3386334645368686</v>
      </c>
      <c r="AE464" s="3">
        <f t="shared" si="95"/>
        <v>0.27192267202310549</v>
      </c>
      <c r="AF464" s="3">
        <f>1/VLOOKUP($K464,'5-7 Weighting'!$CK$9:CL$445,2,FALSE)</f>
        <v>0.5</v>
      </c>
      <c r="AG464" s="3">
        <f t="shared" si="103"/>
        <v>6.3022527775656174</v>
      </c>
      <c r="AH464" s="3">
        <f>AG464/(VLOOKUP($BI464,'5-7 Weighting'!$CO$12:$CP$23,2,FALSE)/(VLOOKUP($BI464,'5-7 Weighting'!$CO$12:$CQ$23,3,FALSE)))</f>
        <v>9.6587543112209628E-2</v>
      </c>
      <c r="AI464" s="3">
        <f t="shared" si="96"/>
        <v>7.7559797119104337E-2</v>
      </c>
      <c r="AJ464" s="3" t="s">
        <v>3</v>
      </c>
      <c r="AK464" s="6">
        <v>0.80300000000000005</v>
      </c>
      <c r="AL464" s="3" t="s">
        <v>4</v>
      </c>
      <c r="AM464" s="3"/>
      <c r="AN464" s="3"/>
      <c r="AO464" s="3" t="s">
        <v>5</v>
      </c>
      <c r="AP464" s="3" t="s">
        <v>6</v>
      </c>
      <c r="AQ464" s="3" t="s">
        <v>5</v>
      </c>
      <c r="AR464" s="3" t="s">
        <v>7</v>
      </c>
      <c r="AS464" s="3" t="s">
        <v>37</v>
      </c>
      <c r="AT464" s="3" t="s">
        <v>38</v>
      </c>
      <c r="AU464" s="3" t="s">
        <v>10</v>
      </c>
      <c r="AV464" s="3" t="s">
        <v>39</v>
      </c>
      <c r="AW464" s="4" t="s">
        <v>12</v>
      </c>
      <c r="AX464" s="4" t="s">
        <v>40</v>
      </c>
      <c r="AY464" s="4">
        <v>2000</v>
      </c>
      <c r="AZ464" s="3" t="str">
        <f t="shared" si="104"/>
        <v>Pre-2010</v>
      </c>
      <c r="BA464" s="3" t="s">
        <v>30</v>
      </c>
      <c r="BB464" s="3">
        <v>59101</v>
      </c>
      <c r="BC464" s="3">
        <v>1</v>
      </c>
      <c r="BD464" s="3">
        <v>0</v>
      </c>
      <c r="BE464" s="3">
        <v>1</v>
      </c>
      <c r="BF464" s="3">
        <v>1</v>
      </c>
      <c r="BG464" s="4" t="s">
        <v>15</v>
      </c>
      <c r="BH464" s="4" t="s">
        <v>41</v>
      </c>
      <c r="BI464" s="4" t="s">
        <v>42</v>
      </c>
      <c r="BJ464" s="4" t="s">
        <v>18</v>
      </c>
      <c r="BK464" s="4"/>
      <c r="BL464" s="3">
        <v>0.1646</v>
      </c>
      <c r="BM464" s="3"/>
      <c r="BN464" s="3">
        <v>1.1789214558027765</v>
      </c>
      <c r="BO464" s="3" t="s">
        <v>19</v>
      </c>
      <c r="BP464" s="3" t="s">
        <v>20</v>
      </c>
      <c r="BQ464" s="3"/>
    </row>
    <row r="465" spans="1:69" x14ac:dyDescent="0.25">
      <c r="A465" s="2">
        <v>8</v>
      </c>
      <c r="B465" s="3" t="s">
        <v>326</v>
      </c>
      <c r="C465" s="3">
        <v>8.1</v>
      </c>
      <c r="D465" s="3" t="s">
        <v>968</v>
      </c>
      <c r="E465" s="3" t="s">
        <v>328</v>
      </c>
      <c r="F465" s="3"/>
      <c r="G465" s="3"/>
      <c r="H465" s="3" t="str">
        <f>IF(AK465&lt;'2_3 - Outliers'!$F$11,"Exclude, Low outlier",IF(AK465&gt;'2_3 - Outliers'!$F$12,"Exclude, High outlier",""))</f>
        <v>Exclude, High outlier</v>
      </c>
      <c r="I465" s="3">
        <f>IF(AM465="",VLOOKUP(BI465,'4 -Impute_SE'!$B$10:$C$21,2,FALSE),Database!AM465)</f>
        <v>0.12883537881963511</v>
      </c>
      <c r="J465" s="3">
        <f t="shared" si="91"/>
        <v>7.7618431300610675</v>
      </c>
      <c r="K465" s="3" t="s">
        <v>1800</v>
      </c>
      <c r="L465" s="3">
        <f>1/VLOOKUP($K465,'5-7 Weighting'!J:K,2,FALSE)</f>
        <v>1</v>
      </c>
      <c r="M465" s="3">
        <f t="shared" si="92"/>
        <v>7.7618431300610675</v>
      </c>
      <c r="N465" s="3">
        <f>M465/(VLOOKUP($BI465,'5-7 Weighting'!$M$9:$N$20,2,FALSE)/VLOOKUP($BI465,'5-7 Weighting'!$M$9:$O$20,3,FALSE))</f>
        <v>0.73333879637414301</v>
      </c>
      <c r="O465" s="3">
        <f t="shared" si="93"/>
        <v>0.59409725275879943</v>
      </c>
      <c r="P465" s="3" t="e">
        <f>1/VLOOKUP($K465,'5-7 Weighting'!Y:Z,2,FALSE)</f>
        <v>#N/A</v>
      </c>
      <c r="Q465" s="3" t="e">
        <f t="shared" si="97"/>
        <v>#N/A</v>
      </c>
      <c r="R465" s="3" t="e">
        <f>Q465/(VLOOKUP($BI465,'5-7 Weighting'!$AC$12:$AD$20,2,FALSE)/(VLOOKUP($BI465,'5-7 Weighting'!$AC$12:$AE$20,3,FALSE)))</f>
        <v>#N/A</v>
      </c>
      <c r="S465" s="3" t="e">
        <f t="shared" si="94"/>
        <v>#N/A</v>
      </c>
      <c r="T465" s="3" t="e">
        <f>1/VLOOKUP($K465,'5-7 Weighting'!$AO$9:$AP$311,2,FALSE)</f>
        <v>#N/A</v>
      </c>
      <c r="U465" s="3" t="e">
        <f t="shared" si="98"/>
        <v>#N/A</v>
      </c>
      <c r="V465" s="3" t="e">
        <f>U465/(VLOOKUP($BI465,'5-7 Weighting'!$AS$12:$AT$22,2,FALSE)/VLOOKUP($BI465,'5-7 Weighting'!$AS$12:$AU$22,3,FALSE))</f>
        <v>#N/A</v>
      </c>
      <c r="W465" s="3" t="e">
        <f t="shared" si="99"/>
        <v>#N/A</v>
      </c>
      <c r="X465" s="3" t="e">
        <f>1/VLOOKUP($K465,'5-7 Weighting'!$BE$9:$BF$487,2,FALSE)</f>
        <v>#N/A</v>
      </c>
      <c r="Y465" s="3" t="e">
        <f t="shared" si="100"/>
        <v>#N/A</v>
      </c>
      <c r="Z465" s="3" t="e">
        <f>Y465/(VLOOKUP($BI465,'5-7 Weighting'!$BI$12:$BJ$23,2,FALSE)/VLOOKUP($BI465,'5-7 Weighting'!$BI$12:$BK$23,3,FALSE))</f>
        <v>#N/A</v>
      </c>
      <c r="AA465" s="3" t="e">
        <f t="shared" si="101"/>
        <v>#N/A</v>
      </c>
      <c r="AB465" s="3" t="e">
        <f>1/VLOOKUP($K465,'5-7 Weighting'!$BU$9:$BV$415,2,FALSE)</f>
        <v>#N/A</v>
      </c>
      <c r="AC465" s="3" t="e">
        <f t="shared" si="102"/>
        <v>#N/A</v>
      </c>
      <c r="AD465" s="3" t="e">
        <f>AC465/(VLOOKUP($BI465,'5-7 Weighting'!$BY$12:$BZ$23,2,FALSE)/(VLOOKUP($BI465,'5-7 Weighting'!$BY$12:$CA$23,3,FALSE)))</f>
        <v>#N/A</v>
      </c>
      <c r="AE465" s="3" t="e">
        <f t="shared" si="95"/>
        <v>#N/A</v>
      </c>
      <c r="AF465" s="3">
        <f>1/VLOOKUP($K465,'5-7 Weighting'!$CK$9:CL$445,2,FALSE)</f>
        <v>1</v>
      </c>
      <c r="AG465" s="3">
        <f t="shared" si="103"/>
        <v>7.7618431300610675</v>
      </c>
      <c r="AH465" s="3">
        <f>AG465/(VLOOKUP($BI465,'5-7 Weighting'!$CO$12:$CP$23,2,FALSE)/(VLOOKUP($BI465,'5-7 Weighting'!$CO$12:$CQ$23,3,FALSE)))</f>
        <v>0.59246421905720315</v>
      </c>
      <c r="AI465" s="3">
        <f t="shared" si="96"/>
        <v>0.47997101290710126</v>
      </c>
      <c r="AJ465" s="3" t="s">
        <v>329</v>
      </c>
      <c r="AK465" s="6">
        <v>0.810126582278481</v>
      </c>
      <c r="AL465" s="3" t="s">
        <v>25</v>
      </c>
      <c r="AM465" s="3"/>
      <c r="AN465" s="3"/>
      <c r="AO465" s="3" t="s">
        <v>5</v>
      </c>
      <c r="AP465" s="3" t="s">
        <v>6</v>
      </c>
      <c r="AQ465" s="3" t="s">
        <v>5</v>
      </c>
      <c r="AR465" s="3" t="s">
        <v>102</v>
      </c>
      <c r="AS465" s="3" t="s">
        <v>37</v>
      </c>
      <c r="AT465" s="3" t="s">
        <v>28</v>
      </c>
      <c r="AU465" s="3" t="s">
        <v>10</v>
      </c>
      <c r="AV465" s="3" t="s">
        <v>39</v>
      </c>
      <c r="AW465" s="4" t="s">
        <v>12</v>
      </c>
      <c r="AX465" s="4" t="s">
        <v>330</v>
      </c>
      <c r="AY465" s="4" t="s">
        <v>331</v>
      </c>
      <c r="AZ465" s="3" t="str">
        <f t="shared" si="104"/>
        <v>2018 - 2019</v>
      </c>
      <c r="BA465" s="3" t="s">
        <v>14</v>
      </c>
      <c r="BB465" s="3">
        <v>592</v>
      </c>
      <c r="BC465" s="3">
        <v>1</v>
      </c>
      <c r="BD465" s="3">
        <v>0</v>
      </c>
      <c r="BE465" s="3">
        <v>0</v>
      </c>
      <c r="BF465" s="3">
        <v>0</v>
      </c>
      <c r="BG465" s="4" t="s">
        <v>332</v>
      </c>
      <c r="BH465" s="4" t="s">
        <v>969</v>
      </c>
      <c r="BI465" s="4" t="s">
        <v>468</v>
      </c>
      <c r="BJ465" s="4" t="s">
        <v>33</v>
      </c>
      <c r="BK465" s="4"/>
      <c r="BL465" s="3">
        <v>0.08</v>
      </c>
      <c r="BM465" s="3"/>
      <c r="BN465" s="3"/>
      <c r="BO465" s="3" t="s">
        <v>20</v>
      </c>
      <c r="BP465" s="3" t="s">
        <v>20</v>
      </c>
      <c r="BQ465" s="3"/>
    </row>
    <row r="466" spans="1:69" x14ac:dyDescent="0.25">
      <c r="A466" s="2">
        <v>89</v>
      </c>
      <c r="B466" s="3" t="s">
        <v>423</v>
      </c>
      <c r="C466" s="3">
        <v>89.2</v>
      </c>
      <c r="D466" s="3" t="s">
        <v>424</v>
      </c>
      <c r="E466" s="3" t="s">
        <v>425</v>
      </c>
      <c r="F466" s="3"/>
      <c r="G466" s="3"/>
      <c r="H466" s="3" t="str">
        <f>IF(AK466&lt;'2_3 - Outliers'!$F$11,"Exclude, Low outlier",IF(AK466&gt;'2_3 - Outliers'!$F$12,"Exclude, High outlier",""))</f>
        <v>Exclude, High outlier</v>
      </c>
      <c r="I466" s="3">
        <f>IF(AM466="",VLOOKUP(BI466,'4 -Impute_SE'!$B$10:$C$21,2,FALSE),Database!AM466)</f>
        <v>0.15118196811434853</v>
      </c>
      <c r="J466" s="3">
        <f t="shared" si="91"/>
        <v>6.6145454545454552</v>
      </c>
      <c r="K466" s="3" t="s">
        <v>1801</v>
      </c>
      <c r="L466" s="3">
        <f>1/VLOOKUP($K466,'5-7 Weighting'!J:K,2,FALSE)</f>
        <v>1</v>
      </c>
      <c r="M466" s="3">
        <f t="shared" si="92"/>
        <v>6.6145454545454552</v>
      </c>
      <c r="N466" s="3">
        <f>M466/(VLOOKUP($BI466,'5-7 Weighting'!$M$9:$N$20,2,FALSE)/VLOOKUP($BI466,'5-7 Weighting'!$M$9:$O$20,3,FALSE))</f>
        <v>0.12234525172255727</v>
      </c>
      <c r="O466" s="3">
        <f t="shared" si="93"/>
        <v>0.10093483267110974</v>
      </c>
      <c r="P466" s="3" t="e">
        <f>1/VLOOKUP($K466,'5-7 Weighting'!Y:Z,2,FALSE)</f>
        <v>#N/A</v>
      </c>
      <c r="Q466" s="3" t="e">
        <f t="shared" si="97"/>
        <v>#N/A</v>
      </c>
      <c r="R466" s="3" t="e">
        <f>Q466/(VLOOKUP($BI466,'5-7 Weighting'!$AC$12:$AD$20,2,FALSE)/(VLOOKUP($BI466,'5-7 Weighting'!$AC$12:$AE$20,3,FALSE)))</f>
        <v>#N/A</v>
      </c>
      <c r="S466" s="3" t="e">
        <f t="shared" si="94"/>
        <v>#N/A</v>
      </c>
      <c r="T466" s="3" t="e">
        <f>1/VLOOKUP($K466,'5-7 Weighting'!$AO$9:$AP$311,2,FALSE)</f>
        <v>#N/A</v>
      </c>
      <c r="U466" s="3" t="e">
        <f t="shared" si="98"/>
        <v>#N/A</v>
      </c>
      <c r="V466" s="3" t="e">
        <f>U466/(VLOOKUP($BI466,'5-7 Weighting'!$AS$12:$AT$22,2,FALSE)/VLOOKUP($BI466,'5-7 Weighting'!$AS$12:$AU$22,3,FALSE))</f>
        <v>#N/A</v>
      </c>
      <c r="W466" s="3" t="e">
        <f t="shared" si="99"/>
        <v>#N/A</v>
      </c>
      <c r="X466" s="3" t="e">
        <f>1/VLOOKUP($K466,'5-7 Weighting'!$BE$9:$BF$487,2,FALSE)</f>
        <v>#N/A</v>
      </c>
      <c r="Y466" s="3" t="e">
        <f t="shared" si="100"/>
        <v>#N/A</v>
      </c>
      <c r="Z466" s="3" t="e">
        <f>Y466/(VLOOKUP($BI466,'5-7 Weighting'!$BI$12:$BJ$23,2,FALSE)/VLOOKUP($BI466,'5-7 Weighting'!$BI$12:$BK$23,3,FALSE))</f>
        <v>#N/A</v>
      </c>
      <c r="AA466" s="3" t="e">
        <f t="shared" si="101"/>
        <v>#N/A</v>
      </c>
      <c r="AB466" s="3">
        <f>1/VLOOKUP($K466,'5-7 Weighting'!$BU$9:$BV$415,2,FALSE)</f>
        <v>1</v>
      </c>
      <c r="AC466" s="3">
        <f t="shared" si="102"/>
        <v>6.6145454545454552</v>
      </c>
      <c r="AD466" s="3">
        <f>AC466/(VLOOKUP($BI466,'5-7 Weighting'!$BY$12:$BZ$23,2,FALSE)/(VLOOKUP($BI466,'5-7 Weighting'!$BY$12:$CA$23,3,FALSE)))</f>
        <v>0.29265856436393262</v>
      </c>
      <c r="AE466" s="3">
        <f t="shared" si="95"/>
        <v>0.2414433156002444</v>
      </c>
      <c r="AF466" s="3">
        <f>1/VLOOKUP($K466,'5-7 Weighting'!$CK$9:CL$445,2,FALSE)</f>
        <v>1</v>
      </c>
      <c r="AG466" s="3">
        <f t="shared" si="103"/>
        <v>6.6145454545454552</v>
      </c>
      <c r="AH466" s="3">
        <f>AG466/(VLOOKUP($BI466,'5-7 Weighting'!$CO$12:$CP$23,2,FALSE)/(VLOOKUP($BI466,'5-7 Weighting'!$CO$12:$CQ$23,3,FALSE)))</f>
        <v>0.10140795441674354</v>
      </c>
      <c r="AI466" s="3">
        <f t="shared" si="96"/>
        <v>8.3661562393813407E-2</v>
      </c>
      <c r="AJ466" s="3" t="s">
        <v>426</v>
      </c>
      <c r="AK466" s="6">
        <v>0.82499999999999996</v>
      </c>
      <c r="AL466" s="3" t="s">
        <v>157</v>
      </c>
      <c r="AM466" s="3">
        <v>0.15118196811434853</v>
      </c>
      <c r="AN466" s="3" t="s">
        <v>26</v>
      </c>
      <c r="AO466" s="3" t="s">
        <v>5</v>
      </c>
      <c r="AP466" s="3" t="s">
        <v>6</v>
      </c>
      <c r="AQ466" s="3" t="s">
        <v>5</v>
      </c>
      <c r="AR466" s="3" t="s">
        <v>7</v>
      </c>
      <c r="AS466" s="3" t="s">
        <v>8</v>
      </c>
      <c r="AT466" s="3" t="s">
        <v>28</v>
      </c>
      <c r="AU466" s="3" t="s">
        <v>10</v>
      </c>
      <c r="AV466" s="3" t="s">
        <v>107</v>
      </c>
      <c r="AW466" s="4" t="s">
        <v>96</v>
      </c>
      <c r="AX466" s="4" t="s">
        <v>427</v>
      </c>
      <c r="AY466" s="4" t="s">
        <v>428</v>
      </c>
      <c r="AZ466" s="3" t="str">
        <f t="shared" si="104"/>
        <v>2018 - 2019</v>
      </c>
      <c r="BA466" s="3" t="s">
        <v>14</v>
      </c>
      <c r="BB466" s="3">
        <v>30</v>
      </c>
      <c r="BC466" s="3">
        <v>1</v>
      </c>
      <c r="BD466" s="3">
        <v>0</v>
      </c>
      <c r="BE466" s="3">
        <v>1</v>
      </c>
      <c r="BF466" s="3">
        <v>1</v>
      </c>
      <c r="BG466" s="4" t="s">
        <v>15</v>
      </c>
      <c r="BH466" s="4" t="s">
        <v>16</v>
      </c>
      <c r="BI466" s="4" t="s">
        <v>17</v>
      </c>
      <c r="BJ466" s="4" t="s">
        <v>33</v>
      </c>
      <c r="BK466" s="4"/>
      <c r="BL466" s="3">
        <v>0.82499999999999996</v>
      </c>
      <c r="BM466" s="3"/>
      <c r="BN466" s="3"/>
      <c r="BO466" s="3" t="s">
        <v>20</v>
      </c>
      <c r="BP466" s="3">
        <v>5.4569999999999999</v>
      </c>
      <c r="BQ466" s="3"/>
    </row>
    <row r="467" spans="1:69" x14ac:dyDescent="0.25">
      <c r="A467" s="2">
        <v>186</v>
      </c>
      <c r="B467" s="3" t="s">
        <v>1296</v>
      </c>
      <c r="C467" s="3">
        <v>186.1</v>
      </c>
      <c r="D467" s="3" t="s">
        <v>1299</v>
      </c>
      <c r="E467" s="3" t="s">
        <v>1298</v>
      </c>
      <c r="F467" s="3"/>
      <c r="G467" s="3"/>
      <c r="H467" s="3" t="str">
        <f>IF(AK467&lt;'2_3 - Outliers'!$F$11,"Exclude, Low outlier",IF(AK467&gt;'2_3 - Outliers'!$F$12,"Exclude, High outlier",""))</f>
        <v>Exclude, High outlier</v>
      </c>
      <c r="I467" s="3">
        <f>IF(AM467="",VLOOKUP(BI467,'4 -Impute_SE'!$B$10:$C$21,2,FALSE),Database!AM467)</f>
        <v>-0.2572283622984568</v>
      </c>
      <c r="J467" s="3">
        <f t="shared" si="91"/>
        <v>-3.8875961852127352</v>
      </c>
      <c r="K467" s="3" t="s">
        <v>1802</v>
      </c>
      <c r="L467" s="3">
        <f>1/VLOOKUP($K467,'5-7 Weighting'!J:K,2,FALSE)</f>
        <v>1</v>
      </c>
      <c r="M467" s="3">
        <f t="shared" si="92"/>
        <v>-3.8875961852127352</v>
      </c>
      <c r="N467" s="3">
        <f>M467/(VLOOKUP($BI467,'5-7 Weighting'!$M$9:$N$20,2,FALSE)/VLOOKUP($BI467,'5-7 Weighting'!$M$9:$O$20,3,FALSE))</f>
        <v>-7.8755400918048529E-2</v>
      </c>
      <c r="O467" s="3">
        <f t="shared" si="93"/>
        <v>-6.6709998381414268E-2</v>
      </c>
      <c r="P467" s="3" t="e">
        <f>1/VLOOKUP($K467,'5-7 Weighting'!Y:Z,2,FALSE)</f>
        <v>#N/A</v>
      </c>
      <c r="Q467" s="3" t="e">
        <f t="shared" si="97"/>
        <v>#N/A</v>
      </c>
      <c r="R467" s="3" t="e">
        <f>Q467/(VLOOKUP($BI467,'5-7 Weighting'!$AC$12:$AD$20,2,FALSE)/(VLOOKUP($BI467,'5-7 Weighting'!$AC$12:$AE$20,3,FALSE)))</f>
        <v>#N/A</v>
      </c>
      <c r="S467" s="3" t="e">
        <f t="shared" si="94"/>
        <v>#N/A</v>
      </c>
      <c r="T467" s="3" t="e">
        <f>1/VLOOKUP($K467,'5-7 Weighting'!$AO$9:$AP$311,2,FALSE)</f>
        <v>#N/A</v>
      </c>
      <c r="U467" s="3" t="e">
        <f t="shared" si="98"/>
        <v>#N/A</v>
      </c>
      <c r="V467" s="3" t="e">
        <f>U467/(VLOOKUP($BI467,'5-7 Weighting'!$AS$12:$AT$22,2,FALSE)/VLOOKUP($BI467,'5-7 Weighting'!$AS$12:$AU$22,3,FALSE))</f>
        <v>#N/A</v>
      </c>
      <c r="W467" s="3" t="e">
        <f t="shared" si="99"/>
        <v>#N/A</v>
      </c>
      <c r="X467" s="3" t="e">
        <f>1/VLOOKUP($K467,'5-7 Weighting'!$BE$9:$BF$487,2,FALSE)</f>
        <v>#N/A</v>
      </c>
      <c r="Y467" s="3" t="e">
        <f t="shared" si="100"/>
        <v>#N/A</v>
      </c>
      <c r="Z467" s="3" t="e">
        <f>Y467/(VLOOKUP($BI467,'5-7 Weighting'!$BI$12:$BJ$23,2,FALSE)/VLOOKUP($BI467,'5-7 Weighting'!$BI$12:$BK$23,3,FALSE))</f>
        <v>#N/A</v>
      </c>
      <c r="AA467" s="3" t="e">
        <f t="shared" si="101"/>
        <v>#N/A</v>
      </c>
      <c r="AB467" s="3" t="e">
        <f>1/VLOOKUP($K467,'5-7 Weighting'!$BU$9:$BV$415,2,FALSE)</f>
        <v>#N/A</v>
      </c>
      <c r="AC467" s="3" t="e">
        <f t="shared" si="102"/>
        <v>#N/A</v>
      </c>
      <c r="AD467" s="3" t="e">
        <f>AC467/(VLOOKUP($BI467,'5-7 Weighting'!$BY$12:$BZ$23,2,FALSE)/(VLOOKUP($BI467,'5-7 Weighting'!$BY$12:$CA$23,3,FALSE)))</f>
        <v>#N/A</v>
      </c>
      <c r="AE467" s="3" t="e">
        <f t="shared" si="95"/>
        <v>#N/A</v>
      </c>
      <c r="AF467" s="3">
        <f>1/VLOOKUP($K467,'5-7 Weighting'!$CK$9:CL$445,2,FALSE)</f>
        <v>1</v>
      </c>
      <c r="AG467" s="3">
        <f t="shared" si="103"/>
        <v>-3.8875961852127352</v>
      </c>
      <c r="AH467" s="3">
        <f>AG467/(VLOOKUP($BI467,'5-7 Weighting'!$CO$12:$CP$23,2,FALSE)/(VLOOKUP($BI467,'5-7 Weighting'!$CO$12:$CQ$23,3,FALSE)))</f>
        <v>-5.9580816161286895E-2</v>
      </c>
      <c r="AI467" s="3">
        <f t="shared" si="96"/>
        <v>-5.0468108896032732E-2</v>
      </c>
      <c r="AJ467" s="3" t="s">
        <v>24</v>
      </c>
      <c r="AK467" s="6">
        <v>0.84705299704881831</v>
      </c>
      <c r="AL467" s="3" t="s">
        <v>25</v>
      </c>
      <c r="AM467" s="3">
        <v>-0.2572283622984568</v>
      </c>
      <c r="AN467" s="3" t="s">
        <v>26</v>
      </c>
      <c r="AO467" s="3" t="s">
        <v>5</v>
      </c>
      <c r="AP467" s="3" t="s">
        <v>1312</v>
      </c>
      <c r="AQ467" s="3" t="s">
        <v>5</v>
      </c>
      <c r="AR467" s="3" t="s">
        <v>7</v>
      </c>
      <c r="AS467" s="3" t="s">
        <v>1334</v>
      </c>
      <c r="AT467" s="3" t="s">
        <v>698</v>
      </c>
      <c r="AU467" s="3" t="s">
        <v>10</v>
      </c>
      <c r="AV467" s="3" t="s">
        <v>11</v>
      </c>
      <c r="AW467" s="4" t="s">
        <v>340</v>
      </c>
      <c r="AX467" s="4" t="s">
        <v>841</v>
      </c>
      <c r="AY467" s="4">
        <v>2015</v>
      </c>
      <c r="AZ467" s="3" t="str">
        <f t="shared" si="104"/>
        <v>2010 - 2017</v>
      </c>
      <c r="BA467" s="3" t="s">
        <v>2425</v>
      </c>
      <c r="BB467" s="3">
        <v>244</v>
      </c>
      <c r="BC467" s="3">
        <v>1</v>
      </c>
      <c r="BD467" s="3">
        <v>0</v>
      </c>
      <c r="BE467" s="3">
        <v>0</v>
      </c>
      <c r="BF467" s="3">
        <v>0</v>
      </c>
      <c r="BG467" s="4" t="s">
        <v>15</v>
      </c>
      <c r="BH467" s="4" t="s">
        <v>1400</v>
      </c>
      <c r="BI467" s="4" t="s">
        <v>42</v>
      </c>
      <c r="BJ467" s="4" t="s">
        <v>33</v>
      </c>
      <c r="BK467" s="4"/>
      <c r="BL467" s="3">
        <v>22.148</v>
      </c>
      <c r="BM467" s="3"/>
      <c r="BN467" s="3"/>
      <c r="BO467" s="3"/>
      <c r="BP467" s="3">
        <v>-3.2930000000000001</v>
      </c>
      <c r="BQ467" s="3" t="s">
        <v>1305</v>
      </c>
    </row>
    <row r="468" spans="1:69" x14ac:dyDescent="0.25">
      <c r="A468" s="2">
        <v>30</v>
      </c>
      <c r="B468" s="3" t="s">
        <v>791</v>
      </c>
      <c r="C468" s="3">
        <v>30.1</v>
      </c>
      <c r="D468" s="3" t="s">
        <v>928</v>
      </c>
      <c r="E468" s="3" t="s">
        <v>793</v>
      </c>
      <c r="F468" s="3"/>
      <c r="G468" s="3"/>
      <c r="H468" s="3" t="str">
        <f>IF(AK468&lt;'2_3 - Outliers'!$F$11,"Exclude, Low outlier",IF(AK468&gt;'2_3 - Outliers'!$F$12,"Exclude, High outlier",""))</f>
        <v>Exclude, High outlier</v>
      </c>
      <c r="I468" s="3">
        <f>IF(AM468="",VLOOKUP(BI468,'4 -Impute_SE'!$B$10:$C$21,2,FALSE),Database!AM468)</f>
        <v>0.38279999999999997</v>
      </c>
      <c r="J468" s="3">
        <f t="shared" si="91"/>
        <v>2.6123301985370952</v>
      </c>
      <c r="K468" s="3" t="s">
        <v>1445</v>
      </c>
      <c r="L468" s="3">
        <f>1/VLOOKUP($K468,'5-7 Weighting'!J:K,2,FALSE)</f>
        <v>0.33333333333333331</v>
      </c>
      <c r="M468" s="3">
        <f t="shared" si="92"/>
        <v>0.87077673284569834</v>
      </c>
      <c r="N468" s="3">
        <f>M468/(VLOOKUP($BI468,'5-7 Weighting'!$M$9:$N$20,2,FALSE)/VLOOKUP($BI468,'5-7 Weighting'!$M$9:$O$20,3,FALSE))</f>
        <v>5.2891179484621824E-3</v>
      </c>
      <c r="O468" s="3">
        <f t="shared" si="93"/>
        <v>4.6015326151620985E-3</v>
      </c>
      <c r="P468" s="3" t="e">
        <f>1/VLOOKUP($K468,'5-7 Weighting'!Y:Z,2,FALSE)</f>
        <v>#N/A</v>
      </c>
      <c r="Q468" s="3" t="e">
        <f t="shared" si="97"/>
        <v>#N/A</v>
      </c>
      <c r="R468" s="3" t="e">
        <f>Q468/(VLOOKUP($BI468,'5-7 Weighting'!$AC$12:$AD$20,2,FALSE)/(VLOOKUP($BI468,'5-7 Weighting'!$AC$12:$AE$20,3,FALSE)))</f>
        <v>#N/A</v>
      </c>
      <c r="S468" s="3" t="e">
        <f t="shared" si="94"/>
        <v>#N/A</v>
      </c>
      <c r="T468" s="3">
        <f>1/VLOOKUP($K468,'5-7 Weighting'!$AO$9:$AP$311,2,FALSE)</f>
        <v>0.5</v>
      </c>
      <c r="U468" s="3">
        <f t="shared" si="98"/>
        <v>1.3061650992685476</v>
      </c>
      <c r="V468" s="3">
        <f>U468/(VLOOKUP($BI468,'5-7 Weighting'!$AS$12:$AT$22,2,FALSE)/VLOOKUP($BI468,'5-7 Weighting'!$AS$12:$AU$22,3,FALSE))</f>
        <v>1.4285979056311236E-2</v>
      </c>
      <c r="W468" s="3">
        <f t="shared" si="99"/>
        <v>1.2428801778990774E-2</v>
      </c>
      <c r="X468" s="3" t="e">
        <f>1/VLOOKUP($K468,'5-7 Weighting'!$BE$9:$BF$487,2,FALSE)</f>
        <v>#N/A</v>
      </c>
      <c r="Y468" s="3" t="e">
        <f t="shared" si="100"/>
        <v>#N/A</v>
      </c>
      <c r="Z468" s="3" t="e">
        <f>Y468/(VLOOKUP($BI468,'5-7 Weighting'!$BI$12:$BJ$23,2,FALSE)/VLOOKUP($BI468,'5-7 Weighting'!$BI$12:$BK$23,3,FALSE))</f>
        <v>#N/A</v>
      </c>
      <c r="AA468" s="3" t="e">
        <f t="shared" si="101"/>
        <v>#N/A</v>
      </c>
      <c r="AB468" s="3" t="e">
        <f>1/VLOOKUP($K468,'5-7 Weighting'!$BU$9:$BV$415,2,FALSE)</f>
        <v>#N/A</v>
      </c>
      <c r="AC468" s="3" t="e">
        <f t="shared" si="102"/>
        <v>#N/A</v>
      </c>
      <c r="AD468" s="3" t="e">
        <f>AC468/(VLOOKUP($BI468,'5-7 Weighting'!$BY$12:$BZ$23,2,FALSE)/(VLOOKUP($BI468,'5-7 Weighting'!$BY$12:$CA$23,3,FALSE)))</f>
        <v>#N/A</v>
      </c>
      <c r="AE468" s="3" t="e">
        <f t="shared" si="95"/>
        <v>#N/A</v>
      </c>
      <c r="AF468" s="3" t="e">
        <f>1/VLOOKUP($K468,'5-7 Weighting'!$CK$9:CL$445,2,FALSE)</f>
        <v>#N/A</v>
      </c>
      <c r="AG468" s="3" t="e">
        <f t="shared" si="103"/>
        <v>#N/A</v>
      </c>
      <c r="AH468" s="3" t="e">
        <f>AG468/(VLOOKUP($BI468,'5-7 Weighting'!$CO$12:$CP$23,2,FALSE)/(VLOOKUP($BI468,'5-7 Weighting'!$CO$12:$CQ$23,3,FALSE)))</f>
        <v>#N/A</v>
      </c>
      <c r="AI468" s="3" t="e">
        <f t="shared" si="96"/>
        <v>#N/A</v>
      </c>
      <c r="AJ468" s="3" t="s">
        <v>846</v>
      </c>
      <c r="AK468" s="6">
        <v>0.87</v>
      </c>
      <c r="AL468" s="3" t="s">
        <v>134</v>
      </c>
      <c r="AM468" s="3">
        <v>0.38279999999999997</v>
      </c>
      <c r="AN468" s="3" t="s">
        <v>26</v>
      </c>
      <c r="AO468" s="3" t="s">
        <v>5</v>
      </c>
      <c r="AP468" s="3" t="s">
        <v>6</v>
      </c>
      <c r="AQ468" s="3" t="s">
        <v>5</v>
      </c>
      <c r="AR468" s="3" t="s">
        <v>7</v>
      </c>
      <c r="AS468" s="3" t="s">
        <v>795</v>
      </c>
      <c r="AT468" s="3" t="s">
        <v>9</v>
      </c>
      <c r="AU468" s="3" t="s">
        <v>10</v>
      </c>
      <c r="AV468" s="3" t="s">
        <v>11</v>
      </c>
      <c r="AW468" s="4" t="s">
        <v>12</v>
      </c>
      <c r="AX468" s="4" t="s">
        <v>796</v>
      </c>
      <c r="AY468" s="4">
        <v>2005</v>
      </c>
      <c r="AZ468" s="3" t="str">
        <f t="shared" si="104"/>
        <v>Pre-2010</v>
      </c>
      <c r="BA468" s="3" t="s">
        <v>30</v>
      </c>
      <c r="BB468" s="3">
        <v>148</v>
      </c>
      <c r="BC468" s="3">
        <v>0</v>
      </c>
      <c r="BD468" s="3">
        <v>0</v>
      </c>
      <c r="BE468" s="3">
        <v>0</v>
      </c>
      <c r="BF468" s="3">
        <v>0</v>
      </c>
      <c r="BG468" s="4" t="s">
        <v>332</v>
      </c>
      <c r="BH468" s="4" t="s">
        <v>929</v>
      </c>
      <c r="BI468" s="4" t="s">
        <v>334</v>
      </c>
      <c r="BJ468" s="4" t="s">
        <v>18</v>
      </c>
      <c r="BK468" s="4"/>
      <c r="BL468" s="3">
        <v>0.25</v>
      </c>
      <c r="BM468" s="3"/>
      <c r="BN468" s="3">
        <v>1.2840254166877414</v>
      </c>
      <c r="BO468" s="3" t="s">
        <v>19</v>
      </c>
      <c r="BP468" s="3">
        <v>2.2727272727272729</v>
      </c>
      <c r="BQ468" s="3" t="s">
        <v>125</v>
      </c>
    </row>
    <row r="469" spans="1:69" x14ac:dyDescent="0.25">
      <c r="A469" s="2">
        <v>73</v>
      </c>
      <c r="B469" s="3" t="s">
        <v>762</v>
      </c>
      <c r="C469" s="3">
        <v>73.150000000000006</v>
      </c>
      <c r="D469" s="3" t="s">
        <v>926</v>
      </c>
      <c r="E469" s="3" t="s">
        <v>764</v>
      </c>
      <c r="F469" s="3"/>
      <c r="G469" s="3"/>
      <c r="H469" s="3" t="str">
        <f>IF(AK469&lt;'2_3 - Outliers'!$F$11,"Exclude, Low outlier",IF(AK469&gt;'2_3 - Outliers'!$F$12,"Exclude, High outlier",""))</f>
        <v>Exclude, High outlier</v>
      </c>
      <c r="I469" s="3">
        <f>IF(AM469="",VLOOKUP(BI469,'4 -Impute_SE'!$B$10:$C$21,2,FALSE),Database!AM469)</f>
        <v>0.50958053008281146</v>
      </c>
      <c r="J469" s="3">
        <f t="shared" si="91"/>
        <v>1.9623983668243583</v>
      </c>
      <c r="K469" s="3" t="s">
        <v>1480</v>
      </c>
      <c r="L469" s="3">
        <f>1/VLOOKUP($K469,'5-7 Weighting'!J:K,2,FALSE)</f>
        <v>0.5</v>
      </c>
      <c r="M469" s="3">
        <f t="shared" si="92"/>
        <v>0.98119918341217915</v>
      </c>
      <c r="N469" s="3">
        <f>M469/(VLOOKUP($BI469,'5-7 Weighting'!$M$9:$N$20,2,FALSE)/VLOOKUP($BI469,'5-7 Weighting'!$M$9:$O$20,3,FALSE))</f>
        <v>9.2703680828076507E-2</v>
      </c>
      <c r="O469" s="3">
        <f t="shared" si="93"/>
        <v>8.3331343801186217E-2</v>
      </c>
      <c r="P469" s="3" t="e">
        <f>1/VLOOKUP($K469,'5-7 Weighting'!Y:Z,2,FALSE)</f>
        <v>#N/A</v>
      </c>
      <c r="Q469" s="3" t="e">
        <f t="shared" si="97"/>
        <v>#N/A</v>
      </c>
      <c r="R469" s="3" t="e">
        <f>Q469/(VLOOKUP($BI469,'5-7 Weighting'!$AC$12:$AD$20,2,FALSE)/(VLOOKUP($BI469,'5-7 Weighting'!$AC$12:$AE$20,3,FALSE)))</f>
        <v>#N/A</v>
      </c>
      <c r="S469" s="3" t="e">
        <f t="shared" si="94"/>
        <v>#N/A</v>
      </c>
      <c r="T469" s="3" t="e">
        <f>1/VLOOKUP($K469,'5-7 Weighting'!$AO$9:$AP$311,2,FALSE)</f>
        <v>#N/A</v>
      </c>
      <c r="U469" s="3" t="e">
        <f t="shared" si="98"/>
        <v>#N/A</v>
      </c>
      <c r="V469" s="3" t="e">
        <f>U469/(VLOOKUP($BI469,'5-7 Weighting'!$AS$12:$AT$22,2,FALSE)/VLOOKUP($BI469,'5-7 Weighting'!$AS$12:$AU$22,3,FALSE))</f>
        <v>#N/A</v>
      </c>
      <c r="W469" s="3" t="e">
        <f t="shared" si="99"/>
        <v>#N/A</v>
      </c>
      <c r="X469" s="3">
        <f>1/VLOOKUP($K469,'5-7 Weighting'!$BE$9:$BF$487,2,FALSE)</f>
        <v>1</v>
      </c>
      <c r="Y469" s="3">
        <f t="shared" si="100"/>
        <v>1.9623983668243583</v>
      </c>
      <c r="Z469" s="3">
        <f>Y469/(VLOOKUP($BI469,'5-7 Weighting'!$BI$12:$BJ$23,2,FALSE)/VLOOKUP($BI469,'5-7 Weighting'!$BI$12:$BK$23,3,FALSE))</f>
        <v>0.1454172676962337</v>
      </c>
      <c r="AA469" s="3">
        <f t="shared" si="101"/>
        <v>0.13071558993970328</v>
      </c>
      <c r="AB469" s="3">
        <f>1/VLOOKUP($K469,'5-7 Weighting'!$BU$9:$BV$415,2,FALSE)</f>
        <v>0.5</v>
      </c>
      <c r="AC469" s="3">
        <f t="shared" si="102"/>
        <v>0.98119918341217915</v>
      </c>
      <c r="AD469" s="3">
        <f>AC469/(VLOOKUP($BI469,'5-7 Weighting'!$BY$12:$BZ$23,2,FALSE)/(VLOOKUP($BI469,'5-7 Weighting'!$BY$12:$CA$23,3,FALSE)))</f>
        <v>7.3255538559996253E-2</v>
      </c>
      <c r="AE469" s="3">
        <f t="shared" si="95"/>
        <v>6.5849407645475935E-2</v>
      </c>
      <c r="AF469" s="3" t="e">
        <f>1/VLOOKUP($K469,'5-7 Weighting'!$CK$9:CL$445,2,FALSE)</f>
        <v>#N/A</v>
      </c>
      <c r="AG469" s="3" t="e">
        <f t="shared" si="103"/>
        <v>#N/A</v>
      </c>
      <c r="AH469" s="3" t="e">
        <f>AG469/(VLOOKUP($BI469,'5-7 Weighting'!$CO$12:$CP$23,2,FALSE)/(VLOOKUP($BI469,'5-7 Weighting'!$CO$12:$CQ$23,3,FALSE)))</f>
        <v>#N/A</v>
      </c>
      <c r="AI469" s="3" t="e">
        <f t="shared" si="96"/>
        <v>#N/A</v>
      </c>
      <c r="AJ469" s="3" t="s">
        <v>24</v>
      </c>
      <c r="AK469" s="6">
        <v>0.8989000550660794</v>
      </c>
      <c r="AL469" s="3" t="s">
        <v>25</v>
      </c>
      <c r="AM469" s="3">
        <v>0.50958053008281146</v>
      </c>
      <c r="AN469" s="3" t="s">
        <v>26</v>
      </c>
      <c r="AO469" s="3" t="s">
        <v>5</v>
      </c>
      <c r="AP469" s="3" t="s">
        <v>6</v>
      </c>
      <c r="AQ469" s="3" t="s">
        <v>5</v>
      </c>
      <c r="AR469" s="3" t="s">
        <v>7</v>
      </c>
      <c r="AS469" s="3" t="s">
        <v>765</v>
      </c>
      <c r="AT469" s="3" t="s">
        <v>28</v>
      </c>
      <c r="AU469" s="3" t="s">
        <v>10</v>
      </c>
      <c r="AV469" s="3" t="s">
        <v>182</v>
      </c>
      <c r="AW469" s="4" t="s">
        <v>12</v>
      </c>
      <c r="AX469" s="4" t="s">
        <v>158</v>
      </c>
      <c r="AY469" s="4">
        <v>2011</v>
      </c>
      <c r="AZ469" s="3" t="str">
        <f t="shared" si="104"/>
        <v>2010 - 2017</v>
      </c>
      <c r="BA469" s="3" t="s">
        <v>14</v>
      </c>
      <c r="BB469" s="3">
        <v>53</v>
      </c>
      <c r="BC469" s="3">
        <v>0</v>
      </c>
      <c r="BD469" s="3">
        <v>0</v>
      </c>
      <c r="BE469" s="3">
        <v>1</v>
      </c>
      <c r="BF469" s="3">
        <v>1</v>
      </c>
      <c r="BG469" s="4" t="s">
        <v>332</v>
      </c>
      <c r="BH469" s="4" t="s">
        <v>927</v>
      </c>
      <c r="BI469" s="4" t="s">
        <v>468</v>
      </c>
      <c r="BJ469" s="4" t="s">
        <v>33</v>
      </c>
      <c r="BK469" s="4"/>
      <c r="BL469" s="3">
        <v>47.201999999999998</v>
      </c>
      <c r="BM469" s="3"/>
      <c r="BN469" s="3"/>
      <c r="BO469" s="3" t="s">
        <v>20</v>
      </c>
      <c r="BP469" s="3">
        <v>1.764</v>
      </c>
      <c r="BQ469" s="3"/>
    </row>
    <row r="470" spans="1:69" x14ac:dyDescent="0.25">
      <c r="A470" s="2">
        <v>86</v>
      </c>
      <c r="B470" s="3" t="s">
        <v>585</v>
      </c>
      <c r="C470" s="3">
        <v>86.2</v>
      </c>
      <c r="D470" s="3" t="s">
        <v>972</v>
      </c>
      <c r="E470" s="3" t="s">
        <v>593</v>
      </c>
      <c r="F470" s="3"/>
      <c r="G470" s="3"/>
      <c r="H470" s="3" t="str">
        <f>IF(AK470&lt;'2_3 - Outliers'!$F$11,"Exclude, Low outlier",IF(AK470&gt;'2_3 - Outliers'!$F$12,"Exclude, High outlier",""))</f>
        <v>Exclude, High outlier</v>
      </c>
      <c r="I470" s="3">
        <f>IF(AM470="",VLOOKUP(BI470,'4 -Impute_SE'!$B$10:$C$21,2,FALSE),Database!AM470)</f>
        <v>0.12883537881963511</v>
      </c>
      <c r="J470" s="3">
        <f t="shared" si="91"/>
        <v>7.7618431300610675</v>
      </c>
      <c r="K470" s="3" t="s">
        <v>1673</v>
      </c>
      <c r="L470" s="3">
        <f>1/VLOOKUP($K470,'5-7 Weighting'!J:K,2,FALSE)</f>
        <v>0.5</v>
      </c>
      <c r="M470" s="3">
        <f t="shared" si="92"/>
        <v>3.8809215650305338</v>
      </c>
      <c r="N470" s="3">
        <f>M470/(VLOOKUP($BI470,'5-7 Weighting'!$M$9:$N$20,2,FALSE)/VLOOKUP($BI470,'5-7 Weighting'!$M$9:$O$20,3,FALSE))</f>
        <v>0.3666693981870715</v>
      </c>
      <c r="O470" s="3">
        <f t="shared" si="93"/>
        <v>0.33403582174842217</v>
      </c>
      <c r="P470" s="3" t="e">
        <f>1/VLOOKUP($K470,'5-7 Weighting'!Y:Z,2,FALSE)</f>
        <v>#N/A</v>
      </c>
      <c r="Q470" s="3" t="e">
        <f t="shared" si="97"/>
        <v>#N/A</v>
      </c>
      <c r="R470" s="3" t="e">
        <f>Q470/(VLOOKUP($BI470,'5-7 Weighting'!$AC$12:$AD$20,2,FALSE)/(VLOOKUP($BI470,'5-7 Weighting'!$AC$12:$AE$20,3,FALSE)))</f>
        <v>#N/A</v>
      </c>
      <c r="S470" s="3" t="e">
        <f t="shared" si="94"/>
        <v>#N/A</v>
      </c>
      <c r="T470" s="3" t="e">
        <f>1/VLOOKUP($K470,'5-7 Weighting'!$AO$9:$AP$311,2,FALSE)</f>
        <v>#N/A</v>
      </c>
      <c r="U470" s="3" t="e">
        <f t="shared" si="98"/>
        <v>#N/A</v>
      </c>
      <c r="V470" s="3" t="e">
        <f>U470/(VLOOKUP($BI470,'5-7 Weighting'!$AS$12:$AT$22,2,FALSE)/VLOOKUP($BI470,'5-7 Weighting'!$AS$12:$AU$22,3,FALSE))</f>
        <v>#N/A</v>
      </c>
      <c r="W470" s="3" t="e">
        <f t="shared" si="99"/>
        <v>#N/A</v>
      </c>
      <c r="X470" s="3">
        <f>1/VLOOKUP($K470,'5-7 Weighting'!$BE$9:$BF$487,2,FALSE)</f>
        <v>1</v>
      </c>
      <c r="Y470" s="3">
        <f t="shared" si="100"/>
        <v>7.7618431300610675</v>
      </c>
      <c r="Z470" s="3">
        <f>Y470/(VLOOKUP($BI470,'5-7 Weighting'!$BI$12:$BJ$23,2,FALSE)/VLOOKUP($BI470,'5-7 Weighting'!$BI$12:$BK$23,3,FALSE))</f>
        <v>0.57516661211188524</v>
      </c>
      <c r="AA470" s="3">
        <f t="shared" si="101"/>
        <v>0.52397678363392752</v>
      </c>
      <c r="AB470" s="3">
        <f>1/VLOOKUP($K470,'5-7 Weighting'!$BU$9:$BV$415,2,FALSE)</f>
        <v>0.5</v>
      </c>
      <c r="AC470" s="3">
        <f t="shared" si="102"/>
        <v>3.8809215650305338</v>
      </c>
      <c r="AD470" s="3">
        <f>AC470/(VLOOKUP($BI470,'5-7 Weighting'!$BY$12:$BZ$23,2,FALSE)/(VLOOKUP($BI470,'5-7 Weighting'!$BY$12:$CA$23,3,FALSE)))</f>
        <v>0.28974646958709077</v>
      </c>
      <c r="AE470" s="3">
        <f t="shared" si="95"/>
        <v>0.26395903379383973</v>
      </c>
      <c r="AF470" s="3">
        <f>1/VLOOKUP($K470,'5-7 Weighting'!$CK$9:CL$445,2,FALSE)</f>
        <v>0.5</v>
      </c>
      <c r="AG470" s="3">
        <f t="shared" si="103"/>
        <v>3.8809215650305338</v>
      </c>
      <c r="AH470" s="3">
        <f>AG470/(VLOOKUP($BI470,'5-7 Weighting'!$CO$12:$CP$23,2,FALSE)/(VLOOKUP($BI470,'5-7 Weighting'!$CO$12:$CQ$23,3,FALSE)))</f>
        <v>0.29623210952860157</v>
      </c>
      <c r="AI470" s="3">
        <f t="shared" si="96"/>
        <v>0.26986745178055604</v>
      </c>
      <c r="AJ470" s="3"/>
      <c r="AK470" s="6">
        <v>0.91100000000000003</v>
      </c>
      <c r="AL470" s="3" t="s">
        <v>4</v>
      </c>
      <c r="AM470" s="3"/>
      <c r="AN470" s="3"/>
      <c r="AO470" s="3" t="s">
        <v>5</v>
      </c>
      <c r="AP470" s="3" t="s">
        <v>6</v>
      </c>
      <c r="AQ470" s="3" t="s">
        <v>5</v>
      </c>
      <c r="AR470" s="3" t="s">
        <v>7</v>
      </c>
      <c r="AS470" s="3" t="s">
        <v>8</v>
      </c>
      <c r="AT470" s="3" t="s">
        <v>28</v>
      </c>
      <c r="AU470" s="3" t="s">
        <v>10</v>
      </c>
      <c r="AV470" s="3" t="s">
        <v>107</v>
      </c>
      <c r="AW470" s="4" t="s">
        <v>12</v>
      </c>
      <c r="AX470" s="4" t="s">
        <v>232</v>
      </c>
      <c r="AY470" s="4" t="s">
        <v>588</v>
      </c>
      <c r="AZ470" s="3" t="str">
        <f t="shared" si="104"/>
        <v>2018 - 2019</v>
      </c>
      <c r="BA470" s="3" t="s">
        <v>14</v>
      </c>
      <c r="BB470" s="3">
        <v>120</v>
      </c>
      <c r="BC470" s="3">
        <v>1</v>
      </c>
      <c r="BD470" s="3">
        <v>0</v>
      </c>
      <c r="BE470" s="3">
        <v>1</v>
      </c>
      <c r="BF470" s="3">
        <v>1</v>
      </c>
      <c r="BG470" s="4" t="s">
        <v>332</v>
      </c>
      <c r="BH470" s="4" t="s">
        <v>534</v>
      </c>
      <c r="BI470" s="3" t="s">
        <v>468</v>
      </c>
      <c r="BJ470" s="4" t="s">
        <v>33</v>
      </c>
      <c r="BK470" s="4"/>
      <c r="BL470" s="3">
        <v>0.03</v>
      </c>
      <c r="BM470" s="3"/>
      <c r="BN470" s="3"/>
      <c r="BO470" s="3" t="s">
        <v>20</v>
      </c>
      <c r="BP470" s="3" t="s">
        <v>20</v>
      </c>
      <c r="BQ470" s="3"/>
    </row>
    <row r="471" spans="1:69" x14ac:dyDescent="0.25">
      <c r="A471" s="2">
        <v>32</v>
      </c>
      <c r="B471" s="3" t="s">
        <v>43</v>
      </c>
      <c r="C471" s="3">
        <v>32.1</v>
      </c>
      <c r="D471" s="3" t="s">
        <v>44</v>
      </c>
      <c r="E471" s="3" t="s">
        <v>45</v>
      </c>
      <c r="F471" s="3"/>
      <c r="G471" s="3"/>
      <c r="H471" s="3" t="str">
        <f>IF(AK471&lt;'2_3 - Outliers'!$F$11,"Exclude, Low outlier",IF(AK471&gt;'2_3 - Outliers'!$F$12,"Exclude, High outlier",""))</f>
        <v>Exclude, High outlier</v>
      </c>
      <c r="I471" s="3">
        <f>IF(AM471="",VLOOKUP(BI471,'4 -Impute_SE'!$B$10:$C$21,2,FALSE),Database!AM471)</f>
        <v>0.11214358002166598</v>
      </c>
      <c r="J471" s="3">
        <f t="shared" si="91"/>
        <v>8.9171399718717854</v>
      </c>
      <c r="K471" s="3" t="s">
        <v>1758</v>
      </c>
      <c r="L471" s="3">
        <f>1/VLOOKUP($K471,'5-7 Weighting'!J:K,2,FALSE)</f>
        <v>0.5</v>
      </c>
      <c r="M471" s="3">
        <f t="shared" si="92"/>
        <v>4.4585699859358927</v>
      </c>
      <c r="N471" s="3">
        <f>M471/(VLOOKUP($BI471,'5-7 Weighting'!$M$9:$N$20,2,FALSE)/VLOOKUP($BI471,'5-7 Weighting'!$M$9:$O$20,3,FALSE))</f>
        <v>9.0322258288856844E-2</v>
      </c>
      <c r="O471" s="3">
        <f t="shared" si="93"/>
        <v>8.2450559797253575E-2</v>
      </c>
      <c r="P471" s="3" t="e">
        <f>1/VLOOKUP($K471,'5-7 Weighting'!Y:Z,2,FALSE)</f>
        <v>#N/A</v>
      </c>
      <c r="Q471" s="3" t="e">
        <f t="shared" si="97"/>
        <v>#N/A</v>
      </c>
      <c r="R471" s="3" t="e">
        <f>Q471/(VLOOKUP($BI471,'5-7 Weighting'!$AC$12:$AD$20,2,FALSE)/(VLOOKUP($BI471,'5-7 Weighting'!$AC$12:$AE$20,3,FALSE)))</f>
        <v>#N/A</v>
      </c>
      <c r="S471" s="3" t="e">
        <f t="shared" si="94"/>
        <v>#N/A</v>
      </c>
      <c r="T471" s="3" t="e">
        <f>1/VLOOKUP($K471,'5-7 Weighting'!$AO$9:$AP$311,2,FALSE)</f>
        <v>#N/A</v>
      </c>
      <c r="U471" s="3" t="e">
        <f t="shared" si="98"/>
        <v>#N/A</v>
      </c>
      <c r="V471" s="3" t="e">
        <f>U471/(VLOOKUP($BI471,'5-7 Weighting'!$AS$12:$AT$22,2,FALSE)/VLOOKUP($BI471,'5-7 Weighting'!$AS$12:$AU$22,3,FALSE))</f>
        <v>#N/A</v>
      </c>
      <c r="W471" s="3" t="e">
        <f t="shared" si="99"/>
        <v>#N/A</v>
      </c>
      <c r="X471" s="3">
        <f>1/VLOOKUP($K471,'5-7 Weighting'!$BE$9:$BF$487,2,FALSE)</f>
        <v>1</v>
      </c>
      <c r="Y471" s="3">
        <f t="shared" si="100"/>
        <v>8.9171399718717854</v>
      </c>
      <c r="Z471" s="3">
        <f>Y471/(VLOOKUP($BI471,'5-7 Weighting'!$BI$12:$BJ$23,2,FALSE)/VLOOKUP($BI471,'5-7 Weighting'!$BI$12:$BK$23,3,FALSE))</f>
        <v>0.14082075044194106</v>
      </c>
      <c r="AA471" s="3">
        <f t="shared" si="101"/>
        <v>0.12854804480060056</v>
      </c>
      <c r="AB471" s="3">
        <f>1/VLOOKUP($K471,'5-7 Weighting'!$BU$9:$BV$415,2,FALSE)</f>
        <v>0.5</v>
      </c>
      <c r="AC471" s="3">
        <f t="shared" si="102"/>
        <v>4.4585699859358927</v>
      </c>
      <c r="AD471" s="3">
        <f>AC471/(VLOOKUP($BI471,'5-7 Weighting'!$BY$12:$BZ$23,2,FALSE)/(VLOOKUP($BI471,'5-7 Weighting'!$BY$12:$CA$23,3,FALSE)))</f>
        <v>0.23956846139084415</v>
      </c>
      <c r="AE471" s="3">
        <f t="shared" si="95"/>
        <v>0.21868976845410346</v>
      </c>
      <c r="AF471" s="3" t="e">
        <f>1/VLOOKUP($K471,'5-7 Weighting'!$CK$9:CL$445,2,FALSE)</f>
        <v>#N/A</v>
      </c>
      <c r="AG471" s="3" t="e">
        <f t="shared" si="103"/>
        <v>#N/A</v>
      </c>
      <c r="AH471" s="3" t="e">
        <f>AG471/(VLOOKUP($BI471,'5-7 Weighting'!$CO$12:$CP$23,2,FALSE)/(VLOOKUP($BI471,'5-7 Weighting'!$CO$12:$CQ$23,3,FALSE)))</f>
        <v>#N/A</v>
      </c>
      <c r="AI471" s="3" t="e">
        <f t="shared" si="96"/>
        <v>#N/A</v>
      </c>
      <c r="AJ471" s="3" t="s">
        <v>46</v>
      </c>
      <c r="AK471" s="6">
        <v>0.91284874137636118</v>
      </c>
      <c r="AL471" s="3" t="s">
        <v>47</v>
      </c>
      <c r="AM471" s="3">
        <v>0.11214358002166598</v>
      </c>
      <c r="AN471" s="3" t="s">
        <v>26</v>
      </c>
      <c r="AO471" s="3" t="s">
        <v>5</v>
      </c>
      <c r="AP471" s="3" t="s">
        <v>6</v>
      </c>
      <c r="AQ471" s="3" t="s">
        <v>5</v>
      </c>
      <c r="AR471" s="3" t="s">
        <v>7</v>
      </c>
      <c r="AS471" s="3" t="s">
        <v>48</v>
      </c>
      <c r="AT471" s="3" t="s">
        <v>28</v>
      </c>
      <c r="AU471" s="3" t="s">
        <v>10</v>
      </c>
      <c r="AV471" s="3" t="s">
        <v>11</v>
      </c>
      <c r="AW471" s="4" t="s">
        <v>12</v>
      </c>
      <c r="AX471" s="4" t="s">
        <v>49</v>
      </c>
      <c r="AY471" s="4">
        <v>2000</v>
      </c>
      <c r="AZ471" s="3" t="str">
        <f t="shared" si="104"/>
        <v>Pre-2010</v>
      </c>
      <c r="BA471" s="3" t="s">
        <v>30</v>
      </c>
      <c r="BB471" s="3" t="s">
        <v>50</v>
      </c>
      <c r="BC471" s="3">
        <v>0</v>
      </c>
      <c r="BD471" s="3">
        <v>0</v>
      </c>
      <c r="BE471" s="3">
        <v>1</v>
      </c>
      <c r="BF471" s="3">
        <v>1</v>
      </c>
      <c r="BG471" s="4" t="s">
        <v>15</v>
      </c>
      <c r="BH471" s="4" t="s">
        <v>51</v>
      </c>
      <c r="BI471" s="4" t="s">
        <v>42</v>
      </c>
      <c r="BJ471" s="4" t="s">
        <v>33</v>
      </c>
      <c r="BK471" s="4"/>
      <c r="BL471" s="3">
        <v>3.4188000000000001</v>
      </c>
      <c r="BM471" s="3"/>
      <c r="BN471" s="3"/>
      <c r="BO471" s="3" t="s">
        <v>20</v>
      </c>
      <c r="BP471" s="3">
        <v>8.14</v>
      </c>
      <c r="BQ471" s="3"/>
    </row>
    <row r="472" spans="1:69" x14ac:dyDescent="0.25">
      <c r="A472" s="2">
        <v>37</v>
      </c>
      <c r="B472" s="3" t="s">
        <v>243</v>
      </c>
      <c r="C472" s="3">
        <v>37.1</v>
      </c>
      <c r="D472" s="3" t="s">
        <v>561</v>
      </c>
      <c r="E472" s="3" t="s">
        <v>245</v>
      </c>
      <c r="F472" s="3"/>
      <c r="G472" s="3"/>
      <c r="H472" s="3" t="str">
        <f>IF(AK472&lt;'2_3 - Outliers'!$F$11,"Exclude, Low outlier",IF(AK472&gt;'2_3 - Outliers'!$F$12,"Exclude, High outlier",""))</f>
        <v>Exclude, High outlier</v>
      </c>
      <c r="I472" s="3">
        <f>IF(AM472="",VLOOKUP(BI472,'4 -Impute_SE'!$B$10:$C$21,2,FALSE),Database!AM472)</f>
        <v>7.9336709847607212E-2</v>
      </c>
      <c r="J472" s="3">
        <f t="shared" si="91"/>
        <v>12.604505555131235</v>
      </c>
      <c r="K472" s="3" t="s">
        <v>1612</v>
      </c>
      <c r="L472" s="3">
        <f>1/VLOOKUP($K472,'5-7 Weighting'!J:K,2,FALSE)</f>
        <v>0.5</v>
      </c>
      <c r="M472" s="3">
        <f t="shared" si="92"/>
        <v>6.3022527775656174</v>
      </c>
      <c r="N472" s="3">
        <f>M472/(VLOOKUP($BI472,'5-7 Weighting'!$M$9:$N$20,2,FALSE)/VLOOKUP($BI472,'5-7 Weighting'!$M$9:$O$20,3,FALSE))</f>
        <v>0.12767181068650649</v>
      </c>
      <c r="O472" s="3">
        <f t="shared" si="93"/>
        <v>0.12551285949212884</v>
      </c>
      <c r="P472" s="3" t="e">
        <f>1/VLOOKUP($K472,'5-7 Weighting'!Y:Z,2,FALSE)</f>
        <v>#N/A</v>
      </c>
      <c r="Q472" s="3" t="e">
        <f t="shared" si="97"/>
        <v>#N/A</v>
      </c>
      <c r="R472" s="3" t="e">
        <f>Q472/(VLOOKUP($BI472,'5-7 Weighting'!$AC$12:$AD$20,2,FALSE)/(VLOOKUP($BI472,'5-7 Weighting'!$AC$12:$AE$20,3,FALSE)))</f>
        <v>#N/A</v>
      </c>
      <c r="S472" s="3" t="e">
        <f t="shared" si="94"/>
        <v>#N/A</v>
      </c>
      <c r="T472" s="3" t="e">
        <f>1/VLOOKUP($K472,'5-7 Weighting'!$AO$9:$AP$311,2,FALSE)</f>
        <v>#N/A</v>
      </c>
      <c r="U472" s="3" t="e">
        <f t="shared" si="98"/>
        <v>#N/A</v>
      </c>
      <c r="V472" s="3" t="e">
        <f>U472/(VLOOKUP($BI472,'5-7 Weighting'!$AS$12:$AT$22,2,FALSE)/VLOOKUP($BI472,'5-7 Weighting'!$AS$12:$AU$22,3,FALSE))</f>
        <v>#N/A</v>
      </c>
      <c r="W472" s="3" t="e">
        <f t="shared" si="99"/>
        <v>#N/A</v>
      </c>
      <c r="X472" s="3">
        <f>1/VLOOKUP($K472,'5-7 Weighting'!$BE$9:$BF$487,2,FALSE)</f>
        <v>1</v>
      </c>
      <c r="Y472" s="3">
        <f t="shared" si="100"/>
        <v>12.604505555131235</v>
      </c>
      <c r="Z472" s="3">
        <f>Y472/(VLOOKUP($BI472,'5-7 Weighting'!$BI$12:$BJ$23,2,FALSE)/VLOOKUP($BI472,'5-7 Weighting'!$BI$12:$BK$23,3,FALSE))</f>
        <v>0.19905215537965953</v>
      </c>
      <c r="AA472" s="3">
        <f t="shared" si="101"/>
        <v>0.19568615088509195</v>
      </c>
      <c r="AB472" s="3">
        <f>1/VLOOKUP($K472,'5-7 Weighting'!$BU$9:$BV$415,2,FALSE)</f>
        <v>0.5</v>
      </c>
      <c r="AC472" s="3">
        <f t="shared" si="102"/>
        <v>6.3022527775656174</v>
      </c>
      <c r="AD472" s="3">
        <f>AC472/(VLOOKUP($BI472,'5-7 Weighting'!$BY$12:$BZ$23,2,FALSE)/(VLOOKUP($BI472,'5-7 Weighting'!$BY$12:$CA$23,3,FALSE)))</f>
        <v>0.3386334645368686</v>
      </c>
      <c r="AE472" s="3">
        <f t="shared" si="95"/>
        <v>0.33290711728145694</v>
      </c>
      <c r="AF472" s="3">
        <f>1/VLOOKUP($K472,'5-7 Weighting'!$CK$9:CL$445,2,FALSE)</f>
        <v>0.5</v>
      </c>
      <c r="AG472" s="3">
        <f t="shared" si="103"/>
        <v>6.3022527775656174</v>
      </c>
      <c r="AH472" s="3">
        <f>AG472/(VLOOKUP($BI472,'5-7 Weighting'!$CO$12:$CP$23,2,FALSE)/(VLOOKUP($BI472,'5-7 Weighting'!$CO$12:$CQ$23,3,FALSE)))</f>
        <v>9.6587543112209628E-2</v>
      </c>
      <c r="AI472" s="3">
        <f t="shared" si="96"/>
        <v>9.495423196511435E-2</v>
      </c>
      <c r="AJ472" s="3" t="s">
        <v>246</v>
      </c>
      <c r="AK472" s="6">
        <v>0.98308983648960002</v>
      </c>
      <c r="AL472" s="3" t="s">
        <v>72</v>
      </c>
      <c r="AM472" s="3"/>
      <c r="AN472" s="3"/>
      <c r="AO472" s="3" t="s">
        <v>5</v>
      </c>
      <c r="AP472" s="3" t="s">
        <v>6</v>
      </c>
      <c r="AQ472" s="3" t="s">
        <v>5</v>
      </c>
      <c r="AR472" s="3" t="s">
        <v>83</v>
      </c>
      <c r="AS472" s="3" t="s">
        <v>84</v>
      </c>
      <c r="AT472" s="3" t="s">
        <v>95</v>
      </c>
      <c r="AU472" s="3" t="s">
        <v>10</v>
      </c>
      <c r="AV472" s="3" t="s">
        <v>39</v>
      </c>
      <c r="AW472" s="4" t="s">
        <v>96</v>
      </c>
      <c r="AX472" s="4" t="s">
        <v>247</v>
      </c>
      <c r="AY472" s="4">
        <v>2006</v>
      </c>
      <c r="AZ472" s="3" t="str">
        <f t="shared" si="104"/>
        <v>Pre-2010</v>
      </c>
      <c r="BA472" s="3" t="s">
        <v>30</v>
      </c>
      <c r="BB472" s="3">
        <v>761</v>
      </c>
      <c r="BC472" s="3">
        <v>1</v>
      </c>
      <c r="BD472" s="3">
        <v>0</v>
      </c>
      <c r="BE472" s="3">
        <v>1</v>
      </c>
      <c r="BF472" s="3">
        <v>1</v>
      </c>
      <c r="BG472" s="4" t="s">
        <v>15</v>
      </c>
      <c r="BH472" s="4" t="s">
        <v>41</v>
      </c>
      <c r="BI472" s="4" t="s">
        <v>42</v>
      </c>
      <c r="BJ472" s="4" t="s">
        <v>89</v>
      </c>
      <c r="BK472" s="4" t="s">
        <v>99</v>
      </c>
      <c r="BL472" s="3">
        <v>0.22681000000000001</v>
      </c>
      <c r="BM472" s="3">
        <v>1.2545914729136154</v>
      </c>
      <c r="BN472" s="3"/>
      <c r="BO472" s="3" t="s">
        <v>60</v>
      </c>
      <c r="BP472" s="3" t="s">
        <v>20</v>
      </c>
      <c r="BQ472" s="3"/>
    </row>
    <row r="473" spans="1:69" x14ac:dyDescent="0.25">
      <c r="A473" s="2">
        <v>108</v>
      </c>
      <c r="B473" s="3" t="s">
        <v>240</v>
      </c>
      <c r="C473" s="3">
        <v>108.1</v>
      </c>
      <c r="D473" s="3" t="s">
        <v>786</v>
      </c>
      <c r="E473" s="3" t="s">
        <v>241</v>
      </c>
      <c r="F473" s="3"/>
      <c r="G473" s="3"/>
      <c r="H473" s="3" t="str">
        <f>IF(AK473&lt;'2_3 - Outliers'!$F$11,"Exclude, Low outlier",IF(AK473&gt;'2_3 - Outliers'!$F$12,"Exclude, High outlier",""))</f>
        <v>Exclude, High outlier</v>
      </c>
      <c r="I473" s="3">
        <f>IF(AM473="",VLOOKUP(BI473,'4 -Impute_SE'!$B$10:$C$21,2,FALSE),Database!AM473)</f>
        <v>0.10300154641287317</v>
      </c>
      <c r="J473" s="3">
        <f t="shared" si="91"/>
        <v>9.7085921020212922</v>
      </c>
      <c r="K473" s="3" t="s">
        <v>1436</v>
      </c>
      <c r="L473" s="3">
        <f>1/VLOOKUP($K473,'5-7 Weighting'!J:K,2,FALSE)</f>
        <v>0.5</v>
      </c>
      <c r="M473" s="3">
        <f t="shared" si="92"/>
        <v>4.8542960510106461</v>
      </c>
      <c r="N473" s="3">
        <f>M473/(VLOOKUP($BI473,'5-7 Weighting'!$M$9:$N$20,2,FALSE)/VLOOKUP($BI473,'5-7 Weighting'!$M$9:$O$20,3,FALSE))</f>
        <v>6.5871729628402625E-2</v>
      </c>
      <c r="O473" s="3">
        <f t="shared" si="93"/>
        <v>6.5469912077669376E-2</v>
      </c>
      <c r="P473" s="3" t="e">
        <f>1/VLOOKUP($K473,'5-7 Weighting'!Y:Z,2,FALSE)</f>
        <v>#N/A</v>
      </c>
      <c r="Q473" s="3" t="e">
        <f t="shared" si="97"/>
        <v>#N/A</v>
      </c>
      <c r="R473" s="3" t="e">
        <f>Q473/(VLOOKUP($BI473,'5-7 Weighting'!$AC$12:$AD$20,2,FALSE)/(VLOOKUP($BI473,'5-7 Weighting'!$AC$12:$AE$20,3,FALSE)))</f>
        <v>#N/A</v>
      </c>
      <c r="S473" s="3" t="e">
        <f t="shared" si="94"/>
        <v>#N/A</v>
      </c>
      <c r="T473" s="3" t="e">
        <f>1/VLOOKUP($K473,'5-7 Weighting'!$AO$9:$AP$311,2,FALSE)</f>
        <v>#N/A</v>
      </c>
      <c r="U473" s="3" t="e">
        <f t="shared" si="98"/>
        <v>#N/A</v>
      </c>
      <c r="V473" s="3" t="e">
        <f>U473/(VLOOKUP($BI473,'5-7 Weighting'!$AS$12:$AT$22,2,FALSE)/VLOOKUP($BI473,'5-7 Weighting'!$AS$12:$AU$22,3,FALSE))</f>
        <v>#N/A</v>
      </c>
      <c r="W473" s="3" t="e">
        <f t="shared" si="99"/>
        <v>#N/A</v>
      </c>
      <c r="X473" s="3" t="e">
        <f>1/VLOOKUP($K473,'5-7 Weighting'!$BE$9:$BF$487,2,FALSE)</f>
        <v>#N/A</v>
      </c>
      <c r="Y473" s="3" t="e">
        <f t="shared" si="100"/>
        <v>#N/A</v>
      </c>
      <c r="Z473" s="3" t="e">
        <f>Y473/(VLOOKUP($BI473,'5-7 Weighting'!$BI$12:$BJ$23,2,FALSE)/VLOOKUP($BI473,'5-7 Weighting'!$BI$12:$BK$23,3,FALSE))</f>
        <v>#N/A</v>
      </c>
      <c r="AA473" s="3" t="e">
        <f t="shared" si="101"/>
        <v>#N/A</v>
      </c>
      <c r="AB473" s="3">
        <f>1/VLOOKUP($K473,'5-7 Weighting'!$BU$9:$BV$415,2,FALSE)</f>
        <v>0.5</v>
      </c>
      <c r="AC473" s="3">
        <f t="shared" si="102"/>
        <v>4.8542960510106461</v>
      </c>
      <c r="AD473" s="3">
        <f>AC473/(VLOOKUP($BI473,'5-7 Weighting'!$BY$12:$BZ$23,2,FALSE)/(VLOOKUP($BI473,'5-7 Weighting'!$BY$12:$CA$23,3,FALSE)))</f>
        <v>3.5962744312136169E-2</v>
      </c>
      <c r="AE473" s="3">
        <f t="shared" si="95"/>
        <v>3.574337157183214E-2</v>
      </c>
      <c r="AF473" s="3">
        <f>1/VLOOKUP($K473,'5-7 Weighting'!$CK$9:CL$445,2,FALSE)</f>
        <v>0.5</v>
      </c>
      <c r="AG473" s="3">
        <f t="shared" si="103"/>
        <v>4.8542960510106461</v>
      </c>
      <c r="AH473" s="3">
        <f>AG473/(VLOOKUP($BI473,'5-7 Weighting'!$CO$12:$CP$23,2,FALSE)/(VLOOKUP($BI473,'5-7 Weighting'!$CO$12:$CQ$23,3,FALSE)))</f>
        <v>4.6051473311767482E-2</v>
      </c>
      <c r="AI473" s="3">
        <f t="shared" si="96"/>
        <v>4.5770559324565703E-2</v>
      </c>
      <c r="AJ473" s="3" t="s">
        <v>149</v>
      </c>
      <c r="AK473" s="6">
        <v>0.99390000000000001</v>
      </c>
      <c r="AL473" s="3" t="s">
        <v>134</v>
      </c>
      <c r="AM473" s="3"/>
      <c r="AN473" s="3"/>
      <c r="AO473" s="3" t="s">
        <v>53</v>
      </c>
      <c r="AP473" s="3" t="s">
        <v>6</v>
      </c>
      <c r="AQ473" s="3" t="s">
        <v>54</v>
      </c>
      <c r="AR473" s="3" t="s">
        <v>7</v>
      </c>
      <c r="AS473" s="3" t="s">
        <v>37</v>
      </c>
      <c r="AT473" s="3" t="s">
        <v>38</v>
      </c>
      <c r="AU473" s="3" t="s">
        <v>10</v>
      </c>
      <c r="AV473" s="3" t="s">
        <v>39</v>
      </c>
      <c r="AW473" s="4" t="s">
        <v>12</v>
      </c>
      <c r="AX473" s="4" t="s">
        <v>242</v>
      </c>
      <c r="AY473" s="4">
        <v>2000</v>
      </c>
      <c r="AZ473" s="3" t="str">
        <f t="shared" si="104"/>
        <v>Pre-2010</v>
      </c>
      <c r="BA473" s="3" t="s">
        <v>30</v>
      </c>
      <c r="BB473" s="3">
        <v>40436</v>
      </c>
      <c r="BC473" s="3">
        <v>1</v>
      </c>
      <c r="BD473" s="3">
        <v>0</v>
      </c>
      <c r="BE473" s="3">
        <v>1</v>
      </c>
      <c r="BF473" s="3">
        <v>1</v>
      </c>
      <c r="BG473" s="4" t="s">
        <v>348</v>
      </c>
      <c r="BH473" s="4" t="s">
        <v>787</v>
      </c>
      <c r="BI473" s="4" t="s">
        <v>645</v>
      </c>
      <c r="BJ473" s="4" t="s">
        <v>18</v>
      </c>
      <c r="BK473" s="4"/>
      <c r="BL473" s="3">
        <v>1.3251999999999999</v>
      </c>
      <c r="BM473" s="3"/>
      <c r="BN473" s="3">
        <v>3.7629378673196339</v>
      </c>
      <c r="BO473" s="3" t="s">
        <v>19</v>
      </c>
      <c r="BP473" s="3" t="s">
        <v>20</v>
      </c>
      <c r="BQ473" s="3"/>
    </row>
    <row r="474" spans="1:69" x14ac:dyDescent="0.25">
      <c r="A474" s="2">
        <v>34</v>
      </c>
      <c r="B474" s="3" t="s">
        <v>736</v>
      </c>
      <c r="C474" s="3">
        <v>34.1</v>
      </c>
      <c r="D474" s="3" t="s">
        <v>852</v>
      </c>
      <c r="E474" s="3" t="s">
        <v>853</v>
      </c>
      <c r="F474" s="3"/>
      <c r="G474" s="3"/>
      <c r="H474" s="3" t="str">
        <f>IF(AK474&lt;'2_3 - Outliers'!$F$11,"Exclude, Low outlier",IF(AK474&gt;'2_3 - Outliers'!$F$12,"Exclude, High outlier",""))</f>
        <v>Exclude, High outlier</v>
      </c>
      <c r="I474" s="3">
        <f>IF(AM474="",VLOOKUP(BI474,'4 -Impute_SE'!$B$10:$C$21,2,FALSE),Database!AM474)</f>
        <v>0.19117647058823528</v>
      </c>
      <c r="J474" s="3">
        <f t="shared" si="91"/>
        <v>5.2307692307692308</v>
      </c>
      <c r="K474" s="3" t="s">
        <v>1803</v>
      </c>
      <c r="L474" s="3">
        <f>1/VLOOKUP($K474,'5-7 Weighting'!J:K,2,FALSE)</f>
        <v>1</v>
      </c>
      <c r="M474" s="3">
        <f t="shared" si="92"/>
        <v>5.2307692307692308</v>
      </c>
      <c r="N474" s="3">
        <f>M474/(VLOOKUP($BI474,'5-7 Weighting'!$M$9:$N$20,2,FALSE)/VLOOKUP($BI474,'5-7 Weighting'!$M$9:$O$20,3,FALSE))</f>
        <v>3.6490136014967898E-7</v>
      </c>
      <c r="O474" s="3">
        <f t="shared" si="93"/>
        <v>3.7949741455566618E-7</v>
      </c>
      <c r="P474" s="3" t="e">
        <f>1/VLOOKUP($K474,'5-7 Weighting'!Y:Z,2,FALSE)</f>
        <v>#N/A</v>
      </c>
      <c r="Q474" s="3" t="e">
        <f t="shared" si="97"/>
        <v>#N/A</v>
      </c>
      <c r="R474" s="3" t="e">
        <f>Q474/(VLOOKUP($BI474,'5-7 Weighting'!$AC$12:$AD$20,2,FALSE)/(VLOOKUP($BI474,'5-7 Weighting'!$AC$12:$AE$20,3,FALSE)))</f>
        <v>#N/A</v>
      </c>
      <c r="S474" s="3" t="e">
        <f t="shared" si="94"/>
        <v>#N/A</v>
      </c>
      <c r="T474" s="3" t="e">
        <f>1/VLOOKUP($K474,'5-7 Weighting'!$AO$9:$AP$311,2,FALSE)</f>
        <v>#N/A</v>
      </c>
      <c r="U474" s="3" t="e">
        <f t="shared" si="98"/>
        <v>#N/A</v>
      </c>
      <c r="V474" s="3" t="e">
        <f>U474/(VLOOKUP($BI474,'5-7 Weighting'!$AS$12:$AT$22,2,FALSE)/VLOOKUP($BI474,'5-7 Weighting'!$AS$12:$AU$22,3,FALSE))</f>
        <v>#N/A</v>
      </c>
      <c r="W474" s="3" t="e">
        <f t="shared" si="99"/>
        <v>#N/A</v>
      </c>
      <c r="X474" s="3" t="e">
        <f>1/VLOOKUP($K474,'5-7 Weighting'!$BE$9:$BF$487,2,FALSE)</f>
        <v>#N/A</v>
      </c>
      <c r="Y474" s="3" t="e">
        <f t="shared" si="100"/>
        <v>#N/A</v>
      </c>
      <c r="Z474" s="3" t="e">
        <f>Y474/(VLOOKUP($BI474,'5-7 Weighting'!$BI$12:$BJ$23,2,FALSE)/VLOOKUP($BI474,'5-7 Weighting'!$BI$12:$BK$23,3,FALSE))</f>
        <v>#N/A</v>
      </c>
      <c r="AA474" s="3" t="e">
        <f t="shared" si="101"/>
        <v>#N/A</v>
      </c>
      <c r="AB474" s="3">
        <f>1/VLOOKUP($K474,'5-7 Weighting'!$BU$9:$BV$415,2,FALSE)</f>
        <v>1</v>
      </c>
      <c r="AC474" s="3">
        <f t="shared" si="102"/>
        <v>5.2307692307692308</v>
      </c>
      <c r="AD474" s="3">
        <f>AC474/(VLOOKUP($BI474,'5-7 Weighting'!$BY$12:$BZ$23,2,FALSE)/(VLOOKUP($BI474,'5-7 Weighting'!$BY$12:$CA$23,3,FALSE)))</f>
        <v>1.7356527023835455E-2</v>
      </c>
      <c r="AE474" s="3">
        <f t="shared" si="95"/>
        <v>1.8050788104788874E-2</v>
      </c>
      <c r="AF474" s="3" t="e">
        <f>1/VLOOKUP($K474,'5-7 Weighting'!$CK$9:CL$445,2,FALSE)</f>
        <v>#N/A</v>
      </c>
      <c r="AG474" s="3" t="e">
        <f t="shared" si="103"/>
        <v>#N/A</v>
      </c>
      <c r="AH474" s="3" t="e">
        <f>AG474/(VLOOKUP($BI474,'5-7 Weighting'!$CO$12:$CP$23,2,FALSE)/(VLOOKUP($BI474,'5-7 Weighting'!$CO$12:$CQ$23,3,FALSE)))</f>
        <v>#N/A</v>
      </c>
      <c r="AI474" s="3" t="e">
        <f t="shared" si="96"/>
        <v>#N/A</v>
      </c>
      <c r="AJ474" s="3" t="s">
        <v>267</v>
      </c>
      <c r="AK474" s="6">
        <v>1.04</v>
      </c>
      <c r="AL474" s="3" t="s">
        <v>157</v>
      </c>
      <c r="AM474" s="3">
        <v>0.19117647058823528</v>
      </c>
      <c r="AN474" s="3" t="s">
        <v>26</v>
      </c>
      <c r="AO474" s="3" t="s">
        <v>5</v>
      </c>
      <c r="AP474" s="3" t="s">
        <v>6</v>
      </c>
      <c r="AQ474" s="3" t="s">
        <v>5</v>
      </c>
      <c r="AR474" s="3" t="s">
        <v>102</v>
      </c>
      <c r="AS474" s="3" t="s">
        <v>606</v>
      </c>
      <c r="AT474" s="3" t="s">
        <v>103</v>
      </c>
      <c r="AU474" s="3" t="s">
        <v>10</v>
      </c>
      <c r="AV474" s="3" t="s">
        <v>39</v>
      </c>
      <c r="AW474" s="4" t="s">
        <v>12</v>
      </c>
      <c r="AX474" s="4" t="s">
        <v>13</v>
      </c>
      <c r="AY474" s="4" t="s">
        <v>739</v>
      </c>
      <c r="AZ474" s="3" t="str">
        <f t="shared" si="104"/>
        <v>2018 - 2019</v>
      </c>
      <c r="BA474" s="3" t="s">
        <v>151</v>
      </c>
      <c r="BB474" s="3">
        <v>451</v>
      </c>
      <c r="BC474" s="3">
        <v>0</v>
      </c>
      <c r="BD474" s="3">
        <v>0</v>
      </c>
      <c r="BE474" s="3">
        <v>1</v>
      </c>
      <c r="BF474" s="3">
        <v>1</v>
      </c>
      <c r="BG474" s="4" t="s">
        <v>97</v>
      </c>
      <c r="BH474" s="4" t="s">
        <v>854</v>
      </c>
      <c r="BI474" s="4" t="s">
        <v>1401</v>
      </c>
      <c r="BJ474" s="4" t="s">
        <v>33</v>
      </c>
      <c r="BK474" s="4"/>
      <c r="BL474" s="3">
        <v>1.04</v>
      </c>
      <c r="BM474" s="3"/>
      <c r="BN474" s="3"/>
      <c r="BO474" s="3" t="s">
        <v>20</v>
      </c>
      <c r="BP474" s="3">
        <v>5.44</v>
      </c>
      <c r="BQ474" s="3"/>
    </row>
    <row r="475" spans="1:69" x14ac:dyDescent="0.25">
      <c r="A475" s="2">
        <v>34</v>
      </c>
      <c r="B475" s="3" t="s">
        <v>736</v>
      </c>
      <c r="C475" s="3">
        <v>34.200000000000003</v>
      </c>
      <c r="D475" s="3" t="s">
        <v>850</v>
      </c>
      <c r="E475" s="3" t="s">
        <v>738</v>
      </c>
      <c r="F475" s="3"/>
      <c r="G475" s="3"/>
      <c r="H475" s="3" t="str">
        <f>IF(AK475&lt;'2_3 - Outliers'!$F$11,"Exclude, Low outlier",IF(AK475&gt;'2_3 - Outliers'!$F$12,"Exclude, High outlier",""))</f>
        <v>Exclude, High outlier</v>
      </c>
      <c r="I475" s="3">
        <f>IF(AM475="",VLOOKUP(BI475,'4 -Impute_SE'!$B$10:$C$21,2,FALSE),Database!AM475)</f>
        <v>0.21501014198782964</v>
      </c>
      <c r="J475" s="3">
        <f t="shared" si="91"/>
        <v>4.6509433962264142</v>
      </c>
      <c r="K475" s="3" t="s">
        <v>1804</v>
      </c>
      <c r="L475" s="3">
        <f>1/VLOOKUP($K475,'5-7 Weighting'!J:K,2,FALSE)</f>
        <v>0.5</v>
      </c>
      <c r="M475" s="3">
        <f t="shared" si="92"/>
        <v>2.3254716981132071</v>
      </c>
      <c r="N475" s="3">
        <f>M475/(VLOOKUP($BI475,'5-7 Weighting'!$M$9:$N$20,2,FALSE)/VLOOKUP($BI475,'5-7 Weighting'!$M$9:$O$20,3,FALSE))</f>
        <v>1.6222619431182661E-7</v>
      </c>
      <c r="O475" s="3">
        <f t="shared" si="93"/>
        <v>1.7195976597053621E-7</v>
      </c>
      <c r="P475" s="3" t="e">
        <f>1/VLOOKUP($K475,'5-7 Weighting'!Y:Z,2,FALSE)</f>
        <v>#N/A</v>
      </c>
      <c r="Q475" s="3" t="e">
        <f t="shared" si="97"/>
        <v>#N/A</v>
      </c>
      <c r="R475" s="3" t="e">
        <f>Q475/(VLOOKUP($BI475,'5-7 Weighting'!$AC$12:$AD$20,2,FALSE)/(VLOOKUP($BI475,'5-7 Weighting'!$AC$12:$AE$20,3,FALSE)))</f>
        <v>#N/A</v>
      </c>
      <c r="S475" s="3" t="e">
        <f t="shared" si="94"/>
        <v>#N/A</v>
      </c>
      <c r="T475" s="3" t="e">
        <f>1/VLOOKUP($K475,'5-7 Weighting'!$AO$9:$AP$311,2,FALSE)</f>
        <v>#N/A</v>
      </c>
      <c r="U475" s="3" t="e">
        <f t="shared" si="98"/>
        <v>#N/A</v>
      </c>
      <c r="V475" s="3" t="e">
        <f>U475/(VLOOKUP($BI475,'5-7 Weighting'!$AS$12:$AT$22,2,FALSE)/VLOOKUP($BI475,'5-7 Weighting'!$AS$12:$AU$22,3,FALSE))</f>
        <v>#N/A</v>
      </c>
      <c r="W475" s="3" t="e">
        <f t="shared" si="99"/>
        <v>#N/A</v>
      </c>
      <c r="X475" s="3" t="e">
        <f>1/VLOOKUP($K475,'5-7 Weighting'!$BE$9:$BF$487,2,FALSE)</f>
        <v>#N/A</v>
      </c>
      <c r="Y475" s="3" t="e">
        <f t="shared" si="100"/>
        <v>#N/A</v>
      </c>
      <c r="Z475" s="3" t="e">
        <f>Y475/(VLOOKUP($BI475,'5-7 Weighting'!$BI$12:$BJ$23,2,FALSE)/VLOOKUP($BI475,'5-7 Weighting'!$BI$12:$BK$23,3,FALSE))</f>
        <v>#N/A</v>
      </c>
      <c r="AA475" s="3" t="e">
        <f t="shared" si="101"/>
        <v>#N/A</v>
      </c>
      <c r="AB475" s="3">
        <f>1/VLOOKUP($K475,'5-7 Weighting'!$BU$9:$BV$415,2,FALSE)</f>
        <v>0.5</v>
      </c>
      <c r="AC475" s="3">
        <f t="shared" si="102"/>
        <v>2.3254716981132071</v>
      </c>
      <c r="AD475" s="3">
        <f>AC475/(VLOOKUP($BI475,'5-7 Weighting'!$BY$12:$BZ$23,2,FALSE)/(VLOOKUP($BI475,'5-7 Weighting'!$BY$12:$CA$23,3,FALSE)))</f>
        <v>7.7162861886626941E-3</v>
      </c>
      <c r="AE475" s="3">
        <f t="shared" si="95"/>
        <v>8.1792633599824562E-3</v>
      </c>
      <c r="AF475" s="3" t="e">
        <f>1/VLOOKUP($K475,'5-7 Weighting'!$CK$9:CL$445,2,FALSE)</f>
        <v>#N/A</v>
      </c>
      <c r="AG475" s="3" t="e">
        <f t="shared" si="103"/>
        <v>#N/A</v>
      </c>
      <c r="AH475" s="3" t="e">
        <f>AG475/(VLOOKUP($BI475,'5-7 Weighting'!$CO$12:$CP$23,2,FALSE)/(VLOOKUP($BI475,'5-7 Weighting'!$CO$12:$CQ$23,3,FALSE)))</f>
        <v>#N/A</v>
      </c>
      <c r="AI475" s="3" t="e">
        <f t="shared" si="96"/>
        <v>#N/A</v>
      </c>
      <c r="AJ475" s="3" t="s">
        <v>267</v>
      </c>
      <c r="AK475" s="6">
        <v>1.06</v>
      </c>
      <c r="AL475" s="3" t="s">
        <v>157</v>
      </c>
      <c r="AM475" s="3">
        <v>0.21501014198782964</v>
      </c>
      <c r="AN475" s="3" t="s">
        <v>26</v>
      </c>
      <c r="AO475" s="3" t="s">
        <v>5</v>
      </c>
      <c r="AP475" s="3" t="s">
        <v>6</v>
      </c>
      <c r="AQ475" s="3" t="s">
        <v>5</v>
      </c>
      <c r="AR475" s="3" t="s">
        <v>102</v>
      </c>
      <c r="AS475" s="3" t="s">
        <v>606</v>
      </c>
      <c r="AT475" s="3" t="s">
        <v>103</v>
      </c>
      <c r="AU475" s="3" t="s">
        <v>10</v>
      </c>
      <c r="AV475" s="3" t="s">
        <v>39</v>
      </c>
      <c r="AW475" s="4" t="s">
        <v>12</v>
      </c>
      <c r="AX475" s="4" t="s">
        <v>13</v>
      </c>
      <c r="AY475" s="4" t="s">
        <v>739</v>
      </c>
      <c r="AZ475" s="3" t="str">
        <f t="shared" si="104"/>
        <v>2018 - 2019</v>
      </c>
      <c r="BA475" s="3" t="s">
        <v>151</v>
      </c>
      <c r="BB475" s="3">
        <v>451</v>
      </c>
      <c r="BC475" s="3">
        <v>0</v>
      </c>
      <c r="BD475" s="3">
        <v>0</v>
      </c>
      <c r="BE475" s="3">
        <v>1</v>
      </c>
      <c r="BF475" s="3">
        <v>1</v>
      </c>
      <c r="BG475" s="4" t="s">
        <v>97</v>
      </c>
      <c r="BH475" s="4" t="s">
        <v>851</v>
      </c>
      <c r="BI475" s="4" t="s">
        <v>1401</v>
      </c>
      <c r="BJ475" s="4" t="s">
        <v>33</v>
      </c>
      <c r="BK475" s="4"/>
      <c r="BL475" s="3">
        <v>1.06</v>
      </c>
      <c r="BM475" s="3"/>
      <c r="BN475" s="3"/>
      <c r="BO475" s="3" t="s">
        <v>20</v>
      </c>
      <c r="BP475" s="3">
        <v>4.93</v>
      </c>
      <c r="BQ475" s="3"/>
    </row>
    <row r="476" spans="1:69" x14ac:dyDescent="0.25">
      <c r="A476" s="2">
        <v>107</v>
      </c>
      <c r="B476" s="3" t="s">
        <v>34</v>
      </c>
      <c r="C476" s="3">
        <v>107.9</v>
      </c>
      <c r="D476" s="3" t="s">
        <v>35</v>
      </c>
      <c r="E476" s="3" t="s">
        <v>36</v>
      </c>
      <c r="F476" s="3"/>
      <c r="G476" s="3"/>
      <c r="H476" s="3" t="str">
        <f>IF(AK476&lt;'2_3 - Outliers'!$F$11,"Exclude, Low outlier",IF(AK476&gt;'2_3 - Outliers'!$F$12,"Exclude, High outlier",""))</f>
        <v>Exclude, High outlier</v>
      </c>
      <c r="I476" s="3">
        <f>IF(AM476="",VLOOKUP(BI476,'4 -Impute_SE'!$B$10:$C$21,2,FALSE),Database!AM476)</f>
        <v>7.9336709847607212E-2</v>
      </c>
      <c r="J476" s="3">
        <f t="shared" si="91"/>
        <v>12.604505555131235</v>
      </c>
      <c r="K476" s="3" t="s">
        <v>1805</v>
      </c>
      <c r="L476" s="3">
        <f>1/VLOOKUP($K476,'5-7 Weighting'!J:K,2,FALSE)</f>
        <v>1</v>
      </c>
      <c r="M476" s="3">
        <f t="shared" si="92"/>
        <v>12.604505555131235</v>
      </c>
      <c r="N476" s="3">
        <f>M476/(VLOOKUP($BI476,'5-7 Weighting'!$M$9:$N$20,2,FALSE)/VLOOKUP($BI476,'5-7 Weighting'!$M$9:$O$20,3,FALSE))</f>
        <v>0.25534362137301297</v>
      </c>
      <c r="O476" s="3">
        <f t="shared" si="93"/>
        <v>0.27602645470422704</v>
      </c>
      <c r="P476" s="3" t="e">
        <f>1/VLOOKUP($K476,'5-7 Weighting'!Y:Z,2,FALSE)</f>
        <v>#N/A</v>
      </c>
      <c r="Q476" s="3" t="e">
        <f t="shared" si="97"/>
        <v>#N/A</v>
      </c>
      <c r="R476" s="3" t="e">
        <f>Q476/(VLOOKUP($BI476,'5-7 Weighting'!$AC$12:$AD$20,2,FALSE)/(VLOOKUP($BI476,'5-7 Weighting'!$AC$12:$AE$20,3,FALSE)))</f>
        <v>#N/A</v>
      </c>
      <c r="S476" s="3" t="e">
        <f t="shared" si="94"/>
        <v>#N/A</v>
      </c>
      <c r="T476" s="3" t="e">
        <f>1/VLOOKUP($K476,'5-7 Weighting'!$AO$9:$AP$311,2,FALSE)</f>
        <v>#N/A</v>
      </c>
      <c r="U476" s="3" t="e">
        <f t="shared" si="98"/>
        <v>#N/A</v>
      </c>
      <c r="V476" s="3" t="e">
        <f>U476/(VLOOKUP($BI476,'5-7 Weighting'!$AS$12:$AT$22,2,FALSE)/VLOOKUP($BI476,'5-7 Weighting'!$AS$12:$AU$22,3,FALSE))</f>
        <v>#N/A</v>
      </c>
      <c r="W476" s="3" t="e">
        <f t="shared" si="99"/>
        <v>#N/A</v>
      </c>
      <c r="X476" s="3" t="e">
        <f>1/VLOOKUP($K476,'5-7 Weighting'!$BE$9:$BF$487,2,FALSE)</f>
        <v>#N/A</v>
      </c>
      <c r="Y476" s="3" t="e">
        <f t="shared" si="100"/>
        <v>#N/A</v>
      </c>
      <c r="Z476" s="3" t="e">
        <f>Y476/(VLOOKUP($BI476,'5-7 Weighting'!$BI$12:$BJ$23,2,FALSE)/VLOOKUP($BI476,'5-7 Weighting'!$BI$12:$BK$23,3,FALSE))</f>
        <v>#N/A</v>
      </c>
      <c r="AA476" s="3" t="e">
        <f t="shared" si="101"/>
        <v>#N/A</v>
      </c>
      <c r="AB476" s="3">
        <f>1/VLOOKUP($K476,'5-7 Weighting'!$BU$9:$BV$415,2,FALSE)</f>
        <v>1</v>
      </c>
      <c r="AC476" s="3">
        <f t="shared" si="102"/>
        <v>12.604505555131235</v>
      </c>
      <c r="AD476" s="3">
        <f>AC476/(VLOOKUP($BI476,'5-7 Weighting'!$BY$12:$BZ$23,2,FALSE)/(VLOOKUP($BI476,'5-7 Weighting'!$BY$12:$CA$23,3,FALSE)))</f>
        <v>0.6772669290737372</v>
      </c>
      <c r="AE476" s="3">
        <f t="shared" si="95"/>
        <v>0.73212555032870985</v>
      </c>
      <c r="AF476" s="3">
        <f>1/VLOOKUP($K476,'5-7 Weighting'!$CK$9:CL$445,2,FALSE)</f>
        <v>1</v>
      </c>
      <c r="AG476" s="3">
        <f t="shared" si="103"/>
        <v>12.604505555131235</v>
      </c>
      <c r="AH476" s="3">
        <f>AG476/(VLOOKUP($BI476,'5-7 Weighting'!$CO$12:$CP$23,2,FALSE)/(VLOOKUP($BI476,'5-7 Weighting'!$CO$12:$CQ$23,3,FALSE)))</f>
        <v>0.19317508622441926</v>
      </c>
      <c r="AI476" s="3">
        <f t="shared" si="96"/>
        <v>0.2088222682085972</v>
      </c>
      <c r="AJ476" s="3" t="s">
        <v>3</v>
      </c>
      <c r="AK476" s="6">
        <v>1.081</v>
      </c>
      <c r="AL476" s="3" t="s">
        <v>4</v>
      </c>
      <c r="AM476" s="3"/>
      <c r="AN476" s="3"/>
      <c r="AO476" s="3" t="s">
        <v>5</v>
      </c>
      <c r="AP476" s="3" t="s">
        <v>6</v>
      </c>
      <c r="AQ476" s="3" t="s">
        <v>5</v>
      </c>
      <c r="AR476" s="3" t="s">
        <v>7</v>
      </c>
      <c r="AS476" s="3" t="s">
        <v>37</v>
      </c>
      <c r="AT476" s="3" t="s">
        <v>38</v>
      </c>
      <c r="AU476" s="3" t="s">
        <v>10</v>
      </c>
      <c r="AV476" s="3" t="s">
        <v>39</v>
      </c>
      <c r="AW476" s="4" t="s">
        <v>12</v>
      </c>
      <c r="AX476" s="4" t="s">
        <v>40</v>
      </c>
      <c r="AY476" s="4">
        <v>2000</v>
      </c>
      <c r="AZ476" s="3" t="str">
        <f t="shared" si="104"/>
        <v>Pre-2010</v>
      </c>
      <c r="BA476" s="3" t="s">
        <v>30</v>
      </c>
      <c r="BB476" s="3">
        <v>25269</v>
      </c>
      <c r="BC476" s="3">
        <v>1</v>
      </c>
      <c r="BD476" s="3">
        <v>0</v>
      </c>
      <c r="BE476" s="3">
        <v>1</v>
      </c>
      <c r="BF476" s="3">
        <v>1</v>
      </c>
      <c r="BG476" s="4" t="s">
        <v>15</v>
      </c>
      <c r="BH476" s="4" t="s">
        <v>41</v>
      </c>
      <c r="BI476" s="4" t="s">
        <v>42</v>
      </c>
      <c r="BJ476" s="4" t="s">
        <v>18</v>
      </c>
      <c r="BK476" s="4"/>
      <c r="BL476" s="3">
        <v>0.22270000000000001</v>
      </c>
      <c r="BM476" s="3"/>
      <c r="BN476" s="3">
        <v>1.2494456838001653</v>
      </c>
      <c r="BO476" s="3" t="s">
        <v>19</v>
      </c>
      <c r="BP476" s="3" t="s">
        <v>20</v>
      </c>
      <c r="BQ476" s="3"/>
    </row>
    <row r="477" spans="1:69" x14ac:dyDescent="0.25">
      <c r="A477" s="2">
        <v>160</v>
      </c>
      <c r="B477" s="3" t="s">
        <v>1207</v>
      </c>
      <c r="C477" s="3">
        <v>160.19999999999999</v>
      </c>
      <c r="D477" s="3" t="s">
        <v>1217</v>
      </c>
      <c r="E477" s="3" t="s">
        <v>1215</v>
      </c>
      <c r="F477" s="3"/>
      <c r="G477" s="3"/>
      <c r="H477" s="3" t="str">
        <f>IF(AK477&lt;'2_3 - Outliers'!$F$11,"Exclude, Low outlier",IF(AK477&gt;'2_3 - Outliers'!$F$12,"Exclude, High outlier",""))</f>
        <v>Exclude, High outlier</v>
      </c>
      <c r="I477" s="3">
        <f>IF(AM477="",VLOOKUP(BI477,'4 -Impute_SE'!$B$10:$C$21,2,FALSE),Database!AM477)</f>
        <v>3.7352885434314108E-2</v>
      </c>
      <c r="J477" s="3">
        <f t="shared" si="91"/>
        <v>26.771693494965003</v>
      </c>
      <c r="K477" s="3" t="s">
        <v>1806</v>
      </c>
      <c r="L477" s="3">
        <f>1/VLOOKUP($K477,'5-7 Weighting'!J:K,2,FALSE)</f>
        <v>1</v>
      </c>
      <c r="M477" s="3">
        <f t="shared" si="92"/>
        <v>26.771693494965003</v>
      </c>
      <c r="N477" s="3">
        <f>M477/(VLOOKUP($BI477,'5-7 Weighting'!$M$9:$N$20,2,FALSE)/VLOOKUP($BI477,'5-7 Weighting'!$M$9:$O$20,3,FALSE))</f>
        <v>0.3632859918437909</v>
      </c>
      <c r="O477" s="3">
        <f t="shared" si="93"/>
        <v>0.40516649223224971</v>
      </c>
      <c r="P477" s="3" t="e">
        <f>1/VLOOKUP($K477,'5-7 Weighting'!Y:Z,2,FALSE)</f>
        <v>#N/A</v>
      </c>
      <c r="Q477" s="3" t="e">
        <f t="shared" si="97"/>
        <v>#N/A</v>
      </c>
      <c r="R477" s="3" t="e">
        <f>Q477/(VLOOKUP($BI477,'5-7 Weighting'!$AC$12:$AD$20,2,FALSE)/(VLOOKUP($BI477,'5-7 Weighting'!$AC$12:$AE$20,3,FALSE)))</f>
        <v>#N/A</v>
      </c>
      <c r="S477" s="3" t="e">
        <f t="shared" si="94"/>
        <v>#N/A</v>
      </c>
      <c r="T477" s="3" t="e">
        <f>1/VLOOKUP($K477,'5-7 Weighting'!$AO$9:$AP$311,2,FALSE)</f>
        <v>#N/A</v>
      </c>
      <c r="U477" s="3" t="e">
        <f t="shared" si="98"/>
        <v>#N/A</v>
      </c>
      <c r="V477" s="3" t="e">
        <f>U477/(VLOOKUP($BI477,'5-7 Weighting'!$AS$12:$AT$22,2,FALSE)/VLOOKUP($BI477,'5-7 Weighting'!$AS$12:$AU$22,3,FALSE))</f>
        <v>#N/A</v>
      </c>
      <c r="W477" s="3" t="e">
        <f t="shared" si="99"/>
        <v>#N/A</v>
      </c>
      <c r="X477" s="3" t="e">
        <f>1/VLOOKUP($K477,'5-7 Weighting'!$BE$9:$BF$487,2,FALSE)</f>
        <v>#N/A</v>
      </c>
      <c r="Y477" s="3" t="e">
        <f t="shared" si="100"/>
        <v>#N/A</v>
      </c>
      <c r="Z477" s="3" t="e">
        <f>Y477/(VLOOKUP($BI477,'5-7 Weighting'!$BI$12:$BJ$23,2,FALSE)/VLOOKUP($BI477,'5-7 Weighting'!$BI$12:$BK$23,3,FALSE))</f>
        <v>#N/A</v>
      </c>
      <c r="AA477" s="3" t="e">
        <f t="shared" si="101"/>
        <v>#N/A</v>
      </c>
      <c r="AB477" s="3" t="e">
        <f>1/VLOOKUP($K477,'5-7 Weighting'!$BU$9:$BV$415,2,FALSE)</f>
        <v>#N/A</v>
      </c>
      <c r="AC477" s="3" t="e">
        <f t="shared" si="102"/>
        <v>#N/A</v>
      </c>
      <c r="AD477" s="3" t="e">
        <f>AC477/(VLOOKUP($BI477,'5-7 Weighting'!$BY$12:$BZ$23,2,FALSE)/(VLOOKUP($BI477,'5-7 Weighting'!$BY$12:$CA$23,3,FALSE)))</f>
        <v>#N/A</v>
      </c>
      <c r="AE477" s="3" t="e">
        <f t="shared" si="95"/>
        <v>#N/A</v>
      </c>
      <c r="AF477" s="3">
        <f>1/VLOOKUP($K477,'5-7 Weighting'!$CK$9:CL$445,2,FALSE)</f>
        <v>1</v>
      </c>
      <c r="AG477" s="3">
        <f t="shared" si="103"/>
        <v>26.771693494965003</v>
      </c>
      <c r="AH477" s="3">
        <f>AG477/(VLOOKUP($BI477,'5-7 Weighting'!$CO$12:$CP$23,2,FALSE)/(VLOOKUP($BI477,'5-7 Weighting'!$CO$12:$CQ$23,3,FALSE)))</f>
        <v>0.25397625434021887</v>
      </c>
      <c r="AI477" s="3">
        <f t="shared" si="96"/>
        <v>0.28325526001993279</v>
      </c>
      <c r="AJ477" s="3" t="s">
        <v>24</v>
      </c>
      <c r="AK477" s="6">
        <v>1.1152824532977506</v>
      </c>
      <c r="AL477" s="3" t="s">
        <v>25</v>
      </c>
      <c r="AM477" s="3">
        <v>3.7352885434314108E-2</v>
      </c>
      <c r="AN477" s="3" t="s">
        <v>26</v>
      </c>
      <c r="AO477" s="3" t="s">
        <v>5</v>
      </c>
      <c r="AP477" s="3" t="s">
        <v>1312</v>
      </c>
      <c r="AQ477" s="3" t="s">
        <v>5</v>
      </c>
      <c r="AR477" s="3" t="s">
        <v>7</v>
      </c>
      <c r="AS477" s="3" t="s">
        <v>1320</v>
      </c>
      <c r="AT477" s="3" t="s">
        <v>38</v>
      </c>
      <c r="AU477" s="3" t="s">
        <v>10</v>
      </c>
      <c r="AV477" s="3" t="s">
        <v>11</v>
      </c>
      <c r="AW477" s="4" t="s">
        <v>12</v>
      </c>
      <c r="AX477" s="4" t="s">
        <v>1338</v>
      </c>
      <c r="AY477" s="4">
        <v>2015</v>
      </c>
      <c r="AZ477" s="3" t="str">
        <f t="shared" si="104"/>
        <v>2010 - 2017</v>
      </c>
      <c r="BA477" s="3" t="s">
        <v>2425</v>
      </c>
      <c r="BB477" s="3">
        <v>2124</v>
      </c>
      <c r="BC477" s="3">
        <v>1</v>
      </c>
      <c r="BD477" s="3">
        <v>0</v>
      </c>
      <c r="BE477" s="3">
        <v>0</v>
      </c>
      <c r="BF477" s="3">
        <v>0</v>
      </c>
      <c r="BG477" s="3" t="s">
        <v>348</v>
      </c>
      <c r="BH477" s="4" t="s">
        <v>1368</v>
      </c>
      <c r="BI477" s="4" t="s">
        <v>645</v>
      </c>
      <c r="BJ477" s="4" t="s">
        <v>1403</v>
      </c>
      <c r="BK477" s="4"/>
      <c r="BL477" s="3">
        <v>538.00199999999995</v>
      </c>
      <c r="BM477" s="3"/>
      <c r="BN477" s="3"/>
      <c r="BO477" s="3"/>
      <c r="BP477" s="3">
        <v>29.858000000000001</v>
      </c>
      <c r="BQ477" s="3" t="s">
        <v>1305</v>
      </c>
    </row>
    <row r="478" spans="1:69" x14ac:dyDescent="0.25">
      <c r="A478" s="2">
        <v>127</v>
      </c>
      <c r="B478" s="3" t="s">
        <v>650</v>
      </c>
      <c r="C478" s="3">
        <v>127.4</v>
      </c>
      <c r="D478" s="3" t="s">
        <v>651</v>
      </c>
      <c r="E478" s="3" t="s">
        <v>652</v>
      </c>
      <c r="F478" s="3"/>
      <c r="G478" s="3"/>
      <c r="H478" s="3" t="str">
        <f>IF(AK478&lt;'2_3 - Outliers'!$F$11,"Exclude, Low outlier",IF(AK478&gt;'2_3 - Outliers'!$F$12,"Exclude, High outlier",""))</f>
        <v>Exclude, High outlier</v>
      </c>
      <c r="I478" s="3">
        <f>IF(AM478="",VLOOKUP(BI478,'4 -Impute_SE'!$B$10:$C$21,2,FALSE),Database!AM478)</f>
        <v>0.50128095644748072</v>
      </c>
      <c r="J478" s="3">
        <f t="shared" si="91"/>
        <v>1.9948892674616698</v>
      </c>
      <c r="K478" s="3" t="s">
        <v>1807</v>
      </c>
      <c r="L478" s="3">
        <f>1/VLOOKUP($K478,'5-7 Weighting'!J:K,2,FALSE)</f>
        <v>1</v>
      </c>
      <c r="M478" s="3">
        <f t="shared" si="92"/>
        <v>1.9948892674616698</v>
      </c>
      <c r="N478" s="3">
        <f>M478/(VLOOKUP($BI478,'5-7 Weighting'!$M$9:$N$20,2,FALSE)/VLOOKUP($BI478,'5-7 Weighting'!$M$9:$O$20,3,FALSE))</f>
        <v>2.7070208550110761E-2</v>
      </c>
      <c r="O478" s="3">
        <f t="shared" si="93"/>
        <v>3.1780424837830029E-2</v>
      </c>
      <c r="P478" s="3" t="e">
        <f>1/VLOOKUP($K478,'5-7 Weighting'!Y:Z,2,FALSE)</f>
        <v>#N/A</v>
      </c>
      <c r="Q478" s="3" t="e">
        <f t="shared" si="97"/>
        <v>#N/A</v>
      </c>
      <c r="R478" s="3" t="e">
        <f>Q478/(VLOOKUP($BI478,'5-7 Weighting'!$AC$12:$AD$20,2,FALSE)/(VLOOKUP($BI478,'5-7 Weighting'!$AC$12:$AE$20,3,FALSE)))</f>
        <v>#N/A</v>
      </c>
      <c r="S478" s="3" t="e">
        <f t="shared" si="94"/>
        <v>#N/A</v>
      </c>
      <c r="T478" s="3" t="e">
        <f>1/VLOOKUP($K478,'5-7 Weighting'!$AO$9:$AP$311,2,FALSE)</f>
        <v>#N/A</v>
      </c>
      <c r="U478" s="3" t="e">
        <f t="shared" si="98"/>
        <v>#N/A</v>
      </c>
      <c r="V478" s="3" t="e">
        <f>U478/(VLOOKUP($BI478,'5-7 Weighting'!$AS$12:$AT$22,2,FALSE)/VLOOKUP($BI478,'5-7 Weighting'!$AS$12:$AU$22,3,FALSE))</f>
        <v>#N/A</v>
      </c>
      <c r="W478" s="3" t="e">
        <f t="shared" si="99"/>
        <v>#N/A</v>
      </c>
      <c r="X478" s="3" t="e">
        <f>1/VLOOKUP($K478,'5-7 Weighting'!$BE$9:$BF$487,2,FALSE)</f>
        <v>#N/A</v>
      </c>
      <c r="Y478" s="3" t="e">
        <f t="shared" si="100"/>
        <v>#N/A</v>
      </c>
      <c r="Z478" s="3" t="e">
        <f>Y478/(VLOOKUP($BI478,'5-7 Weighting'!$BI$12:$BJ$23,2,FALSE)/VLOOKUP($BI478,'5-7 Weighting'!$BI$12:$BK$23,3,FALSE))</f>
        <v>#N/A</v>
      </c>
      <c r="AA478" s="3" t="e">
        <f t="shared" si="101"/>
        <v>#N/A</v>
      </c>
      <c r="AB478" s="3" t="e">
        <f>1/VLOOKUP($K478,'5-7 Weighting'!$BU$9:$BV$415,2,FALSE)</f>
        <v>#N/A</v>
      </c>
      <c r="AC478" s="3" t="e">
        <f t="shared" si="102"/>
        <v>#N/A</v>
      </c>
      <c r="AD478" s="3" t="e">
        <f>AC478/(VLOOKUP($BI478,'5-7 Weighting'!$BY$12:$BZ$23,2,FALSE)/(VLOOKUP($BI478,'5-7 Weighting'!$BY$12:$CA$23,3,FALSE)))</f>
        <v>#N/A</v>
      </c>
      <c r="AE478" s="3" t="e">
        <f t="shared" si="95"/>
        <v>#N/A</v>
      </c>
      <c r="AF478" s="3" t="e">
        <f>1/VLOOKUP($K478,'5-7 Weighting'!$CK$9:CL$445,2,FALSE)</f>
        <v>#N/A</v>
      </c>
      <c r="AG478" s="3" t="e">
        <f t="shared" si="103"/>
        <v>#N/A</v>
      </c>
      <c r="AH478" s="3" t="e">
        <f>AG478/(VLOOKUP($BI478,'5-7 Weighting'!$CO$12:$CP$23,2,FALSE)/(VLOOKUP($BI478,'5-7 Weighting'!$CO$12:$CQ$23,3,FALSE)))</f>
        <v>#N/A</v>
      </c>
      <c r="AI478" s="3" t="e">
        <f t="shared" si="96"/>
        <v>#N/A</v>
      </c>
      <c r="AJ478" s="3" t="s">
        <v>653</v>
      </c>
      <c r="AK478" s="6">
        <v>1.1739999999999999</v>
      </c>
      <c r="AL478" s="3" t="s">
        <v>4</v>
      </c>
      <c r="AM478" s="3">
        <v>0.50128095644748072</v>
      </c>
      <c r="AN478" s="3" t="s">
        <v>26</v>
      </c>
      <c r="AO478" s="3" t="s">
        <v>5</v>
      </c>
      <c r="AP478" s="3" t="s">
        <v>6</v>
      </c>
      <c r="AQ478" s="3" t="s">
        <v>5</v>
      </c>
      <c r="AR478" s="3" t="s">
        <v>7</v>
      </c>
      <c r="AS478" s="3"/>
      <c r="AT478" s="3" t="s">
        <v>38</v>
      </c>
      <c r="AU478" s="3" t="s">
        <v>57</v>
      </c>
      <c r="AV478" s="3" t="s">
        <v>339</v>
      </c>
      <c r="AW478" s="4" t="s">
        <v>654</v>
      </c>
      <c r="AX478" s="4" t="s">
        <v>655</v>
      </c>
      <c r="AY478" s="4">
        <v>2012</v>
      </c>
      <c r="AZ478" s="3" t="str">
        <f t="shared" si="104"/>
        <v>2010 - 2017</v>
      </c>
      <c r="BA478" s="3" t="s">
        <v>14</v>
      </c>
      <c r="BB478" s="3">
        <v>816</v>
      </c>
      <c r="BC478" s="3">
        <v>0</v>
      </c>
      <c r="BD478" s="3">
        <v>0</v>
      </c>
      <c r="BE478" s="3">
        <v>0</v>
      </c>
      <c r="BF478" s="3">
        <v>0</v>
      </c>
      <c r="BG478" s="4" t="s">
        <v>348</v>
      </c>
      <c r="BH478" s="4" t="s">
        <v>656</v>
      </c>
      <c r="BI478" s="4" t="s">
        <v>645</v>
      </c>
      <c r="BJ478" s="4" t="s">
        <v>33</v>
      </c>
      <c r="BK478" s="4"/>
      <c r="BL478" s="3">
        <v>0.28799999999999998</v>
      </c>
      <c r="BM478" s="3"/>
      <c r="BN478" s="3"/>
      <c r="BO478" s="3"/>
      <c r="BP478" s="3">
        <v>2.3420000000000001</v>
      </c>
      <c r="BQ478" s="3"/>
    </row>
    <row r="479" spans="1:69" x14ac:dyDescent="0.25">
      <c r="A479" s="2">
        <v>51</v>
      </c>
      <c r="B479" s="3" t="s">
        <v>21</v>
      </c>
      <c r="C479" s="3">
        <v>51.1</v>
      </c>
      <c r="D479" s="3" t="s">
        <v>22</v>
      </c>
      <c r="E479" s="3" t="s">
        <v>23</v>
      </c>
      <c r="F479" s="3"/>
      <c r="G479" s="3"/>
      <c r="H479" s="3" t="str">
        <f>IF(AK479&lt;'2_3 - Outliers'!$F$11,"Exclude, Low outlier",IF(AK479&gt;'2_3 - Outliers'!$F$12,"Exclude, High outlier",""))</f>
        <v>Exclude, High outlier</v>
      </c>
      <c r="I479" s="3">
        <f>IF(AM479="",VLOOKUP(BI479,'4 -Impute_SE'!$B$10:$C$21,2,FALSE),Database!AM479)</f>
        <v>2.0737327188940089E-2</v>
      </c>
      <c r="J479" s="3">
        <f t="shared" si="91"/>
        <v>48.222222222222229</v>
      </c>
      <c r="K479" s="3" t="s">
        <v>1808</v>
      </c>
      <c r="L479" s="3">
        <f>1/VLOOKUP($K479,'5-7 Weighting'!J:K,2,FALSE)</f>
        <v>1</v>
      </c>
      <c r="M479" s="3">
        <f t="shared" si="92"/>
        <v>48.222222222222229</v>
      </c>
      <c r="N479" s="3">
        <f>M479/(VLOOKUP($BI479,'5-7 Weighting'!$M$9:$N$20,2,FALSE)/VLOOKUP($BI479,'5-7 Weighting'!$M$9:$O$20,3,FALSE))</f>
        <v>2.6930303928367021</v>
      </c>
      <c r="O479" s="3">
        <f t="shared" si="93"/>
        <v>3.2251115110867299</v>
      </c>
      <c r="P479" s="3" t="e">
        <f>1/VLOOKUP($K479,'5-7 Weighting'!Y:Z,2,FALSE)</f>
        <v>#N/A</v>
      </c>
      <c r="Q479" s="3" t="e">
        <f t="shared" si="97"/>
        <v>#N/A</v>
      </c>
      <c r="R479" s="3" t="e">
        <f>Q479/(VLOOKUP($BI479,'5-7 Weighting'!$AC$12:$AD$20,2,FALSE)/(VLOOKUP($BI479,'5-7 Weighting'!$AC$12:$AE$20,3,FALSE)))</f>
        <v>#N/A</v>
      </c>
      <c r="S479" s="3" t="e">
        <f t="shared" si="94"/>
        <v>#N/A</v>
      </c>
      <c r="T479" s="3" t="e">
        <f>1/VLOOKUP($K479,'5-7 Weighting'!$AO$9:$AP$311,2,FALSE)</f>
        <v>#N/A</v>
      </c>
      <c r="U479" s="3" t="e">
        <f t="shared" si="98"/>
        <v>#N/A</v>
      </c>
      <c r="V479" s="3" t="e">
        <f>U479/(VLOOKUP($BI479,'5-7 Weighting'!$AS$12:$AT$22,2,FALSE)/VLOOKUP($BI479,'5-7 Weighting'!$AS$12:$AU$22,3,FALSE))</f>
        <v>#N/A</v>
      </c>
      <c r="W479" s="3" t="e">
        <f t="shared" si="99"/>
        <v>#N/A</v>
      </c>
      <c r="X479" s="3" t="e">
        <f>1/VLOOKUP($K479,'5-7 Weighting'!$BE$9:$BF$487,2,FALSE)</f>
        <v>#N/A</v>
      </c>
      <c r="Y479" s="3" t="e">
        <f t="shared" si="100"/>
        <v>#N/A</v>
      </c>
      <c r="Z479" s="3" t="e">
        <f>Y479/(VLOOKUP($BI479,'5-7 Weighting'!$BI$12:$BJ$23,2,FALSE)/VLOOKUP($BI479,'5-7 Weighting'!$BI$12:$BK$23,3,FALSE))</f>
        <v>#N/A</v>
      </c>
      <c r="AA479" s="3" t="e">
        <f t="shared" si="101"/>
        <v>#N/A</v>
      </c>
      <c r="AB479" s="3" t="e">
        <f>1/VLOOKUP($K479,'5-7 Weighting'!$BU$9:$BV$415,2,FALSE)</f>
        <v>#N/A</v>
      </c>
      <c r="AC479" s="3" t="e">
        <f t="shared" si="102"/>
        <v>#N/A</v>
      </c>
      <c r="AD479" s="3" t="e">
        <f>AC479/(VLOOKUP($BI479,'5-7 Weighting'!$BY$12:$BZ$23,2,FALSE)/(VLOOKUP($BI479,'5-7 Weighting'!$BY$12:$CA$23,3,FALSE)))</f>
        <v>#N/A</v>
      </c>
      <c r="AE479" s="3" t="e">
        <f t="shared" si="95"/>
        <v>#N/A</v>
      </c>
      <c r="AF479" s="3" t="e">
        <f>1/VLOOKUP($K479,'5-7 Weighting'!$CK$9:CL$445,2,FALSE)</f>
        <v>#N/A</v>
      </c>
      <c r="AG479" s="3" t="e">
        <f t="shared" si="103"/>
        <v>#N/A</v>
      </c>
      <c r="AH479" s="3" t="e">
        <f>AG479/(VLOOKUP($BI479,'5-7 Weighting'!$CO$12:$CP$23,2,FALSE)/(VLOOKUP($BI479,'5-7 Weighting'!$CO$12:$CQ$23,3,FALSE)))</f>
        <v>#N/A</v>
      </c>
      <c r="AI479" s="3" t="e">
        <f t="shared" si="96"/>
        <v>#N/A</v>
      </c>
      <c r="AJ479" s="3" t="s">
        <v>24</v>
      </c>
      <c r="AK479" s="6">
        <v>1.1975770936953891</v>
      </c>
      <c r="AL479" s="3" t="s">
        <v>25</v>
      </c>
      <c r="AM479" s="3">
        <v>2.0737327188940089E-2</v>
      </c>
      <c r="AN479" s="3" t="s">
        <v>26</v>
      </c>
      <c r="AO479" s="3" t="s">
        <v>5</v>
      </c>
      <c r="AP479" s="3" t="s">
        <v>6</v>
      </c>
      <c r="AQ479" s="3" t="s">
        <v>5</v>
      </c>
      <c r="AR479" s="3" t="s">
        <v>7</v>
      </c>
      <c r="AS479" s="3" t="s">
        <v>27</v>
      </c>
      <c r="AT479" s="3" t="s">
        <v>28</v>
      </c>
      <c r="AU479" s="3" t="s">
        <v>10</v>
      </c>
      <c r="AV479" s="3" t="s">
        <v>11</v>
      </c>
      <c r="AW479" s="4" t="s">
        <v>12</v>
      </c>
      <c r="AX479" s="4" t="s">
        <v>29</v>
      </c>
      <c r="AY479" s="4">
        <v>2008</v>
      </c>
      <c r="AZ479" s="3" t="str">
        <f t="shared" si="104"/>
        <v>Pre-2010</v>
      </c>
      <c r="BA479" s="3" t="s">
        <v>30</v>
      </c>
      <c r="BB479" s="3">
        <v>69</v>
      </c>
      <c r="BC479" s="3">
        <v>0</v>
      </c>
      <c r="BD479" s="3">
        <v>0</v>
      </c>
      <c r="BE479" s="3">
        <v>0</v>
      </c>
      <c r="BF479" s="3">
        <v>0</v>
      </c>
      <c r="BG479" s="4" t="s">
        <v>15</v>
      </c>
      <c r="BH479" s="4" t="s">
        <v>31</v>
      </c>
      <c r="BI479" s="4" t="s">
        <v>32</v>
      </c>
      <c r="BJ479" s="4" t="s">
        <v>33</v>
      </c>
      <c r="BK479" s="4"/>
      <c r="BL479" s="3">
        <v>3.5999999999999997E-2</v>
      </c>
      <c r="BM479" s="3"/>
      <c r="BN479" s="3"/>
      <c r="BO479" s="3" t="s">
        <v>20</v>
      </c>
      <c r="BP479" s="3">
        <v>1.736</v>
      </c>
      <c r="BQ479" s="3"/>
    </row>
    <row r="480" spans="1:69" x14ac:dyDescent="0.25">
      <c r="A480" s="2">
        <v>34</v>
      </c>
      <c r="B480" s="3" t="s">
        <v>736</v>
      </c>
      <c r="C480" s="3">
        <v>34.200000000000003</v>
      </c>
      <c r="D480" s="3" t="s">
        <v>848</v>
      </c>
      <c r="E480" s="3" t="s">
        <v>738</v>
      </c>
      <c r="F480" s="3"/>
      <c r="G480" s="3"/>
      <c r="H480" s="3" t="str">
        <f>IF(AK480&lt;'2_3 - Outliers'!$F$11,"Exclude, Low outlier",IF(AK480&gt;'2_3 - Outliers'!$F$12,"Exclude, High outlier",""))</f>
        <v>Exclude, High outlier</v>
      </c>
      <c r="I480" s="3">
        <f>IF(AM480="",VLOOKUP(BI480,'4 -Impute_SE'!$B$10:$C$21,2,FALSE),Database!AM480)</f>
        <v>0.43606557377049188</v>
      </c>
      <c r="J480" s="3">
        <f t="shared" si="91"/>
        <v>2.2932330827067666</v>
      </c>
      <c r="K480" s="3" t="s">
        <v>1804</v>
      </c>
      <c r="L480" s="3">
        <f>1/VLOOKUP($K480,'5-7 Weighting'!J:K,2,FALSE)</f>
        <v>0.5</v>
      </c>
      <c r="M480" s="3">
        <f t="shared" si="92"/>
        <v>1.1466165413533833</v>
      </c>
      <c r="N480" s="3">
        <f>M480/(VLOOKUP($BI480,'5-7 Weighting'!$M$9:$N$20,2,FALSE)/VLOOKUP($BI480,'5-7 Weighting'!$M$9:$O$20,3,FALSE))</f>
        <v>7.9988605318082549E-8</v>
      </c>
      <c r="O480" s="3">
        <f t="shared" si="93"/>
        <v>1.0638484507304979E-7</v>
      </c>
      <c r="P480" s="3" t="e">
        <f>1/VLOOKUP($K480,'5-7 Weighting'!Y:Z,2,FALSE)</f>
        <v>#N/A</v>
      </c>
      <c r="Q480" s="3" t="e">
        <f t="shared" si="97"/>
        <v>#N/A</v>
      </c>
      <c r="R480" s="3" t="e">
        <f>Q480/(VLOOKUP($BI480,'5-7 Weighting'!$AC$12:$AD$20,2,FALSE)/(VLOOKUP($BI480,'5-7 Weighting'!$AC$12:$AE$20,3,FALSE)))</f>
        <v>#N/A</v>
      </c>
      <c r="S480" s="3" t="e">
        <f t="shared" si="94"/>
        <v>#N/A</v>
      </c>
      <c r="T480" s="3" t="e">
        <f>1/VLOOKUP($K480,'5-7 Weighting'!$AO$9:$AP$311,2,FALSE)</f>
        <v>#N/A</v>
      </c>
      <c r="U480" s="3" t="e">
        <f t="shared" si="98"/>
        <v>#N/A</v>
      </c>
      <c r="V480" s="3" t="e">
        <f>U480/(VLOOKUP($BI480,'5-7 Weighting'!$AS$12:$AT$22,2,FALSE)/VLOOKUP($BI480,'5-7 Weighting'!$AS$12:$AU$22,3,FALSE))</f>
        <v>#N/A</v>
      </c>
      <c r="W480" s="3" t="e">
        <f t="shared" si="99"/>
        <v>#N/A</v>
      </c>
      <c r="X480" s="3" t="e">
        <f>1/VLOOKUP($K480,'5-7 Weighting'!$BE$9:$BF$487,2,FALSE)</f>
        <v>#N/A</v>
      </c>
      <c r="Y480" s="3" t="e">
        <f t="shared" si="100"/>
        <v>#N/A</v>
      </c>
      <c r="Z480" s="3" t="e">
        <f>Y480/(VLOOKUP($BI480,'5-7 Weighting'!$BI$12:$BJ$23,2,FALSE)/VLOOKUP($BI480,'5-7 Weighting'!$BI$12:$BK$23,3,FALSE))</f>
        <v>#N/A</v>
      </c>
      <c r="AA480" s="3" t="e">
        <f t="shared" si="101"/>
        <v>#N/A</v>
      </c>
      <c r="AB480" s="3">
        <f>1/VLOOKUP($K480,'5-7 Weighting'!$BU$9:$BV$415,2,FALSE)</f>
        <v>0.5</v>
      </c>
      <c r="AC480" s="3">
        <f t="shared" si="102"/>
        <v>1.1466165413533833</v>
      </c>
      <c r="AD480" s="3">
        <f>AC480/(VLOOKUP($BI480,'5-7 Weighting'!$BY$12:$BZ$23,2,FALSE)/(VLOOKUP($BI480,'5-7 Weighting'!$BY$12:$CA$23,3,FALSE)))</f>
        <v>3.8046566590837884E-3</v>
      </c>
      <c r="AE480" s="3">
        <f t="shared" si="95"/>
        <v>5.060193356581439E-3</v>
      </c>
      <c r="AF480" s="3" t="e">
        <f>1/VLOOKUP($K480,'5-7 Weighting'!$CK$9:CL$445,2,FALSE)</f>
        <v>#N/A</v>
      </c>
      <c r="AG480" s="3" t="e">
        <f t="shared" si="103"/>
        <v>#N/A</v>
      </c>
      <c r="AH480" s="3" t="e">
        <f>AG480/(VLOOKUP($BI480,'5-7 Weighting'!$CO$12:$CP$23,2,FALSE)/(VLOOKUP($BI480,'5-7 Weighting'!$CO$12:$CQ$23,3,FALSE)))</f>
        <v>#N/A</v>
      </c>
      <c r="AI480" s="3" t="e">
        <f t="shared" si="96"/>
        <v>#N/A</v>
      </c>
      <c r="AJ480" s="3" t="s">
        <v>267</v>
      </c>
      <c r="AK480" s="6">
        <v>1.33</v>
      </c>
      <c r="AL480" s="3" t="s">
        <v>157</v>
      </c>
      <c r="AM480" s="3">
        <v>0.43606557377049188</v>
      </c>
      <c r="AN480" s="3" t="s">
        <v>26</v>
      </c>
      <c r="AO480" s="3" t="s">
        <v>5</v>
      </c>
      <c r="AP480" s="3" t="s">
        <v>6</v>
      </c>
      <c r="AQ480" s="3" t="s">
        <v>5</v>
      </c>
      <c r="AR480" s="3" t="s">
        <v>102</v>
      </c>
      <c r="AS480" s="3" t="s">
        <v>606</v>
      </c>
      <c r="AT480" s="3" t="s">
        <v>103</v>
      </c>
      <c r="AU480" s="3" t="s">
        <v>10</v>
      </c>
      <c r="AV480" s="3" t="s">
        <v>39</v>
      </c>
      <c r="AW480" s="4" t="s">
        <v>12</v>
      </c>
      <c r="AX480" s="4" t="s">
        <v>13</v>
      </c>
      <c r="AY480" s="4" t="s">
        <v>739</v>
      </c>
      <c r="AZ480" s="3" t="str">
        <f t="shared" si="104"/>
        <v>2018 - 2019</v>
      </c>
      <c r="BA480" s="3" t="s">
        <v>151</v>
      </c>
      <c r="BB480" s="3">
        <v>451</v>
      </c>
      <c r="BC480" s="3">
        <v>0</v>
      </c>
      <c r="BD480" s="3">
        <v>0</v>
      </c>
      <c r="BE480" s="3">
        <v>1</v>
      </c>
      <c r="BF480" s="3">
        <v>1</v>
      </c>
      <c r="BG480" s="4" t="s">
        <v>97</v>
      </c>
      <c r="BH480" s="4" t="s">
        <v>849</v>
      </c>
      <c r="BI480" s="4" t="s">
        <v>1401</v>
      </c>
      <c r="BJ480" s="4" t="s">
        <v>33</v>
      </c>
      <c r="BK480" s="4"/>
      <c r="BL480" s="3">
        <v>1.33</v>
      </c>
      <c r="BM480" s="3"/>
      <c r="BN480" s="3"/>
      <c r="BO480" s="3" t="s">
        <v>20</v>
      </c>
      <c r="BP480" s="3">
        <v>3.05</v>
      </c>
      <c r="BQ480" s="3"/>
    </row>
    <row r="481" spans="1:69" x14ac:dyDescent="0.25">
      <c r="A481" s="2">
        <v>33</v>
      </c>
      <c r="B481" s="3" t="s">
        <v>0</v>
      </c>
      <c r="C481" s="3">
        <v>33.299999999999997</v>
      </c>
      <c r="D481" s="3" t="s">
        <v>1</v>
      </c>
      <c r="E481" s="3" t="s">
        <v>2</v>
      </c>
      <c r="F481" s="3"/>
      <c r="G481" s="3"/>
      <c r="H481" s="3" t="str">
        <f>IF(AK481&lt;'2_3 - Outliers'!$F$11,"Exclude, Low outlier",IF(AK481&gt;'2_3 - Outliers'!$F$12,"Exclude, High outlier",""))</f>
        <v>Exclude, High outlier</v>
      </c>
      <c r="I481" s="3">
        <f>IF(AM481="",VLOOKUP(BI481,'4 -Impute_SE'!$B$10:$C$21,2,FALSE),Database!AM481)</f>
        <v>4.9702463302186993E-2</v>
      </c>
      <c r="J481" s="3">
        <f t="shared" si="91"/>
        <v>20.119727143503535</v>
      </c>
      <c r="K481" s="3" t="s">
        <v>1809</v>
      </c>
      <c r="L481" s="3">
        <f>1/VLOOKUP($K481,'5-7 Weighting'!J:K,2,FALSE)</f>
        <v>1</v>
      </c>
      <c r="M481" s="3">
        <f t="shared" si="92"/>
        <v>20.119727143503535</v>
      </c>
      <c r="N481" s="3">
        <f>M481/(VLOOKUP($BI481,'5-7 Weighting'!$M$9:$N$20,2,FALSE)/VLOOKUP($BI481,'5-7 Weighting'!$M$9:$O$20,3,FALSE))</f>
        <v>0.37214243954882059</v>
      </c>
      <c r="O481" s="3">
        <f t="shared" si="93"/>
        <v>0.5228601275660929</v>
      </c>
      <c r="P481" s="3" t="e">
        <f>1/VLOOKUP($K481,'5-7 Weighting'!Y:Z,2,FALSE)</f>
        <v>#N/A</v>
      </c>
      <c r="Q481" s="3" t="e">
        <f t="shared" si="97"/>
        <v>#N/A</v>
      </c>
      <c r="R481" s="3" t="e">
        <f>Q481/(VLOOKUP($BI481,'5-7 Weighting'!$AC$12:$AD$20,2,FALSE)/(VLOOKUP($BI481,'5-7 Weighting'!$AC$12:$AE$20,3,FALSE)))</f>
        <v>#N/A</v>
      </c>
      <c r="S481" s="3" t="e">
        <f t="shared" si="94"/>
        <v>#N/A</v>
      </c>
      <c r="T481" s="3" t="e">
        <f>1/VLOOKUP($K481,'5-7 Weighting'!$AO$9:$AP$311,2,FALSE)</f>
        <v>#N/A</v>
      </c>
      <c r="U481" s="3" t="e">
        <f t="shared" si="98"/>
        <v>#N/A</v>
      </c>
      <c r="V481" s="3" t="e">
        <f>U481/(VLOOKUP($BI481,'5-7 Weighting'!$AS$12:$AT$22,2,FALSE)/VLOOKUP($BI481,'5-7 Weighting'!$AS$12:$AU$22,3,FALSE))</f>
        <v>#N/A</v>
      </c>
      <c r="W481" s="3" t="e">
        <f t="shared" si="99"/>
        <v>#N/A</v>
      </c>
      <c r="X481" s="3" t="e">
        <f>1/VLOOKUP($K481,'5-7 Weighting'!$BE$9:$BF$487,2,FALSE)</f>
        <v>#N/A</v>
      </c>
      <c r="Y481" s="3" t="e">
        <f t="shared" si="100"/>
        <v>#N/A</v>
      </c>
      <c r="Z481" s="3" t="e">
        <f>Y481/(VLOOKUP($BI481,'5-7 Weighting'!$BI$12:$BJ$23,2,FALSE)/VLOOKUP($BI481,'5-7 Weighting'!$BI$12:$BK$23,3,FALSE))</f>
        <v>#N/A</v>
      </c>
      <c r="AA481" s="3" t="e">
        <f t="shared" si="101"/>
        <v>#N/A</v>
      </c>
      <c r="AB481" s="3" t="e">
        <f>1/VLOOKUP($K481,'5-7 Weighting'!$BU$9:$BV$415,2,FALSE)</f>
        <v>#N/A</v>
      </c>
      <c r="AC481" s="3" t="e">
        <f t="shared" si="102"/>
        <v>#N/A</v>
      </c>
      <c r="AD481" s="3" t="e">
        <f>AC481/(VLOOKUP($BI481,'5-7 Weighting'!$BY$12:$BZ$23,2,FALSE)/(VLOOKUP($BI481,'5-7 Weighting'!$BY$12:$CA$23,3,FALSE)))</f>
        <v>#N/A</v>
      </c>
      <c r="AE481" s="3" t="e">
        <f t="shared" si="95"/>
        <v>#N/A</v>
      </c>
      <c r="AF481" s="3" t="e">
        <f>1/VLOOKUP($K481,'5-7 Weighting'!$CK$9:CL$445,2,FALSE)</f>
        <v>#N/A</v>
      </c>
      <c r="AG481" s="3" t="e">
        <f t="shared" si="103"/>
        <v>#N/A</v>
      </c>
      <c r="AH481" s="3" t="e">
        <f>AG481/(VLOOKUP($BI481,'5-7 Weighting'!$CO$12:$CP$23,2,FALSE)/(VLOOKUP($BI481,'5-7 Weighting'!$CO$12:$CQ$23,3,FALSE)))</f>
        <v>#N/A</v>
      </c>
      <c r="AI481" s="3" t="e">
        <f t="shared" si="96"/>
        <v>#N/A</v>
      </c>
      <c r="AJ481" s="3" t="s">
        <v>3</v>
      </c>
      <c r="AK481" s="6">
        <v>1.405</v>
      </c>
      <c r="AL481" s="3" t="s">
        <v>4</v>
      </c>
      <c r="AM481" s="3"/>
      <c r="AN481" s="3"/>
      <c r="AO481" s="3" t="s">
        <v>5</v>
      </c>
      <c r="AP481" s="3" t="s">
        <v>6</v>
      </c>
      <c r="AQ481" s="3" t="s">
        <v>5</v>
      </c>
      <c r="AR481" s="3" t="s">
        <v>7</v>
      </c>
      <c r="AS481" s="3" t="s">
        <v>8</v>
      </c>
      <c r="AT481" s="3" t="s">
        <v>9</v>
      </c>
      <c r="AU481" s="3" t="s">
        <v>10</v>
      </c>
      <c r="AV481" s="3" t="s">
        <v>11</v>
      </c>
      <c r="AW481" s="4" t="s">
        <v>12</v>
      </c>
      <c r="AX481" s="4" t="s">
        <v>13</v>
      </c>
      <c r="AY481" s="4">
        <v>2012</v>
      </c>
      <c r="AZ481" s="3" t="str">
        <f t="shared" si="104"/>
        <v>2010 - 2017</v>
      </c>
      <c r="BA481" s="3" t="s">
        <v>14</v>
      </c>
      <c r="BB481" s="3">
        <v>125</v>
      </c>
      <c r="BC481" s="3">
        <v>0</v>
      </c>
      <c r="BD481" s="3">
        <v>0</v>
      </c>
      <c r="BE481" s="3">
        <v>0</v>
      </c>
      <c r="BF481" s="3">
        <v>0</v>
      </c>
      <c r="BG481" s="4" t="s">
        <v>15</v>
      </c>
      <c r="BH481" s="4" t="s">
        <v>16</v>
      </c>
      <c r="BI481" s="4" t="s">
        <v>17</v>
      </c>
      <c r="BJ481" s="4" t="s">
        <v>18</v>
      </c>
      <c r="BK481" s="4"/>
      <c r="BL481" s="3">
        <v>2E-3</v>
      </c>
      <c r="BM481" s="3"/>
      <c r="BN481" s="3">
        <v>1.0020020013340003</v>
      </c>
      <c r="BO481" s="3" t="s">
        <v>19</v>
      </c>
      <c r="BP481" s="3" t="s">
        <v>20</v>
      </c>
      <c r="BQ481" s="3"/>
    </row>
    <row r="482" spans="1:69" x14ac:dyDescent="0.25">
      <c r="A482" s="2">
        <v>160</v>
      </c>
      <c r="B482" s="3" t="s">
        <v>1207</v>
      </c>
      <c r="C482" s="3">
        <v>160.1</v>
      </c>
      <c r="D482" s="3" t="s">
        <v>1208</v>
      </c>
      <c r="E482" s="3" t="s">
        <v>1209</v>
      </c>
      <c r="F482" s="3"/>
      <c r="G482" s="3"/>
      <c r="H482" s="3" t="str">
        <f>IF(AK482&lt;'2_3 - Outliers'!$F$11,"Exclude, Low outlier",IF(AK482&gt;'2_3 - Outliers'!$F$12,"Exclude, High outlier",""))</f>
        <v>Exclude, High outlier</v>
      </c>
      <c r="I482" s="3">
        <f>IF(AM482="",VLOOKUP(BI482,'4 -Impute_SE'!$B$10:$C$21,2,FALSE),Database!AM482)</f>
        <v>7.6819515443840788E-2</v>
      </c>
      <c r="J482" s="3">
        <f t="shared" si="91"/>
        <v>13.017525484537245</v>
      </c>
      <c r="K482" s="3" t="s">
        <v>1810</v>
      </c>
      <c r="L482" s="3">
        <f>1/VLOOKUP($K482,'5-7 Weighting'!J:K,2,FALSE)</f>
        <v>1</v>
      </c>
      <c r="M482" s="3">
        <f t="shared" si="92"/>
        <v>13.017525484537245</v>
      </c>
      <c r="N482" s="3">
        <f>M482/(VLOOKUP($BI482,'5-7 Weighting'!$M$9:$N$20,2,FALSE)/VLOOKUP($BI482,'5-7 Weighting'!$M$9:$O$20,3,FALSE))</f>
        <v>9.081097914144081E-7</v>
      </c>
      <c r="O482" s="3">
        <f t="shared" si="93"/>
        <v>1.5747049887435757E-6</v>
      </c>
      <c r="P482" s="3" t="e">
        <f>1/VLOOKUP($K482,'5-7 Weighting'!Y:Z,2,FALSE)</f>
        <v>#N/A</v>
      </c>
      <c r="Q482" s="3" t="e">
        <f t="shared" si="97"/>
        <v>#N/A</v>
      </c>
      <c r="R482" s="3" t="e">
        <f>Q482/(VLOOKUP($BI482,'5-7 Weighting'!$AC$12:$AD$20,2,FALSE)/(VLOOKUP($BI482,'5-7 Weighting'!$AC$12:$AE$20,3,FALSE)))</f>
        <v>#N/A</v>
      </c>
      <c r="S482" s="3" t="e">
        <f t="shared" si="94"/>
        <v>#N/A</v>
      </c>
      <c r="T482" s="3" t="e">
        <f>1/VLOOKUP($K482,'5-7 Weighting'!$AO$9:$AP$311,2,FALSE)</f>
        <v>#N/A</v>
      </c>
      <c r="U482" s="3" t="e">
        <f t="shared" si="98"/>
        <v>#N/A</v>
      </c>
      <c r="V482" s="3" t="e">
        <f>U482/(VLOOKUP($BI482,'5-7 Weighting'!$AS$12:$AT$22,2,FALSE)/VLOOKUP($BI482,'5-7 Weighting'!$AS$12:$AU$22,3,FALSE))</f>
        <v>#N/A</v>
      </c>
      <c r="W482" s="3" t="e">
        <f t="shared" si="99"/>
        <v>#N/A</v>
      </c>
      <c r="X482" s="3" t="e">
        <f>1/VLOOKUP($K482,'5-7 Weighting'!$BE$9:$BF$487,2,FALSE)</f>
        <v>#N/A</v>
      </c>
      <c r="Y482" s="3" t="e">
        <f t="shared" si="100"/>
        <v>#N/A</v>
      </c>
      <c r="Z482" s="3" t="e">
        <f>Y482/(VLOOKUP($BI482,'5-7 Weighting'!$BI$12:$BJ$23,2,FALSE)/VLOOKUP($BI482,'5-7 Weighting'!$BI$12:$BK$23,3,FALSE))</f>
        <v>#N/A</v>
      </c>
      <c r="AA482" s="3" t="e">
        <f t="shared" si="101"/>
        <v>#N/A</v>
      </c>
      <c r="AB482" s="3" t="e">
        <f>1/VLOOKUP($K482,'5-7 Weighting'!$BU$9:$BV$415,2,FALSE)</f>
        <v>#N/A</v>
      </c>
      <c r="AC482" s="3" t="e">
        <f t="shared" si="102"/>
        <v>#N/A</v>
      </c>
      <c r="AD482" s="3" t="e">
        <f>AC482/(VLOOKUP($BI482,'5-7 Weighting'!$BY$12:$BZ$23,2,FALSE)/(VLOOKUP($BI482,'5-7 Weighting'!$BY$12:$CA$23,3,FALSE)))</f>
        <v>#N/A</v>
      </c>
      <c r="AE482" s="3" t="e">
        <f t="shared" si="95"/>
        <v>#N/A</v>
      </c>
      <c r="AF482" s="3">
        <f>1/VLOOKUP($K482,'5-7 Weighting'!$CK$9:CL$445,2,FALSE)</f>
        <v>1</v>
      </c>
      <c r="AG482" s="3">
        <f t="shared" si="103"/>
        <v>13.017525484537245</v>
      </c>
      <c r="AH482" s="3">
        <f>AG482/(VLOOKUP($BI482,'5-7 Weighting'!$CO$12:$CP$23,2,FALSE)/(VLOOKUP($BI482,'5-7 Weighting'!$CO$12:$CQ$23,3,FALSE)))</f>
        <v>4.5406161529295483E-7</v>
      </c>
      <c r="AI482" s="3">
        <f t="shared" si="96"/>
        <v>7.8736414644877694E-7</v>
      </c>
      <c r="AJ482" s="3" t="s">
        <v>24</v>
      </c>
      <c r="AK482" s="6">
        <v>1.7340469221138182</v>
      </c>
      <c r="AL482" s="3" t="s">
        <v>25</v>
      </c>
      <c r="AM482" s="3">
        <v>7.6819515443840788E-2</v>
      </c>
      <c r="AN482" s="3" t="s">
        <v>26</v>
      </c>
      <c r="AO482" s="3" t="s">
        <v>5</v>
      </c>
      <c r="AP482" s="3" t="s">
        <v>1312</v>
      </c>
      <c r="AQ482" s="3" t="s">
        <v>5</v>
      </c>
      <c r="AR482" s="3" t="s">
        <v>7</v>
      </c>
      <c r="AS482" s="3" t="s">
        <v>1319</v>
      </c>
      <c r="AT482" s="3" t="s">
        <v>38</v>
      </c>
      <c r="AU482" s="3" t="s">
        <v>10</v>
      </c>
      <c r="AV482" s="3" t="s">
        <v>11</v>
      </c>
      <c r="AW482" s="4" t="s">
        <v>12</v>
      </c>
      <c r="AX482" s="4" t="s">
        <v>1338</v>
      </c>
      <c r="AY482" s="4">
        <v>2015</v>
      </c>
      <c r="AZ482" s="3" t="str">
        <f t="shared" si="104"/>
        <v>2010 - 2017</v>
      </c>
      <c r="BA482" s="3" t="s">
        <v>2425</v>
      </c>
      <c r="BB482" s="3">
        <v>2124</v>
      </c>
      <c r="BC482" s="3">
        <v>1</v>
      </c>
      <c r="BD482" s="3">
        <v>0</v>
      </c>
      <c r="BE482" s="3">
        <v>0</v>
      </c>
      <c r="BF482" s="3">
        <v>0</v>
      </c>
      <c r="BG482" s="4" t="s">
        <v>97</v>
      </c>
      <c r="BH482" s="4" t="s">
        <v>1365</v>
      </c>
      <c r="BI482" s="4" t="s">
        <v>1401</v>
      </c>
      <c r="BJ482" s="4" t="s">
        <v>1403</v>
      </c>
      <c r="BK482" s="4"/>
      <c r="BL482" s="3">
        <v>9.5869999999999997</v>
      </c>
      <c r="BM482" s="3"/>
      <c r="BN482" s="3"/>
      <c r="BO482" s="3"/>
      <c r="BP482" s="3">
        <v>22.573</v>
      </c>
      <c r="BQ482" s="3" t="s">
        <v>1305</v>
      </c>
    </row>
    <row r="483" spans="1:69" x14ac:dyDescent="0.25">
      <c r="A483" s="2">
        <v>160</v>
      </c>
      <c r="B483" s="3" t="s">
        <v>1207</v>
      </c>
      <c r="C483" s="3">
        <v>160.19999999999999</v>
      </c>
      <c r="D483" s="3" t="s">
        <v>1214</v>
      </c>
      <c r="E483" s="3" t="s">
        <v>1215</v>
      </c>
      <c r="F483" s="3"/>
      <c r="G483" s="3"/>
      <c r="H483" s="3" t="str">
        <f>IF(AK483&lt;'2_3 - Outliers'!$F$11,"Exclude, Low outlier",IF(AK483&gt;'2_3 - Outliers'!$F$12,"Exclude, High outlier",""))</f>
        <v>Exclude, High outlier</v>
      </c>
      <c r="I483" s="3">
        <f>IF(AM483="",VLOOKUP(BI483,'4 -Impute_SE'!$B$10:$C$21,2,FALSE),Database!AM483)</f>
        <v>7.8895368819793588E-2</v>
      </c>
      <c r="J483" s="3">
        <f t="shared" si="91"/>
        <v>12.675015212668807</v>
      </c>
      <c r="K483" s="3" t="s">
        <v>1811</v>
      </c>
      <c r="L483" s="3">
        <f>1/VLOOKUP($K483,'5-7 Weighting'!J:K,2,FALSE)</f>
        <v>1</v>
      </c>
      <c r="M483" s="3">
        <f t="shared" si="92"/>
        <v>12.675015212668807</v>
      </c>
      <c r="N483" s="3">
        <f>M483/(VLOOKUP($BI483,'5-7 Weighting'!$M$9:$N$20,2,FALSE)/VLOOKUP($BI483,'5-7 Weighting'!$M$9:$O$20,3,FALSE))</f>
        <v>8.8421608504807891E-7</v>
      </c>
      <c r="O483" s="3">
        <f t="shared" si="93"/>
        <v>1.6146777862693841E-6</v>
      </c>
      <c r="P483" s="3" t="e">
        <f>1/VLOOKUP($K483,'5-7 Weighting'!Y:Z,2,FALSE)</f>
        <v>#N/A</v>
      </c>
      <c r="Q483" s="3" t="e">
        <f t="shared" si="97"/>
        <v>#N/A</v>
      </c>
      <c r="R483" s="3" t="e">
        <f>Q483/(VLOOKUP($BI483,'5-7 Weighting'!$AC$12:$AD$20,2,FALSE)/(VLOOKUP($BI483,'5-7 Weighting'!$AC$12:$AE$20,3,FALSE)))</f>
        <v>#N/A</v>
      </c>
      <c r="S483" s="3" t="e">
        <f t="shared" si="94"/>
        <v>#N/A</v>
      </c>
      <c r="T483" s="3" t="e">
        <f>1/VLOOKUP($K483,'5-7 Weighting'!$AO$9:$AP$311,2,FALSE)</f>
        <v>#N/A</v>
      </c>
      <c r="U483" s="3" t="e">
        <f t="shared" si="98"/>
        <v>#N/A</v>
      </c>
      <c r="V483" s="3" t="e">
        <f>U483/(VLOOKUP($BI483,'5-7 Weighting'!$AS$12:$AT$22,2,FALSE)/VLOOKUP($BI483,'5-7 Weighting'!$AS$12:$AU$22,3,FALSE))</f>
        <v>#N/A</v>
      </c>
      <c r="W483" s="3" t="e">
        <f t="shared" si="99"/>
        <v>#N/A</v>
      </c>
      <c r="X483" s="3" t="e">
        <f>1/VLOOKUP($K483,'5-7 Weighting'!$BE$9:$BF$487,2,FALSE)</f>
        <v>#N/A</v>
      </c>
      <c r="Y483" s="3" t="e">
        <f t="shared" si="100"/>
        <v>#N/A</v>
      </c>
      <c r="Z483" s="3" t="e">
        <f>Y483/(VLOOKUP($BI483,'5-7 Weighting'!$BI$12:$BJ$23,2,FALSE)/VLOOKUP($BI483,'5-7 Weighting'!$BI$12:$BK$23,3,FALSE))</f>
        <v>#N/A</v>
      </c>
      <c r="AA483" s="3" t="e">
        <f t="shared" si="101"/>
        <v>#N/A</v>
      </c>
      <c r="AB483" s="3" t="e">
        <f>1/VLOOKUP($K483,'5-7 Weighting'!$BU$9:$BV$415,2,FALSE)</f>
        <v>#N/A</v>
      </c>
      <c r="AC483" s="3" t="e">
        <f t="shared" si="102"/>
        <v>#N/A</v>
      </c>
      <c r="AD483" s="3" t="e">
        <f>AC483/(VLOOKUP($BI483,'5-7 Weighting'!$BY$12:$BZ$23,2,FALSE)/(VLOOKUP($BI483,'5-7 Weighting'!$BY$12:$CA$23,3,FALSE)))</f>
        <v>#N/A</v>
      </c>
      <c r="AE483" s="3" t="e">
        <f t="shared" si="95"/>
        <v>#N/A</v>
      </c>
      <c r="AF483" s="3">
        <f>1/VLOOKUP($K483,'5-7 Weighting'!$CK$9:CL$445,2,FALSE)</f>
        <v>1</v>
      </c>
      <c r="AG483" s="3">
        <f t="shared" si="103"/>
        <v>12.675015212668807</v>
      </c>
      <c r="AH483" s="3">
        <f>AG483/(VLOOKUP($BI483,'5-7 Weighting'!$CO$12:$CP$23,2,FALSE)/(VLOOKUP($BI483,'5-7 Weighting'!$CO$12:$CQ$23,3,FALSE)))</f>
        <v>4.4211458530759037E-7</v>
      </c>
      <c r="AI483" s="3">
        <f t="shared" si="96"/>
        <v>8.0735084099160015E-7</v>
      </c>
      <c r="AJ483" s="3" t="s">
        <v>24</v>
      </c>
      <c r="AK483" s="6">
        <v>1.8261122067029425</v>
      </c>
      <c r="AL483" s="3" t="s">
        <v>25</v>
      </c>
      <c r="AM483" s="3">
        <v>7.8895368819793588E-2</v>
      </c>
      <c r="AN483" s="3" t="s">
        <v>26</v>
      </c>
      <c r="AO483" s="3" t="s">
        <v>5</v>
      </c>
      <c r="AP483" s="3" t="s">
        <v>1312</v>
      </c>
      <c r="AQ483" s="3" t="s">
        <v>5</v>
      </c>
      <c r="AR483" s="3" t="s">
        <v>7</v>
      </c>
      <c r="AS483" s="3" t="s">
        <v>1320</v>
      </c>
      <c r="AT483" s="3" t="s">
        <v>38</v>
      </c>
      <c r="AU483" s="3" t="s">
        <v>10</v>
      </c>
      <c r="AV483" s="3" t="s">
        <v>11</v>
      </c>
      <c r="AW483" s="4" t="s">
        <v>12</v>
      </c>
      <c r="AX483" s="4" t="s">
        <v>1338</v>
      </c>
      <c r="AY483" s="4">
        <v>2015</v>
      </c>
      <c r="AZ483" s="3" t="str">
        <f t="shared" si="104"/>
        <v>2010 - 2017</v>
      </c>
      <c r="BA483" s="3" t="s">
        <v>2425</v>
      </c>
      <c r="BB483" s="3">
        <v>2124</v>
      </c>
      <c r="BC483" s="3">
        <v>1</v>
      </c>
      <c r="BD483" s="3">
        <v>0</v>
      </c>
      <c r="BE483" s="3">
        <v>0</v>
      </c>
      <c r="BF483" s="3">
        <v>0</v>
      </c>
      <c r="BG483" s="4" t="s">
        <v>97</v>
      </c>
      <c r="BH483" s="4" t="s">
        <v>1365</v>
      </c>
      <c r="BI483" s="3" t="s">
        <v>1401</v>
      </c>
      <c r="BJ483" s="4" t="s">
        <v>1403</v>
      </c>
      <c r="BK483" s="4"/>
      <c r="BL483" s="3">
        <v>10.096</v>
      </c>
      <c r="BM483" s="3"/>
      <c r="BN483" s="3"/>
      <c r="BO483" s="3"/>
      <c r="BP483" s="3">
        <v>23.146000000000001</v>
      </c>
      <c r="BQ483" s="3" t="s">
        <v>1305</v>
      </c>
    </row>
    <row r="484" spans="1:69" x14ac:dyDescent="0.25">
      <c r="A484" s="2">
        <v>25</v>
      </c>
      <c r="B484" s="3" t="s">
        <v>487</v>
      </c>
      <c r="C484" s="3">
        <v>25.3</v>
      </c>
      <c r="D484" s="3" t="s">
        <v>646</v>
      </c>
      <c r="E484" s="3" t="s">
        <v>647</v>
      </c>
      <c r="F484" s="3"/>
      <c r="G484" s="3"/>
      <c r="H484" s="3" t="str">
        <f>IF(AK484&lt;'2_3 - Outliers'!$F$11,"Exclude, Low outlier",IF(AK484&gt;'2_3 - Outliers'!$F$12,"Exclude, High outlier",""))</f>
        <v>Exclude, High outlier</v>
      </c>
      <c r="I484" s="3">
        <f>IF(AM484="",VLOOKUP(BI484,'4 -Impute_SE'!$B$10:$C$21,2,FALSE),Database!AM484)</f>
        <v>1.21818</v>
      </c>
      <c r="J484" s="3">
        <f t="shared" si="91"/>
        <v>0.82089674760708597</v>
      </c>
      <c r="K484" s="3" t="s">
        <v>1812</v>
      </c>
      <c r="L484" s="3">
        <f>1/VLOOKUP($K484,'5-7 Weighting'!J:K,2,FALSE)</f>
        <v>1</v>
      </c>
      <c r="M484" s="3">
        <f t="shared" si="92"/>
        <v>0.82089674760708597</v>
      </c>
      <c r="N484" s="3">
        <f>M484/(VLOOKUP($BI484,'5-7 Weighting'!$M$9:$N$20,2,FALSE)/VLOOKUP($BI484,'5-7 Weighting'!$M$9:$O$20,3,FALSE))</f>
        <v>9.1617337622583186E-2</v>
      </c>
      <c r="O484" s="3">
        <f t="shared" si="93"/>
        <v>0.18633638021037893</v>
      </c>
      <c r="P484" s="3" t="e">
        <f>1/VLOOKUP($K484,'5-7 Weighting'!Y:Z,2,FALSE)</f>
        <v>#N/A</v>
      </c>
      <c r="Q484" s="3" t="e">
        <f t="shared" si="97"/>
        <v>#N/A</v>
      </c>
      <c r="R484" s="3" t="e">
        <f>Q484/(VLOOKUP($BI484,'5-7 Weighting'!$AC$12:$AD$20,2,FALSE)/(VLOOKUP($BI484,'5-7 Weighting'!$AC$12:$AE$20,3,FALSE)))</f>
        <v>#N/A</v>
      </c>
      <c r="S484" s="3" t="e">
        <f t="shared" si="94"/>
        <v>#N/A</v>
      </c>
      <c r="T484" s="3" t="e">
        <f>1/VLOOKUP($K484,'5-7 Weighting'!$AO$9:$AP$311,2,FALSE)</f>
        <v>#N/A</v>
      </c>
      <c r="U484" s="3" t="e">
        <f t="shared" si="98"/>
        <v>#N/A</v>
      </c>
      <c r="V484" s="3" t="e">
        <f>U484/(VLOOKUP($BI484,'5-7 Weighting'!$AS$12:$AT$22,2,FALSE)/VLOOKUP($BI484,'5-7 Weighting'!$AS$12:$AU$22,3,FALSE))</f>
        <v>#N/A</v>
      </c>
      <c r="W484" s="3" t="e">
        <f t="shared" si="99"/>
        <v>#N/A</v>
      </c>
      <c r="X484" s="3" t="e">
        <f>1/VLOOKUP($K484,'5-7 Weighting'!$BE$9:$BF$487,2,FALSE)</f>
        <v>#N/A</v>
      </c>
      <c r="Y484" s="3" t="e">
        <f t="shared" si="100"/>
        <v>#N/A</v>
      </c>
      <c r="Z484" s="3" t="e">
        <f>Y484/(VLOOKUP($BI484,'5-7 Weighting'!$BI$12:$BJ$23,2,FALSE)/VLOOKUP($BI484,'5-7 Weighting'!$BI$12:$BK$23,3,FALSE))</f>
        <v>#N/A</v>
      </c>
      <c r="AA484" s="3" t="e">
        <f t="shared" si="101"/>
        <v>#N/A</v>
      </c>
      <c r="AB484" s="3">
        <f>1/VLOOKUP($K484,'5-7 Weighting'!$BU$9:$BV$415,2,FALSE)</f>
        <v>1</v>
      </c>
      <c r="AC484" s="3">
        <f t="shared" si="102"/>
        <v>0.82089674760708597</v>
      </c>
      <c r="AD484" s="3">
        <f>AC484/(VLOOKUP($BI484,'5-7 Weighting'!$BY$12:$BZ$23,2,FALSE)/(VLOOKUP($BI484,'5-7 Weighting'!$BY$12:$CA$23,3,FALSE)))</f>
        <v>5.914791988991705E-2</v>
      </c>
      <c r="AE484" s="3">
        <f t="shared" si="95"/>
        <v>0.12029829260770723</v>
      </c>
      <c r="AF484" s="3">
        <f>1/VLOOKUP($K484,'5-7 Weighting'!$CK$9:CL$445,2,FALSE)</f>
        <v>1</v>
      </c>
      <c r="AG484" s="3">
        <f t="shared" si="103"/>
        <v>0.82089674760708597</v>
      </c>
      <c r="AH484" s="3">
        <f>AG484/(VLOOKUP($BI484,'5-7 Weighting'!$CO$12:$CP$23,2,FALSE)/(VLOOKUP($BI484,'5-7 Weighting'!$CO$12:$CQ$23,3,FALSE)))</f>
        <v>8.6220247056885968E-2</v>
      </c>
      <c r="AI484" s="3">
        <f t="shared" si="96"/>
        <v>0.17535948057788281</v>
      </c>
      <c r="AJ484" s="3" t="s">
        <v>648</v>
      </c>
      <c r="AK484" s="6">
        <v>2.033855</v>
      </c>
      <c r="AL484" s="3" t="s">
        <v>134</v>
      </c>
      <c r="AM484" s="3">
        <v>1.21818</v>
      </c>
      <c r="AN484" s="3" t="s">
        <v>26</v>
      </c>
      <c r="AO484" s="3" t="s">
        <v>5</v>
      </c>
      <c r="AP484" s="3" t="s">
        <v>6</v>
      </c>
      <c r="AQ484" s="3" t="s">
        <v>5</v>
      </c>
      <c r="AR484" s="3" t="s">
        <v>135</v>
      </c>
      <c r="AS484" s="3" t="s">
        <v>37</v>
      </c>
      <c r="AT484" s="3" t="s">
        <v>38</v>
      </c>
      <c r="AU484" s="3" t="s">
        <v>10</v>
      </c>
      <c r="AV484" s="3" t="s">
        <v>39</v>
      </c>
      <c r="AW484" s="4" t="s">
        <v>12</v>
      </c>
      <c r="AX484" s="4" t="s">
        <v>649</v>
      </c>
      <c r="AY484" s="4">
        <v>2000</v>
      </c>
      <c r="AZ484" s="3" t="str">
        <f t="shared" si="104"/>
        <v>Pre-2010</v>
      </c>
      <c r="BA484" s="3" t="s">
        <v>30</v>
      </c>
      <c r="BB484" s="3">
        <v>587</v>
      </c>
      <c r="BC484" s="3">
        <v>1</v>
      </c>
      <c r="BD484" s="3">
        <v>1</v>
      </c>
      <c r="BE484" s="3">
        <v>1</v>
      </c>
      <c r="BF484" s="3">
        <v>1</v>
      </c>
      <c r="BG484" s="4" t="s">
        <v>348</v>
      </c>
      <c r="BH484" s="4" t="s">
        <v>491</v>
      </c>
      <c r="BI484" s="4" t="s">
        <v>350</v>
      </c>
      <c r="BJ484" s="4" t="s">
        <v>18</v>
      </c>
      <c r="BK484" s="4"/>
      <c r="BL484" s="3">
        <v>5.149</v>
      </c>
      <c r="BM484" s="3"/>
      <c r="BN484" s="3">
        <v>172.2591450135512</v>
      </c>
      <c r="BO484" s="3" t="s">
        <v>19</v>
      </c>
      <c r="BP484" s="3">
        <v>1.6695849546044099</v>
      </c>
      <c r="BQ484" s="3" t="s">
        <v>125</v>
      </c>
    </row>
    <row r="485" spans="1:69" x14ac:dyDescent="0.25">
      <c r="A485" s="2">
        <v>100</v>
      </c>
      <c r="B485" s="3" t="s">
        <v>79</v>
      </c>
      <c r="C485" s="3">
        <v>100.1</v>
      </c>
      <c r="D485" s="3" t="s">
        <v>924</v>
      </c>
      <c r="E485" s="3" t="s">
        <v>81</v>
      </c>
      <c r="F485" s="3"/>
      <c r="G485" s="3"/>
      <c r="H485" s="3" t="str">
        <f>IF(AK485&lt;'2_3 - Outliers'!$F$11,"Exclude, Low outlier",IF(AK485&gt;'2_3 - Outliers'!$F$12,"Exclude, High outlier",""))</f>
        <v>Exclude, High outlier</v>
      </c>
      <c r="I485" s="3">
        <f>IF(AM485="",VLOOKUP(BI485,'4 -Impute_SE'!$B$10:$C$21,2,FALSE),Database!AM485)</f>
        <v>1.2060667870036101</v>
      </c>
      <c r="J485" s="3">
        <f t="shared" si="91"/>
        <v>0.82914147937398319</v>
      </c>
      <c r="K485" s="3" t="s">
        <v>1813</v>
      </c>
      <c r="L485" s="3">
        <f>1/VLOOKUP($K485,'5-7 Weighting'!J:K,2,FALSE)</f>
        <v>1</v>
      </c>
      <c r="M485" s="3">
        <f t="shared" si="92"/>
        <v>0.82914147937398319</v>
      </c>
      <c r="N485" s="3">
        <f>M485/(VLOOKUP($BI485,'5-7 Weighting'!$M$9:$N$20,2,FALSE)/VLOOKUP($BI485,'5-7 Weighting'!$M$9:$O$20,3,FALSE))</f>
        <v>7.8337271743239845E-2</v>
      </c>
      <c r="O485" s="3">
        <f t="shared" si="93"/>
        <v>0.16715689058322719</v>
      </c>
      <c r="P485" s="3" t="e">
        <f>1/VLOOKUP($K485,'5-7 Weighting'!Y:Z,2,FALSE)</f>
        <v>#N/A</v>
      </c>
      <c r="Q485" s="3" t="e">
        <f t="shared" si="97"/>
        <v>#N/A</v>
      </c>
      <c r="R485" s="3" t="e">
        <f>Q485/(VLOOKUP($BI485,'5-7 Weighting'!$AC$12:$AD$20,2,FALSE)/(VLOOKUP($BI485,'5-7 Weighting'!$AC$12:$AE$20,3,FALSE)))</f>
        <v>#N/A</v>
      </c>
      <c r="S485" s="3" t="e">
        <f t="shared" si="94"/>
        <v>#N/A</v>
      </c>
      <c r="T485" s="3" t="e">
        <f>1/VLOOKUP($K485,'5-7 Weighting'!$AO$9:$AP$311,2,FALSE)</f>
        <v>#N/A</v>
      </c>
      <c r="U485" s="3" t="e">
        <f t="shared" si="98"/>
        <v>#N/A</v>
      </c>
      <c r="V485" s="3" t="e">
        <f>U485/(VLOOKUP($BI485,'5-7 Weighting'!$AS$12:$AT$22,2,FALSE)/VLOOKUP($BI485,'5-7 Weighting'!$AS$12:$AU$22,3,FALSE))</f>
        <v>#N/A</v>
      </c>
      <c r="W485" s="3" t="e">
        <f t="shared" si="99"/>
        <v>#N/A</v>
      </c>
      <c r="X485" s="3" t="e">
        <f>1/VLOOKUP($K485,'5-7 Weighting'!$BE$9:$BF$487,2,FALSE)</f>
        <v>#N/A</v>
      </c>
      <c r="Y485" s="3" t="e">
        <f t="shared" si="100"/>
        <v>#N/A</v>
      </c>
      <c r="Z485" s="3" t="e">
        <f>Y485/(VLOOKUP($BI485,'5-7 Weighting'!$BI$12:$BJ$23,2,FALSE)/VLOOKUP($BI485,'5-7 Weighting'!$BI$12:$BK$23,3,FALSE))</f>
        <v>#N/A</v>
      </c>
      <c r="AA485" s="3" t="e">
        <f t="shared" si="101"/>
        <v>#N/A</v>
      </c>
      <c r="AB485" s="3">
        <f>1/VLOOKUP($K485,'5-7 Weighting'!$BU$9:$BV$415,2,FALSE)</f>
        <v>1</v>
      </c>
      <c r="AC485" s="3">
        <f t="shared" si="102"/>
        <v>0.82914147937398319</v>
      </c>
      <c r="AD485" s="3">
        <f>AC485/(VLOOKUP($BI485,'5-7 Weighting'!$BY$12:$BZ$23,2,FALSE)/(VLOOKUP($BI485,'5-7 Weighting'!$BY$12:$CA$23,3,FALSE)))</f>
        <v>6.1903033187154649E-2</v>
      </c>
      <c r="AE485" s="3">
        <f t="shared" si="95"/>
        <v>0.1320893402970475</v>
      </c>
      <c r="AF485" s="3" t="e">
        <f>1/VLOOKUP($K485,'5-7 Weighting'!$CK$9:CL$445,2,FALSE)</f>
        <v>#N/A</v>
      </c>
      <c r="AG485" s="3" t="e">
        <f t="shared" si="103"/>
        <v>#N/A</v>
      </c>
      <c r="AH485" s="3" t="e">
        <f>AG485/(VLOOKUP($BI485,'5-7 Weighting'!$CO$12:$CP$23,2,FALSE)/(VLOOKUP($BI485,'5-7 Weighting'!$CO$12:$CQ$23,3,FALSE)))</f>
        <v>#N/A</v>
      </c>
      <c r="AI485" s="3" t="e">
        <f t="shared" si="96"/>
        <v>#N/A</v>
      </c>
      <c r="AJ485" s="3" t="s">
        <v>925</v>
      </c>
      <c r="AK485" s="6">
        <v>2.1338104693140796</v>
      </c>
      <c r="AL485" s="3" t="s">
        <v>72</v>
      </c>
      <c r="AM485" s="3">
        <v>1.2060667870036101</v>
      </c>
      <c r="AN485" s="3" t="s">
        <v>26</v>
      </c>
      <c r="AO485" s="3" t="s">
        <v>5</v>
      </c>
      <c r="AP485" s="3" t="s">
        <v>6</v>
      </c>
      <c r="AQ485" s="3" t="s">
        <v>5</v>
      </c>
      <c r="AR485" s="3" t="s">
        <v>83</v>
      </c>
      <c r="AS485" s="3" t="s">
        <v>84</v>
      </c>
      <c r="AT485" s="3" t="s">
        <v>85</v>
      </c>
      <c r="AU485" s="3" t="s">
        <v>57</v>
      </c>
      <c r="AV485" s="3" t="s">
        <v>11</v>
      </c>
      <c r="AW485" s="4" t="s">
        <v>12</v>
      </c>
      <c r="AX485" s="4" t="s">
        <v>86</v>
      </c>
      <c r="AY485" s="4">
        <v>2011</v>
      </c>
      <c r="AZ485" s="3" t="str">
        <f t="shared" si="104"/>
        <v>2010 - 2017</v>
      </c>
      <c r="BA485" s="3" t="s">
        <v>14</v>
      </c>
      <c r="BB485" s="3">
        <v>284</v>
      </c>
      <c r="BC485" s="3">
        <v>0</v>
      </c>
      <c r="BD485" s="3">
        <v>1</v>
      </c>
      <c r="BE485" s="3">
        <v>1</v>
      </c>
      <c r="BF485" s="3">
        <v>1</v>
      </c>
      <c r="BG485" s="4" t="s">
        <v>332</v>
      </c>
      <c r="BH485" s="4" t="s">
        <v>532</v>
      </c>
      <c r="BI485" s="4" t="s">
        <v>468</v>
      </c>
      <c r="BJ485" s="4" t="s">
        <v>89</v>
      </c>
      <c r="BK485" s="4" t="s">
        <v>90</v>
      </c>
      <c r="BL485" s="3">
        <v>2.3E-2</v>
      </c>
      <c r="BM485" s="3">
        <v>1.02</v>
      </c>
      <c r="BN485" s="3"/>
      <c r="BO485" s="3" t="s">
        <v>4</v>
      </c>
      <c r="BP485" s="3">
        <v>1.7692307692307694</v>
      </c>
      <c r="BQ485" s="3" t="s">
        <v>91</v>
      </c>
    </row>
    <row r="486" spans="1:69" x14ac:dyDescent="0.25">
      <c r="A486" s="2">
        <v>178</v>
      </c>
      <c r="B486" s="3" t="s">
        <v>1268</v>
      </c>
      <c r="C486" s="3">
        <v>178.1</v>
      </c>
      <c r="D486" s="3" t="s">
        <v>1271</v>
      </c>
      <c r="E486" s="3" t="s">
        <v>1270</v>
      </c>
      <c r="F486" s="3"/>
      <c r="G486" s="3"/>
      <c r="H486" s="3" t="str">
        <f>IF(AK486&lt;'2_3 - Outliers'!$F$11,"Exclude, Low outlier",IF(AK486&gt;'2_3 - Outliers'!$F$12,"Exclude, High outlier",""))</f>
        <v>Exclude, High outlier</v>
      </c>
      <c r="I486" s="3">
        <f>IF(AM486="",VLOOKUP(BI486,'4 -Impute_SE'!$B$10:$C$21,2,FALSE),Database!AM486)</f>
        <v>1.0698000000000001</v>
      </c>
      <c r="J486" s="3">
        <f t="shared" si="91"/>
        <v>0.93475415965601039</v>
      </c>
      <c r="K486" s="3" t="s">
        <v>1814</v>
      </c>
      <c r="L486" s="3">
        <f>1/VLOOKUP($K486,'5-7 Weighting'!J:K,2,FALSE)</f>
        <v>1</v>
      </c>
      <c r="M486" s="3">
        <f t="shared" si="92"/>
        <v>0.93475415965601039</v>
      </c>
      <c r="N486" s="3">
        <f>M486/(VLOOKUP($BI486,'5-7 Weighting'!$M$9:$N$20,2,FALSE)/VLOOKUP($BI486,'5-7 Weighting'!$M$9:$O$20,3,FALSE))</f>
        <v>6.5208968168126896E-8</v>
      </c>
      <c r="O486" s="3">
        <f t="shared" si="93"/>
        <v>1.3952110829252433E-7</v>
      </c>
      <c r="P486" s="3" t="e">
        <f>1/VLOOKUP($K486,'5-7 Weighting'!Y:Z,2,FALSE)</f>
        <v>#N/A</v>
      </c>
      <c r="Q486" s="3" t="e">
        <f t="shared" si="97"/>
        <v>#N/A</v>
      </c>
      <c r="R486" s="3" t="e">
        <f>Q486/(VLOOKUP($BI486,'5-7 Weighting'!$AC$12:$AD$20,2,FALSE)/(VLOOKUP($BI486,'5-7 Weighting'!$AC$12:$AE$20,3,FALSE)))</f>
        <v>#N/A</v>
      </c>
      <c r="S486" s="3" t="e">
        <f t="shared" si="94"/>
        <v>#N/A</v>
      </c>
      <c r="T486" s="3" t="e">
        <f>1/VLOOKUP($K486,'5-7 Weighting'!$AO$9:$AP$311,2,FALSE)</f>
        <v>#N/A</v>
      </c>
      <c r="U486" s="3" t="e">
        <f t="shared" si="98"/>
        <v>#N/A</v>
      </c>
      <c r="V486" s="3" t="e">
        <f>U486/(VLOOKUP($BI486,'5-7 Weighting'!$AS$12:$AT$22,2,FALSE)/VLOOKUP($BI486,'5-7 Weighting'!$AS$12:$AU$22,3,FALSE))</f>
        <v>#N/A</v>
      </c>
      <c r="W486" s="3" t="e">
        <f t="shared" si="99"/>
        <v>#N/A</v>
      </c>
      <c r="X486" s="3" t="e">
        <f>1/VLOOKUP($K486,'5-7 Weighting'!$BE$9:$BF$487,2,FALSE)</f>
        <v>#N/A</v>
      </c>
      <c r="Y486" s="3" t="e">
        <f t="shared" si="100"/>
        <v>#N/A</v>
      </c>
      <c r="Z486" s="3" t="e">
        <f>Y486/(VLOOKUP($BI486,'5-7 Weighting'!$BI$12:$BJ$23,2,FALSE)/VLOOKUP($BI486,'5-7 Weighting'!$BI$12:$BK$23,3,FALSE))</f>
        <v>#N/A</v>
      </c>
      <c r="AA486" s="3" t="e">
        <f t="shared" si="101"/>
        <v>#N/A</v>
      </c>
      <c r="AB486" s="3">
        <f>1/VLOOKUP($K486,'5-7 Weighting'!$BU$9:$BV$415,2,FALSE)</f>
        <v>1</v>
      </c>
      <c r="AC486" s="3">
        <f t="shared" si="102"/>
        <v>0.93475415965601039</v>
      </c>
      <c r="AD486" s="3">
        <f>AC486/(VLOOKUP($BI486,'5-7 Weighting'!$BY$12:$BZ$23,2,FALSE)/(VLOOKUP($BI486,'5-7 Weighting'!$BY$12:$CA$23,3,FALSE)))</f>
        <v>3.1016634680184983E-3</v>
      </c>
      <c r="AE486" s="3">
        <f t="shared" si="95"/>
        <v>6.6363191561723796E-3</v>
      </c>
      <c r="AF486" s="3">
        <f>1/VLOOKUP($K486,'5-7 Weighting'!$CK$9:CL$445,2,FALSE)</f>
        <v>1</v>
      </c>
      <c r="AG486" s="3">
        <f t="shared" si="103"/>
        <v>0.93475415965601039</v>
      </c>
      <c r="AH486" s="3">
        <f>AG486/(VLOOKUP($BI486,'5-7 Weighting'!$CO$12:$CP$23,2,FALSE)/(VLOOKUP($BI486,'5-7 Weighting'!$CO$12:$CQ$23,3,FALSE)))</f>
        <v>3.2604966599787281E-8</v>
      </c>
      <c r="AI486" s="3">
        <f t="shared" si="96"/>
        <v>6.9761586536904877E-8</v>
      </c>
      <c r="AJ486" s="3" t="s">
        <v>1306</v>
      </c>
      <c r="AK486" s="6">
        <v>2.1396000000000002</v>
      </c>
      <c r="AL486" s="3" t="s">
        <v>134</v>
      </c>
      <c r="AM486" s="3">
        <v>1.0698000000000001</v>
      </c>
      <c r="AN486" s="3" t="s">
        <v>1310</v>
      </c>
      <c r="AO486" s="3" t="s">
        <v>5</v>
      </c>
      <c r="AP486" s="3" t="s">
        <v>1312</v>
      </c>
      <c r="AQ486" s="3" t="s">
        <v>5</v>
      </c>
      <c r="AR486" s="3" t="s">
        <v>201</v>
      </c>
      <c r="AS486" s="3" t="s">
        <v>1328</v>
      </c>
      <c r="AT486" s="3" t="s">
        <v>38</v>
      </c>
      <c r="AU486" s="3" t="s">
        <v>57</v>
      </c>
      <c r="AV486" s="3" t="s">
        <v>11</v>
      </c>
      <c r="AW486" s="4" t="s">
        <v>12</v>
      </c>
      <c r="AX486" s="4" t="s">
        <v>13</v>
      </c>
      <c r="AY486" s="4">
        <v>2012</v>
      </c>
      <c r="AZ486" s="3" t="str">
        <f t="shared" si="104"/>
        <v>2010 - 2017</v>
      </c>
      <c r="BA486" s="3" t="s">
        <v>2425</v>
      </c>
      <c r="BB486" s="3">
        <v>2431</v>
      </c>
      <c r="BC486" s="3">
        <v>1</v>
      </c>
      <c r="BD486" s="3">
        <v>0</v>
      </c>
      <c r="BE486" s="3">
        <v>1</v>
      </c>
      <c r="BF486" s="3">
        <v>1</v>
      </c>
      <c r="BG486" s="4" t="s">
        <v>97</v>
      </c>
      <c r="BH486" s="4" t="s">
        <v>854</v>
      </c>
      <c r="BI486" s="4" t="s">
        <v>1401</v>
      </c>
      <c r="BJ486" s="4" t="s">
        <v>1408</v>
      </c>
      <c r="BK486" s="4"/>
      <c r="BL486" s="3">
        <v>0.02</v>
      </c>
      <c r="BM486" s="3"/>
      <c r="BN486" s="3"/>
      <c r="BO486" s="3"/>
      <c r="BP486" s="3">
        <v>2</v>
      </c>
      <c r="BQ486" s="3" t="s">
        <v>125</v>
      </c>
    </row>
    <row r="487" spans="1:69" x14ac:dyDescent="0.25">
      <c r="A487" s="2">
        <v>55</v>
      </c>
      <c r="B487" s="3" t="s">
        <v>574</v>
      </c>
      <c r="C487" s="3">
        <v>55.1</v>
      </c>
      <c r="D487" s="3" t="s">
        <v>642</v>
      </c>
      <c r="E487" s="3" t="s">
        <v>575</v>
      </c>
      <c r="F487" s="3"/>
      <c r="G487" s="3"/>
      <c r="H487" s="3" t="str">
        <f>IF(AK487&lt;'2_3 - Outliers'!$F$11,"Exclude, Low outlier",IF(AK487&gt;'2_3 - Outliers'!$F$12,"Exclude, High outlier",""))</f>
        <v>Exclude, High outlier</v>
      </c>
      <c r="I487" s="3">
        <f>IF(AM487="",VLOOKUP(BI487,'4 -Impute_SE'!$B$10:$C$21,2,FALSE),Database!AM487)</f>
        <v>8.0327039057698876E-2</v>
      </c>
      <c r="J487" s="3">
        <f t="shared" si="91"/>
        <v>12.449108192344802</v>
      </c>
      <c r="K487" s="3" t="s">
        <v>1815</v>
      </c>
      <c r="L487" s="3">
        <f>1/VLOOKUP($K487,'5-7 Weighting'!J:K,2,FALSE)</f>
        <v>1</v>
      </c>
      <c r="M487" s="3">
        <f t="shared" si="92"/>
        <v>12.449108192344802</v>
      </c>
      <c r="N487" s="3">
        <f>M487/(VLOOKUP($BI487,'5-7 Weighting'!$M$9:$N$20,2,FALSE)/VLOOKUP($BI487,'5-7 Weighting'!$M$9:$O$20,3,FALSE))</f>
        <v>0.16893165978002905</v>
      </c>
      <c r="O487" s="3">
        <f t="shared" si="93"/>
        <v>0.79491771434674763</v>
      </c>
      <c r="P487" s="3" t="e">
        <f>1/VLOOKUP($K487,'5-7 Weighting'!Y:Z,2,FALSE)</f>
        <v>#N/A</v>
      </c>
      <c r="Q487" s="3" t="e">
        <f t="shared" si="97"/>
        <v>#N/A</v>
      </c>
      <c r="R487" s="3" t="e">
        <f>Q487/(VLOOKUP($BI487,'5-7 Weighting'!$AC$12:$AD$20,2,FALSE)/(VLOOKUP($BI487,'5-7 Weighting'!$AC$12:$AE$20,3,FALSE)))</f>
        <v>#N/A</v>
      </c>
      <c r="S487" s="3" t="e">
        <f t="shared" si="94"/>
        <v>#N/A</v>
      </c>
      <c r="T487" s="3" t="e">
        <f>1/VLOOKUP($K487,'5-7 Weighting'!$AO$9:$AP$311,2,FALSE)</f>
        <v>#N/A</v>
      </c>
      <c r="U487" s="3" t="e">
        <f t="shared" si="98"/>
        <v>#N/A</v>
      </c>
      <c r="V487" s="3" t="e">
        <f>U487/(VLOOKUP($BI487,'5-7 Weighting'!$AS$12:$AT$22,2,FALSE)/VLOOKUP($BI487,'5-7 Weighting'!$AS$12:$AU$22,3,FALSE))</f>
        <v>#N/A</v>
      </c>
      <c r="W487" s="3" t="e">
        <f t="shared" si="99"/>
        <v>#N/A</v>
      </c>
      <c r="X487" s="3" t="e">
        <f>1/VLOOKUP($K487,'5-7 Weighting'!$BE$9:$BF$487,2,FALSE)</f>
        <v>#N/A</v>
      </c>
      <c r="Y487" s="3" t="e">
        <f t="shared" si="100"/>
        <v>#N/A</v>
      </c>
      <c r="Z487" s="3" t="e">
        <f>Y487/(VLOOKUP($BI487,'5-7 Weighting'!$BI$12:$BJ$23,2,FALSE)/VLOOKUP($BI487,'5-7 Weighting'!$BI$12:$BK$23,3,FALSE))</f>
        <v>#N/A</v>
      </c>
      <c r="AA487" s="3" t="e">
        <f t="shared" si="101"/>
        <v>#N/A</v>
      </c>
      <c r="AB487" s="3">
        <f>1/VLOOKUP($K487,'5-7 Weighting'!$BU$9:$BV$415,2,FALSE)</f>
        <v>1</v>
      </c>
      <c r="AC487" s="3">
        <f t="shared" si="102"/>
        <v>12.449108192344802</v>
      </c>
      <c r="AD487" s="3">
        <f>AC487/(VLOOKUP($BI487,'5-7 Weighting'!$BY$12:$BZ$23,2,FALSE)/(VLOOKUP($BI487,'5-7 Weighting'!$BY$12:$CA$23,3,FALSE)))</f>
        <v>9.2228428206846902E-2</v>
      </c>
      <c r="AE487" s="3">
        <f t="shared" si="95"/>
        <v>0.43398621338027582</v>
      </c>
      <c r="AF487" s="3">
        <f>1/VLOOKUP($K487,'5-7 Weighting'!$CK$9:CL$445,2,FALSE)</f>
        <v>1</v>
      </c>
      <c r="AG487" s="3">
        <f t="shared" si="103"/>
        <v>12.449108192344802</v>
      </c>
      <c r="AH487" s="3">
        <f>AG487/(VLOOKUP($BI487,'5-7 Weighting'!$CO$12:$CP$23,2,FALSE)/(VLOOKUP($BI487,'5-7 Weighting'!$CO$12:$CQ$23,3,FALSE)))</f>
        <v>0.11810152649336535</v>
      </c>
      <c r="AI487" s="3">
        <f t="shared" si="96"/>
        <v>0.55573357666178791</v>
      </c>
      <c r="AJ487" s="3" t="s">
        <v>643</v>
      </c>
      <c r="AK487" s="6">
        <v>4.705557948</v>
      </c>
      <c r="AL487" s="3" t="s">
        <v>462</v>
      </c>
      <c r="AM487" s="3">
        <v>8.0327039057698876E-2</v>
      </c>
      <c r="AN487" s="3" t="s">
        <v>26</v>
      </c>
      <c r="AO487" s="3" t="s">
        <v>5</v>
      </c>
      <c r="AP487" s="3" t="s">
        <v>6</v>
      </c>
      <c r="AQ487" s="3" t="s">
        <v>5</v>
      </c>
      <c r="AR487" s="3" t="s">
        <v>551</v>
      </c>
      <c r="AS487" s="3" t="s">
        <v>37</v>
      </c>
      <c r="AT487" s="3" t="s">
        <v>56</v>
      </c>
      <c r="AU487" s="3" t="s">
        <v>10</v>
      </c>
      <c r="AV487" s="3" t="s">
        <v>11</v>
      </c>
      <c r="AW487" s="4" t="s">
        <v>12</v>
      </c>
      <c r="AX487" s="4" t="s">
        <v>13</v>
      </c>
      <c r="AY487" s="4" t="s">
        <v>151</v>
      </c>
      <c r="AZ487" s="3" t="str">
        <f t="shared" si="104"/>
        <v>2018 - 2019</v>
      </c>
      <c r="BA487" s="3" t="s">
        <v>14</v>
      </c>
      <c r="BB487" s="3">
        <v>1000</v>
      </c>
      <c r="BC487" s="3">
        <v>1</v>
      </c>
      <c r="BD487" s="3">
        <v>0</v>
      </c>
      <c r="BE487" s="3">
        <v>1</v>
      </c>
      <c r="BF487" s="3">
        <v>1</v>
      </c>
      <c r="BG487" s="4" t="s">
        <v>348</v>
      </c>
      <c r="BH487" s="4" t="s">
        <v>644</v>
      </c>
      <c r="BI487" s="4" t="s">
        <v>645</v>
      </c>
      <c r="BJ487" s="4" t="s">
        <v>58</v>
      </c>
      <c r="BK487" s="4" t="s">
        <v>59</v>
      </c>
      <c r="BL487" s="3">
        <v>12.4131</v>
      </c>
      <c r="BM487" s="3">
        <v>246003.24355241624</v>
      </c>
      <c r="BN487" s="3"/>
      <c r="BO487" s="3" t="s">
        <v>60</v>
      </c>
      <c r="BP487" s="3">
        <v>58.58</v>
      </c>
      <c r="BQ487" s="3"/>
    </row>
    <row r="488" spans="1:69" x14ac:dyDescent="0.25">
      <c r="A488" s="2">
        <v>179</v>
      </c>
      <c r="B488" s="3" t="s">
        <v>1278</v>
      </c>
      <c r="C488" s="3">
        <v>179.1</v>
      </c>
      <c r="D488" s="3" t="s">
        <v>1281</v>
      </c>
      <c r="E488" s="3" t="s">
        <v>1280</v>
      </c>
      <c r="F488" s="3"/>
      <c r="G488" s="3"/>
      <c r="H488" s="3" t="str">
        <f>IF(AK488&lt;'2_3 - Outliers'!$F$11,"Exclude, Low outlier",IF(AK488&gt;'2_3 - Outliers'!$F$12,"Exclude, High outlier",""))</f>
        <v>Exclude, High outlier</v>
      </c>
      <c r="I488" s="3">
        <f>IF(AM488="",VLOOKUP(BI488,'4 -Impute_SE'!$B$10:$C$21,2,FALSE),Database!AM488)</f>
        <v>0.5583999999999999</v>
      </c>
      <c r="J488" s="3">
        <f t="shared" si="91"/>
        <v>1.7908309455587397</v>
      </c>
      <c r="K488" s="3" t="s">
        <v>1816</v>
      </c>
      <c r="L488" s="3">
        <f>1/VLOOKUP($K488,'5-7 Weighting'!J:K,2,FALSE)</f>
        <v>1</v>
      </c>
      <c r="M488" s="3">
        <f t="shared" si="92"/>
        <v>1.7908309455587397</v>
      </c>
      <c r="N488" s="3">
        <f>M488/(VLOOKUP($BI488,'5-7 Weighting'!$M$9:$N$20,2,FALSE)/VLOOKUP($BI488,'5-7 Weighting'!$M$9:$O$20,3,FALSE))</f>
        <v>0.16919767484598497</v>
      </c>
      <c r="O488" s="3">
        <f t="shared" si="93"/>
        <v>2.1612295798777041</v>
      </c>
      <c r="P488" s="3" t="e">
        <f>1/VLOOKUP($K488,'5-7 Weighting'!Y:Z,2,FALSE)</f>
        <v>#N/A</v>
      </c>
      <c r="Q488" s="3" t="e">
        <f t="shared" si="97"/>
        <v>#N/A</v>
      </c>
      <c r="R488" s="3" t="e">
        <f>Q488/(VLOOKUP($BI488,'5-7 Weighting'!$AC$12:$AD$20,2,FALSE)/(VLOOKUP($BI488,'5-7 Weighting'!$AC$12:$AE$20,3,FALSE)))</f>
        <v>#N/A</v>
      </c>
      <c r="S488" s="3" t="e">
        <f t="shared" si="94"/>
        <v>#N/A</v>
      </c>
      <c r="T488" s="3" t="e">
        <f>1/VLOOKUP($K488,'5-7 Weighting'!$AO$9:$AP$311,2,FALSE)</f>
        <v>#N/A</v>
      </c>
      <c r="U488" s="3" t="e">
        <f t="shared" si="98"/>
        <v>#N/A</v>
      </c>
      <c r="V488" s="3" t="e">
        <f>U488/(VLOOKUP($BI488,'5-7 Weighting'!$AS$12:$AT$22,2,FALSE)/VLOOKUP($BI488,'5-7 Weighting'!$AS$12:$AU$22,3,FALSE))</f>
        <v>#N/A</v>
      </c>
      <c r="W488" s="3" t="e">
        <f t="shared" si="99"/>
        <v>#N/A</v>
      </c>
      <c r="X488" s="3" t="e">
        <f>1/VLOOKUP($K488,'5-7 Weighting'!$BE$9:$BF$487,2,FALSE)</f>
        <v>#N/A</v>
      </c>
      <c r="Y488" s="3" t="e">
        <f t="shared" si="100"/>
        <v>#N/A</v>
      </c>
      <c r="Z488" s="3" t="e">
        <f>Y488/(VLOOKUP($BI488,'5-7 Weighting'!$BI$12:$BJ$23,2,FALSE)/VLOOKUP($BI488,'5-7 Weighting'!$BI$12:$BK$23,3,FALSE))</f>
        <v>#N/A</v>
      </c>
      <c r="AA488" s="3" t="e">
        <f t="shared" si="101"/>
        <v>#N/A</v>
      </c>
      <c r="AB488" s="3" t="e">
        <f>1/VLOOKUP($K488,'5-7 Weighting'!$BU$9:$BV$415,2,FALSE)</f>
        <v>#N/A</v>
      </c>
      <c r="AC488" s="3" t="e">
        <f t="shared" si="102"/>
        <v>#N/A</v>
      </c>
      <c r="AD488" s="3" t="e">
        <f>AC488/(VLOOKUP($BI488,'5-7 Weighting'!$BY$12:$BZ$23,2,FALSE)/(VLOOKUP($BI488,'5-7 Weighting'!$BY$12:$CA$23,3,FALSE)))</f>
        <v>#N/A</v>
      </c>
      <c r="AE488" s="3" t="e">
        <f t="shared" si="95"/>
        <v>#N/A</v>
      </c>
      <c r="AF488" s="3">
        <f>1/VLOOKUP($K488,'5-7 Weighting'!$CK$9:CL$445,2,FALSE)</f>
        <v>1</v>
      </c>
      <c r="AG488" s="3">
        <f t="shared" si="103"/>
        <v>1.7908309455587397</v>
      </c>
      <c r="AH488" s="3">
        <f>AG488/(VLOOKUP($BI488,'5-7 Weighting'!$CO$12:$CP$23,2,FALSE)/(VLOOKUP($BI488,'5-7 Weighting'!$CO$12:$CQ$23,3,FALSE)))</f>
        <v>0.13669475662484612</v>
      </c>
      <c r="AI488" s="3">
        <f t="shared" si="96"/>
        <v>1.7460568042718092</v>
      </c>
      <c r="AJ488" s="3" t="s">
        <v>1306</v>
      </c>
      <c r="AK488" s="6">
        <v>12.773399999999999</v>
      </c>
      <c r="AL488" s="3" t="s">
        <v>134</v>
      </c>
      <c r="AM488" s="3">
        <v>0.5583999999999999</v>
      </c>
      <c r="AN488" s="3" t="s">
        <v>1310</v>
      </c>
      <c r="AO488" s="3" t="s">
        <v>5</v>
      </c>
      <c r="AP488" s="3" t="s">
        <v>1312</v>
      </c>
      <c r="AQ488" s="3" t="s">
        <v>5</v>
      </c>
      <c r="AR488" s="3" t="s">
        <v>1330</v>
      </c>
      <c r="AS488" s="3" t="s">
        <v>1331</v>
      </c>
      <c r="AT488" s="3" t="s">
        <v>38</v>
      </c>
      <c r="AU488" s="3" t="s">
        <v>10</v>
      </c>
      <c r="AV488" s="3" t="s">
        <v>923</v>
      </c>
      <c r="AW488" s="4" t="s">
        <v>340</v>
      </c>
      <c r="AX488" s="4" t="s">
        <v>341</v>
      </c>
      <c r="AY488" s="4">
        <v>2016</v>
      </c>
      <c r="AZ488" s="3" t="str">
        <f t="shared" si="104"/>
        <v>2010 - 2017</v>
      </c>
      <c r="BA488" s="3" t="s">
        <v>2425</v>
      </c>
      <c r="BB488" s="3">
        <v>113</v>
      </c>
      <c r="BC488" s="3">
        <v>1</v>
      </c>
      <c r="BD488" s="3">
        <v>0</v>
      </c>
      <c r="BE488" s="3">
        <v>0</v>
      </c>
      <c r="BF488" s="3">
        <v>0</v>
      </c>
      <c r="BG488" s="4" t="s">
        <v>1352</v>
      </c>
      <c r="BH488" s="4" t="s">
        <v>1397</v>
      </c>
      <c r="BI488" s="4" t="s">
        <v>468</v>
      </c>
      <c r="BJ488" s="4" t="s">
        <v>1409</v>
      </c>
      <c r="BK488" s="4"/>
      <c r="BL488" s="3">
        <v>0.183</v>
      </c>
      <c r="BM488" s="3"/>
      <c r="BN488" s="3"/>
      <c r="BO488" s="3"/>
      <c r="BP488" s="3">
        <v>22.875</v>
      </c>
      <c r="BQ488" s="3" t="s">
        <v>125</v>
      </c>
    </row>
    <row r="489" spans="1:69" x14ac:dyDescent="0.25">
      <c r="A489" s="2">
        <v>179</v>
      </c>
      <c r="B489" s="3" t="s">
        <v>1278</v>
      </c>
      <c r="C489" s="3">
        <v>179.2</v>
      </c>
      <c r="D489" s="3" t="s">
        <v>1283</v>
      </c>
      <c r="E489" s="3" t="s">
        <v>1280</v>
      </c>
      <c r="F489" s="3"/>
      <c r="G489" s="3"/>
      <c r="H489" s="3" t="str">
        <f>IF(AK489&lt;'2_3 - Outliers'!$F$11,"Exclude, Low outlier",IF(AK489&gt;'2_3 - Outliers'!$F$12,"Exclude, High outlier",""))</f>
        <v>Exclude, High outlier</v>
      </c>
      <c r="I489" s="3">
        <f>IF(AM489="",VLOOKUP(BI489,'4 -Impute_SE'!$B$10:$C$21,2,FALSE),Database!AM489)</f>
        <v>0.48859999999999998</v>
      </c>
      <c r="J489" s="3">
        <f t="shared" si="91"/>
        <v>2.0466639377814162</v>
      </c>
      <c r="K489" s="3" t="s">
        <v>1817</v>
      </c>
      <c r="L489" s="3">
        <f>1/VLOOKUP($K489,'5-7 Weighting'!J:K,2,FALSE)</f>
        <v>1</v>
      </c>
      <c r="M489" s="3">
        <f t="shared" si="92"/>
        <v>2.0466639377814162</v>
      </c>
      <c r="N489" s="3">
        <f>M489/(VLOOKUP($BI489,'5-7 Weighting'!$M$9:$N$20,2,FALSE)/VLOOKUP($BI489,'5-7 Weighting'!$M$9:$O$20,3,FALSE))</f>
        <v>0.19336877125255419</v>
      </c>
      <c r="O489" s="3">
        <f t="shared" si="93"/>
        <v>2.4699766627173756</v>
      </c>
      <c r="P489" s="3" t="e">
        <f>1/VLOOKUP($K489,'5-7 Weighting'!Y:Z,2,FALSE)</f>
        <v>#N/A</v>
      </c>
      <c r="Q489" s="3" t="e">
        <f t="shared" si="97"/>
        <v>#N/A</v>
      </c>
      <c r="R489" s="3" t="e">
        <f>Q489/(VLOOKUP($BI489,'5-7 Weighting'!$AC$12:$AD$20,2,FALSE)/(VLOOKUP($BI489,'5-7 Weighting'!$AC$12:$AE$20,3,FALSE)))</f>
        <v>#N/A</v>
      </c>
      <c r="S489" s="3" t="e">
        <f t="shared" si="94"/>
        <v>#N/A</v>
      </c>
      <c r="T489" s="3" t="e">
        <f>1/VLOOKUP($K489,'5-7 Weighting'!$AO$9:$AP$311,2,FALSE)</f>
        <v>#N/A</v>
      </c>
      <c r="U489" s="3" t="e">
        <f t="shared" si="98"/>
        <v>#N/A</v>
      </c>
      <c r="V489" s="3" t="e">
        <f>U489/(VLOOKUP($BI489,'5-7 Weighting'!$AS$12:$AT$22,2,FALSE)/VLOOKUP($BI489,'5-7 Weighting'!$AS$12:$AU$22,3,FALSE))</f>
        <v>#N/A</v>
      </c>
      <c r="W489" s="3" t="e">
        <f t="shared" si="99"/>
        <v>#N/A</v>
      </c>
      <c r="X489" s="3" t="e">
        <f>1/VLOOKUP($K489,'5-7 Weighting'!$BE$9:$BF$487,2,FALSE)</f>
        <v>#N/A</v>
      </c>
      <c r="Y489" s="3" t="e">
        <f t="shared" si="100"/>
        <v>#N/A</v>
      </c>
      <c r="Z489" s="3" t="e">
        <f>Y489/(VLOOKUP($BI489,'5-7 Weighting'!$BI$12:$BJ$23,2,FALSE)/VLOOKUP($BI489,'5-7 Weighting'!$BI$12:$BK$23,3,FALSE))</f>
        <v>#N/A</v>
      </c>
      <c r="AA489" s="3" t="e">
        <f t="shared" si="101"/>
        <v>#N/A</v>
      </c>
      <c r="AB489" s="3" t="e">
        <f>1/VLOOKUP($K489,'5-7 Weighting'!$BU$9:$BV$415,2,FALSE)</f>
        <v>#N/A</v>
      </c>
      <c r="AC489" s="3" t="e">
        <f t="shared" si="102"/>
        <v>#N/A</v>
      </c>
      <c r="AD489" s="3" t="e">
        <f>AC489/(VLOOKUP($BI489,'5-7 Weighting'!$BY$12:$BZ$23,2,FALSE)/(VLOOKUP($BI489,'5-7 Weighting'!$BY$12:$CA$23,3,FALSE)))</f>
        <v>#N/A</v>
      </c>
      <c r="AE489" s="3" t="e">
        <f t="shared" si="95"/>
        <v>#N/A</v>
      </c>
      <c r="AF489" s="3">
        <f>1/VLOOKUP($K489,'5-7 Weighting'!$CK$9:CL$445,2,FALSE)</f>
        <v>1</v>
      </c>
      <c r="AG489" s="3">
        <f t="shared" si="103"/>
        <v>2.0466639377814162</v>
      </c>
      <c r="AH489" s="3">
        <f>AG489/(VLOOKUP($BI489,'5-7 Weighting'!$CO$12:$CP$23,2,FALSE)/(VLOOKUP($BI489,'5-7 Weighting'!$CO$12:$CQ$23,3,FALSE)))</f>
        <v>0.15622257899982409</v>
      </c>
      <c r="AI489" s="3">
        <f t="shared" si="96"/>
        <v>1.9954934905963528</v>
      </c>
      <c r="AJ489" s="3" t="s">
        <v>1306</v>
      </c>
      <c r="AK489" s="6">
        <v>12.773399999999999</v>
      </c>
      <c r="AL489" s="3" t="s">
        <v>134</v>
      </c>
      <c r="AM489" s="3">
        <v>0.48859999999999998</v>
      </c>
      <c r="AN489" s="3" t="s">
        <v>1310</v>
      </c>
      <c r="AO489" s="3" t="s">
        <v>5</v>
      </c>
      <c r="AP489" s="3" t="s">
        <v>1312</v>
      </c>
      <c r="AQ489" s="3" t="s">
        <v>5</v>
      </c>
      <c r="AR489" s="3" t="s">
        <v>1330</v>
      </c>
      <c r="AS489" s="3" t="s">
        <v>1332</v>
      </c>
      <c r="AT489" s="3" t="s">
        <v>38</v>
      </c>
      <c r="AU489" s="3" t="s">
        <v>10</v>
      </c>
      <c r="AV489" s="3" t="s">
        <v>923</v>
      </c>
      <c r="AW489" s="4" t="s">
        <v>340</v>
      </c>
      <c r="AX489" s="4" t="s">
        <v>341</v>
      </c>
      <c r="AY489" s="4">
        <v>2016</v>
      </c>
      <c r="AZ489" s="3" t="str">
        <f t="shared" si="104"/>
        <v>2010 - 2017</v>
      </c>
      <c r="BA489" s="3" t="s">
        <v>2425</v>
      </c>
      <c r="BB489" s="3">
        <v>113</v>
      </c>
      <c r="BC489" s="3">
        <v>1</v>
      </c>
      <c r="BD489" s="3">
        <v>0</v>
      </c>
      <c r="BE489" s="3">
        <v>0</v>
      </c>
      <c r="BF489" s="3">
        <v>0</v>
      </c>
      <c r="BG489" s="4" t="s">
        <v>1352</v>
      </c>
      <c r="BH489" s="4" t="s">
        <v>1397</v>
      </c>
      <c r="BI489" s="4" t="s">
        <v>468</v>
      </c>
      <c r="BJ489" s="4" t="s">
        <v>1409</v>
      </c>
      <c r="BK489" s="4"/>
      <c r="BL489" s="3">
        <v>0.183</v>
      </c>
      <c r="BM489" s="3"/>
      <c r="BN489" s="3"/>
      <c r="BO489" s="3"/>
      <c r="BP489" s="3">
        <v>26.142857142857142</v>
      </c>
      <c r="BQ489" s="3" t="s">
        <v>125</v>
      </c>
    </row>
    <row r="490" spans="1:69" x14ac:dyDescent="0.25">
      <c r="A490" s="2">
        <v>176</v>
      </c>
      <c r="B490" s="3" t="s">
        <v>807</v>
      </c>
      <c r="C490" s="3">
        <v>176.1</v>
      </c>
      <c r="D490" s="3" t="s">
        <v>1257</v>
      </c>
      <c r="E490" s="3" t="s">
        <v>1253</v>
      </c>
      <c r="F490" s="3"/>
      <c r="G490" s="3" t="s">
        <v>1413</v>
      </c>
      <c r="H490" s="3" t="str">
        <f>IF(AK490&lt;'2_3 - Outliers'!$F$11,"Exclude, Low outlier",IF(AK490&gt;'2_3 - Outliers'!$F$12,"Exclude, High outlier",""))</f>
        <v>Exclude, High outlier</v>
      </c>
      <c r="I490" s="3">
        <f>IF(AM490="",VLOOKUP(BI490,'4 -Impute_SE'!$B$10:$C$21,2,FALSE),Database!AM490)</f>
        <v>7.9336709847607212E-2</v>
      </c>
      <c r="J490" s="3">
        <f t="shared" si="91"/>
        <v>12.604505555131235</v>
      </c>
      <c r="K490" s="3" t="s">
        <v>1562</v>
      </c>
      <c r="L490" s="3">
        <f>1/VLOOKUP($K490,'5-7 Weighting'!J:K,2,FALSE)</f>
        <v>0.5</v>
      </c>
      <c r="M490" s="3">
        <f t="shared" si="92"/>
        <v>6.3022527775656174</v>
      </c>
      <c r="N490" s="3">
        <f>M490/(VLOOKUP($BI490,'5-7 Weighting'!$M$9:$N$20,2,FALSE)/VLOOKUP($BI490,'5-7 Weighting'!$M$9:$O$20,3,FALSE))</f>
        <v>0.12767181068650649</v>
      </c>
      <c r="O490" s="3">
        <f t="shared" si="93"/>
        <v>6.0311642166913808</v>
      </c>
      <c r="P490" s="3" t="e">
        <f>1/VLOOKUP($K490,'5-7 Weighting'!Y:Z,2,FALSE)</f>
        <v>#N/A</v>
      </c>
      <c r="Q490" s="3" t="e">
        <f t="shared" si="97"/>
        <v>#N/A</v>
      </c>
      <c r="R490" s="3" t="e">
        <f>Q490/(VLOOKUP($BI490,'5-7 Weighting'!$AC$12:$AD$20,2,FALSE)/(VLOOKUP($BI490,'5-7 Weighting'!$AC$12:$AE$20,3,FALSE)))</f>
        <v>#N/A</v>
      </c>
      <c r="S490" s="3" t="e">
        <f t="shared" si="94"/>
        <v>#N/A</v>
      </c>
      <c r="T490" s="3" t="e">
        <f>1/VLOOKUP($K490,'5-7 Weighting'!$AO$9:$AP$311,2,FALSE)</f>
        <v>#N/A</v>
      </c>
      <c r="U490" s="3" t="e">
        <f t="shared" si="98"/>
        <v>#N/A</v>
      </c>
      <c r="V490" s="3" t="e">
        <f>U490/(VLOOKUP($BI490,'5-7 Weighting'!$AS$12:$AT$22,2,FALSE)/VLOOKUP($BI490,'5-7 Weighting'!$AS$12:$AU$22,3,FALSE))</f>
        <v>#N/A</v>
      </c>
      <c r="W490" s="3" t="e">
        <f t="shared" si="99"/>
        <v>#N/A</v>
      </c>
      <c r="X490" s="3">
        <f>1/VLOOKUP($K490,'5-7 Weighting'!$BE$9:$BF$487,2,FALSE)</f>
        <v>1</v>
      </c>
      <c r="Y490" s="3">
        <f t="shared" si="100"/>
        <v>12.604505555131235</v>
      </c>
      <c r="Z490" s="3">
        <f>Y490/(VLOOKUP($BI490,'5-7 Weighting'!$BI$12:$BJ$23,2,FALSE)/VLOOKUP($BI490,'5-7 Weighting'!$BI$12:$BK$23,3,FALSE))</f>
        <v>0.19905215537965953</v>
      </c>
      <c r="AA490" s="3">
        <f t="shared" si="101"/>
        <v>9.403142560019921</v>
      </c>
      <c r="AB490" s="3">
        <f>1/VLOOKUP($K490,'5-7 Weighting'!$BU$9:$BV$415,2,FALSE)</f>
        <v>0.5</v>
      </c>
      <c r="AC490" s="3">
        <f t="shared" si="102"/>
        <v>6.3022527775656174</v>
      </c>
      <c r="AD490" s="3">
        <f>AC490/(VLOOKUP($BI490,'5-7 Weighting'!$BY$12:$BZ$23,2,FALSE)/(VLOOKUP($BI490,'5-7 Weighting'!$BY$12:$CA$23,3,FALSE)))</f>
        <v>0.3386334645368686</v>
      </c>
      <c r="AE490" s="3">
        <f t="shared" si="95"/>
        <v>15.99690662258968</v>
      </c>
      <c r="AF490" s="3">
        <f>1/VLOOKUP($K490,'5-7 Weighting'!$CK$9:CL$445,2,FALSE)</f>
        <v>0.5</v>
      </c>
      <c r="AG490" s="3">
        <f t="shared" si="103"/>
        <v>6.3022527775656174</v>
      </c>
      <c r="AH490" s="3">
        <f>AG490/(VLOOKUP($BI490,'5-7 Weighting'!$CO$12:$CP$23,2,FALSE)/(VLOOKUP($BI490,'5-7 Weighting'!$CO$12:$CQ$23,3,FALSE)))</f>
        <v>9.6587543112209628E-2</v>
      </c>
      <c r="AI490" s="3">
        <f t="shared" si="96"/>
        <v>4.562756106176713</v>
      </c>
      <c r="AJ490" s="3" t="s">
        <v>329</v>
      </c>
      <c r="AK490" s="6">
        <v>47.239591764705885</v>
      </c>
      <c r="AL490" s="3" t="s">
        <v>25</v>
      </c>
      <c r="AM490" s="3"/>
      <c r="AN490" s="3"/>
      <c r="AO490" s="27" t="s">
        <v>53</v>
      </c>
      <c r="AP490" s="27" t="s">
        <v>1312</v>
      </c>
      <c r="AQ490" s="27" t="s">
        <v>54</v>
      </c>
      <c r="AR490" s="3" t="s">
        <v>102</v>
      </c>
      <c r="AS490" s="3" t="s">
        <v>1327</v>
      </c>
      <c r="AT490" s="3" t="s">
        <v>1317</v>
      </c>
      <c r="AU490" s="3" t="s">
        <v>10</v>
      </c>
      <c r="AV490" s="3" t="s">
        <v>107</v>
      </c>
      <c r="AW490" s="3" t="s">
        <v>1342</v>
      </c>
      <c r="AX490" s="3" t="s">
        <v>109</v>
      </c>
      <c r="AY490" s="3">
        <v>2010</v>
      </c>
      <c r="AZ490" s="3" t="str">
        <f t="shared" si="104"/>
        <v>2010 - 2017</v>
      </c>
      <c r="BA490" s="3" t="s">
        <v>2425</v>
      </c>
      <c r="BB490" s="3">
        <v>78</v>
      </c>
      <c r="BC490" s="3">
        <v>1</v>
      </c>
      <c r="BD490" s="3">
        <v>0</v>
      </c>
      <c r="BE490" s="3">
        <v>1</v>
      </c>
      <c r="BF490" s="3">
        <v>1</v>
      </c>
      <c r="BG490" s="3" t="s">
        <v>15</v>
      </c>
      <c r="BH490" s="3" t="s">
        <v>41</v>
      </c>
      <c r="BI490" s="3" t="s">
        <v>42</v>
      </c>
      <c r="BJ490" s="3" t="s">
        <v>33</v>
      </c>
      <c r="BK490" s="4"/>
      <c r="BL490" s="27">
        <v>0.27900000000000003</v>
      </c>
      <c r="BM490" s="3"/>
      <c r="BN490" s="3"/>
      <c r="BO490" s="3"/>
      <c r="BP490" s="3"/>
      <c r="BQ490" s="3"/>
    </row>
    <row r="491" spans="1:69" x14ac:dyDescent="0.25">
      <c r="A491" s="2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6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4"/>
      <c r="AX491" s="4"/>
      <c r="AY491" s="4"/>
      <c r="AZ491" s="3"/>
      <c r="BA491" s="3"/>
      <c r="BB491" s="3"/>
      <c r="BC491" s="3"/>
      <c r="BD491" s="3"/>
      <c r="BE491" s="3"/>
      <c r="BF491" s="3"/>
      <c r="BG491" s="4"/>
      <c r="BH491" s="4"/>
      <c r="BI491" s="4"/>
      <c r="BJ491" s="4"/>
      <c r="BK491" s="4"/>
      <c r="BL491" s="3"/>
      <c r="BM491" s="3"/>
      <c r="BN491" s="3"/>
      <c r="BO491" s="3"/>
      <c r="BP491" s="3"/>
      <c r="BQ491" s="3"/>
    </row>
    <row r="492" spans="1:69" x14ac:dyDescent="0.25">
      <c r="A492" s="2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4"/>
      <c r="AX492" s="4"/>
      <c r="AY492" s="4"/>
      <c r="AZ492" s="3"/>
      <c r="BA492" s="3"/>
      <c r="BB492" s="3"/>
      <c r="BC492" s="3"/>
      <c r="BD492" s="3"/>
      <c r="BE492" s="3"/>
      <c r="BF492" s="3"/>
      <c r="BG492" s="4"/>
      <c r="BH492" s="4"/>
      <c r="BI492" s="4"/>
      <c r="BJ492" s="4"/>
      <c r="BK492" s="4"/>
      <c r="BL492" s="3"/>
      <c r="BM492" s="3"/>
      <c r="BN492" s="3"/>
      <c r="BO492" s="3"/>
      <c r="BP492" s="3"/>
      <c r="BQ492" s="3"/>
    </row>
    <row r="493" spans="1:69" x14ac:dyDescent="0.25">
      <c r="A493" s="2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4"/>
      <c r="AX493" s="4"/>
      <c r="AY493" s="4"/>
      <c r="AZ493" s="3"/>
      <c r="BA493" s="3"/>
      <c r="BB493" s="3"/>
      <c r="BC493" s="3"/>
      <c r="BD493" s="3"/>
      <c r="BE493" s="3"/>
      <c r="BF493" s="3"/>
      <c r="BG493" s="4"/>
      <c r="BH493" s="4"/>
      <c r="BI493" s="4"/>
      <c r="BJ493" s="4"/>
      <c r="BK493" s="4"/>
      <c r="BL493" s="3"/>
      <c r="BM493" s="3"/>
      <c r="BN493" s="3"/>
      <c r="BO493" s="3"/>
      <c r="BP493" s="3"/>
      <c r="BQ493" s="3"/>
    </row>
    <row r="494" spans="1:69" x14ac:dyDescent="0.25">
      <c r="A494" s="13"/>
      <c r="B494" s="14"/>
      <c r="C494" s="14"/>
      <c r="D494" s="14"/>
      <c r="E494" s="14"/>
      <c r="F494" s="14"/>
      <c r="G494" s="14"/>
      <c r="H494" s="3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5"/>
      <c r="AX494" s="15"/>
      <c r="AY494" s="15"/>
      <c r="AZ494" s="14"/>
      <c r="BA494" s="14"/>
      <c r="BB494" s="14"/>
      <c r="BC494" s="14"/>
      <c r="BD494" s="14"/>
      <c r="BE494" s="14"/>
      <c r="BF494" s="14"/>
      <c r="BG494" s="15"/>
      <c r="BH494" s="15"/>
      <c r="BI494" s="15"/>
      <c r="BJ494" s="15"/>
      <c r="BK494" s="15"/>
      <c r="BL494" s="14"/>
      <c r="BM494" s="14"/>
      <c r="BN494" s="14"/>
      <c r="BO494" s="14"/>
      <c r="BP494" s="14"/>
      <c r="BQ494" s="14"/>
    </row>
  </sheetData>
  <autoFilter ref="A1:BQ490" xr:uid="{5453511E-DB32-4AF2-9076-E6CD4F9AF85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BEE41-2066-411A-AC81-173E4E2E0AAD}">
  <dimension ref="B1:D449"/>
  <sheetViews>
    <sheetView workbookViewId="0">
      <selection activeCell="E9" sqref="E9"/>
    </sheetView>
  </sheetViews>
  <sheetFormatPr defaultRowHeight="15" x14ac:dyDescent="0.25"/>
  <sheetData>
    <row r="1" spans="2:4" x14ac:dyDescent="0.25">
      <c r="B1" t="s">
        <v>1070</v>
      </c>
      <c r="C1" t="s">
        <v>1829</v>
      </c>
      <c r="D1" t="s">
        <v>1047</v>
      </c>
    </row>
    <row r="2" spans="2:4" x14ac:dyDescent="0.25">
      <c r="B2" t="s">
        <v>350</v>
      </c>
      <c r="C2">
        <v>0.38294157849706939</v>
      </c>
      <c r="D2">
        <v>-0.44274999999999998</v>
      </c>
    </row>
    <row r="3" spans="2:4" x14ac:dyDescent="0.25">
      <c r="B3" t="s">
        <v>42</v>
      </c>
      <c r="C3">
        <v>0.25534362137301297</v>
      </c>
      <c r="D3">
        <v>-0.43</v>
      </c>
    </row>
    <row r="4" spans="2:4" x14ac:dyDescent="0.25">
      <c r="B4" t="s">
        <v>42</v>
      </c>
      <c r="C4">
        <v>0.10837556592696625</v>
      </c>
      <c r="D4">
        <v>-0.42245091997534995</v>
      </c>
    </row>
    <row r="5" spans="2:4" x14ac:dyDescent="0.25">
      <c r="B5" t="s">
        <v>17</v>
      </c>
      <c r="C5">
        <v>0.11560247465538498</v>
      </c>
      <c r="D5">
        <v>-0.4</v>
      </c>
    </row>
    <row r="6" spans="2:4" x14ac:dyDescent="0.25">
      <c r="B6" t="s">
        <v>17</v>
      </c>
      <c r="C6">
        <v>0.37214243954882059</v>
      </c>
      <c r="D6">
        <v>-0.38</v>
      </c>
    </row>
    <row r="7" spans="2:4" x14ac:dyDescent="0.25">
      <c r="B7" t="s">
        <v>334</v>
      </c>
      <c r="C7">
        <v>1.2855075242357612E-2</v>
      </c>
      <c r="D7">
        <v>-0.36749999999999999</v>
      </c>
    </row>
    <row r="8" spans="2:4" x14ac:dyDescent="0.25">
      <c r="B8" t="s">
        <v>334</v>
      </c>
      <c r="C8">
        <v>1.1569567718121848E-2</v>
      </c>
      <c r="D8">
        <v>-0.36749999999999999</v>
      </c>
    </row>
    <row r="9" spans="2:4" x14ac:dyDescent="0.25">
      <c r="B9" t="s">
        <v>32</v>
      </c>
      <c r="C9">
        <v>1.0340101168499765</v>
      </c>
      <c r="D9">
        <v>-0.36599999999999999</v>
      </c>
    </row>
    <row r="10" spans="2:4" x14ac:dyDescent="0.25">
      <c r="B10" t="s">
        <v>42</v>
      </c>
      <c r="C10">
        <v>0.12767181068650649</v>
      </c>
      <c r="D10">
        <v>-0.33489999999999998</v>
      </c>
    </row>
    <row r="11" spans="2:4" x14ac:dyDescent="0.25">
      <c r="B11" t="s">
        <v>88</v>
      </c>
      <c r="C11">
        <v>7.9401712475562145E-2</v>
      </c>
      <c r="D11">
        <v>-0.33261200000000002</v>
      </c>
    </row>
    <row r="12" spans="2:4" x14ac:dyDescent="0.25">
      <c r="B12" t="s">
        <v>42</v>
      </c>
      <c r="C12">
        <v>0.12767181068650649</v>
      </c>
      <c r="D12">
        <v>-0.32729999999999998</v>
      </c>
    </row>
    <row r="13" spans="2:4" x14ac:dyDescent="0.25">
      <c r="B13" t="s">
        <v>468</v>
      </c>
      <c r="C13">
        <v>0.14625384153869658</v>
      </c>
      <c r="D13">
        <v>-0.32299999999999995</v>
      </c>
    </row>
    <row r="14" spans="2:4" x14ac:dyDescent="0.25">
      <c r="B14" t="s">
        <v>468</v>
      </c>
      <c r="C14">
        <v>0.3666693981870715</v>
      </c>
      <c r="D14">
        <v>-0.32299999999999995</v>
      </c>
    </row>
    <row r="15" spans="2:4" x14ac:dyDescent="0.25">
      <c r="B15" t="s">
        <v>17</v>
      </c>
      <c r="C15">
        <v>-0.32295491623599121</v>
      </c>
      <c r="D15">
        <v>-0.31625806969568349</v>
      </c>
    </row>
    <row r="16" spans="2:4" x14ac:dyDescent="0.25">
      <c r="B16" t="s">
        <v>17</v>
      </c>
      <c r="C16">
        <v>0.37214243954882059</v>
      </c>
      <c r="D16">
        <v>-0.30876999999999999</v>
      </c>
    </row>
    <row r="17" spans="2:4" x14ac:dyDescent="0.25">
      <c r="B17" t="s">
        <v>17</v>
      </c>
      <c r="C17">
        <v>0.12762513201954501</v>
      </c>
      <c r="D17">
        <v>-0.3</v>
      </c>
    </row>
    <row r="18" spans="2:4" x14ac:dyDescent="0.25">
      <c r="B18" t="s">
        <v>709</v>
      </c>
      <c r="C18">
        <v>5.9918081762712805E-4</v>
      </c>
      <c r="D18">
        <v>-0.29339999999999999</v>
      </c>
    </row>
    <row r="19" spans="2:4" x14ac:dyDescent="0.25">
      <c r="B19" t="s">
        <v>350</v>
      </c>
      <c r="C19">
        <v>0.18788355153327185</v>
      </c>
      <c r="D19">
        <v>-0.24948799999999999</v>
      </c>
    </row>
    <row r="20" spans="2:4" x14ac:dyDescent="0.25">
      <c r="B20" t="s">
        <v>88</v>
      </c>
      <c r="C20">
        <v>0.23820513742668648</v>
      </c>
      <c r="D20">
        <v>-0.24880999999999998</v>
      </c>
    </row>
    <row r="21" spans="2:4" x14ac:dyDescent="0.25">
      <c r="B21" t="s">
        <v>42</v>
      </c>
      <c r="C21">
        <v>9.5424264753950341E-2</v>
      </c>
      <c r="D21">
        <v>-0.24230259353312264</v>
      </c>
    </row>
    <row r="22" spans="2:4" x14ac:dyDescent="0.25">
      <c r="B22" t="s">
        <v>334</v>
      </c>
      <c r="C22">
        <v>8.1002097228159403E-2</v>
      </c>
      <c r="D22">
        <v>-0.23320645190895742</v>
      </c>
    </row>
    <row r="23" spans="2:4" x14ac:dyDescent="0.25">
      <c r="B23" t="s">
        <v>645</v>
      </c>
      <c r="C23">
        <v>0.1159269807126089</v>
      </c>
      <c r="D23">
        <v>-0.206016</v>
      </c>
    </row>
    <row r="24" spans="2:4" x14ac:dyDescent="0.25">
      <c r="B24" t="s">
        <v>17</v>
      </c>
      <c r="C24">
        <v>0.37214243954882059</v>
      </c>
      <c r="D24">
        <v>-0.19500000000000001</v>
      </c>
    </row>
    <row r="25" spans="2:4" x14ac:dyDescent="0.25">
      <c r="B25" t="s">
        <v>350</v>
      </c>
      <c r="C25">
        <v>0.23131852363402677</v>
      </c>
      <c r="D25">
        <v>-0.1946</v>
      </c>
    </row>
    <row r="26" spans="2:4" x14ac:dyDescent="0.25">
      <c r="B26" t="s">
        <v>350</v>
      </c>
      <c r="C26">
        <v>0.328981865373706</v>
      </c>
      <c r="D26">
        <v>-0.18884799999999999</v>
      </c>
    </row>
    <row r="27" spans="2:4" x14ac:dyDescent="0.25">
      <c r="B27" t="s">
        <v>709</v>
      </c>
      <c r="C27">
        <v>5.2631589643618577E-4</v>
      </c>
      <c r="D27">
        <v>-0.17899984033570446</v>
      </c>
    </row>
    <row r="28" spans="2:4" x14ac:dyDescent="0.25">
      <c r="B28" t="s">
        <v>17</v>
      </c>
      <c r="C28">
        <v>0.37214243954882059</v>
      </c>
      <c r="D28">
        <v>-0.17799999999999999</v>
      </c>
    </row>
    <row r="29" spans="2:4" x14ac:dyDescent="0.25">
      <c r="B29" t="s">
        <v>468</v>
      </c>
      <c r="C29">
        <v>0.73333879637414301</v>
      </c>
      <c r="D29">
        <v>-0.17699999999999999</v>
      </c>
    </row>
    <row r="30" spans="2:4" x14ac:dyDescent="0.25">
      <c r="B30" t="s">
        <v>711</v>
      </c>
      <c r="C30">
        <v>0.57184285852753702</v>
      </c>
      <c r="D30">
        <v>-0.16269900000000001</v>
      </c>
    </row>
    <row r="31" spans="2:4" x14ac:dyDescent="0.25">
      <c r="B31" t="s">
        <v>843</v>
      </c>
      <c r="C31">
        <v>0.31906283004886249</v>
      </c>
      <c r="D31">
        <v>-0.16</v>
      </c>
    </row>
    <row r="32" spans="2:4" x14ac:dyDescent="0.25">
      <c r="B32" t="s">
        <v>334</v>
      </c>
      <c r="C32">
        <v>5.583996284187745E-2</v>
      </c>
      <c r="D32">
        <v>-0.14012658227848102</v>
      </c>
    </row>
    <row r="33" spans="2:4" x14ac:dyDescent="0.25">
      <c r="B33" t="s">
        <v>17</v>
      </c>
      <c r="C33">
        <v>0.37214243954882059</v>
      </c>
      <c r="D33">
        <v>-0.13700000000000001</v>
      </c>
    </row>
    <row r="34" spans="2:4" x14ac:dyDescent="0.25">
      <c r="B34" t="s">
        <v>468</v>
      </c>
      <c r="C34">
        <v>0.73333879637414301</v>
      </c>
      <c r="D34">
        <v>-0.13439999999999999</v>
      </c>
    </row>
    <row r="35" spans="2:4" x14ac:dyDescent="0.25">
      <c r="B35" t="s">
        <v>977</v>
      </c>
      <c r="C35">
        <v>0.17052291919451179</v>
      </c>
      <c r="D35">
        <v>-0.13439999999999999</v>
      </c>
    </row>
    <row r="36" spans="2:4" x14ac:dyDescent="0.25">
      <c r="B36" t="s">
        <v>350</v>
      </c>
      <c r="C36">
        <v>0.4902803668874155</v>
      </c>
      <c r="D36">
        <v>-0.13203000000000001</v>
      </c>
    </row>
    <row r="37" spans="2:4" x14ac:dyDescent="0.25">
      <c r="B37" t="s">
        <v>468</v>
      </c>
      <c r="C37">
        <v>0.73333879637414301</v>
      </c>
      <c r="D37">
        <v>-0.12767999999999999</v>
      </c>
    </row>
    <row r="38" spans="2:4" x14ac:dyDescent="0.25">
      <c r="B38" t="s">
        <v>17</v>
      </c>
      <c r="C38">
        <v>0.37214243954882059</v>
      </c>
      <c r="D38">
        <v>-0.1249</v>
      </c>
    </row>
    <row r="39" spans="2:4" x14ac:dyDescent="0.25">
      <c r="B39" t="s">
        <v>350</v>
      </c>
      <c r="C39">
        <v>0.6189890021550043</v>
      </c>
      <c r="D39">
        <v>-0.12441000000000001</v>
      </c>
    </row>
    <row r="40" spans="2:4" x14ac:dyDescent="0.25">
      <c r="B40" t="s">
        <v>350</v>
      </c>
      <c r="C40">
        <v>0.43208055882724888</v>
      </c>
      <c r="D40">
        <v>-0.12053999999999999</v>
      </c>
    </row>
    <row r="41" spans="2:4" x14ac:dyDescent="0.25">
      <c r="B41" t="s">
        <v>468</v>
      </c>
      <c r="C41">
        <v>0.87400284387159533</v>
      </c>
      <c r="D41">
        <v>-0.10810031374208957</v>
      </c>
    </row>
    <row r="42" spans="2:4" x14ac:dyDescent="0.25">
      <c r="B42" t="s">
        <v>645</v>
      </c>
      <c r="C42">
        <v>0.1372083509853729</v>
      </c>
      <c r="D42">
        <v>-0.10779999999999999</v>
      </c>
    </row>
    <row r="43" spans="2:4" x14ac:dyDescent="0.25">
      <c r="B43" t="s">
        <v>468</v>
      </c>
      <c r="C43">
        <v>0.73333879637414301</v>
      </c>
      <c r="D43">
        <v>-0.10751999999999999</v>
      </c>
    </row>
    <row r="44" spans="2:4" x14ac:dyDescent="0.25">
      <c r="B44" t="s">
        <v>468</v>
      </c>
      <c r="C44">
        <v>0.63931311006147262</v>
      </c>
      <c r="D44">
        <v>-0.10197067180616741</v>
      </c>
    </row>
    <row r="45" spans="2:4" x14ac:dyDescent="0.25">
      <c r="B45" t="s">
        <v>645</v>
      </c>
      <c r="C45">
        <v>3.6282834313455331E-2</v>
      </c>
      <c r="D45">
        <v>-0.1012</v>
      </c>
    </row>
    <row r="46" spans="2:4" x14ac:dyDescent="0.25">
      <c r="B46" t="s">
        <v>42</v>
      </c>
      <c r="C46">
        <v>9.2082376365036384E-2</v>
      </c>
      <c r="D46">
        <v>-0.1012</v>
      </c>
    </row>
    <row r="47" spans="2:4" x14ac:dyDescent="0.25">
      <c r="B47" t="s">
        <v>645</v>
      </c>
      <c r="C47">
        <v>0.4798504910968126</v>
      </c>
      <c r="D47">
        <v>-9.869435E-2</v>
      </c>
    </row>
    <row r="48" spans="2:4" x14ac:dyDescent="0.25">
      <c r="B48" t="s">
        <v>42</v>
      </c>
      <c r="C48">
        <v>3.5932793826925873E-2</v>
      </c>
      <c r="D48">
        <v>-9.5842279691364385E-2</v>
      </c>
    </row>
    <row r="49" spans="2:4" x14ac:dyDescent="0.25">
      <c r="B49" t="s">
        <v>468</v>
      </c>
      <c r="C49">
        <v>0.42631211225096644</v>
      </c>
      <c r="D49">
        <v>-8.2000000000000003E-2</v>
      </c>
    </row>
    <row r="50" spans="2:4" x14ac:dyDescent="0.25">
      <c r="B50" t="s">
        <v>42</v>
      </c>
      <c r="C50">
        <v>0.29353262624644416</v>
      </c>
      <c r="D50">
        <v>-0.08</v>
      </c>
    </row>
    <row r="51" spans="2:4" x14ac:dyDescent="0.25">
      <c r="B51" t="s">
        <v>468</v>
      </c>
      <c r="C51">
        <v>4.7239990816998993</v>
      </c>
      <c r="D51">
        <v>-0.08</v>
      </c>
    </row>
    <row r="52" spans="2:4" x14ac:dyDescent="0.25">
      <c r="B52" t="s">
        <v>17</v>
      </c>
      <c r="C52">
        <v>1.0815090112982768</v>
      </c>
      <c r="D52">
        <v>-7.85E-2</v>
      </c>
    </row>
    <row r="53" spans="2:4" x14ac:dyDescent="0.25">
      <c r="B53" t="s">
        <v>17</v>
      </c>
      <c r="C53">
        <v>0.37214243954882059</v>
      </c>
      <c r="D53">
        <v>-7.6999999999999999E-2</v>
      </c>
    </row>
    <row r="54" spans="2:4" x14ac:dyDescent="0.25">
      <c r="B54" t="s">
        <v>645</v>
      </c>
      <c r="C54">
        <v>0.13174345925680525</v>
      </c>
      <c r="D54">
        <v>-6.5742856736242888E-2</v>
      </c>
    </row>
    <row r="55" spans="2:4" x14ac:dyDescent="0.25">
      <c r="B55" t="s">
        <v>350</v>
      </c>
      <c r="C55">
        <v>0.61276376037804792</v>
      </c>
      <c r="D55">
        <v>-6.5568999999999988E-2</v>
      </c>
    </row>
    <row r="56" spans="2:4" x14ac:dyDescent="0.25">
      <c r="B56" t="s">
        <v>17</v>
      </c>
      <c r="C56">
        <v>0.48490039721242839</v>
      </c>
      <c r="D56">
        <v>-0.06</v>
      </c>
    </row>
    <row r="57" spans="2:4" x14ac:dyDescent="0.25">
      <c r="B57" t="s">
        <v>350</v>
      </c>
      <c r="C57">
        <v>1.0738576428797426</v>
      </c>
      <c r="D57">
        <v>-5.8200999999999996E-2</v>
      </c>
    </row>
    <row r="58" spans="2:4" x14ac:dyDescent="0.25">
      <c r="B58" t="s">
        <v>88</v>
      </c>
      <c r="C58">
        <v>-0.23090324013603294</v>
      </c>
      <c r="D58">
        <v>-5.8173999999999997E-2</v>
      </c>
    </row>
    <row r="59" spans="2:4" x14ac:dyDescent="0.25">
      <c r="B59" t="s">
        <v>350</v>
      </c>
      <c r="C59">
        <v>0.16971181861085016</v>
      </c>
      <c r="D59">
        <v>-5.6994000000000003E-2</v>
      </c>
    </row>
    <row r="60" spans="2:4" x14ac:dyDescent="0.25">
      <c r="B60" t="s">
        <v>1019</v>
      </c>
      <c r="C60">
        <v>1.2162858617144077</v>
      </c>
      <c r="D60">
        <v>-5.6103840000000002E-2</v>
      </c>
    </row>
    <row r="61" spans="2:4" x14ac:dyDescent="0.25">
      <c r="B61" t="s">
        <v>711</v>
      </c>
      <c r="C61">
        <v>1.0921341425598841</v>
      </c>
      <c r="D61">
        <v>-5.2838999999999997E-2</v>
      </c>
    </row>
    <row r="62" spans="2:4" x14ac:dyDescent="0.25">
      <c r="B62" t="s">
        <v>42</v>
      </c>
      <c r="C62">
        <v>0.25534362137301297</v>
      </c>
      <c r="D62">
        <v>-4.9881759999999997E-2</v>
      </c>
    </row>
    <row r="63" spans="2:4" x14ac:dyDescent="0.25">
      <c r="B63" t="s">
        <v>350</v>
      </c>
      <c r="C63">
        <v>0.27061019178051376</v>
      </c>
      <c r="D63">
        <v>-4.3991999999999996E-2</v>
      </c>
    </row>
    <row r="64" spans="2:4" x14ac:dyDescent="0.25">
      <c r="B64" t="s">
        <v>350</v>
      </c>
      <c r="C64">
        <v>0.99167918052240267</v>
      </c>
      <c r="D64">
        <v>-4.2015999999999998E-2</v>
      </c>
    </row>
    <row r="65" spans="2:4" x14ac:dyDescent="0.25">
      <c r="B65" t="s">
        <v>17</v>
      </c>
      <c r="C65">
        <v>0.37214243954882059</v>
      </c>
      <c r="D65">
        <v>-4.1741865600852641E-2</v>
      </c>
    </row>
    <row r="66" spans="2:4" x14ac:dyDescent="0.25">
      <c r="B66" t="s">
        <v>645</v>
      </c>
      <c r="C66">
        <v>9.783790486891164E-2</v>
      </c>
      <c r="D66">
        <v>-4.0222000000000001E-2</v>
      </c>
    </row>
    <row r="67" spans="2:4" x14ac:dyDescent="0.25">
      <c r="B67" t="s">
        <v>645</v>
      </c>
      <c r="C67">
        <v>6.0854241997717891E-2</v>
      </c>
      <c r="D67">
        <v>-3.7907999999999997E-2</v>
      </c>
    </row>
    <row r="68" spans="2:4" x14ac:dyDescent="0.25">
      <c r="B68" t="s">
        <v>645</v>
      </c>
      <c r="C68">
        <v>0.13174345925680525</v>
      </c>
      <c r="D68">
        <v>-3.6999999999999998E-2</v>
      </c>
    </row>
    <row r="69" spans="2:4" x14ac:dyDescent="0.25">
      <c r="B69" t="s">
        <v>350</v>
      </c>
      <c r="C69">
        <v>1.6099245332796488</v>
      </c>
      <c r="D69">
        <v>-3.4661999999999998E-2</v>
      </c>
    </row>
    <row r="70" spans="2:4" x14ac:dyDescent="0.25">
      <c r="B70" t="s">
        <v>711</v>
      </c>
      <c r="C70">
        <v>1.6244131163609208</v>
      </c>
      <c r="D70">
        <v>-3.2625000000000001E-2</v>
      </c>
    </row>
    <row r="71" spans="2:4" x14ac:dyDescent="0.25">
      <c r="B71" t="s">
        <v>1401</v>
      </c>
      <c r="C71">
        <v>9.6702561264818578E-7</v>
      </c>
      <c r="D71">
        <v>-2.9000000000000001E-2</v>
      </c>
    </row>
    <row r="72" spans="2:4" x14ac:dyDescent="0.25">
      <c r="B72" t="s">
        <v>645</v>
      </c>
      <c r="C72">
        <v>0.11631240028484821</v>
      </c>
      <c r="D72">
        <v>-2.8000000000000001E-2</v>
      </c>
    </row>
    <row r="73" spans="2:4" x14ac:dyDescent="0.25">
      <c r="B73" t="s">
        <v>350</v>
      </c>
      <c r="C73">
        <v>0.3493551960317231</v>
      </c>
      <c r="D73">
        <v>-2.6622E-2</v>
      </c>
    </row>
    <row r="74" spans="2:4" x14ac:dyDescent="0.25">
      <c r="B74" t="s">
        <v>350</v>
      </c>
      <c r="C74">
        <v>0.73576940411206249</v>
      </c>
      <c r="D74">
        <v>-2.2752999999999999E-2</v>
      </c>
    </row>
    <row r="75" spans="2:4" x14ac:dyDescent="0.25">
      <c r="B75" t="s">
        <v>645</v>
      </c>
      <c r="C75">
        <v>3.8550511458046284E-2</v>
      </c>
      <c r="D75">
        <v>-2.2000000000000002E-2</v>
      </c>
    </row>
    <row r="76" spans="2:4" x14ac:dyDescent="0.25">
      <c r="B76" t="s">
        <v>17</v>
      </c>
      <c r="C76">
        <v>0.13353013115274415</v>
      </c>
      <c r="D76">
        <v>-1.8700000000000001E-2</v>
      </c>
    </row>
    <row r="77" spans="2:4" x14ac:dyDescent="0.25">
      <c r="B77" t="s">
        <v>32</v>
      </c>
      <c r="C77">
        <v>0.51700505842498823</v>
      </c>
      <c r="D77">
        <v>-1.6559999999999998E-2</v>
      </c>
    </row>
    <row r="78" spans="2:4" x14ac:dyDescent="0.25">
      <c r="B78" t="s">
        <v>709</v>
      </c>
      <c r="C78">
        <v>1.1983616352542561E-3</v>
      </c>
      <c r="D78">
        <v>-1.643059490084986E-2</v>
      </c>
    </row>
    <row r="79" spans="2:4" x14ac:dyDescent="0.25">
      <c r="B79" t="s">
        <v>350</v>
      </c>
      <c r="C79">
        <v>0.78455425089203867</v>
      </c>
      <c r="D79">
        <v>-1.5648000000000002E-2</v>
      </c>
    </row>
    <row r="80" spans="2:4" x14ac:dyDescent="0.25">
      <c r="B80" t="s">
        <v>350</v>
      </c>
      <c r="C80">
        <v>0.83805249314973063</v>
      </c>
      <c r="D80">
        <v>-1.5093000000000001E-2</v>
      </c>
    </row>
    <row r="81" spans="2:4" x14ac:dyDescent="0.25">
      <c r="B81" t="s">
        <v>17</v>
      </c>
      <c r="C81">
        <v>0.37214243954882059</v>
      </c>
      <c r="D81">
        <v>-1.4447592067988669E-2</v>
      </c>
    </row>
    <row r="82" spans="2:4" x14ac:dyDescent="0.25">
      <c r="B82" t="s">
        <v>711</v>
      </c>
      <c r="C82">
        <v>0.64556328641117</v>
      </c>
      <c r="D82">
        <v>-1.2959999999999999E-2</v>
      </c>
    </row>
    <row r="83" spans="2:4" x14ac:dyDescent="0.25">
      <c r="B83" t="s">
        <v>88</v>
      </c>
      <c r="C83">
        <v>3.0120819688617209</v>
      </c>
      <c r="D83">
        <v>-0.01</v>
      </c>
    </row>
    <row r="84" spans="2:4" x14ac:dyDescent="0.25">
      <c r="B84" t="s">
        <v>88</v>
      </c>
      <c r="C84">
        <v>5.5221502762464869</v>
      </c>
      <c r="D84">
        <v>-0.01</v>
      </c>
    </row>
    <row r="85" spans="2:4" x14ac:dyDescent="0.25">
      <c r="B85" t="s">
        <v>42</v>
      </c>
      <c r="C85">
        <v>4.051624560061601</v>
      </c>
      <c r="D85">
        <v>-0.01</v>
      </c>
    </row>
    <row r="86" spans="2:4" x14ac:dyDescent="0.25">
      <c r="B86" t="s">
        <v>645</v>
      </c>
      <c r="C86">
        <v>3.2830112983626512</v>
      </c>
      <c r="D86">
        <v>-0.01</v>
      </c>
    </row>
    <row r="87" spans="2:4" x14ac:dyDescent="0.25">
      <c r="B87" t="s">
        <v>88</v>
      </c>
      <c r="C87">
        <v>2.0549065144369765</v>
      </c>
      <c r="D87">
        <v>-8.3759999999999998E-3</v>
      </c>
    </row>
    <row r="88" spans="2:4" x14ac:dyDescent="0.25">
      <c r="B88" t="s">
        <v>350</v>
      </c>
      <c r="C88">
        <v>2.1096771204225719</v>
      </c>
      <c r="D88">
        <v>-8.2880000000000002E-3</v>
      </c>
    </row>
    <row r="89" spans="2:4" x14ac:dyDescent="0.25">
      <c r="B89" t="s">
        <v>350</v>
      </c>
      <c r="C89">
        <v>0.22261916558193828</v>
      </c>
      <c r="D89">
        <v>-7.5199999999999998E-3</v>
      </c>
    </row>
    <row r="90" spans="2:4" x14ac:dyDescent="0.25">
      <c r="B90" t="s">
        <v>334</v>
      </c>
      <c r="C90">
        <v>4.2286167428083372</v>
      </c>
      <c r="D90">
        <v>-5.7599999999999995E-3</v>
      </c>
    </row>
    <row r="91" spans="2:4" x14ac:dyDescent="0.25">
      <c r="B91" t="s">
        <v>711</v>
      </c>
      <c r="C91">
        <v>0.64556328641117</v>
      </c>
      <c r="D91">
        <v>-5.7599999999999995E-3</v>
      </c>
    </row>
    <row r="92" spans="2:4" x14ac:dyDescent="0.25">
      <c r="B92" t="s">
        <v>17</v>
      </c>
      <c r="C92">
        <v>2.2490090868844241</v>
      </c>
      <c r="D92">
        <v>-5.4279999999999997E-3</v>
      </c>
    </row>
    <row r="93" spans="2:4" x14ac:dyDescent="0.25">
      <c r="B93" t="s">
        <v>1401</v>
      </c>
      <c r="C93">
        <v>8.0224637268201479E-6</v>
      </c>
      <c r="D93">
        <v>-4.0000000000000001E-3</v>
      </c>
    </row>
    <row r="94" spans="2:4" x14ac:dyDescent="0.25">
      <c r="B94" t="s">
        <v>350</v>
      </c>
      <c r="C94">
        <v>0.44066757704032006</v>
      </c>
      <c r="D94">
        <v>-3.7989999999999999E-3</v>
      </c>
    </row>
    <row r="95" spans="2:4" x14ac:dyDescent="0.25">
      <c r="B95" t="s">
        <v>709</v>
      </c>
      <c r="C95">
        <v>0.20251459801131233</v>
      </c>
      <c r="D95">
        <v>-2.0199999999999997E-3</v>
      </c>
    </row>
    <row r="96" spans="2:4" x14ac:dyDescent="0.25">
      <c r="B96" t="s">
        <v>1401</v>
      </c>
      <c r="C96">
        <v>1.3661605365540145E-6</v>
      </c>
      <c r="D96">
        <v>-2E-3</v>
      </c>
    </row>
    <row r="97" spans="2:4" x14ac:dyDescent="0.25">
      <c r="B97" t="s">
        <v>17</v>
      </c>
      <c r="C97">
        <v>-15.597790452170825</v>
      </c>
      <c r="D97">
        <v>-1.4585762696288469E-3</v>
      </c>
    </row>
    <row r="98" spans="2:4" x14ac:dyDescent="0.25">
      <c r="B98" t="s">
        <v>711</v>
      </c>
      <c r="C98">
        <v>0.64556328641117</v>
      </c>
      <c r="D98">
        <v>-1.1519999999999998E-3</v>
      </c>
    </row>
    <row r="99" spans="2:4" x14ac:dyDescent="0.25">
      <c r="B99" t="s">
        <v>645</v>
      </c>
      <c r="C99">
        <v>0.13174345925680525</v>
      </c>
      <c r="D99">
        <v>-6.7200000000000007E-4</v>
      </c>
    </row>
    <row r="100" spans="2:4" x14ac:dyDescent="0.25">
      <c r="B100" t="s">
        <v>711</v>
      </c>
      <c r="C100">
        <v>0.64556328641117</v>
      </c>
      <c r="D100">
        <v>-5.7599999999999991E-4</v>
      </c>
    </row>
    <row r="101" spans="2:4" x14ac:dyDescent="0.25">
      <c r="B101" t="s">
        <v>645</v>
      </c>
      <c r="C101">
        <v>0.13174345925680525</v>
      </c>
      <c r="D101">
        <v>-4.1001897533206821E-4</v>
      </c>
    </row>
    <row r="102" spans="2:4" x14ac:dyDescent="0.25">
      <c r="B102" t="s">
        <v>977</v>
      </c>
      <c r="C102">
        <v>60.953225945389072</v>
      </c>
      <c r="D102">
        <v>-1.6783938594688009E-4</v>
      </c>
    </row>
    <row r="103" spans="2:4" x14ac:dyDescent="0.25">
      <c r="B103" t="s">
        <v>645</v>
      </c>
      <c r="C103">
        <v>0.13174345925680525</v>
      </c>
      <c r="D103">
        <v>-9.6000000000000002E-5</v>
      </c>
    </row>
    <row r="104" spans="2:4" x14ac:dyDescent="0.25">
      <c r="B104" t="s">
        <v>645</v>
      </c>
      <c r="C104">
        <v>0.13174345925680525</v>
      </c>
      <c r="D104">
        <v>-9.6000000000000002E-5</v>
      </c>
    </row>
    <row r="105" spans="2:4" x14ac:dyDescent="0.25">
      <c r="B105" t="s">
        <v>468</v>
      </c>
      <c r="C105">
        <v>0.3666693981870715</v>
      </c>
      <c r="D105">
        <v>0</v>
      </c>
    </row>
    <row r="106" spans="2:4" x14ac:dyDescent="0.25">
      <c r="B106" t="s">
        <v>711</v>
      </c>
      <c r="C106">
        <v>0.64556328641117</v>
      </c>
      <c r="D106">
        <v>0</v>
      </c>
    </row>
    <row r="107" spans="2:4" x14ac:dyDescent="0.25">
      <c r="B107" t="s">
        <v>17</v>
      </c>
      <c r="C107">
        <v>0.37214243954882059</v>
      </c>
      <c r="D107">
        <v>0</v>
      </c>
    </row>
    <row r="108" spans="2:4" x14ac:dyDescent="0.25">
      <c r="B108" t="s">
        <v>32</v>
      </c>
      <c r="C108">
        <v>1.0340101168499765</v>
      </c>
      <c r="D108">
        <v>0</v>
      </c>
    </row>
    <row r="109" spans="2:4" x14ac:dyDescent="0.25">
      <c r="B109" t="s">
        <v>468</v>
      </c>
      <c r="C109">
        <v>0.73333879637414301</v>
      </c>
      <c r="D109">
        <v>0</v>
      </c>
    </row>
    <row r="110" spans="2:4" x14ac:dyDescent="0.25">
      <c r="B110" t="s">
        <v>32</v>
      </c>
      <c r="C110">
        <v>1.0340101168499765</v>
      </c>
      <c r="D110">
        <v>0</v>
      </c>
    </row>
    <row r="111" spans="2:4" x14ac:dyDescent="0.25">
      <c r="B111" t="s">
        <v>1401</v>
      </c>
      <c r="C111">
        <v>1.3661605365540145E-6</v>
      </c>
      <c r="D111">
        <v>0</v>
      </c>
    </row>
    <row r="112" spans="2:4" x14ac:dyDescent="0.25">
      <c r="B112" t="s">
        <v>468</v>
      </c>
      <c r="C112">
        <v>0.73333879637414301</v>
      </c>
      <c r="D112">
        <v>0</v>
      </c>
    </row>
    <row r="113" spans="2:4" x14ac:dyDescent="0.25">
      <c r="B113" t="s">
        <v>1401</v>
      </c>
      <c r="C113">
        <v>13.999746154644427</v>
      </c>
      <c r="D113">
        <v>2.9708568943018707E-8</v>
      </c>
    </row>
    <row r="114" spans="2:4" x14ac:dyDescent="0.25">
      <c r="B114" t="s">
        <v>709</v>
      </c>
      <c r="C114">
        <v>19.774916909635877</v>
      </c>
      <c r="D114">
        <v>5.7566684812193788E-6</v>
      </c>
    </row>
    <row r="115" spans="2:4" x14ac:dyDescent="0.25">
      <c r="B115" t="s">
        <v>88</v>
      </c>
      <c r="C115">
        <v>7.9401712475562145E-2</v>
      </c>
      <c r="D115">
        <v>1.6193499999999999E-4</v>
      </c>
    </row>
    <row r="116" spans="2:4" x14ac:dyDescent="0.25">
      <c r="B116" t="s">
        <v>17</v>
      </c>
      <c r="C116">
        <v>60.918046638386542</v>
      </c>
      <c r="D116">
        <v>3.6890744718734561E-4</v>
      </c>
    </row>
    <row r="117" spans="2:4" x14ac:dyDescent="0.25">
      <c r="B117" t="s">
        <v>88</v>
      </c>
      <c r="C117">
        <v>1.7116047101157637</v>
      </c>
      <c r="D117">
        <v>4.1899999999999999E-4</v>
      </c>
    </row>
    <row r="118" spans="2:4" x14ac:dyDescent="0.25">
      <c r="B118" t="s">
        <v>88</v>
      </c>
      <c r="C118">
        <v>0.23820513742668648</v>
      </c>
      <c r="D118">
        <v>7.1301707779886146E-4</v>
      </c>
    </row>
    <row r="119" spans="2:4" x14ac:dyDescent="0.25">
      <c r="B119" t="s">
        <v>32</v>
      </c>
      <c r="C119">
        <v>1.0340101168499765</v>
      </c>
      <c r="D119">
        <v>1E-3</v>
      </c>
    </row>
    <row r="120" spans="2:4" x14ac:dyDescent="0.25">
      <c r="B120" t="s">
        <v>17</v>
      </c>
      <c r="C120">
        <v>0.82996648470532797</v>
      </c>
      <c r="D120">
        <v>1.5600000000000002E-3</v>
      </c>
    </row>
    <row r="121" spans="2:4" x14ac:dyDescent="0.25">
      <c r="B121" t="s">
        <v>42</v>
      </c>
      <c r="C121">
        <v>5.8924889941501526</v>
      </c>
      <c r="D121">
        <v>1.8049273372797558E-3</v>
      </c>
    </row>
    <row r="122" spans="2:4" x14ac:dyDescent="0.25">
      <c r="B122" t="s">
        <v>645</v>
      </c>
      <c r="C122">
        <v>2.8482383538414773</v>
      </c>
      <c r="D122">
        <v>2.3487857142857138E-3</v>
      </c>
    </row>
    <row r="123" spans="2:4" x14ac:dyDescent="0.25">
      <c r="B123" t="s">
        <v>17</v>
      </c>
      <c r="C123">
        <v>0.67687119212706159</v>
      </c>
      <c r="D123">
        <v>2.5959999999999998E-3</v>
      </c>
    </row>
    <row r="124" spans="2:4" x14ac:dyDescent="0.25">
      <c r="B124" t="s">
        <v>645</v>
      </c>
      <c r="C124">
        <v>0.13174345925680525</v>
      </c>
      <c r="D124">
        <v>3.087868998053629E-3</v>
      </c>
    </row>
    <row r="125" spans="2:4" x14ac:dyDescent="0.25">
      <c r="B125" t="s">
        <v>42</v>
      </c>
      <c r="C125">
        <v>0.19730912810024159</v>
      </c>
      <c r="D125">
        <v>3.3119999999999998E-3</v>
      </c>
    </row>
    <row r="126" spans="2:4" x14ac:dyDescent="0.25">
      <c r="B126" t="s">
        <v>334</v>
      </c>
      <c r="C126">
        <v>7.3889064712923949</v>
      </c>
      <c r="D126">
        <v>3.3210669569951005E-3</v>
      </c>
    </row>
    <row r="127" spans="2:4" x14ac:dyDescent="0.25">
      <c r="B127" t="s">
        <v>88</v>
      </c>
      <c r="C127">
        <v>0.66089212937987551</v>
      </c>
      <c r="D127">
        <v>3.7979999999999997E-3</v>
      </c>
    </row>
    <row r="128" spans="2:4" x14ac:dyDescent="0.25">
      <c r="B128" t="s">
        <v>88</v>
      </c>
      <c r="C128">
        <v>1.5102032519300816</v>
      </c>
      <c r="D128">
        <v>3.8940000000000003E-3</v>
      </c>
    </row>
    <row r="129" spans="2:4" x14ac:dyDescent="0.25">
      <c r="B129" t="s">
        <v>468</v>
      </c>
      <c r="C129">
        <v>0.3666693981870715</v>
      </c>
      <c r="D129">
        <v>3.9644475931666671E-3</v>
      </c>
    </row>
    <row r="130" spans="2:4" x14ac:dyDescent="0.25">
      <c r="B130" t="s">
        <v>350</v>
      </c>
      <c r="C130">
        <v>1.0791047459035861</v>
      </c>
      <c r="D130">
        <v>4.1370000000000001E-3</v>
      </c>
    </row>
    <row r="131" spans="2:4" x14ac:dyDescent="0.25">
      <c r="B131" t="s">
        <v>350</v>
      </c>
      <c r="C131">
        <v>0.50205311896121629</v>
      </c>
      <c r="D131">
        <v>4.4460000000000003E-3</v>
      </c>
    </row>
    <row r="132" spans="2:4" x14ac:dyDescent="0.25">
      <c r="B132" t="s">
        <v>350</v>
      </c>
      <c r="C132">
        <v>1.1001899146818037</v>
      </c>
      <c r="D132">
        <v>4.7339999999999995E-3</v>
      </c>
    </row>
    <row r="133" spans="2:4" x14ac:dyDescent="0.25">
      <c r="B133" t="s">
        <v>88</v>
      </c>
      <c r="C133">
        <v>1.4762502542991045</v>
      </c>
      <c r="D133">
        <v>4.8579999999999995E-3</v>
      </c>
    </row>
    <row r="134" spans="2:4" x14ac:dyDescent="0.25">
      <c r="B134" t="s">
        <v>88</v>
      </c>
      <c r="C134">
        <v>1.4036985958938708</v>
      </c>
      <c r="D134">
        <v>5.62E-3</v>
      </c>
    </row>
    <row r="135" spans="2:4" x14ac:dyDescent="0.25">
      <c r="B135" t="s">
        <v>711</v>
      </c>
      <c r="C135">
        <v>0.64556328641117</v>
      </c>
      <c r="D135">
        <v>5.7599999999999995E-3</v>
      </c>
    </row>
    <row r="136" spans="2:4" x14ac:dyDescent="0.25">
      <c r="B136" t="s">
        <v>42</v>
      </c>
      <c r="C136">
        <v>5.8221849992653389</v>
      </c>
      <c r="D136">
        <v>6.2317322345356325E-3</v>
      </c>
    </row>
    <row r="137" spans="2:4" x14ac:dyDescent="0.25">
      <c r="B137" t="s">
        <v>88</v>
      </c>
      <c r="C137">
        <v>1.0151855361512561</v>
      </c>
      <c r="D137">
        <v>8.124000000000001E-3</v>
      </c>
    </row>
    <row r="138" spans="2:4" x14ac:dyDescent="0.25">
      <c r="B138" t="s">
        <v>17</v>
      </c>
      <c r="C138">
        <v>1.8496395944861597</v>
      </c>
      <c r="D138">
        <v>0.01</v>
      </c>
    </row>
    <row r="139" spans="2:4" x14ac:dyDescent="0.25">
      <c r="B139" t="s">
        <v>350</v>
      </c>
      <c r="C139">
        <v>0.7320373104098018</v>
      </c>
      <c r="D139">
        <v>1.0164000000000001E-2</v>
      </c>
    </row>
    <row r="140" spans="2:4" x14ac:dyDescent="0.25">
      <c r="B140" t="s">
        <v>350</v>
      </c>
      <c r="C140">
        <v>1.2750160892430888</v>
      </c>
      <c r="D140">
        <v>1.0503999999999999E-2</v>
      </c>
    </row>
    <row r="141" spans="2:4" x14ac:dyDescent="0.25">
      <c r="B141" t="s">
        <v>977</v>
      </c>
      <c r="C141">
        <v>0.15039437862144028</v>
      </c>
      <c r="D141">
        <v>1.3299999999999999E-2</v>
      </c>
    </row>
    <row r="142" spans="2:4" x14ac:dyDescent="0.25">
      <c r="B142" t="s">
        <v>42</v>
      </c>
      <c r="C142">
        <v>0.25534362137301297</v>
      </c>
      <c r="D142">
        <v>1.331444759206799E-2</v>
      </c>
    </row>
    <row r="143" spans="2:4" x14ac:dyDescent="0.25">
      <c r="B143" t="s">
        <v>88</v>
      </c>
      <c r="C143">
        <v>7.9401712475562145E-2</v>
      </c>
      <c r="D143">
        <v>1.3576000000000001E-2</v>
      </c>
    </row>
    <row r="144" spans="2:4" x14ac:dyDescent="0.25">
      <c r="B144" t="s">
        <v>17</v>
      </c>
      <c r="C144">
        <v>0.46240989862153992</v>
      </c>
      <c r="D144">
        <v>1.3600000000000001E-2</v>
      </c>
    </row>
    <row r="145" spans="2:4" x14ac:dyDescent="0.25">
      <c r="B145" t="s">
        <v>42</v>
      </c>
      <c r="C145">
        <v>0.12767181068650649</v>
      </c>
      <c r="D145">
        <v>1.4178216318785578E-2</v>
      </c>
    </row>
    <row r="146" spans="2:4" x14ac:dyDescent="0.25">
      <c r="B146" t="s">
        <v>17</v>
      </c>
      <c r="C146">
        <v>2.0474606032946174</v>
      </c>
      <c r="D146">
        <v>1.5041314689346981E-2</v>
      </c>
    </row>
    <row r="147" spans="2:4" x14ac:dyDescent="0.25">
      <c r="B147" t="s">
        <v>468</v>
      </c>
      <c r="C147">
        <v>5.4566140014036497</v>
      </c>
      <c r="D147">
        <v>1.6603704E-2</v>
      </c>
    </row>
    <row r="148" spans="2:4" x14ac:dyDescent="0.25">
      <c r="B148" t="s">
        <v>350</v>
      </c>
      <c r="C148">
        <v>0.72693829190280956</v>
      </c>
      <c r="D148">
        <v>1.7399999999999999E-2</v>
      </c>
    </row>
    <row r="149" spans="2:4" x14ac:dyDescent="0.25">
      <c r="B149" t="s">
        <v>1401</v>
      </c>
      <c r="C149">
        <v>3.7639169045017154E-6</v>
      </c>
      <c r="D149">
        <v>1.77E-2</v>
      </c>
    </row>
    <row r="150" spans="2:4" x14ac:dyDescent="0.25">
      <c r="B150" t="s">
        <v>88</v>
      </c>
      <c r="C150">
        <v>1.562921613515486</v>
      </c>
      <c r="D150">
        <v>1.7711999999999999E-2</v>
      </c>
    </row>
    <row r="151" spans="2:4" x14ac:dyDescent="0.25">
      <c r="B151" t="s">
        <v>350</v>
      </c>
      <c r="C151">
        <v>0.45078596305936036</v>
      </c>
      <c r="D151">
        <v>1.8156000000000002E-2</v>
      </c>
    </row>
    <row r="152" spans="2:4" x14ac:dyDescent="0.25">
      <c r="B152" t="s">
        <v>42</v>
      </c>
      <c r="C152">
        <v>0.18125688821328215</v>
      </c>
      <c r="D152">
        <v>1.9E-2</v>
      </c>
    </row>
    <row r="153" spans="2:4" x14ac:dyDescent="0.25">
      <c r="B153" t="s">
        <v>468</v>
      </c>
      <c r="C153">
        <v>0.3666693981870715</v>
      </c>
      <c r="D153">
        <v>1.9031241600000002E-2</v>
      </c>
    </row>
    <row r="154" spans="2:4" x14ac:dyDescent="0.25">
      <c r="B154" t="s">
        <v>1401</v>
      </c>
      <c r="C154">
        <v>3.4732553602866279E-5</v>
      </c>
      <c r="D154">
        <v>1.9823957584471603E-2</v>
      </c>
    </row>
    <row r="155" spans="2:4" x14ac:dyDescent="0.25">
      <c r="B155" t="s">
        <v>42</v>
      </c>
      <c r="C155">
        <v>0.25534362137301297</v>
      </c>
      <c r="D155">
        <v>2.1000000000000001E-2</v>
      </c>
    </row>
    <row r="156" spans="2:4" x14ac:dyDescent="0.25">
      <c r="B156" t="s">
        <v>42</v>
      </c>
      <c r="C156">
        <v>0.39889411983728845</v>
      </c>
      <c r="D156">
        <v>2.1329999999999998E-2</v>
      </c>
    </row>
    <row r="157" spans="2:4" x14ac:dyDescent="0.25">
      <c r="B157" t="s">
        <v>711</v>
      </c>
      <c r="C157">
        <v>1.2181637306763067</v>
      </c>
      <c r="D157">
        <v>2.2235999999999999E-2</v>
      </c>
    </row>
    <row r="158" spans="2:4" x14ac:dyDescent="0.25">
      <c r="B158" t="s">
        <v>645</v>
      </c>
      <c r="C158">
        <v>27.819855161298324</v>
      </c>
      <c r="D158">
        <v>2.2540000000000001E-2</v>
      </c>
    </row>
    <row r="159" spans="2:4" x14ac:dyDescent="0.25">
      <c r="B159" t="s">
        <v>977</v>
      </c>
      <c r="C159">
        <v>0.23777139436981223</v>
      </c>
      <c r="D159">
        <v>2.29E-2</v>
      </c>
    </row>
    <row r="160" spans="2:4" x14ac:dyDescent="0.25">
      <c r="B160" t="s">
        <v>17</v>
      </c>
      <c r="C160">
        <v>1.1525670454175971</v>
      </c>
      <c r="D160">
        <v>2.4072E-2</v>
      </c>
    </row>
    <row r="161" spans="2:4" x14ac:dyDescent="0.25">
      <c r="B161" t="s">
        <v>17</v>
      </c>
      <c r="C161">
        <v>0.37214243954882059</v>
      </c>
      <c r="D161">
        <v>2.6312246100000002E-2</v>
      </c>
    </row>
    <row r="162" spans="2:4" x14ac:dyDescent="0.25">
      <c r="B162" t="s">
        <v>17</v>
      </c>
      <c r="C162">
        <v>0.11645878928246191</v>
      </c>
      <c r="D162">
        <v>2.7E-2</v>
      </c>
    </row>
    <row r="163" spans="2:4" x14ac:dyDescent="0.25">
      <c r="B163" t="s">
        <v>350</v>
      </c>
      <c r="C163">
        <v>0.17226993991327347</v>
      </c>
      <c r="D163">
        <v>2.7317999999999999E-2</v>
      </c>
    </row>
    <row r="164" spans="2:4" x14ac:dyDescent="0.25">
      <c r="B164" t="s">
        <v>88</v>
      </c>
      <c r="C164">
        <v>0.23820513742668648</v>
      </c>
      <c r="D164">
        <v>2.8000000000000001E-2</v>
      </c>
    </row>
    <row r="165" spans="2:4" x14ac:dyDescent="0.25">
      <c r="B165" t="s">
        <v>32</v>
      </c>
      <c r="C165">
        <v>0.51700505842498823</v>
      </c>
      <c r="D165">
        <v>2.8294E-2</v>
      </c>
    </row>
    <row r="166" spans="2:4" x14ac:dyDescent="0.25">
      <c r="B166" t="s">
        <v>468</v>
      </c>
      <c r="C166">
        <v>3.9910766676445859</v>
      </c>
      <c r="D166">
        <v>2.8478384999999998E-2</v>
      </c>
    </row>
    <row r="167" spans="2:4" x14ac:dyDescent="0.25">
      <c r="B167" t="s">
        <v>707</v>
      </c>
      <c r="C167">
        <v>4.0454458695069377E-3</v>
      </c>
      <c r="D167">
        <v>2.8988744648056172E-2</v>
      </c>
    </row>
    <row r="168" spans="2:4" x14ac:dyDescent="0.25">
      <c r="B168" t="s">
        <v>88</v>
      </c>
      <c r="C168">
        <v>1.5442896443529139</v>
      </c>
      <c r="D168">
        <v>0.03</v>
      </c>
    </row>
    <row r="169" spans="2:4" x14ac:dyDescent="0.25">
      <c r="B169" t="s">
        <v>42</v>
      </c>
      <c r="C169">
        <v>1.3843193585454014</v>
      </c>
      <c r="D169">
        <v>0.03</v>
      </c>
    </row>
    <row r="170" spans="2:4" x14ac:dyDescent="0.25">
      <c r="B170" t="s">
        <v>350</v>
      </c>
      <c r="C170">
        <v>0.43948883660790766</v>
      </c>
      <c r="D170">
        <v>3.1320000000000001E-2</v>
      </c>
    </row>
    <row r="171" spans="2:4" x14ac:dyDescent="0.25">
      <c r="B171" t="s">
        <v>17</v>
      </c>
      <c r="C171">
        <v>0.37214243954882059</v>
      </c>
      <c r="D171">
        <v>3.1673175025010408E-2</v>
      </c>
    </row>
    <row r="172" spans="2:4" x14ac:dyDescent="0.25">
      <c r="B172" t="s">
        <v>42</v>
      </c>
      <c r="C172">
        <v>0.26973625399859147</v>
      </c>
      <c r="D172">
        <v>3.2669999999999998E-2</v>
      </c>
    </row>
    <row r="173" spans="2:4" x14ac:dyDescent="0.25">
      <c r="B173" t="s">
        <v>88</v>
      </c>
      <c r="C173">
        <v>1.5016396269037287</v>
      </c>
      <c r="D173">
        <v>3.3239999999999999E-2</v>
      </c>
    </row>
    <row r="174" spans="2:4" x14ac:dyDescent="0.25">
      <c r="B174" t="s">
        <v>17</v>
      </c>
      <c r="C174">
        <v>0.37214243954882059</v>
      </c>
      <c r="D174">
        <v>3.4090000000000002E-2</v>
      </c>
    </row>
    <row r="175" spans="2:4" x14ac:dyDescent="0.25">
      <c r="B175" t="s">
        <v>42</v>
      </c>
      <c r="C175">
        <v>0.26512782864525947</v>
      </c>
      <c r="D175">
        <v>3.4383999999999998E-2</v>
      </c>
    </row>
    <row r="176" spans="2:4" x14ac:dyDescent="0.25">
      <c r="B176" t="s">
        <v>350</v>
      </c>
      <c r="C176">
        <v>8.5806427937781447</v>
      </c>
      <c r="D176">
        <v>3.6418943297909206E-2</v>
      </c>
    </row>
    <row r="177" spans="2:4" x14ac:dyDescent="0.25">
      <c r="B177" t="s">
        <v>350</v>
      </c>
      <c r="C177">
        <v>0.41613127645443099</v>
      </c>
      <c r="D177">
        <v>3.7547999999999998E-2</v>
      </c>
    </row>
    <row r="178" spans="2:4" x14ac:dyDescent="0.25">
      <c r="B178" t="s">
        <v>17</v>
      </c>
      <c r="C178">
        <v>1.0192060830699659</v>
      </c>
      <c r="D178">
        <v>3.7929000000000004E-2</v>
      </c>
    </row>
    <row r="179" spans="2:4" x14ac:dyDescent="0.25">
      <c r="B179" t="s">
        <v>350</v>
      </c>
      <c r="C179">
        <v>2.3193351692659681</v>
      </c>
      <c r="D179">
        <v>3.8496000000000002E-2</v>
      </c>
    </row>
    <row r="180" spans="2:4" x14ac:dyDescent="0.25">
      <c r="B180" t="s">
        <v>42</v>
      </c>
      <c r="C180">
        <v>0.3262135560300029</v>
      </c>
      <c r="D180">
        <v>3.8812999999999993E-2</v>
      </c>
    </row>
    <row r="181" spans="2:4" x14ac:dyDescent="0.25">
      <c r="B181" t="s">
        <v>645</v>
      </c>
      <c r="C181">
        <v>1.261974083036101</v>
      </c>
      <c r="D181">
        <v>3.9258545454545456E-2</v>
      </c>
    </row>
    <row r="182" spans="2:4" x14ac:dyDescent="0.25">
      <c r="B182" t="s">
        <v>42</v>
      </c>
      <c r="C182">
        <v>1.3737695068513536</v>
      </c>
      <c r="D182">
        <v>4.07E-2</v>
      </c>
    </row>
    <row r="183" spans="2:4" x14ac:dyDescent="0.25">
      <c r="B183" t="s">
        <v>645</v>
      </c>
      <c r="C183">
        <v>0.12121725283186738</v>
      </c>
      <c r="D183">
        <v>4.1420000000000005E-2</v>
      </c>
    </row>
    <row r="184" spans="2:4" x14ac:dyDescent="0.25">
      <c r="B184" t="s">
        <v>1401</v>
      </c>
      <c r="C184">
        <v>6.4777657421529143E-7</v>
      </c>
      <c r="D184">
        <v>4.2000000000000003E-2</v>
      </c>
    </row>
    <row r="185" spans="2:4" x14ac:dyDescent="0.25">
      <c r="B185" t="s">
        <v>17</v>
      </c>
      <c r="C185">
        <v>0.98106767741486556</v>
      </c>
      <c r="D185">
        <v>4.2419999999999999E-2</v>
      </c>
    </row>
    <row r="186" spans="2:4" x14ac:dyDescent="0.25">
      <c r="B186" t="s">
        <v>42</v>
      </c>
      <c r="C186">
        <v>0.23636840284387778</v>
      </c>
      <c r="D186">
        <v>4.2595739999999993E-2</v>
      </c>
    </row>
    <row r="187" spans="2:4" x14ac:dyDescent="0.25">
      <c r="B187" t="s">
        <v>645</v>
      </c>
      <c r="C187">
        <v>0.13174345925680525</v>
      </c>
      <c r="D187">
        <v>4.2999999999999997E-2</v>
      </c>
    </row>
    <row r="188" spans="2:4" x14ac:dyDescent="0.25">
      <c r="B188" t="s">
        <v>17</v>
      </c>
      <c r="C188">
        <v>0.37214243954882059</v>
      </c>
      <c r="D188">
        <v>4.2999999999999997E-2</v>
      </c>
    </row>
    <row r="189" spans="2:4" x14ac:dyDescent="0.25">
      <c r="B189" t="s">
        <v>17</v>
      </c>
      <c r="C189">
        <v>0.94291638017259316</v>
      </c>
      <c r="D189">
        <v>4.4921000000000003E-2</v>
      </c>
    </row>
    <row r="190" spans="2:4" x14ac:dyDescent="0.25">
      <c r="B190" t="s">
        <v>88</v>
      </c>
      <c r="C190">
        <v>0.23820513742668648</v>
      </c>
      <c r="D190">
        <v>4.4999999999999998E-2</v>
      </c>
    </row>
    <row r="191" spans="2:4" x14ac:dyDescent="0.25">
      <c r="B191" t="s">
        <v>32</v>
      </c>
      <c r="C191">
        <v>1.1911242229071497</v>
      </c>
      <c r="D191">
        <v>4.6885330104119514E-2</v>
      </c>
    </row>
    <row r="192" spans="2:4" x14ac:dyDescent="0.25">
      <c r="B192" t="s">
        <v>32</v>
      </c>
      <c r="C192">
        <v>1.0340101168499765</v>
      </c>
      <c r="D192">
        <v>4.7E-2</v>
      </c>
    </row>
    <row r="193" spans="2:4" x14ac:dyDescent="0.25">
      <c r="B193" t="s">
        <v>645</v>
      </c>
      <c r="C193">
        <v>6.0305260328682629E-2</v>
      </c>
      <c r="D193">
        <v>4.9503999999999992E-2</v>
      </c>
    </row>
    <row r="194" spans="2:4" x14ac:dyDescent="0.25">
      <c r="B194" t="s">
        <v>645</v>
      </c>
      <c r="C194">
        <v>0.37588665516780206</v>
      </c>
      <c r="D194">
        <v>4.9818997797356837E-2</v>
      </c>
    </row>
    <row r="195" spans="2:4" x14ac:dyDescent="0.25">
      <c r="B195" t="s">
        <v>17</v>
      </c>
      <c r="C195">
        <v>1.4978263167004475</v>
      </c>
      <c r="D195">
        <v>0.05</v>
      </c>
    </row>
    <row r="196" spans="2:4" x14ac:dyDescent="0.25">
      <c r="B196" t="s">
        <v>1019</v>
      </c>
      <c r="C196">
        <v>0.94542072506463459</v>
      </c>
      <c r="D196">
        <v>5.1933960000000001E-2</v>
      </c>
    </row>
    <row r="197" spans="2:4" x14ac:dyDescent="0.25">
      <c r="B197" t="s">
        <v>17</v>
      </c>
      <c r="C197">
        <v>1.0043385617171825</v>
      </c>
      <c r="D197">
        <v>5.3592000000000008E-2</v>
      </c>
    </row>
    <row r="198" spans="2:4" x14ac:dyDescent="0.25">
      <c r="B198" t="s">
        <v>17</v>
      </c>
      <c r="C198">
        <v>0.37214243954882059</v>
      </c>
      <c r="D198">
        <v>5.6000000000000001E-2</v>
      </c>
    </row>
    <row r="199" spans="2:4" x14ac:dyDescent="0.25">
      <c r="B199" t="s">
        <v>711</v>
      </c>
      <c r="C199">
        <v>1.5002541520530799</v>
      </c>
      <c r="D199">
        <v>5.8874999999999997E-2</v>
      </c>
    </row>
    <row r="200" spans="2:4" x14ac:dyDescent="0.25">
      <c r="B200" t="s">
        <v>709</v>
      </c>
      <c r="C200">
        <v>1.1983616352542561E-3</v>
      </c>
      <c r="D200">
        <v>6.0283150009193667E-2</v>
      </c>
    </row>
    <row r="201" spans="2:4" x14ac:dyDescent="0.25">
      <c r="B201" t="s">
        <v>17</v>
      </c>
      <c r="C201">
        <v>0.84454267433218755</v>
      </c>
      <c r="D201">
        <v>6.0885000000000002E-2</v>
      </c>
    </row>
    <row r="202" spans="2:4" x14ac:dyDescent="0.25">
      <c r="B202" t="s">
        <v>32</v>
      </c>
      <c r="C202">
        <v>1.0340101168499765</v>
      </c>
      <c r="D202">
        <v>6.1728609600000005E-2</v>
      </c>
    </row>
    <row r="203" spans="2:4" x14ac:dyDescent="0.25">
      <c r="B203" t="s">
        <v>468</v>
      </c>
      <c r="C203">
        <v>1.2394068166600813</v>
      </c>
      <c r="D203">
        <v>6.2006999999999993E-2</v>
      </c>
    </row>
    <row r="204" spans="2:4" x14ac:dyDescent="0.25">
      <c r="B204" t="s">
        <v>17</v>
      </c>
      <c r="C204">
        <v>0.37626045331913122</v>
      </c>
      <c r="D204">
        <v>6.5135000000000012E-2</v>
      </c>
    </row>
    <row r="205" spans="2:4" x14ac:dyDescent="0.25">
      <c r="B205" t="s">
        <v>1401</v>
      </c>
      <c r="C205">
        <v>5.8873679787072768E-7</v>
      </c>
      <c r="D205">
        <v>6.6000000000000003E-2</v>
      </c>
    </row>
    <row r="206" spans="2:4" x14ac:dyDescent="0.25">
      <c r="B206" t="s">
        <v>711</v>
      </c>
      <c r="C206">
        <v>1.29112657282234</v>
      </c>
      <c r="D206">
        <v>6.6811686436115361E-2</v>
      </c>
    </row>
    <row r="207" spans="2:4" x14ac:dyDescent="0.25">
      <c r="B207" t="s">
        <v>1019</v>
      </c>
      <c r="C207">
        <v>1.6068608201033019</v>
      </c>
      <c r="D207">
        <v>6.8793542999999999E-2</v>
      </c>
    </row>
    <row r="208" spans="2:4" x14ac:dyDescent="0.25">
      <c r="B208" t="s">
        <v>17</v>
      </c>
      <c r="C208">
        <v>0.52737740406493072</v>
      </c>
      <c r="D208">
        <v>7.0986555555555553E-2</v>
      </c>
    </row>
    <row r="209" spans="2:4" x14ac:dyDescent="0.25">
      <c r="B209" t="s">
        <v>42</v>
      </c>
      <c r="C209">
        <v>0.25534362137301297</v>
      </c>
      <c r="D209">
        <v>7.1999999999999995E-2</v>
      </c>
    </row>
    <row r="210" spans="2:4" x14ac:dyDescent="0.25">
      <c r="B210" t="s">
        <v>42</v>
      </c>
      <c r="C210">
        <v>0.12767181068650649</v>
      </c>
      <c r="D210">
        <v>7.4646230400000013E-2</v>
      </c>
    </row>
    <row r="211" spans="2:4" x14ac:dyDescent="0.25">
      <c r="B211" t="s">
        <v>42</v>
      </c>
      <c r="C211">
        <v>0.2657313419673914</v>
      </c>
      <c r="D211">
        <v>7.5472999999999985E-2</v>
      </c>
    </row>
    <row r="212" spans="2:4" x14ac:dyDescent="0.25">
      <c r="B212" t="s">
        <v>88</v>
      </c>
      <c r="C212">
        <v>0.23820513742668648</v>
      </c>
      <c r="D212">
        <v>7.6999999999999999E-2</v>
      </c>
    </row>
    <row r="213" spans="2:4" x14ac:dyDescent="0.25">
      <c r="B213" t="s">
        <v>42</v>
      </c>
      <c r="C213">
        <v>0.28019351665361064</v>
      </c>
      <c r="D213">
        <v>7.6999999999999999E-2</v>
      </c>
    </row>
    <row r="214" spans="2:4" x14ac:dyDescent="0.25">
      <c r="B214" t="s">
        <v>42</v>
      </c>
      <c r="C214">
        <v>0.25534362137301297</v>
      </c>
      <c r="D214">
        <v>7.7494000000000007E-2</v>
      </c>
    </row>
    <row r="215" spans="2:4" x14ac:dyDescent="0.25">
      <c r="B215" t="s">
        <v>42</v>
      </c>
      <c r="C215">
        <v>0.11451720772664432</v>
      </c>
      <c r="D215">
        <v>7.7499999999999999E-2</v>
      </c>
    </row>
    <row r="216" spans="2:4" x14ac:dyDescent="0.25">
      <c r="B216" t="s">
        <v>42</v>
      </c>
      <c r="C216">
        <v>0.21413683003093098</v>
      </c>
      <c r="D216">
        <v>7.8048000000000006E-2</v>
      </c>
    </row>
    <row r="217" spans="2:4" x14ac:dyDescent="0.25">
      <c r="B217" t="s">
        <v>645</v>
      </c>
      <c r="C217">
        <v>9.3292237728472005E-2</v>
      </c>
      <c r="D217">
        <v>0.08</v>
      </c>
    </row>
    <row r="218" spans="2:4" x14ac:dyDescent="0.25">
      <c r="B218" t="s">
        <v>32</v>
      </c>
      <c r="C218">
        <v>2.5410044835636625</v>
      </c>
      <c r="D218">
        <v>0.08</v>
      </c>
    </row>
    <row r="219" spans="2:4" x14ac:dyDescent="0.25">
      <c r="B219" t="s">
        <v>42</v>
      </c>
      <c r="C219">
        <v>7.75179467537946E-2</v>
      </c>
      <c r="D219">
        <v>8.1536399999999981E-2</v>
      </c>
    </row>
    <row r="220" spans="2:4" x14ac:dyDescent="0.25">
      <c r="B220" t="s">
        <v>645</v>
      </c>
      <c r="C220">
        <v>0.15508320037979761</v>
      </c>
      <c r="D220">
        <v>8.3999999999999991E-2</v>
      </c>
    </row>
    <row r="221" spans="2:4" x14ac:dyDescent="0.25">
      <c r="B221" t="s">
        <v>42</v>
      </c>
      <c r="C221">
        <v>0.11241821365237097</v>
      </c>
      <c r="D221">
        <v>8.4245E-2</v>
      </c>
    </row>
    <row r="222" spans="2:4" x14ac:dyDescent="0.25">
      <c r="B222" t="s">
        <v>468</v>
      </c>
      <c r="C222">
        <v>0.73333879637414301</v>
      </c>
      <c r="D222">
        <v>8.5000000000000006E-2</v>
      </c>
    </row>
    <row r="223" spans="2:4" x14ac:dyDescent="0.25">
      <c r="B223" t="s">
        <v>1401</v>
      </c>
      <c r="C223">
        <v>7.8520076500388974E-6</v>
      </c>
      <c r="D223">
        <v>8.6267743353109202E-2</v>
      </c>
    </row>
    <row r="224" spans="2:4" x14ac:dyDescent="0.25">
      <c r="B224" t="s">
        <v>645</v>
      </c>
      <c r="C224">
        <v>6.7069027750458463E-2</v>
      </c>
      <c r="D224">
        <v>8.6999999999999994E-2</v>
      </c>
    </row>
    <row r="225" spans="2:4" x14ac:dyDescent="0.25">
      <c r="B225" t="s">
        <v>645</v>
      </c>
      <c r="C225">
        <v>0.66727811503388756</v>
      </c>
      <c r="D225">
        <v>8.8359999999999994E-2</v>
      </c>
    </row>
    <row r="226" spans="2:4" x14ac:dyDescent="0.25">
      <c r="B226" t="s">
        <v>42</v>
      </c>
      <c r="C226">
        <v>0.25534362137301297</v>
      </c>
      <c r="D226">
        <v>8.8999999999999996E-2</v>
      </c>
    </row>
    <row r="227" spans="2:4" x14ac:dyDescent="0.25">
      <c r="B227" t="s">
        <v>645</v>
      </c>
      <c r="C227">
        <v>0.36186080088619443</v>
      </c>
      <c r="D227">
        <v>0.09</v>
      </c>
    </row>
    <row r="228" spans="2:4" x14ac:dyDescent="0.25">
      <c r="B228" t="s">
        <v>468</v>
      </c>
      <c r="C228">
        <v>2.1278991419123772</v>
      </c>
      <c r="D228">
        <v>0.09</v>
      </c>
    </row>
    <row r="229" spans="2:4" x14ac:dyDescent="0.25">
      <c r="B229" t="s">
        <v>42</v>
      </c>
      <c r="C229">
        <v>0.19898167191561775</v>
      </c>
      <c r="D229">
        <v>9.0609999999999996E-2</v>
      </c>
    </row>
    <row r="230" spans="2:4" x14ac:dyDescent="0.25">
      <c r="B230" t="s">
        <v>709</v>
      </c>
      <c r="C230">
        <v>2.4445630981324807E-3</v>
      </c>
      <c r="D230">
        <v>9.1228500844378488E-2</v>
      </c>
    </row>
    <row r="231" spans="2:4" x14ac:dyDescent="0.25">
      <c r="B231" t="s">
        <v>42</v>
      </c>
      <c r="C231">
        <v>0.49876289323968725</v>
      </c>
      <c r="D231">
        <v>9.2200000000000004E-2</v>
      </c>
    </row>
    <row r="232" spans="2:4" x14ac:dyDescent="0.25">
      <c r="B232" t="s">
        <v>350</v>
      </c>
      <c r="C232">
        <v>2.4071970427369851</v>
      </c>
      <c r="D232">
        <v>9.2727272727272714E-2</v>
      </c>
    </row>
    <row r="233" spans="2:4" x14ac:dyDescent="0.25">
      <c r="B233" t="s">
        <v>709</v>
      </c>
      <c r="C233">
        <v>1.6576398903090468E-3</v>
      </c>
      <c r="D233">
        <v>9.2947424645616908E-2</v>
      </c>
    </row>
    <row r="234" spans="2:4" x14ac:dyDescent="0.25">
      <c r="B234" t="s">
        <v>468</v>
      </c>
      <c r="C234">
        <v>0.73333879637414301</v>
      </c>
      <c r="D234">
        <v>9.4E-2</v>
      </c>
    </row>
    <row r="235" spans="2:4" x14ac:dyDescent="0.25">
      <c r="B235" t="s">
        <v>468</v>
      </c>
      <c r="C235">
        <v>1.8222332019954433</v>
      </c>
      <c r="D235">
        <v>0.10369691599355925</v>
      </c>
    </row>
    <row r="236" spans="2:4" x14ac:dyDescent="0.25">
      <c r="B236" t="s">
        <v>709</v>
      </c>
      <c r="C236">
        <v>1.1983616352542561E-3</v>
      </c>
      <c r="D236">
        <v>0.104</v>
      </c>
    </row>
    <row r="237" spans="2:4" x14ac:dyDescent="0.25">
      <c r="B237" t="s">
        <v>42</v>
      </c>
      <c r="C237">
        <v>0.10591223897499433</v>
      </c>
      <c r="D237">
        <v>0.1052</v>
      </c>
    </row>
    <row r="238" spans="2:4" x14ac:dyDescent="0.25">
      <c r="B238" t="s">
        <v>709</v>
      </c>
      <c r="C238">
        <v>7.1032659137681162E-4</v>
      </c>
      <c r="D238">
        <v>0.10638013817102503</v>
      </c>
    </row>
    <row r="239" spans="2:4" x14ac:dyDescent="0.25">
      <c r="B239" t="s">
        <v>42</v>
      </c>
      <c r="C239">
        <v>0.25534362137301297</v>
      </c>
      <c r="D239">
        <v>0.1063982304</v>
      </c>
    </row>
    <row r="240" spans="2:4" x14ac:dyDescent="0.25">
      <c r="B240" t="s">
        <v>42</v>
      </c>
      <c r="C240">
        <v>0.43164358075528508</v>
      </c>
      <c r="D240">
        <v>0.10827333333333333</v>
      </c>
    </row>
    <row r="241" spans="2:4" x14ac:dyDescent="0.25">
      <c r="B241" t="s">
        <v>42</v>
      </c>
      <c r="C241">
        <v>0.25534362137301297</v>
      </c>
      <c r="D241">
        <v>0.10872999999999999</v>
      </c>
    </row>
    <row r="242" spans="2:4" x14ac:dyDescent="0.25">
      <c r="B242" t="s">
        <v>17</v>
      </c>
      <c r="C242">
        <v>0.54102568330461986</v>
      </c>
      <c r="D242">
        <v>0.11</v>
      </c>
    </row>
    <row r="243" spans="2:4" x14ac:dyDescent="0.25">
      <c r="B243" t="s">
        <v>17</v>
      </c>
      <c r="C243">
        <v>0.29670133891531481</v>
      </c>
      <c r="D243">
        <v>0.11059136613990787</v>
      </c>
    </row>
    <row r="244" spans="2:4" x14ac:dyDescent="0.25">
      <c r="B244" t="s">
        <v>711</v>
      </c>
      <c r="C244">
        <v>1.5865771388571408</v>
      </c>
      <c r="D244">
        <v>0.112828</v>
      </c>
    </row>
    <row r="245" spans="2:4" x14ac:dyDescent="0.25">
      <c r="B245" t="s">
        <v>32</v>
      </c>
      <c r="C245">
        <v>1.3146108968743249</v>
      </c>
      <c r="D245">
        <v>0.113</v>
      </c>
    </row>
    <row r="246" spans="2:4" x14ac:dyDescent="0.25">
      <c r="B246" t="s">
        <v>711</v>
      </c>
      <c r="C246">
        <v>0.934904746655289</v>
      </c>
      <c r="D246">
        <v>0.113373</v>
      </c>
    </row>
    <row r="247" spans="2:4" x14ac:dyDescent="0.25">
      <c r="B247" t="s">
        <v>700</v>
      </c>
      <c r="C247">
        <v>0.26853838211909464</v>
      </c>
      <c r="D247">
        <v>0.11433753724952904</v>
      </c>
    </row>
    <row r="248" spans="2:4" x14ac:dyDescent="0.25">
      <c r="B248" t="s">
        <v>645</v>
      </c>
      <c r="C248">
        <v>0.23367268600446708</v>
      </c>
      <c r="D248">
        <v>0.11498205</v>
      </c>
    </row>
    <row r="249" spans="2:4" x14ac:dyDescent="0.25">
      <c r="B249" t="s">
        <v>42</v>
      </c>
      <c r="C249">
        <v>0.25534362137301297</v>
      </c>
      <c r="D249">
        <v>0.115</v>
      </c>
    </row>
    <row r="250" spans="2:4" x14ac:dyDescent="0.25">
      <c r="B250" t="s">
        <v>350</v>
      </c>
      <c r="C250">
        <v>2.0671011205242431</v>
      </c>
      <c r="D250">
        <v>0.11781</v>
      </c>
    </row>
    <row r="251" spans="2:4" x14ac:dyDescent="0.25">
      <c r="B251" t="s">
        <v>42</v>
      </c>
      <c r="C251">
        <v>0.25534362137301297</v>
      </c>
      <c r="D251">
        <v>0.121</v>
      </c>
    </row>
    <row r="252" spans="2:4" x14ac:dyDescent="0.25">
      <c r="B252" t="s">
        <v>42</v>
      </c>
      <c r="C252">
        <v>0.25534362137301297</v>
      </c>
      <c r="D252">
        <v>0.12109698929691697</v>
      </c>
    </row>
    <row r="253" spans="2:4" x14ac:dyDescent="0.25">
      <c r="B253" t="s">
        <v>350</v>
      </c>
      <c r="C253">
        <v>0.46685033556111222</v>
      </c>
      <c r="D253">
        <v>0.12112499999999998</v>
      </c>
    </row>
    <row r="254" spans="2:4" x14ac:dyDescent="0.25">
      <c r="B254" t="s">
        <v>17</v>
      </c>
      <c r="C254">
        <v>0.22378355587610324</v>
      </c>
      <c r="D254">
        <v>0.1215</v>
      </c>
    </row>
    <row r="255" spans="2:4" x14ac:dyDescent="0.25">
      <c r="B255" t="s">
        <v>645</v>
      </c>
      <c r="C255">
        <v>0.7253109801623896</v>
      </c>
      <c r="D255">
        <v>0.12237500000000001</v>
      </c>
    </row>
    <row r="256" spans="2:4" x14ac:dyDescent="0.25">
      <c r="B256" t="s">
        <v>645</v>
      </c>
      <c r="C256">
        <v>0.15127959903268998</v>
      </c>
      <c r="D256">
        <v>0.12419999999999999</v>
      </c>
    </row>
    <row r="257" spans="2:4" x14ac:dyDescent="0.25">
      <c r="B257" t="s">
        <v>88</v>
      </c>
      <c r="C257">
        <v>0.5399810812525212</v>
      </c>
      <c r="D257">
        <v>0.1275</v>
      </c>
    </row>
    <row r="258" spans="2:4" x14ac:dyDescent="0.25">
      <c r="B258" t="s">
        <v>17</v>
      </c>
      <c r="C258">
        <v>0.37214243954882059</v>
      </c>
      <c r="D258">
        <v>0.12859661142054998</v>
      </c>
    </row>
    <row r="259" spans="2:4" x14ac:dyDescent="0.25">
      <c r="B259" t="s">
        <v>350</v>
      </c>
      <c r="C259">
        <v>1.7746489072990435</v>
      </c>
      <c r="D259">
        <v>0.1291746</v>
      </c>
    </row>
    <row r="260" spans="2:4" x14ac:dyDescent="0.25">
      <c r="B260" t="s">
        <v>42</v>
      </c>
      <c r="C260">
        <v>8.4314987871926858E-2</v>
      </c>
      <c r="D260">
        <v>0.12950399999999998</v>
      </c>
    </row>
    <row r="261" spans="2:4" x14ac:dyDescent="0.25">
      <c r="B261" t="s">
        <v>42</v>
      </c>
      <c r="C261">
        <v>0.62989403771311869</v>
      </c>
      <c r="D261">
        <v>0.13</v>
      </c>
    </row>
    <row r="262" spans="2:4" x14ac:dyDescent="0.25">
      <c r="B262" t="s">
        <v>334</v>
      </c>
      <c r="C262">
        <v>6.9430755809944303E-2</v>
      </c>
      <c r="D262">
        <v>0.13</v>
      </c>
    </row>
    <row r="263" spans="2:4" x14ac:dyDescent="0.25">
      <c r="B263" t="s">
        <v>17</v>
      </c>
      <c r="C263">
        <v>0.37214243954882059</v>
      </c>
      <c r="D263">
        <v>0.13020000000000001</v>
      </c>
    </row>
    <row r="264" spans="2:4" x14ac:dyDescent="0.25">
      <c r="B264" t="s">
        <v>32</v>
      </c>
      <c r="C264">
        <v>1.3172894646777478</v>
      </c>
      <c r="D264">
        <v>0.13100000000000001</v>
      </c>
    </row>
    <row r="265" spans="2:4" x14ac:dyDescent="0.25">
      <c r="B265" t="s">
        <v>709</v>
      </c>
      <c r="C265">
        <v>1.9592756611597618E-3</v>
      </c>
      <c r="D265">
        <v>0.13235713269535848</v>
      </c>
    </row>
    <row r="266" spans="2:4" x14ac:dyDescent="0.25">
      <c r="B266" t="s">
        <v>17</v>
      </c>
      <c r="C266">
        <v>0.1860712197744103</v>
      </c>
      <c r="D266">
        <v>0.13400000000000001</v>
      </c>
    </row>
    <row r="267" spans="2:4" x14ac:dyDescent="0.25">
      <c r="B267" t="s">
        <v>645</v>
      </c>
      <c r="C267">
        <v>9.880222616249848E-2</v>
      </c>
      <c r="D267">
        <v>0.13459600000000002</v>
      </c>
    </row>
    <row r="268" spans="2:4" x14ac:dyDescent="0.25">
      <c r="B268" t="s">
        <v>42</v>
      </c>
      <c r="C268">
        <v>7.9680167951034914E-2</v>
      </c>
      <c r="D268">
        <v>0.13568100000000002</v>
      </c>
    </row>
    <row r="269" spans="2:4" x14ac:dyDescent="0.25">
      <c r="B269" t="s">
        <v>17</v>
      </c>
      <c r="C269">
        <v>0.17816381388065219</v>
      </c>
      <c r="D269">
        <v>0.13599999999999998</v>
      </c>
    </row>
    <row r="270" spans="2:4" x14ac:dyDescent="0.25">
      <c r="B270" t="s">
        <v>468</v>
      </c>
      <c r="C270">
        <v>0.60737131050427273</v>
      </c>
      <c r="D270">
        <v>0.14000000000000001</v>
      </c>
    </row>
    <row r="271" spans="2:4" x14ac:dyDescent="0.25">
      <c r="B271" t="s">
        <v>334</v>
      </c>
      <c r="C271">
        <v>5.583996284187745E-2</v>
      </c>
      <c r="D271">
        <v>0.14023856141749999</v>
      </c>
    </row>
    <row r="272" spans="2:4" x14ac:dyDescent="0.25">
      <c r="B272" t="s">
        <v>17</v>
      </c>
      <c r="C272">
        <v>0.27383928915968841</v>
      </c>
      <c r="D272">
        <v>0.14049300114446697</v>
      </c>
    </row>
    <row r="273" spans="2:4" x14ac:dyDescent="0.25">
      <c r="B273" t="s">
        <v>645</v>
      </c>
      <c r="C273">
        <v>0.94387993369872725</v>
      </c>
      <c r="D273">
        <v>0.14079</v>
      </c>
    </row>
    <row r="274" spans="2:4" x14ac:dyDescent="0.25">
      <c r="B274" t="s">
        <v>42</v>
      </c>
      <c r="C274">
        <v>0.25534362137301297</v>
      </c>
      <c r="D274">
        <v>0.14499999999999999</v>
      </c>
    </row>
    <row r="275" spans="2:4" x14ac:dyDescent="0.25">
      <c r="B275" t="s">
        <v>88</v>
      </c>
      <c r="C275">
        <v>0.22739317181580029</v>
      </c>
      <c r="D275">
        <v>0.14507678009564123</v>
      </c>
    </row>
    <row r="276" spans="2:4" x14ac:dyDescent="0.25">
      <c r="B276" t="s">
        <v>1401</v>
      </c>
      <c r="C276">
        <v>1.0220987264552344E-6</v>
      </c>
      <c r="D276">
        <v>0.1528850758180367</v>
      </c>
    </row>
    <row r="277" spans="2:4" x14ac:dyDescent="0.25">
      <c r="B277" t="s">
        <v>42</v>
      </c>
      <c r="C277">
        <v>0.25534362137301297</v>
      </c>
      <c r="D277">
        <v>0.153</v>
      </c>
    </row>
    <row r="278" spans="2:4" x14ac:dyDescent="0.25">
      <c r="B278" t="s">
        <v>42</v>
      </c>
      <c r="C278">
        <v>0.30789721357070726</v>
      </c>
      <c r="D278">
        <v>0.15396049481245014</v>
      </c>
    </row>
    <row r="279" spans="2:4" x14ac:dyDescent="0.25">
      <c r="B279" t="s">
        <v>977</v>
      </c>
      <c r="C279">
        <v>0.14139363160743443</v>
      </c>
      <c r="D279">
        <v>0.15402024661757152</v>
      </c>
    </row>
    <row r="280" spans="2:4" x14ac:dyDescent="0.25">
      <c r="B280" t="s">
        <v>468</v>
      </c>
      <c r="C280">
        <v>0.3666693981870715</v>
      </c>
      <c r="D280">
        <v>0.157</v>
      </c>
    </row>
    <row r="281" spans="2:4" x14ac:dyDescent="0.25">
      <c r="B281" t="s">
        <v>32</v>
      </c>
      <c r="C281">
        <v>0.51700505842498823</v>
      </c>
      <c r="D281">
        <v>0.16500000000000001</v>
      </c>
    </row>
    <row r="282" spans="2:4" x14ac:dyDescent="0.25">
      <c r="B282" t="s">
        <v>42</v>
      </c>
      <c r="C282">
        <v>8.8718005256604129E-2</v>
      </c>
      <c r="D282">
        <v>0.16783200000000001</v>
      </c>
    </row>
    <row r="283" spans="2:4" x14ac:dyDescent="0.25">
      <c r="B283" t="s">
        <v>645</v>
      </c>
      <c r="C283">
        <v>0.20330581682925539</v>
      </c>
      <c r="D283">
        <v>0.16900000000000001</v>
      </c>
    </row>
    <row r="284" spans="2:4" x14ac:dyDescent="0.25">
      <c r="B284" t="s">
        <v>32</v>
      </c>
      <c r="C284">
        <v>1.0340101168499765</v>
      </c>
      <c r="D284">
        <v>0.17</v>
      </c>
    </row>
    <row r="285" spans="2:4" x14ac:dyDescent="0.25">
      <c r="B285" t="s">
        <v>709</v>
      </c>
      <c r="C285">
        <v>5.5786158936114104E-4</v>
      </c>
      <c r="D285">
        <v>0.17063698633642085</v>
      </c>
    </row>
    <row r="286" spans="2:4" x14ac:dyDescent="0.25">
      <c r="B286" t="s">
        <v>32</v>
      </c>
      <c r="C286">
        <v>0.99757362833532293</v>
      </c>
      <c r="D286">
        <v>0.17499999999999999</v>
      </c>
    </row>
    <row r="287" spans="2:4" x14ac:dyDescent="0.25">
      <c r="B287" t="s">
        <v>42</v>
      </c>
      <c r="C287">
        <v>0.23648194849313187</v>
      </c>
      <c r="D287">
        <v>0.17646899999999999</v>
      </c>
    </row>
    <row r="288" spans="2:4" x14ac:dyDescent="0.25">
      <c r="B288" t="s">
        <v>350</v>
      </c>
      <c r="C288">
        <v>2.2689146366912865</v>
      </c>
      <c r="D288">
        <v>0.17899999999999999</v>
      </c>
    </row>
    <row r="289" spans="2:4" x14ac:dyDescent="0.25">
      <c r="B289" t="s">
        <v>42</v>
      </c>
      <c r="C289">
        <v>0.51893171390800075</v>
      </c>
      <c r="D289">
        <v>0.1802</v>
      </c>
    </row>
    <row r="290" spans="2:4" x14ac:dyDescent="0.25">
      <c r="B290" t="s">
        <v>42</v>
      </c>
      <c r="C290">
        <v>0.13924652035688428</v>
      </c>
      <c r="D290">
        <v>0.1804</v>
      </c>
    </row>
    <row r="291" spans="2:4" x14ac:dyDescent="0.25">
      <c r="B291" t="s">
        <v>468</v>
      </c>
      <c r="C291">
        <v>1.3909095258437383</v>
      </c>
      <c r="D291">
        <v>0.18109275</v>
      </c>
    </row>
    <row r="292" spans="2:4" x14ac:dyDescent="0.25">
      <c r="B292" t="s">
        <v>17</v>
      </c>
      <c r="C292">
        <v>0.37214243954882059</v>
      </c>
      <c r="D292">
        <v>0.18110000000000001</v>
      </c>
    </row>
    <row r="293" spans="2:4" x14ac:dyDescent="0.25">
      <c r="B293" t="s">
        <v>42</v>
      </c>
      <c r="C293">
        <v>0.24175930319036137</v>
      </c>
      <c r="D293">
        <v>0.18602399999999997</v>
      </c>
    </row>
    <row r="294" spans="2:4" x14ac:dyDescent="0.25">
      <c r="B294" t="s">
        <v>42</v>
      </c>
      <c r="C294">
        <v>0.29348751596171246</v>
      </c>
      <c r="D294">
        <v>0.189475</v>
      </c>
    </row>
    <row r="295" spans="2:4" x14ac:dyDescent="0.25">
      <c r="B295" t="s">
        <v>42</v>
      </c>
      <c r="C295">
        <v>0.25534362137301297</v>
      </c>
      <c r="D295">
        <v>0.19052752274999998</v>
      </c>
    </row>
    <row r="296" spans="2:4" x14ac:dyDescent="0.25">
      <c r="B296" t="s">
        <v>42</v>
      </c>
      <c r="C296">
        <v>0.25534362137301297</v>
      </c>
      <c r="D296">
        <v>0.192</v>
      </c>
    </row>
    <row r="297" spans="2:4" x14ac:dyDescent="0.25">
      <c r="B297" t="s">
        <v>17</v>
      </c>
      <c r="C297">
        <v>0.29568236062116199</v>
      </c>
      <c r="D297">
        <v>0.19560933563326918</v>
      </c>
    </row>
    <row r="298" spans="2:4" x14ac:dyDescent="0.25">
      <c r="B298" t="s">
        <v>17</v>
      </c>
      <c r="C298">
        <v>0.91047438089043953</v>
      </c>
      <c r="D298">
        <v>0.19665035777410345</v>
      </c>
    </row>
    <row r="299" spans="2:4" x14ac:dyDescent="0.25">
      <c r="B299" t="s">
        <v>17</v>
      </c>
      <c r="C299">
        <v>0.36245462760637875</v>
      </c>
      <c r="D299">
        <v>0.19800000000000001</v>
      </c>
    </row>
    <row r="300" spans="2:4" x14ac:dyDescent="0.25">
      <c r="B300" t="s">
        <v>42</v>
      </c>
      <c r="C300">
        <v>0.22019698695986961</v>
      </c>
      <c r="D300">
        <v>0.19900000000000001</v>
      </c>
    </row>
    <row r="301" spans="2:4" x14ac:dyDescent="0.25">
      <c r="B301" t="s">
        <v>17</v>
      </c>
      <c r="C301">
        <v>0.48160474074801907</v>
      </c>
      <c r="D301">
        <v>0.19932589285714283</v>
      </c>
    </row>
    <row r="302" spans="2:4" x14ac:dyDescent="0.25">
      <c r="B302" t="s">
        <v>709</v>
      </c>
      <c r="C302">
        <v>1.4587593449969221E-3</v>
      </c>
      <c r="D302">
        <v>0.20200000000000001</v>
      </c>
    </row>
    <row r="303" spans="2:4" x14ac:dyDescent="0.25">
      <c r="B303" t="s">
        <v>645</v>
      </c>
      <c r="C303">
        <v>0.16758019613855801</v>
      </c>
      <c r="D303">
        <v>0.20599999999999999</v>
      </c>
    </row>
    <row r="304" spans="2:4" x14ac:dyDescent="0.25">
      <c r="B304" t="s">
        <v>42</v>
      </c>
      <c r="C304">
        <v>0.589118069991865</v>
      </c>
      <c r="D304">
        <v>0.20701096345514952</v>
      </c>
    </row>
    <row r="305" spans="2:4" x14ac:dyDescent="0.25">
      <c r="B305" t="s">
        <v>42</v>
      </c>
      <c r="C305">
        <v>0.13945670756839046</v>
      </c>
      <c r="D305">
        <v>0.21</v>
      </c>
    </row>
    <row r="306" spans="2:4" x14ac:dyDescent="0.25">
      <c r="B306" t="s">
        <v>709</v>
      </c>
      <c r="C306">
        <v>1.4611344712247148E-3</v>
      </c>
      <c r="D306">
        <v>0.21</v>
      </c>
    </row>
    <row r="307" spans="2:4" x14ac:dyDescent="0.25">
      <c r="B307" t="s">
        <v>17</v>
      </c>
      <c r="C307">
        <v>0.15777304721470758</v>
      </c>
      <c r="D307">
        <v>0.21102154828411815</v>
      </c>
    </row>
    <row r="308" spans="2:4" x14ac:dyDescent="0.25">
      <c r="B308" t="s">
        <v>711</v>
      </c>
      <c r="C308">
        <v>1.6632294505729122</v>
      </c>
      <c r="D308">
        <v>0.212424</v>
      </c>
    </row>
    <row r="309" spans="2:4" x14ac:dyDescent="0.25">
      <c r="B309" t="s">
        <v>1019</v>
      </c>
      <c r="C309">
        <v>0.2314325931176561</v>
      </c>
      <c r="D309">
        <v>0.21289132799999999</v>
      </c>
    </row>
    <row r="310" spans="2:4" x14ac:dyDescent="0.25">
      <c r="B310" t="s">
        <v>709</v>
      </c>
      <c r="C310">
        <v>5.269843192137779E-4</v>
      </c>
      <c r="D310">
        <v>0.21322380635586716</v>
      </c>
    </row>
    <row r="311" spans="2:4" x14ac:dyDescent="0.25">
      <c r="B311" t="s">
        <v>17</v>
      </c>
      <c r="C311">
        <v>0.25993231453600241</v>
      </c>
      <c r="D311">
        <v>0.21333321000000002</v>
      </c>
    </row>
    <row r="312" spans="2:4" x14ac:dyDescent="0.25">
      <c r="B312" t="s">
        <v>17</v>
      </c>
      <c r="C312">
        <v>0.25784025274058153</v>
      </c>
      <c r="D312">
        <v>0.21664234020776829</v>
      </c>
    </row>
    <row r="313" spans="2:4" x14ac:dyDescent="0.25">
      <c r="B313" t="s">
        <v>468</v>
      </c>
      <c r="C313">
        <v>0.73333879637414301</v>
      </c>
      <c r="D313">
        <v>0.219</v>
      </c>
    </row>
    <row r="314" spans="2:4" x14ac:dyDescent="0.25">
      <c r="B314" t="s">
        <v>468</v>
      </c>
      <c r="C314">
        <v>2.0184359712717752</v>
      </c>
      <c r="D314">
        <v>0.22</v>
      </c>
    </row>
    <row r="315" spans="2:4" x14ac:dyDescent="0.25">
      <c r="B315" t="s">
        <v>334</v>
      </c>
      <c r="C315">
        <v>5.583996284187745E-2</v>
      </c>
      <c r="D315">
        <v>0.22119059250000001</v>
      </c>
    </row>
    <row r="316" spans="2:4" x14ac:dyDescent="0.25">
      <c r="B316" t="s">
        <v>88</v>
      </c>
      <c r="C316">
        <v>4.0980707059343136</v>
      </c>
      <c r="D316">
        <v>0.222</v>
      </c>
    </row>
    <row r="317" spans="2:4" x14ac:dyDescent="0.25">
      <c r="B317" t="s">
        <v>42</v>
      </c>
      <c r="C317">
        <v>0.16347478163348708</v>
      </c>
      <c r="D317">
        <v>0.22244</v>
      </c>
    </row>
    <row r="318" spans="2:4" x14ac:dyDescent="0.25">
      <c r="B318" t="s">
        <v>350</v>
      </c>
      <c r="C318">
        <v>0.48583293025202406</v>
      </c>
      <c r="D318">
        <v>0.22283013224024867</v>
      </c>
    </row>
    <row r="319" spans="2:4" x14ac:dyDescent="0.25">
      <c r="B319" t="s">
        <v>88</v>
      </c>
      <c r="C319">
        <v>4.0980707059343136</v>
      </c>
      <c r="D319">
        <v>0.223</v>
      </c>
    </row>
    <row r="320" spans="2:4" x14ac:dyDescent="0.25">
      <c r="B320" t="s">
        <v>88</v>
      </c>
      <c r="C320">
        <v>0.31463637090064167</v>
      </c>
      <c r="D320">
        <v>0.22538085883872855</v>
      </c>
    </row>
    <row r="321" spans="2:4" x14ac:dyDescent="0.25">
      <c r="B321" t="s">
        <v>468</v>
      </c>
      <c r="C321">
        <v>0.34916514951694899</v>
      </c>
      <c r="D321">
        <v>0.23</v>
      </c>
    </row>
    <row r="322" spans="2:4" x14ac:dyDescent="0.25">
      <c r="B322" t="s">
        <v>350</v>
      </c>
      <c r="C322">
        <v>1.3152237948941565</v>
      </c>
      <c r="D322">
        <v>0.23200000000000001</v>
      </c>
    </row>
    <row r="323" spans="2:4" x14ac:dyDescent="0.25">
      <c r="B323" t="s">
        <v>42</v>
      </c>
      <c r="C323">
        <v>9.4917020100418345E-2</v>
      </c>
      <c r="D323">
        <v>0.2326385070767556</v>
      </c>
    </row>
    <row r="324" spans="2:4" x14ac:dyDescent="0.25">
      <c r="B324" t="s">
        <v>32</v>
      </c>
      <c r="C324">
        <v>1.0340101168499765</v>
      </c>
      <c r="D324">
        <v>0.23300000000000001</v>
      </c>
    </row>
    <row r="325" spans="2:4" x14ac:dyDescent="0.25">
      <c r="B325" t="s">
        <v>350</v>
      </c>
      <c r="C325">
        <v>0.60191314979781141</v>
      </c>
      <c r="D325">
        <v>0.238264</v>
      </c>
    </row>
    <row r="326" spans="2:4" x14ac:dyDescent="0.25">
      <c r="B326" t="s">
        <v>645</v>
      </c>
      <c r="C326">
        <v>0.14067238424284614</v>
      </c>
      <c r="D326">
        <v>0.23923</v>
      </c>
    </row>
    <row r="327" spans="2:4" x14ac:dyDescent="0.25">
      <c r="B327" t="s">
        <v>468</v>
      </c>
      <c r="C327">
        <v>0.31493327211332661</v>
      </c>
      <c r="D327">
        <v>0.24</v>
      </c>
    </row>
    <row r="328" spans="2:4" x14ac:dyDescent="0.25">
      <c r="B328" t="s">
        <v>42</v>
      </c>
      <c r="C328">
        <v>0.18290908396145864</v>
      </c>
      <c r="D328">
        <v>0.24199999999999999</v>
      </c>
    </row>
    <row r="329" spans="2:4" x14ac:dyDescent="0.25">
      <c r="B329" t="s">
        <v>17</v>
      </c>
      <c r="C329">
        <v>0.1860712197744103</v>
      </c>
      <c r="D329">
        <v>0.245</v>
      </c>
    </row>
    <row r="330" spans="2:4" x14ac:dyDescent="0.25">
      <c r="B330" t="s">
        <v>42</v>
      </c>
      <c r="C330">
        <v>0.13985910746070329</v>
      </c>
      <c r="D330">
        <v>0.24841200000000002</v>
      </c>
    </row>
    <row r="331" spans="2:4" x14ac:dyDescent="0.25">
      <c r="B331" t="s">
        <v>709</v>
      </c>
      <c r="C331">
        <v>1.3925034842093308E-3</v>
      </c>
      <c r="D331">
        <v>0.255</v>
      </c>
    </row>
    <row r="332" spans="2:4" x14ac:dyDescent="0.25">
      <c r="B332" t="s">
        <v>17</v>
      </c>
      <c r="C332">
        <v>0.1860712197744103</v>
      </c>
      <c r="D332">
        <v>0.25600000000000001</v>
      </c>
    </row>
    <row r="333" spans="2:4" x14ac:dyDescent="0.25">
      <c r="B333" t="s">
        <v>42</v>
      </c>
      <c r="C333">
        <v>0.11079974688878222</v>
      </c>
      <c r="D333">
        <v>0.25779800000000003</v>
      </c>
    </row>
    <row r="334" spans="2:4" x14ac:dyDescent="0.25">
      <c r="B334" t="s">
        <v>350</v>
      </c>
      <c r="C334">
        <v>0.87568042864868623</v>
      </c>
      <c r="D334">
        <v>0.25787599999999999</v>
      </c>
    </row>
    <row r="335" spans="2:4" x14ac:dyDescent="0.25">
      <c r="B335" t="s">
        <v>17</v>
      </c>
      <c r="C335">
        <v>0.40737811779641075</v>
      </c>
      <c r="D335">
        <v>0.25879999999999997</v>
      </c>
    </row>
    <row r="336" spans="2:4" x14ac:dyDescent="0.25">
      <c r="B336" t="s">
        <v>468</v>
      </c>
      <c r="C336">
        <v>0.70859986225498484</v>
      </c>
      <c r="D336">
        <v>0.26</v>
      </c>
    </row>
    <row r="337" spans="2:4" x14ac:dyDescent="0.25">
      <c r="B337" t="s">
        <v>42</v>
      </c>
      <c r="C337">
        <v>0.76369300669840356</v>
      </c>
      <c r="D337">
        <v>0.26500000000000001</v>
      </c>
    </row>
    <row r="338" spans="2:4" x14ac:dyDescent="0.25">
      <c r="B338" t="s">
        <v>32</v>
      </c>
      <c r="C338">
        <v>0.62090715659934126</v>
      </c>
      <c r="D338">
        <v>0.265546</v>
      </c>
    </row>
    <row r="339" spans="2:4" x14ac:dyDescent="0.25">
      <c r="B339" t="s">
        <v>468</v>
      </c>
      <c r="C339">
        <v>0.17746052147632979</v>
      </c>
      <c r="D339">
        <v>0.26619999999999999</v>
      </c>
    </row>
    <row r="340" spans="2:4" x14ac:dyDescent="0.25">
      <c r="B340" t="s">
        <v>17</v>
      </c>
      <c r="C340">
        <v>0.41371009818663368</v>
      </c>
      <c r="D340">
        <v>0.26780446548283099</v>
      </c>
    </row>
    <row r="341" spans="2:4" x14ac:dyDescent="0.25">
      <c r="B341" t="s">
        <v>32</v>
      </c>
      <c r="C341">
        <v>0.23173464223481338</v>
      </c>
      <c r="D341">
        <v>0.26800000000000002</v>
      </c>
    </row>
    <row r="342" spans="2:4" x14ac:dyDescent="0.25">
      <c r="B342" t="s">
        <v>42</v>
      </c>
      <c r="C342">
        <v>0.25534362137301297</v>
      </c>
      <c r="D342">
        <v>0.26862112968387181</v>
      </c>
    </row>
    <row r="343" spans="2:4" x14ac:dyDescent="0.25">
      <c r="B343" t="s">
        <v>42</v>
      </c>
      <c r="C343">
        <v>0.25534362137301297</v>
      </c>
      <c r="D343">
        <v>0.26900000000000002</v>
      </c>
    </row>
    <row r="344" spans="2:4" x14ac:dyDescent="0.25">
      <c r="B344" t="s">
        <v>42</v>
      </c>
      <c r="C344">
        <v>0.22613254097757848</v>
      </c>
      <c r="D344">
        <v>0.27189099999999999</v>
      </c>
    </row>
    <row r="345" spans="2:4" x14ac:dyDescent="0.25">
      <c r="B345" t="s">
        <v>468</v>
      </c>
      <c r="C345">
        <v>0.173553361391417</v>
      </c>
      <c r="D345">
        <v>0.27219288890900861</v>
      </c>
    </row>
    <row r="346" spans="2:4" x14ac:dyDescent="0.25">
      <c r="B346" t="s">
        <v>709</v>
      </c>
      <c r="C346">
        <v>1.0515830301704478E-3</v>
      </c>
      <c r="D346">
        <v>0.27600000000000002</v>
      </c>
    </row>
    <row r="347" spans="2:4" x14ac:dyDescent="0.25">
      <c r="B347" t="s">
        <v>42</v>
      </c>
      <c r="C347">
        <v>0.18751959549319316</v>
      </c>
      <c r="D347">
        <v>0.27656199999999997</v>
      </c>
    </row>
    <row r="348" spans="2:4" x14ac:dyDescent="0.25">
      <c r="B348" t="s">
        <v>645</v>
      </c>
      <c r="C348">
        <v>0.11176208675277112</v>
      </c>
      <c r="D348">
        <v>0.27682999999999996</v>
      </c>
    </row>
    <row r="349" spans="2:4" x14ac:dyDescent="0.25">
      <c r="B349" t="s">
        <v>17</v>
      </c>
      <c r="C349">
        <v>0.28049010923672335</v>
      </c>
      <c r="D349">
        <v>0.28025830564784054</v>
      </c>
    </row>
    <row r="350" spans="2:4" x14ac:dyDescent="0.25">
      <c r="B350" t="s">
        <v>17</v>
      </c>
      <c r="C350">
        <v>0.46994936937870135</v>
      </c>
      <c r="D350">
        <v>0.28089999999999998</v>
      </c>
    </row>
    <row r="351" spans="2:4" x14ac:dyDescent="0.25">
      <c r="B351" t="s">
        <v>42</v>
      </c>
      <c r="C351">
        <v>0.20351289649948928</v>
      </c>
      <c r="D351">
        <v>0.28419299999999997</v>
      </c>
    </row>
    <row r="352" spans="2:4" x14ac:dyDescent="0.25">
      <c r="B352" t="s">
        <v>711</v>
      </c>
      <c r="C352">
        <v>0.6439743724475675</v>
      </c>
      <c r="D352">
        <v>0.28620699999999999</v>
      </c>
    </row>
    <row r="353" spans="2:4" x14ac:dyDescent="0.25">
      <c r="B353" t="s">
        <v>42</v>
      </c>
      <c r="C353">
        <v>0.17247271435762893</v>
      </c>
      <c r="D353">
        <v>0.294817</v>
      </c>
    </row>
    <row r="354" spans="2:4" x14ac:dyDescent="0.25">
      <c r="B354" t="s">
        <v>42</v>
      </c>
      <c r="C354">
        <v>0.25534362137301297</v>
      </c>
      <c r="D354">
        <v>0.29499999999999998</v>
      </c>
    </row>
    <row r="355" spans="2:4" x14ac:dyDescent="0.25">
      <c r="B355" t="s">
        <v>17</v>
      </c>
      <c r="C355">
        <v>0.93515899656032564</v>
      </c>
      <c r="D355">
        <v>0.29648538508776423</v>
      </c>
    </row>
    <row r="356" spans="2:4" x14ac:dyDescent="0.25">
      <c r="B356" t="s">
        <v>645</v>
      </c>
      <c r="C356">
        <v>3.6186080088619448E-2</v>
      </c>
      <c r="D356">
        <v>0.3</v>
      </c>
    </row>
    <row r="357" spans="2:4" x14ac:dyDescent="0.25">
      <c r="B357" t="s">
        <v>17</v>
      </c>
      <c r="C357">
        <v>0.16215173778328665</v>
      </c>
      <c r="D357">
        <v>0.3</v>
      </c>
    </row>
    <row r="358" spans="2:4" x14ac:dyDescent="0.25">
      <c r="B358" t="s">
        <v>42</v>
      </c>
      <c r="C358">
        <v>0.55098915233266621</v>
      </c>
      <c r="D358">
        <v>0.30590000000000001</v>
      </c>
    </row>
    <row r="359" spans="2:4" x14ac:dyDescent="0.25">
      <c r="B359" t="s">
        <v>645</v>
      </c>
      <c r="C359">
        <v>0.32798676297106705</v>
      </c>
      <c r="D359">
        <v>0.30781474999999997</v>
      </c>
    </row>
    <row r="360" spans="2:4" x14ac:dyDescent="0.25">
      <c r="B360" t="s">
        <v>42</v>
      </c>
      <c r="C360">
        <v>0.19505737055693539</v>
      </c>
      <c r="D360">
        <v>0.31157176079734217</v>
      </c>
    </row>
    <row r="361" spans="2:4" x14ac:dyDescent="0.25">
      <c r="B361" t="s">
        <v>17</v>
      </c>
      <c r="C361">
        <v>0.24648463214263341</v>
      </c>
      <c r="D361">
        <v>0.31292000000000003</v>
      </c>
    </row>
    <row r="362" spans="2:4" x14ac:dyDescent="0.25">
      <c r="B362" t="s">
        <v>468</v>
      </c>
      <c r="C362">
        <v>0.16267214468663568</v>
      </c>
      <c r="D362">
        <v>0.31459999999999999</v>
      </c>
    </row>
    <row r="363" spans="2:4" x14ac:dyDescent="0.25">
      <c r="B363" t="s">
        <v>42</v>
      </c>
      <c r="C363">
        <v>0.2970669679222529</v>
      </c>
      <c r="D363">
        <v>0.31505531561461797</v>
      </c>
    </row>
    <row r="364" spans="2:4" x14ac:dyDescent="0.25">
      <c r="B364" t="s">
        <v>88</v>
      </c>
      <c r="C364">
        <v>0.13473154751641159</v>
      </c>
      <c r="D364">
        <v>0.31532851653207639</v>
      </c>
    </row>
    <row r="365" spans="2:4" x14ac:dyDescent="0.25">
      <c r="B365" t="s">
        <v>42</v>
      </c>
      <c r="C365">
        <v>5.1276883770426673</v>
      </c>
      <c r="D365">
        <v>0.31558206748218848</v>
      </c>
    </row>
    <row r="366" spans="2:4" x14ac:dyDescent="0.25">
      <c r="B366" t="s">
        <v>42</v>
      </c>
      <c r="C366">
        <v>0.25534362137301297</v>
      </c>
      <c r="D366">
        <v>0.31659999999999999</v>
      </c>
    </row>
    <row r="367" spans="2:4" x14ac:dyDescent="0.25">
      <c r="B367" t="s">
        <v>17</v>
      </c>
      <c r="C367">
        <v>0.28341857149923588</v>
      </c>
      <c r="D367">
        <v>0.31847740863787372</v>
      </c>
    </row>
    <row r="368" spans="2:4" x14ac:dyDescent="0.25">
      <c r="B368" t="s">
        <v>42</v>
      </c>
      <c r="C368">
        <v>0.22372722175975918</v>
      </c>
      <c r="D368">
        <v>0.3187300664451827</v>
      </c>
    </row>
    <row r="369" spans="2:4" x14ac:dyDescent="0.25">
      <c r="B369" t="s">
        <v>42</v>
      </c>
      <c r="C369">
        <v>0.14574189064969786</v>
      </c>
      <c r="D369">
        <v>0.32600000000000001</v>
      </c>
    </row>
    <row r="370" spans="2:4" x14ac:dyDescent="0.25">
      <c r="B370" t="s">
        <v>42</v>
      </c>
      <c r="C370">
        <v>0.37273455014366152</v>
      </c>
      <c r="D370">
        <v>0.3261</v>
      </c>
    </row>
    <row r="371" spans="2:4" x14ac:dyDescent="0.25">
      <c r="B371" t="s">
        <v>468</v>
      </c>
      <c r="C371">
        <v>0.30103237690414719</v>
      </c>
      <c r="D371">
        <v>0.32700000000000001</v>
      </c>
    </row>
    <row r="372" spans="2:4" x14ac:dyDescent="0.25">
      <c r="B372" t="s">
        <v>350</v>
      </c>
      <c r="C372">
        <v>1.2639946616113769</v>
      </c>
      <c r="D372">
        <v>0.3271</v>
      </c>
    </row>
    <row r="373" spans="2:4" x14ac:dyDescent="0.25">
      <c r="B373" t="s">
        <v>350</v>
      </c>
      <c r="C373">
        <v>0.33109768703298437</v>
      </c>
      <c r="D373">
        <v>0.32865300000000003</v>
      </c>
    </row>
    <row r="374" spans="2:4" x14ac:dyDescent="0.25">
      <c r="B374" t="s">
        <v>42</v>
      </c>
      <c r="C374">
        <v>0.25534362137301297</v>
      </c>
      <c r="D374">
        <v>0.33460000000000001</v>
      </c>
    </row>
    <row r="375" spans="2:4" x14ac:dyDescent="0.25">
      <c r="B375" t="s">
        <v>42</v>
      </c>
      <c r="C375">
        <v>6.0490949267990063E-2</v>
      </c>
      <c r="D375">
        <v>0.33489510489510493</v>
      </c>
    </row>
    <row r="376" spans="2:4" x14ac:dyDescent="0.25">
      <c r="B376" t="s">
        <v>17</v>
      </c>
      <c r="C376">
        <v>0.26510317357990992</v>
      </c>
      <c r="D376">
        <v>0.33489867109634552</v>
      </c>
    </row>
    <row r="377" spans="2:4" x14ac:dyDescent="0.25">
      <c r="B377" t="s">
        <v>88</v>
      </c>
      <c r="C377">
        <v>0.11910256871334324</v>
      </c>
      <c r="D377">
        <v>0.34</v>
      </c>
    </row>
    <row r="378" spans="2:4" x14ac:dyDescent="0.25">
      <c r="B378" t="s">
        <v>42</v>
      </c>
      <c r="C378">
        <v>0.25534362137301297</v>
      </c>
      <c r="D378">
        <v>0.34810000000000002</v>
      </c>
    </row>
    <row r="379" spans="2:4" x14ac:dyDescent="0.25">
      <c r="B379" t="s">
        <v>17</v>
      </c>
      <c r="C379">
        <v>0.24212805375928478</v>
      </c>
      <c r="D379">
        <v>0.3483428053835525</v>
      </c>
    </row>
    <row r="380" spans="2:4" x14ac:dyDescent="0.25">
      <c r="B380" t="s">
        <v>645</v>
      </c>
      <c r="C380">
        <v>0.11354419286285189</v>
      </c>
      <c r="D380">
        <v>0.35148699999999999</v>
      </c>
    </row>
    <row r="381" spans="2:4" x14ac:dyDescent="0.25">
      <c r="B381" t="s">
        <v>42</v>
      </c>
      <c r="C381">
        <v>0.25534362137301297</v>
      </c>
      <c r="D381">
        <v>0.35460000000000003</v>
      </c>
    </row>
    <row r="382" spans="2:4" x14ac:dyDescent="0.25">
      <c r="B382" t="s">
        <v>468</v>
      </c>
      <c r="C382">
        <v>0.99666849399227897</v>
      </c>
      <c r="D382">
        <v>0.35589999999999999</v>
      </c>
    </row>
    <row r="383" spans="2:4" x14ac:dyDescent="0.25">
      <c r="B383" t="s">
        <v>17</v>
      </c>
      <c r="C383">
        <v>0.1330970679023547</v>
      </c>
      <c r="D383">
        <v>0.35594650000000005</v>
      </c>
    </row>
    <row r="384" spans="2:4" x14ac:dyDescent="0.25">
      <c r="B384" t="s">
        <v>17</v>
      </c>
      <c r="C384">
        <v>0.16997930235232794</v>
      </c>
      <c r="D384">
        <v>0.36126771722862933</v>
      </c>
    </row>
    <row r="385" spans="2:4" x14ac:dyDescent="0.25">
      <c r="B385" t="s">
        <v>17</v>
      </c>
      <c r="C385">
        <v>0.13915716166639008</v>
      </c>
      <c r="D385">
        <v>0.37159250000000005</v>
      </c>
    </row>
    <row r="386" spans="2:4" x14ac:dyDescent="0.25">
      <c r="B386" t="s">
        <v>88</v>
      </c>
      <c r="C386">
        <v>0.27401000164907446</v>
      </c>
      <c r="D386">
        <v>0.37175921654082184</v>
      </c>
    </row>
    <row r="387" spans="2:4" x14ac:dyDescent="0.25">
      <c r="B387" t="s">
        <v>17</v>
      </c>
      <c r="C387">
        <v>0.1860712197744103</v>
      </c>
      <c r="D387">
        <v>0.374</v>
      </c>
    </row>
    <row r="388" spans="2:4" x14ac:dyDescent="0.25">
      <c r="B388" t="s">
        <v>17</v>
      </c>
      <c r="C388">
        <v>0.1860712197744103</v>
      </c>
      <c r="D388">
        <v>0.374</v>
      </c>
    </row>
    <row r="389" spans="2:4" x14ac:dyDescent="0.25">
      <c r="B389" t="s">
        <v>17</v>
      </c>
      <c r="C389">
        <v>0.45847030417109019</v>
      </c>
      <c r="D389">
        <v>0.37559999999999999</v>
      </c>
    </row>
    <row r="390" spans="2:4" x14ac:dyDescent="0.25">
      <c r="B390" t="s">
        <v>17</v>
      </c>
      <c r="C390">
        <v>0.25416055481724115</v>
      </c>
      <c r="D390">
        <v>0.3813381459635532</v>
      </c>
    </row>
    <row r="391" spans="2:4" x14ac:dyDescent="0.25">
      <c r="B391" t="s">
        <v>468</v>
      </c>
      <c r="C391">
        <v>0.73333879637414301</v>
      </c>
      <c r="D391">
        <v>0.38400000000000001</v>
      </c>
    </row>
    <row r="392" spans="2:4" x14ac:dyDescent="0.25">
      <c r="B392" t="s">
        <v>1401</v>
      </c>
      <c r="C392">
        <v>3.2259738122040916E-7</v>
      </c>
      <c r="D392">
        <v>0.38600000000000001</v>
      </c>
    </row>
    <row r="393" spans="2:4" x14ac:dyDescent="0.25">
      <c r="B393" t="s">
        <v>645</v>
      </c>
      <c r="C393">
        <v>7.2838325460184053E-2</v>
      </c>
      <c r="D393">
        <v>0.38640000000000002</v>
      </c>
    </row>
    <row r="394" spans="2:4" x14ac:dyDescent="0.25">
      <c r="B394" t="s">
        <v>42</v>
      </c>
      <c r="C394">
        <v>0.11278076575527531</v>
      </c>
      <c r="D394">
        <v>0.39517261531444209</v>
      </c>
    </row>
    <row r="395" spans="2:4" x14ac:dyDescent="0.25">
      <c r="B395" t="s">
        <v>17</v>
      </c>
      <c r="C395">
        <v>0.19856425058454361</v>
      </c>
      <c r="D395">
        <v>0.40800000000000003</v>
      </c>
    </row>
    <row r="396" spans="2:4" x14ac:dyDescent="0.25">
      <c r="B396" t="s">
        <v>17</v>
      </c>
      <c r="C396">
        <v>9.3170316770472703E-2</v>
      </c>
      <c r="D396">
        <v>0.40836060000000002</v>
      </c>
    </row>
    <row r="397" spans="2:4" x14ac:dyDescent="0.25">
      <c r="B397" t="s">
        <v>42</v>
      </c>
      <c r="C397">
        <v>1.888712352943448</v>
      </c>
      <c r="D397">
        <v>0.4093</v>
      </c>
    </row>
    <row r="398" spans="2:4" x14ac:dyDescent="0.25">
      <c r="B398" t="s">
        <v>42</v>
      </c>
      <c r="C398">
        <v>0.99060406918515553</v>
      </c>
      <c r="D398">
        <v>0.4133</v>
      </c>
    </row>
    <row r="399" spans="2:4" x14ac:dyDescent="0.25">
      <c r="B399" t="s">
        <v>17</v>
      </c>
      <c r="C399">
        <v>0.19142407157773852</v>
      </c>
      <c r="D399">
        <v>0.4145222591362126</v>
      </c>
    </row>
    <row r="400" spans="2:4" x14ac:dyDescent="0.25">
      <c r="B400" t="s">
        <v>42</v>
      </c>
      <c r="C400">
        <v>1.4090499008543576</v>
      </c>
      <c r="D400">
        <v>0.4178</v>
      </c>
    </row>
    <row r="401" spans="2:4" x14ac:dyDescent="0.25">
      <c r="B401" t="s">
        <v>42</v>
      </c>
      <c r="C401">
        <v>0.20288393872101976</v>
      </c>
      <c r="D401">
        <v>0.41937334368439333</v>
      </c>
    </row>
    <row r="402" spans="2:4" x14ac:dyDescent="0.25">
      <c r="B402" t="s">
        <v>42</v>
      </c>
      <c r="C402">
        <v>0.25534362137301297</v>
      </c>
      <c r="D402">
        <v>0.42365000000000003</v>
      </c>
    </row>
    <row r="403" spans="2:4" x14ac:dyDescent="0.25">
      <c r="B403" t="s">
        <v>468</v>
      </c>
      <c r="C403">
        <v>0.92014006266067372</v>
      </c>
      <c r="D403">
        <v>0.42568000000000006</v>
      </c>
    </row>
    <row r="404" spans="2:4" x14ac:dyDescent="0.25">
      <c r="B404" t="s">
        <v>32</v>
      </c>
      <c r="C404">
        <v>0.51700505842498823</v>
      </c>
      <c r="D404">
        <v>0.42799999999999999</v>
      </c>
    </row>
    <row r="405" spans="2:4" x14ac:dyDescent="0.25">
      <c r="B405" t="s">
        <v>88</v>
      </c>
      <c r="C405">
        <v>0.11910256871334324</v>
      </c>
      <c r="D405">
        <v>0.43</v>
      </c>
    </row>
    <row r="406" spans="2:4" x14ac:dyDescent="0.25">
      <c r="B406" t="s">
        <v>17</v>
      </c>
      <c r="C406">
        <v>0.12360716057044015</v>
      </c>
      <c r="D406">
        <v>0.43634600395565382</v>
      </c>
    </row>
    <row r="407" spans="2:4" x14ac:dyDescent="0.25">
      <c r="B407" t="s">
        <v>42</v>
      </c>
      <c r="C407">
        <v>0.25534362137301297</v>
      </c>
      <c r="D407">
        <v>0.441</v>
      </c>
    </row>
    <row r="408" spans="2:4" x14ac:dyDescent="0.25">
      <c r="B408" t="s">
        <v>88</v>
      </c>
      <c r="C408">
        <v>0.22200696200324455</v>
      </c>
      <c r="D408">
        <v>0.44960148208158601</v>
      </c>
    </row>
    <row r="409" spans="2:4" x14ac:dyDescent="0.25">
      <c r="B409" t="s">
        <v>17</v>
      </c>
      <c r="C409">
        <v>0.1860712197744103</v>
      </c>
      <c r="D409">
        <v>0.45</v>
      </c>
    </row>
    <row r="410" spans="2:4" x14ac:dyDescent="0.25">
      <c r="B410" t="s">
        <v>350</v>
      </c>
      <c r="C410">
        <v>0.22340848446003764</v>
      </c>
      <c r="D410">
        <v>0.45200000000000001</v>
      </c>
    </row>
    <row r="411" spans="2:4" x14ac:dyDescent="0.25">
      <c r="B411" t="s">
        <v>42</v>
      </c>
      <c r="C411">
        <v>0.61521026204422458</v>
      </c>
      <c r="D411">
        <v>0.4531</v>
      </c>
    </row>
    <row r="412" spans="2:4" x14ac:dyDescent="0.25">
      <c r="B412" t="s">
        <v>645</v>
      </c>
      <c r="C412">
        <v>4.3424841985111103E-2</v>
      </c>
      <c r="D412">
        <v>0.45755442643730199</v>
      </c>
    </row>
    <row r="413" spans="2:4" x14ac:dyDescent="0.25">
      <c r="B413" t="s">
        <v>32</v>
      </c>
      <c r="C413">
        <v>0.51700505842498823</v>
      </c>
      <c r="D413">
        <v>0.46700000000000003</v>
      </c>
    </row>
    <row r="414" spans="2:4" x14ac:dyDescent="0.25">
      <c r="B414" t="s">
        <v>42</v>
      </c>
      <c r="C414">
        <v>0.12767181068650649</v>
      </c>
      <c r="D414">
        <v>0.47</v>
      </c>
    </row>
    <row r="415" spans="2:4" x14ac:dyDescent="0.25">
      <c r="B415" t="s">
        <v>42</v>
      </c>
      <c r="C415">
        <v>0.25534362137301297</v>
      </c>
      <c r="D415">
        <v>0.47099999999999997</v>
      </c>
    </row>
    <row r="416" spans="2:4" x14ac:dyDescent="0.25">
      <c r="B416" t="s">
        <v>42</v>
      </c>
      <c r="C416">
        <v>0.25534362137301297</v>
      </c>
      <c r="D416">
        <v>0.47499999999999998</v>
      </c>
    </row>
    <row r="417" spans="2:4" x14ac:dyDescent="0.25">
      <c r="B417" t="s">
        <v>468</v>
      </c>
      <c r="C417">
        <v>0.54189344838012066</v>
      </c>
      <c r="D417">
        <v>0.48399999999999999</v>
      </c>
    </row>
    <row r="418" spans="2:4" x14ac:dyDescent="0.25">
      <c r="B418" t="s">
        <v>42</v>
      </c>
      <c r="C418">
        <v>0.1131574389965618</v>
      </c>
      <c r="D418">
        <v>0.49443536565477714</v>
      </c>
    </row>
    <row r="419" spans="2:4" x14ac:dyDescent="0.25">
      <c r="B419" t="s">
        <v>42</v>
      </c>
      <c r="C419">
        <v>0.25534362137301297</v>
      </c>
      <c r="D419">
        <v>0.5</v>
      </c>
    </row>
    <row r="420" spans="2:4" x14ac:dyDescent="0.25">
      <c r="B420" t="s">
        <v>42</v>
      </c>
      <c r="C420">
        <v>0.17538875722894692</v>
      </c>
      <c r="D420">
        <v>0.50250528789659232</v>
      </c>
    </row>
    <row r="421" spans="2:4" x14ac:dyDescent="0.25">
      <c r="B421" t="s">
        <v>468</v>
      </c>
      <c r="C421">
        <v>0.3666693981870715</v>
      </c>
      <c r="D421">
        <v>0.5032492198066667</v>
      </c>
    </row>
    <row r="422" spans="2:4" x14ac:dyDescent="0.25">
      <c r="B422" t="s">
        <v>17</v>
      </c>
      <c r="C422">
        <v>0.37214243954882059</v>
      </c>
      <c r="D422">
        <v>0.50700000000000001</v>
      </c>
    </row>
    <row r="423" spans="2:4" x14ac:dyDescent="0.25">
      <c r="B423" t="s">
        <v>32</v>
      </c>
      <c r="C423">
        <v>2.3436239857579495</v>
      </c>
      <c r="D423">
        <v>0.51100000000000001</v>
      </c>
    </row>
    <row r="424" spans="2:4" x14ac:dyDescent="0.25">
      <c r="B424" t="s">
        <v>88</v>
      </c>
      <c r="C424">
        <v>2.7704253235903611E-2</v>
      </c>
      <c r="D424">
        <v>0.5177272727272727</v>
      </c>
    </row>
    <row r="425" spans="2:4" x14ac:dyDescent="0.25">
      <c r="B425" t="s">
        <v>88</v>
      </c>
      <c r="C425">
        <v>0.23820513742668648</v>
      </c>
      <c r="D425">
        <v>0.52</v>
      </c>
    </row>
    <row r="426" spans="2:4" x14ac:dyDescent="0.25">
      <c r="B426" t="s">
        <v>42</v>
      </c>
      <c r="C426">
        <v>0.25534362137301297</v>
      </c>
      <c r="D426">
        <v>0.52500000000000002</v>
      </c>
    </row>
    <row r="427" spans="2:4" x14ac:dyDescent="0.25">
      <c r="B427" t="s">
        <v>334</v>
      </c>
      <c r="C427">
        <v>1.5793586841182893E-2</v>
      </c>
      <c r="D427">
        <v>0.53900000000000003</v>
      </c>
    </row>
    <row r="428" spans="2:4" x14ac:dyDescent="0.25">
      <c r="B428" t="s">
        <v>1401</v>
      </c>
      <c r="C428">
        <v>1.2817515607128986E-4</v>
      </c>
      <c r="D428">
        <v>0.54820000000000002</v>
      </c>
    </row>
    <row r="429" spans="2:4" x14ac:dyDescent="0.25">
      <c r="B429" t="s">
        <v>1401</v>
      </c>
      <c r="C429">
        <v>6.501870145022922E-5</v>
      </c>
      <c r="D429">
        <v>0.55359999999999998</v>
      </c>
    </row>
    <row r="430" spans="2:4" x14ac:dyDescent="0.25">
      <c r="B430" t="s">
        <v>709</v>
      </c>
      <c r="C430">
        <v>2.7706351586974289E-4</v>
      </c>
      <c r="D430">
        <v>0.5635</v>
      </c>
    </row>
    <row r="431" spans="2:4" x14ac:dyDescent="0.25">
      <c r="B431" t="s">
        <v>709</v>
      </c>
      <c r="C431">
        <v>3.0476986745671712E-4</v>
      </c>
      <c r="D431">
        <v>0.5635</v>
      </c>
    </row>
    <row r="432" spans="2:4" x14ac:dyDescent="0.25">
      <c r="B432" t="s">
        <v>42</v>
      </c>
      <c r="C432">
        <v>0.25534362137301297</v>
      </c>
      <c r="D432">
        <v>0.56599999999999995</v>
      </c>
    </row>
    <row r="433" spans="2:4" x14ac:dyDescent="0.25">
      <c r="B433" t="s">
        <v>42</v>
      </c>
      <c r="C433">
        <v>0.25534362137301297</v>
      </c>
      <c r="D433">
        <v>0.57399999999999995</v>
      </c>
    </row>
    <row r="434" spans="2:4" x14ac:dyDescent="0.25">
      <c r="B434" t="s">
        <v>42</v>
      </c>
      <c r="C434">
        <v>0.28192116681620133</v>
      </c>
      <c r="D434">
        <v>0.58923070175438597</v>
      </c>
    </row>
    <row r="435" spans="2:4" x14ac:dyDescent="0.25">
      <c r="B435" t="s">
        <v>42</v>
      </c>
      <c r="C435">
        <v>0.25534362137301297</v>
      </c>
      <c r="D435">
        <v>0.59199999999999997</v>
      </c>
    </row>
    <row r="436" spans="2:4" x14ac:dyDescent="0.25">
      <c r="B436" t="s">
        <v>334</v>
      </c>
      <c r="C436">
        <v>1.2152907266934715E-2</v>
      </c>
      <c r="D436">
        <v>0.59499999999999997</v>
      </c>
    </row>
    <row r="437" spans="2:4" x14ac:dyDescent="0.25">
      <c r="B437" t="s">
        <v>32</v>
      </c>
      <c r="C437">
        <v>0.51700505842498823</v>
      </c>
      <c r="D437">
        <v>0.59699999999999998</v>
      </c>
    </row>
    <row r="438" spans="2:4" x14ac:dyDescent="0.25">
      <c r="B438" t="s">
        <v>42</v>
      </c>
      <c r="C438">
        <v>6.6345352171008717E-2</v>
      </c>
      <c r="D438">
        <v>0.6</v>
      </c>
    </row>
    <row r="439" spans="2:4" x14ac:dyDescent="0.25">
      <c r="B439" t="s">
        <v>468</v>
      </c>
      <c r="C439">
        <v>0.35664932710071007</v>
      </c>
      <c r="D439">
        <v>0.60046271999999989</v>
      </c>
    </row>
    <row r="440" spans="2:4" x14ac:dyDescent="0.25">
      <c r="B440" t="s">
        <v>32</v>
      </c>
      <c r="C440">
        <v>1.0340101168499765</v>
      </c>
      <c r="D440">
        <v>0.60699999999999998</v>
      </c>
    </row>
    <row r="441" spans="2:4" x14ac:dyDescent="0.25">
      <c r="B441" t="s">
        <v>88</v>
      </c>
      <c r="C441">
        <v>0.38802003147309916</v>
      </c>
      <c r="D441">
        <v>0.61243983511246669</v>
      </c>
    </row>
    <row r="442" spans="2:4" x14ac:dyDescent="0.25">
      <c r="B442" t="s">
        <v>350</v>
      </c>
      <c r="C442">
        <v>0.24242558871953418</v>
      </c>
      <c r="D442">
        <v>0.61499999999999999</v>
      </c>
    </row>
    <row r="443" spans="2:4" x14ac:dyDescent="0.25">
      <c r="B443" t="s">
        <v>334</v>
      </c>
      <c r="C443">
        <v>1.2152907266934711E-2</v>
      </c>
      <c r="D443">
        <v>0.64260000000000006</v>
      </c>
    </row>
    <row r="444" spans="2:4" x14ac:dyDescent="0.25">
      <c r="B444" t="s">
        <v>88</v>
      </c>
      <c r="C444">
        <v>2.4813186919954603E-2</v>
      </c>
      <c r="D444">
        <v>0.65030555956678693</v>
      </c>
    </row>
    <row r="445" spans="2:4" x14ac:dyDescent="0.25">
      <c r="B445" t="s">
        <v>42</v>
      </c>
      <c r="C445">
        <v>0.25534362137301297</v>
      </c>
      <c r="D445">
        <v>0.67700000000000005</v>
      </c>
    </row>
    <row r="446" spans="2:4" x14ac:dyDescent="0.25">
      <c r="B446" t="s">
        <v>645</v>
      </c>
      <c r="C446">
        <v>0.37791105119003843</v>
      </c>
      <c r="D446">
        <v>0.72134252287457112</v>
      </c>
    </row>
    <row r="447" spans="2:4" x14ac:dyDescent="0.25">
      <c r="B447" t="s">
        <v>32</v>
      </c>
      <c r="C447">
        <v>1.0340101168499765</v>
      </c>
      <c r="D447">
        <v>0.73114000000000001</v>
      </c>
    </row>
    <row r="448" spans="2:4" x14ac:dyDescent="0.25">
      <c r="B448" t="s">
        <v>42</v>
      </c>
      <c r="C448">
        <v>0.25534362137301297</v>
      </c>
      <c r="D448">
        <v>0.74199999999999999</v>
      </c>
    </row>
    <row r="449" spans="2:4" x14ac:dyDescent="0.25">
      <c r="B449" t="s">
        <v>42</v>
      </c>
      <c r="C449">
        <v>5.8168728114166159E-2</v>
      </c>
      <c r="D449">
        <v>0.76269999999999993</v>
      </c>
    </row>
  </sheetData>
  <autoFilter ref="B1:D449" xr:uid="{4F043F1C-D6C3-43DA-92AB-40ED01342BF1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CADF1-CF5A-40E2-8897-E22040B07500}">
  <dimension ref="B2:F494"/>
  <sheetViews>
    <sheetView showGridLines="0" workbookViewId="0">
      <selection activeCell="F9" sqref="F9"/>
    </sheetView>
  </sheetViews>
  <sheetFormatPr defaultRowHeight="15" x14ac:dyDescent="0.25"/>
  <cols>
    <col min="5" max="5" width="18.140625" bestFit="1" customWidth="1"/>
    <col min="6" max="6" width="12" bestFit="1" customWidth="1"/>
  </cols>
  <sheetData>
    <row r="2" spans="2:6" ht="21" x14ac:dyDescent="0.35">
      <c r="B2" s="28" t="s">
        <v>1414</v>
      </c>
    </row>
    <row r="5" spans="2:6" ht="15.75" x14ac:dyDescent="0.25">
      <c r="B5" t="s">
        <v>1415</v>
      </c>
      <c r="E5" s="29" t="s">
        <v>1416</v>
      </c>
    </row>
    <row r="6" spans="2:6" x14ac:dyDescent="0.25">
      <c r="B6" s="30">
        <v>-18.842238545454546</v>
      </c>
    </row>
    <row r="7" spans="2:6" x14ac:dyDescent="0.25">
      <c r="B7" s="30">
        <v>-11.454332447817837</v>
      </c>
      <c r="E7" s="31" t="s">
        <v>1417</v>
      </c>
      <c r="F7" s="27">
        <f>QUARTILE(B6:B494,1)</f>
        <v>5.7566684812193788E-6</v>
      </c>
    </row>
    <row r="8" spans="2:6" x14ac:dyDescent="0.25">
      <c r="B8" s="30">
        <v>-2.9293826493506492</v>
      </c>
      <c r="E8" s="31" t="s">
        <v>1418</v>
      </c>
      <c r="F8" s="27">
        <f>QUARTILE(B6:B494,3)</f>
        <v>0.30590000000000001</v>
      </c>
    </row>
    <row r="9" spans="2:6" x14ac:dyDescent="0.25">
      <c r="B9" s="30">
        <v>-1.3072079999999999</v>
      </c>
      <c r="E9" s="27" t="s">
        <v>1419</v>
      </c>
      <c r="F9" s="27">
        <f>F8-F7</f>
        <v>0.30589424333151877</v>
      </c>
    </row>
    <row r="10" spans="2:6" x14ac:dyDescent="0.25">
      <c r="B10" s="30">
        <v>-0.89432100000000003</v>
      </c>
      <c r="E10" s="27" t="s">
        <v>1420</v>
      </c>
      <c r="F10" s="27">
        <f>F9*1.5</f>
        <v>0.45884136499727812</v>
      </c>
    </row>
    <row r="11" spans="2:6" x14ac:dyDescent="0.25">
      <c r="B11" s="30">
        <v>-0.82599999999999996</v>
      </c>
      <c r="E11" s="27" t="s">
        <v>1421</v>
      </c>
      <c r="F11" s="27">
        <f>F7-F10</f>
        <v>-0.45883560832879688</v>
      </c>
    </row>
    <row r="12" spans="2:6" x14ac:dyDescent="0.25">
      <c r="B12" s="30">
        <v>-0.78131899999999999</v>
      </c>
      <c r="E12" s="27" t="s">
        <v>1422</v>
      </c>
      <c r="F12" s="27">
        <f>F8+F10</f>
        <v>0.76474136499727807</v>
      </c>
    </row>
    <row r="13" spans="2:6" x14ac:dyDescent="0.25">
      <c r="B13" s="30">
        <v>-0.65510000000000002</v>
      </c>
    </row>
    <row r="14" spans="2:6" x14ac:dyDescent="0.25">
      <c r="B14" s="30">
        <v>-0.63643945170346239</v>
      </c>
    </row>
    <row r="15" spans="2:6" x14ac:dyDescent="0.25">
      <c r="B15" s="30">
        <v>-0.52876894300419364</v>
      </c>
    </row>
    <row r="16" spans="2:6" x14ac:dyDescent="0.25">
      <c r="B16" s="30">
        <v>-0.44274999999999998</v>
      </c>
    </row>
    <row r="17" spans="2:2" x14ac:dyDescent="0.25">
      <c r="B17" s="30">
        <v>-0.43</v>
      </c>
    </row>
    <row r="18" spans="2:2" x14ac:dyDescent="0.25">
      <c r="B18" s="30">
        <v>-0.42245091997534995</v>
      </c>
    </row>
    <row r="19" spans="2:2" x14ac:dyDescent="0.25">
      <c r="B19" s="30">
        <v>-0.4</v>
      </c>
    </row>
    <row r="20" spans="2:2" x14ac:dyDescent="0.25">
      <c r="B20" s="30">
        <v>-0.38</v>
      </c>
    </row>
    <row r="21" spans="2:2" x14ac:dyDescent="0.25">
      <c r="B21" s="30">
        <v>-0.36749999999999999</v>
      </c>
    </row>
    <row r="22" spans="2:2" x14ac:dyDescent="0.25">
      <c r="B22" s="30">
        <v>-0.36749999999999999</v>
      </c>
    </row>
    <row r="23" spans="2:2" x14ac:dyDescent="0.25">
      <c r="B23" s="30">
        <v>-0.36599999999999999</v>
      </c>
    </row>
    <row r="24" spans="2:2" x14ac:dyDescent="0.25">
      <c r="B24" s="30">
        <v>-0.33489999999999998</v>
      </c>
    </row>
    <row r="25" spans="2:2" x14ac:dyDescent="0.25">
      <c r="B25" s="30">
        <v>-0.33261200000000002</v>
      </c>
    </row>
    <row r="26" spans="2:2" x14ac:dyDescent="0.25">
      <c r="B26" s="30">
        <v>-0.32729999999999998</v>
      </c>
    </row>
    <row r="27" spans="2:2" x14ac:dyDescent="0.25">
      <c r="B27" s="30">
        <v>-0.32299999999999995</v>
      </c>
    </row>
    <row r="28" spans="2:2" x14ac:dyDescent="0.25">
      <c r="B28" s="30">
        <v>-0.32299999999999995</v>
      </c>
    </row>
    <row r="29" spans="2:2" x14ac:dyDescent="0.25">
      <c r="B29" s="30">
        <v>-0.31625806969568349</v>
      </c>
    </row>
    <row r="30" spans="2:2" x14ac:dyDescent="0.25">
      <c r="B30" s="30">
        <v>-0.30876999999999999</v>
      </c>
    </row>
    <row r="31" spans="2:2" x14ac:dyDescent="0.25">
      <c r="B31" s="30">
        <v>-0.3</v>
      </c>
    </row>
    <row r="32" spans="2:2" x14ac:dyDescent="0.25">
      <c r="B32" s="30">
        <v>-0.29339999999999999</v>
      </c>
    </row>
    <row r="33" spans="2:2" x14ac:dyDescent="0.25">
      <c r="B33" s="30">
        <v>-0.24948799999999999</v>
      </c>
    </row>
    <row r="34" spans="2:2" x14ac:dyDescent="0.25">
      <c r="B34" s="30">
        <v>-0.24880999999999998</v>
      </c>
    </row>
    <row r="35" spans="2:2" x14ac:dyDescent="0.25">
      <c r="B35" s="30">
        <v>-0.24230259353312264</v>
      </c>
    </row>
    <row r="36" spans="2:2" x14ac:dyDescent="0.25">
      <c r="B36" s="30">
        <v>-0.23320645190895742</v>
      </c>
    </row>
    <row r="37" spans="2:2" x14ac:dyDescent="0.25">
      <c r="B37" s="30">
        <v>-0.206016</v>
      </c>
    </row>
    <row r="38" spans="2:2" x14ac:dyDescent="0.25">
      <c r="B38" s="30">
        <v>-0.19500000000000001</v>
      </c>
    </row>
    <row r="39" spans="2:2" x14ac:dyDescent="0.25">
      <c r="B39" s="30">
        <v>-0.1946</v>
      </c>
    </row>
    <row r="40" spans="2:2" x14ac:dyDescent="0.25">
      <c r="B40" s="30">
        <v>-0.18884799999999999</v>
      </c>
    </row>
    <row r="41" spans="2:2" x14ac:dyDescent="0.25">
      <c r="B41" s="30">
        <v>-0.17899984033570446</v>
      </c>
    </row>
    <row r="42" spans="2:2" x14ac:dyDescent="0.25">
      <c r="B42" s="30">
        <v>-0.17799999999999999</v>
      </c>
    </row>
    <row r="43" spans="2:2" x14ac:dyDescent="0.25">
      <c r="B43" s="30">
        <v>-0.17699999999999999</v>
      </c>
    </row>
    <row r="44" spans="2:2" x14ac:dyDescent="0.25">
      <c r="B44" s="30">
        <v>-0.16269900000000001</v>
      </c>
    </row>
    <row r="45" spans="2:2" x14ac:dyDescent="0.25">
      <c r="B45" s="30">
        <v>-0.16</v>
      </c>
    </row>
    <row r="46" spans="2:2" x14ac:dyDescent="0.25">
      <c r="B46" s="30">
        <v>-0.14012658227848102</v>
      </c>
    </row>
    <row r="47" spans="2:2" x14ac:dyDescent="0.25">
      <c r="B47" s="30">
        <v>-0.13700000000000001</v>
      </c>
    </row>
    <row r="48" spans="2:2" x14ac:dyDescent="0.25">
      <c r="B48" s="30">
        <v>-0.13439999999999999</v>
      </c>
    </row>
    <row r="49" spans="2:2" x14ac:dyDescent="0.25">
      <c r="B49" s="30">
        <v>-0.13439999999999999</v>
      </c>
    </row>
    <row r="50" spans="2:2" x14ac:dyDescent="0.25">
      <c r="B50" s="30">
        <v>-0.13203000000000001</v>
      </c>
    </row>
    <row r="51" spans="2:2" x14ac:dyDescent="0.25">
      <c r="B51" s="30">
        <v>-0.12767999999999999</v>
      </c>
    </row>
    <row r="52" spans="2:2" x14ac:dyDescent="0.25">
      <c r="B52" s="30">
        <v>-0.1249</v>
      </c>
    </row>
    <row r="53" spans="2:2" x14ac:dyDescent="0.25">
      <c r="B53" s="30">
        <v>-0.12441000000000001</v>
      </c>
    </row>
    <row r="54" spans="2:2" x14ac:dyDescent="0.25">
      <c r="B54" s="30">
        <v>-0.12053999999999999</v>
      </c>
    </row>
    <row r="55" spans="2:2" x14ac:dyDescent="0.25">
      <c r="B55" s="30">
        <v>-0.10810031374208957</v>
      </c>
    </row>
    <row r="56" spans="2:2" x14ac:dyDescent="0.25">
      <c r="B56" s="30">
        <v>-0.10779999999999999</v>
      </c>
    </row>
    <row r="57" spans="2:2" x14ac:dyDescent="0.25">
      <c r="B57" s="30">
        <v>-0.10751999999999999</v>
      </c>
    </row>
    <row r="58" spans="2:2" x14ac:dyDescent="0.25">
      <c r="B58" s="30">
        <v>-0.10197067180616741</v>
      </c>
    </row>
    <row r="59" spans="2:2" x14ac:dyDescent="0.25">
      <c r="B59" s="30">
        <v>-0.1012</v>
      </c>
    </row>
    <row r="60" spans="2:2" x14ac:dyDescent="0.25">
      <c r="B60" s="30">
        <v>-0.1012</v>
      </c>
    </row>
    <row r="61" spans="2:2" x14ac:dyDescent="0.25">
      <c r="B61" s="30">
        <v>-9.869435E-2</v>
      </c>
    </row>
    <row r="62" spans="2:2" x14ac:dyDescent="0.25">
      <c r="B62" s="30">
        <v>-9.5842279691364385E-2</v>
      </c>
    </row>
    <row r="63" spans="2:2" x14ac:dyDescent="0.25">
      <c r="B63" s="30">
        <v>-8.2000000000000003E-2</v>
      </c>
    </row>
    <row r="64" spans="2:2" x14ac:dyDescent="0.25">
      <c r="B64" s="30">
        <v>-0.08</v>
      </c>
    </row>
    <row r="65" spans="2:2" x14ac:dyDescent="0.25">
      <c r="B65" s="30">
        <v>-0.08</v>
      </c>
    </row>
    <row r="66" spans="2:2" x14ac:dyDescent="0.25">
      <c r="B66" s="30">
        <v>-7.85E-2</v>
      </c>
    </row>
    <row r="67" spans="2:2" x14ac:dyDescent="0.25">
      <c r="B67" s="30">
        <v>-7.6999999999999999E-2</v>
      </c>
    </row>
    <row r="68" spans="2:2" x14ac:dyDescent="0.25">
      <c r="B68" s="30">
        <v>-6.5742856736242888E-2</v>
      </c>
    </row>
    <row r="69" spans="2:2" x14ac:dyDescent="0.25">
      <c r="B69" s="30">
        <v>-6.5568999999999988E-2</v>
      </c>
    </row>
    <row r="70" spans="2:2" x14ac:dyDescent="0.25">
      <c r="B70" s="30">
        <v>-0.06</v>
      </c>
    </row>
    <row r="71" spans="2:2" x14ac:dyDescent="0.25">
      <c r="B71" s="30">
        <v>-5.8200999999999996E-2</v>
      </c>
    </row>
    <row r="72" spans="2:2" x14ac:dyDescent="0.25">
      <c r="B72" s="30">
        <v>-5.8173999999999997E-2</v>
      </c>
    </row>
    <row r="73" spans="2:2" x14ac:dyDescent="0.25">
      <c r="B73" s="30">
        <v>-5.6994000000000003E-2</v>
      </c>
    </row>
    <row r="74" spans="2:2" x14ac:dyDescent="0.25">
      <c r="B74" s="30">
        <v>-5.6103840000000002E-2</v>
      </c>
    </row>
    <row r="75" spans="2:2" x14ac:dyDescent="0.25">
      <c r="B75" s="30">
        <v>-5.2838999999999997E-2</v>
      </c>
    </row>
    <row r="76" spans="2:2" x14ac:dyDescent="0.25">
      <c r="B76" s="30">
        <v>-4.9881759999999997E-2</v>
      </c>
    </row>
    <row r="77" spans="2:2" x14ac:dyDescent="0.25">
      <c r="B77" s="30">
        <v>-4.3991999999999996E-2</v>
      </c>
    </row>
    <row r="78" spans="2:2" x14ac:dyDescent="0.25">
      <c r="B78" s="30">
        <v>-4.2015999999999998E-2</v>
      </c>
    </row>
    <row r="79" spans="2:2" x14ac:dyDescent="0.25">
      <c r="B79" s="30">
        <v>-4.1741865600852641E-2</v>
      </c>
    </row>
    <row r="80" spans="2:2" x14ac:dyDescent="0.25">
      <c r="B80" s="30">
        <v>-4.0222000000000001E-2</v>
      </c>
    </row>
    <row r="81" spans="2:2" x14ac:dyDescent="0.25">
      <c r="B81" s="30">
        <v>-3.7907999999999997E-2</v>
      </c>
    </row>
    <row r="82" spans="2:2" x14ac:dyDescent="0.25">
      <c r="B82" s="30">
        <v>-3.6999999999999998E-2</v>
      </c>
    </row>
    <row r="83" spans="2:2" x14ac:dyDescent="0.25">
      <c r="B83" s="30">
        <v>-3.4661999999999998E-2</v>
      </c>
    </row>
    <row r="84" spans="2:2" x14ac:dyDescent="0.25">
      <c r="B84" s="30">
        <v>-3.2625000000000001E-2</v>
      </c>
    </row>
    <row r="85" spans="2:2" x14ac:dyDescent="0.25">
      <c r="B85" s="30">
        <v>-2.9000000000000001E-2</v>
      </c>
    </row>
    <row r="86" spans="2:2" x14ac:dyDescent="0.25">
      <c r="B86" s="30">
        <v>-2.8000000000000001E-2</v>
      </c>
    </row>
    <row r="87" spans="2:2" x14ac:dyDescent="0.25">
      <c r="B87" s="30">
        <v>-2.6622E-2</v>
      </c>
    </row>
    <row r="88" spans="2:2" x14ac:dyDescent="0.25">
      <c r="B88" s="30">
        <v>-2.2752999999999999E-2</v>
      </c>
    </row>
    <row r="89" spans="2:2" x14ac:dyDescent="0.25">
      <c r="B89" s="30">
        <v>-2.2000000000000002E-2</v>
      </c>
    </row>
    <row r="90" spans="2:2" x14ac:dyDescent="0.25">
      <c r="B90" s="30">
        <v>-1.8700000000000001E-2</v>
      </c>
    </row>
    <row r="91" spans="2:2" x14ac:dyDescent="0.25">
      <c r="B91" s="30">
        <v>-1.6559999999999998E-2</v>
      </c>
    </row>
    <row r="92" spans="2:2" x14ac:dyDescent="0.25">
      <c r="B92" s="30">
        <v>-1.643059490084986E-2</v>
      </c>
    </row>
    <row r="93" spans="2:2" x14ac:dyDescent="0.25">
      <c r="B93" s="30">
        <v>-1.5648000000000002E-2</v>
      </c>
    </row>
    <row r="94" spans="2:2" x14ac:dyDescent="0.25">
      <c r="B94" s="30">
        <v>-1.5093000000000001E-2</v>
      </c>
    </row>
    <row r="95" spans="2:2" x14ac:dyDescent="0.25">
      <c r="B95" s="30">
        <v>-1.4447592067988669E-2</v>
      </c>
    </row>
    <row r="96" spans="2:2" x14ac:dyDescent="0.25">
      <c r="B96" s="30">
        <v>-1.2959999999999999E-2</v>
      </c>
    </row>
    <row r="97" spans="2:2" x14ac:dyDescent="0.25">
      <c r="B97" s="30">
        <v>-0.01</v>
      </c>
    </row>
    <row r="98" spans="2:2" x14ac:dyDescent="0.25">
      <c r="B98" s="30">
        <v>-0.01</v>
      </c>
    </row>
    <row r="99" spans="2:2" x14ac:dyDescent="0.25">
      <c r="B99" s="30">
        <v>-0.01</v>
      </c>
    </row>
    <row r="100" spans="2:2" x14ac:dyDescent="0.25">
      <c r="B100" s="30">
        <v>-0.01</v>
      </c>
    </row>
    <row r="101" spans="2:2" x14ac:dyDescent="0.25">
      <c r="B101" s="30">
        <v>-8.3759999999999998E-3</v>
      </c>
    </row>
    <row r="102" spans="2:2" x14ac:dyDescent="0.25">
      <c r="B102" s="30">
        <v>-8.2880000000000002E-3</v>
      </c>
    </row>
    <row r="103" spans="2:2" x14ac:dyDescent="0.25">
      <c r="B103" s="30">
        <v>-7.5199999999999998E-3</v>
      </c>
    </row>
    <row r="104" spans="2:2" x14ac:dyDescent="0.25">
      <c r="B104" s="30">
        <v>-5.7599999999999995E-3</v>
      </c>
    </row>
    <row r="105" spans="2:2" x14ac:dyDescent="0.25">
      <c r="B105" s="30">
        <v>-5.7599999999999995E-3</v>
      </c>
    </row>
    <row r="106" spans="2:2" x14ac:dyDescent="0.25">
      <c r="B106" s="30">
        <v>-5.4279999999999997E-3</v>
      </c>
    </row>
    <row r="107" spans="2:2" x14ac:dyDescent="0.25">
      <c r="B107" s="30">
        <v>-4.0000000000000001E-3</v>
      </c>
    </row>
    <row r="108" spans="2:2" x14ac:dyDescent="0.25">
      <c r="B108" s="30">
        <v>-3.7989999999999999E-3</v>
      </c>
    </row>
    <row r="109" spans="2:2" x14ac:dyDescent="0.25">
      <c r="B109" s="30">
        <v>-2.0199999999999997E-3</v>
      </c>
    </row>
    <row r="110" spans="2:2" x14ac:dyDescent="0.25">
      <c r="B110" s="30">
        <v>-2E-3</v>
      </c>
    </row>
    <row r="111" spans="2:2" x14ac:dyDescent="0.25">
      <c r="B111" s="30">
        <v>-1.4585762696288469E-3</v>
      </c>
    </row>
    <row r="112" spans="2:2" x14ac:dyDescent="0.25">
      <c r="B112" s="30">
        <v>-1.1519999999999998E-3</v>
      </c>
    </row>
    <row r="113" spans="2:2" x14ac:dyDescent="0.25">
      <c r="B113" s="30">
        <v>-6.7200000000000007E-4</v>
      </c>
    </row>
    <row r="114" spans="2:2" x14ac:dyDescent="0.25">
      <c r="B114" s="30">
        <v>-5.7599999999999991E-4</v>
      </c>
    </row>
    <row r="115" spans="2:2" x14ac:dyDescent="0.25">
      <c r="B115" s="30">
        <v>-4.1001897533206821E-4</v>
      </c>
    </row>
    <row r="116" spans="2:2" x14ac:dyDescent="0.25">
      <c r="B116" s="30">
        <v>-1.6783938594688009E-4</v>
      </c>
    </row>
    <row r="117" spans="2:2" x14ac:dyDescent="0.25">
      <c r="B117" s="30">
        <v>-9.6000000000000002E-5</v>
      </c>
    </row>
    <row r="118" spans="2:2" x14ac:dyDescent="0.25">
      <c r="B118" s="30">
        <v>-9.6000000000000002E-5</v>
      </c>
    </row>
    <row r="119" spans="2:2" x14ac:dyDescent="0.25">
      <c r="B119" s="30">
        <v>0</v>
      </c>
    </row>
    <row r="120" spans="2:2" x14ac:dyDescent="0.25">
      <c r="B120" s="30">
        <v>0</v>
      </c>
    </row>
    <row r="121" spans="2:2" x14ac:dyDescent="0.25">
      <c r="B121" s="30">
        <v>0</v>
      </c>
    </row>
    <row r="122" spans="2:2" x14ac:dyDescent="0.25">
      <c r="B122" s="30">
        <v>0</v>
      </c>
    </row>
    <row r="123" spans="2:2" x14ac:dyDescent="0.25">
      <c r="B123" s="30">
        <v>0</v>
      </c>
    </row>
    <row r="124" spans="2:2" x14ac:dyDescent="0.25">
      <c r="B124" s="30">
        <v>0</v>
      </c>
    </row>
    <row r="125" spans="2:2" x14ac:dyDescent="0.25">
      <c r="B125" s="30">
        <v>0</v>
      </c>
    </row>
    <row r="126" spans="2:2" x14ac:dyDescent="0.25">
      <c r="B126" s="30">
        <v>0</v>
      </c>
    </row>
    <row r="127" spans="2:2" x14ac:dyDescent="0.25">
      <c r="B127" s="30">
        <v>2.9708568943018707E-8</v>
      </c>
    </row>
    <row r="128" spans="2:2" x14ac:dyDescent="0.25">
      <c r="B128" s="30">
        <v>5.7566684812193788E-6</v>
      </c>
    </row>
    <row r="129" spans="2:2" x14ac:dyDescent="0.25">
      <c r="B129" s="30">
        <v>1.6193499999999999E-4</v>
      </c>
    </row>
    <row r="130" spans="2:2" x14ac:dyDescent="0.25">
      <c r="B130" s="30">
        <v>3.6890744718734561E-4</v>
      </c>
    </row>
    <row r="131" spans="2:2" x14ac:dyDescent="0.25">
      <c r="B131" s="30">
        <v>4.1899999999999999E-4</v>
      </c>
    </row>
    <row r="132" spans="2:2" x14ac:dyDescent="0.25">
      <c r="B132" s="30">
        <v>7.1301707779886146E-4</v>
      </c>
    </row>
    <row r="133" spans="2:2" x14ac:dyDescent="0.25">
      <c r="B133" s="30">
        <v>1E-3</v>
      </c>
    </row>
    <row r="134" spans="2:2" x14ac:dyDescent="0.25">
      <c r="B134" s="30">
        <v>1.5600000000000002E-3</v>
      </c>
    </row>
    <row r="135" spans="2:2" x14ac:dyDescent="0.25">
      <c r="B135" s="30">
        <v>1.8049273372797558E-3</v>
      </c>
    </row>
    <row r="136" spans="2:2" x14ac:dyDescent="0.25">
      <c r="B136" s="30">
        <v>2.3487857142857138E-3</v>
      </c>
    </row>
    <row r="137" spans="2:2" x14ac:dyDescent="0.25">
      <c r="B137" s="30">
        <v>2.5959999999999998E-3</v>
      </c>
    </row>
    <row r="138" spans="2:2" x14ac:dyDescent="0.25">
      <c r="B138" s="30">
        <v>3.087868998053629E-3</v>
      </c>
    </row>
    <row r="139" spans="2:2" x14ac:dyDescent="0.25">
      <c r="B139" s="30">
        <v>3.3119999999999998E-3</v>
      </c>
    </row>
    <row r="140" spans="2:2" x14ac:dyDescent="0.25">
      <c r="B140" s="30">
        <v>3.3210669569951005E-3</v>
      </c>
    </row>
    <row r="141" spans="2:2" x14ac:dyDescent="0.25">
      <c r="B141" s="30">
        <v>3.7979999999999997E-3</v>
      </c>
    </row>
    <row r="142" spans="2:2" x14ac:dyDescent="0.25">
      <c r="B142" s="30">
        <v>3.8940000000000003E-3</v>
      </c>
    </row>
    <row r="143" spans="2:2" x14ac:dyDescent="0.25">
      <c r="B143" s="30">
        <v>3.9644475931666671E-3</v>
      </c>
    </row>
    <row r="144" spans="2:2" x14ac:dyDescent="0.25">
      <c r="B144" s="30">
        <v>4.1370000000000001E-3</v>
      </c>
    </row>
    <row r="145" spans="2:2" x14ac:dyDescent="0.25">
      <c r="B145" s="30">
        <v>4.4460000000000003E-3</v>
      </c>
    </row>
    <row r="146" spans="2:2" x14ac:dyDescent="0.25">
      <c r="B146" s="30">
        <v>4.7339999999999995E-3</v>
      </c>
    </row>
    <row r="147" spans="2:2" x14ac:dyDescent="0.25">
      <c r="B147" s="30">
        <v>4.8579999999999995E-3</v>
      </c>
    </row>
    <row r="148" spans="2:2" x14ac:dyDescent="0.25">
      <c r="B148" s="30">
        <v>5.62E-3</v>
      </c>
    </row>
    <row r="149" spans="2:2" x14ac:dyDescent="0.25">
      <c r="B149" s="30">
        <v>5.7599999999999995E-3</v>
      </c>
    </row>
    <row r="150" spans="2:2" x14ac:dyDescent="0.25">
      <c r="B150" s="30">
        <v>6.2317322345356325E-3</v>
      </c>
    </row>
    <row r="151" spans="2:2" x14ac:dyDescent="0.25">
      <c r="B151" s="30">
        <v>8.124000000000001E-3</v>
      </c>
    </row>
    <row r="152" spans="2:2" x14ac:dyDescent="0.25">
      <c r="B152" s="30">
        <v>0.01</v>
      </c>
    </row>
    <row r="153" spans="2:2" x14ac:dyDescent="0.25">
      <c r="B153" s="30">
        <v>1.0164000000000001E-2</v>
      </c>
    </row>
    <row r="154" spans="2:2" x14ac:dyDescent="0.25">
      <c r="B154" s="30">
        <v>1.0503999999999999E-2</v>
      </c>
    </row>
    <row r="155" spans="2:2" x14ac:dyDescent="0.25">
      <c r="B155" s="30">
        <v>1.3299999999999999E-2</v>
      </c>
    </row>
    <row r="156" spans="2:2" x14ac:dyDescent="0.25">
      <c r="B156" s="30">
        <v>1.331444759206799E-2</v>
      </c>
    </row>
    <row r="157" spans="2:2" x14ac:dyDescent="0.25">
      <c r="B157" s="30">
        <v>1.3576000000000001E-2</v>
      </c>
    </row>
    <row r="158" spans="2:2" x14ac:dyDescent="0.25">
      <c r="B158" s="30">
        <v>1.3600000000000001E-2</v>
      </c>
    </row>
    <row r="159" spans="2:2" x14ac:dyDescent="0.25">
      <c r="B159" s="30">
        <v>1.4178216318785578E-2</v>
      </c>
    </row>
    <row r="160" spans="2:2" x14ac:dyDescent="0.25">
      <c r="B160" s="30">
        <v>1.5041314689346981E-2</v>
      </c>
    </row>
    <row r="161" spans="2:2" x14ac:dyDescent="0.25">
      <c r="B161" s="30">
        <v>1.6603704E-2</v>
      </c>
    </row>
    <row r="162" spans="2:2" x14ac:dyDescent="0.25">
      <c r="B162" s="30">
        <v>1.7399999999999999E-2</v>
      </c>
    </row>
    <row r="163" spans="2:2" x14ac:dyDescent="0.25">
      <c r="B163" s="30">
        <v>1.77E-2</v>
      </c>
    </row>
    <row r="164" spans="2:2" x14ac:dyDescent="0.25">
      <c r="B164" s="30">
        <v>1.7711999999999999E-2</v>
      </c>
    </row>
    <row r="165" spans="2:2" x14ac:dyDescent="0.25">
      <c r="B165" s="30">
        <v>1.8156000000000002E-2</v>
      </c>
    </row>
    <row r="166" spans="2:2" x14ac:dyDescent="0.25">
      <c r="B166" s="30">
        <v>1.9E-2</v>
      </c>
    </row>
    <row r="167" spans="2:2" x14ac:dyDescent="0.25">
      <c r="B167" s="30">
        <v>1.9031241600000002E-2</v>
      </c>
    </row>
    <row r="168" spans="2:2" x14ac:dyDescent="0.25">
      <c r="B168" s="30">
        <v>1.9823957584471603E-2</v>
      </c>
    </row>
    <row r="169" spans="2:2" x14ac:dyDescent="0.25">
      <c r="B169" s="30">
        <v>2.1000000000000001E-2</v>
      </c>
    </row>
    <row r="170" spans="2:2" x14ac:dyDescent="0.25">
      <c r="B170" s="30">
        <v>2.1329999999999998E-2</v>
      </c>
    </row>
    <row r="171" spans="2:2" x14ac:dyDescent="0.25">
      <c r="B171" s="30">
        <v>2.2235999999999999E-2</v>
      </c>
    </row>
    <row r="172" spans="2:2" x14ac:dyDescent="0.25">
      <c r="B172" s="30">
        <v>2.2540000000000001E-2</v>
      </c>
    </row>
    <row r="173" spans="2:2" x14ac:dyDescent="0.25">
      <c r="B173" s="30">
        <v>2.29E-2</v>
      </c>
    </row>
    <row r="174" spans="2:2" x14ac:dyDescent="0.25">
      <c r="B174" s="30">
        <v>2.4072E-2</v>
      </c>
    </row>
    <row r="175" spans="2:2" x14ac:dyDescent="0.25">
      <c r="B175" s="30">
        <v>2.6312246100000002E-2</v>
      </c>
    </row>
    <row r="176" spans="2:2" x14ac:dyDescent="0.25">
      <c r="B176" s="30">
        <v>2.7E-2</v>
      </c>
    </row>
    <row r="177" spans="2:2" x14ac:dyDescent="0.25">
      <c r="B177" s="30">
        <v>2.7317999999999999E-2</v>
      </c>
    </row>
    <row r="178" spans="2:2" x14ac:dyDescent="0.25">
      <c r="B178" s="30">
        <v>2.8000000000000001E-2</v>
      </c>
    </row>
    <row r="179" spans="2:2" x14ac:dyDescent="0.25">
      <c r="B179" s="30">
        <v>2.8294E-2</v>
      </c>
    </row>
    <row r="180" spans="2:2" x14ac:dyDescent="0.25">
      <c r="B180" s="30">
        <v>2.8478384999999998E-2</v>
      </c>
    </row>
    <row r="181" spans="2:2" x14ac:dyDescent="0.25">
      <c r="B181" s="30">
        <v>2.8988744648056172E-2</v>
      </c>
    </row>
    <row r="182" spans="2:2" x14ac:dyDescent="0.25">
      <c r="B182" s="30">
        <v>0.03</v>
      </c>
    </row>
    <row r="183" spans="2:2" x14ac:dyDescent="0.25">
      <c r="B183" s="30">
        <v>0.03</v>
      </c>
    </row>
    <row r="184" spans="2:2" x14ac:dyDescent="0.25">
      <c r="B184" s="30">
        <v>3.1320000000000001E-2</v>
      </c>
    </row>
    <row r="185" spans="2:2" x14ac:dyDescent="0.25">
      <c r="B185" s="30">
        <v>3.1673175025010408E-2</v>
      </c>
    </row>
    <row r="186" spans="2:2" x14ac:dyDescent="0.25">
      <c r="B186" s="30">
        <v>3.2669999999999998E-2</v>
      </c>
    </row>
    <row r="187" spans="2:2" x14ac:dyDescent="0.25">
      <c r="B187" s="30">
        <v>3.3239999999999999E-2</v>
      </c>
    </row>
    <row r="188" spans="2:2" x14ac:dyDescent="0.25">
      <c r="B188" s="30">
        <v>3.4090000000000002E-2</v>
      </c>
    </row>
    <row r="189" spans="2:2" x14ac:dyDescent="0.25">
      <c r="B189" s="30">
        <v>3.4383999999999998E-2</v>
      </c>
    </row>
    <row r="190" spans="2:2" x14ac:dyDescent="0.25">
      <c r="B190" s="30">
        <v>3.6418943297909206E-2</v>
      </c>
    </row>
    <row r="191" spans="2:2" x14ac:dyDescent="0.25">
      <c r="B191" s="30">
        <v>3.7547999999999998E-2</v>
      </c>
    </row>
    <row r="192" spans="2:2" x14ac:dyDescent="0.25">
      <c r="B192" s="30">
        <v>3.7929000000000004E-2</v>
      </c>
    </row>
    <row r="193" spans="2:2" x14ac:dyDescent="0.25">
      <c r="B193" s="30">
        <v>3.8496000000000002E-2</v>
      </c>
    </row>
    <row r="194" spans="2:2" x14ac:dyDescent="0.25">
      <c r="B194" s="30">
        <v>3.8812999999999993E-2</v>
      </c>
    </row>
    <row r="195" spans="2:2" x14ac:dyDescent="0.25">
      <c r="B195" s="30">
        <v>3.9258545454545456E-2</v>
      </c>
    </row>
    <row r="196" spans="2:2" x14ac:dyDescent="0.25">
      <c r="B196" s="30">
        <v>4.07E-2</v>
      </c>
    </row>
    <row r="197" spans="2:2" x14ac:dyDescent="0.25">
      <c r="B197" s="30">
        <v>4.1420000000000005E-2</v>
      </c>
    </row>
    <row r="198" spans="2:2" x14ac:dyDescent="0.25">
      <c r="B198" s="30">
        <v>4.2000000000000003E-2</v>
      </c>
    </row>
    <row r="199" spans="2:2" x14ac:dyDescent="0.25">
      <c r="B199" s="30">
        <v>4.2419999999999999E-2</v>
      </c>
    </row>
    <row r="200" spans="2:2" x14ac:dyDescent="0.25">
      <c r="B200" s="30">
        <v>4.2595739999999993E-2</v>
      </c>
    </row>
    <row r="201" spans="2:2" x14ac:dyDescent="0.25">
      <c r="B201" s="30">
        <v>4.2999999999999997E-2</v>
      </c>
    </row>
    <row r="202" spans="2:2" x14ac:dyDescent="0.25">
      <c r="B202" s="30">
        <v>4.2999999999999997E-2</v>
      </c>
    </row>
    <row r="203" spans="2:2" x14ac:dyDescent="0.25">
      <c r="B203" s="30">
        <v>4.4921000000000003E-2</v>
      </c>
    </row>
    <row r="204" spans="2:2" x14ac:dyDescent="0.25">
      <c r="B204" s="30">
        <v>4.4999999999999998E-2</v>
      </c>
    </row>
    <row r="205" spans="2:2" x14ac:dyDescent="0.25">
      <c r="B205" s="30">
        <v>4.6885330104119514E-2</v>
      </c>
    </row>
    <row r="206" spans="2:2" x14ac:dyDescent="0.25">
      <c r="B206" s="30">
        <v>4.7E-2</v>
      </c>
    </row>
    <row r="207" spans="2:2" x14ac:dyDescent="0.25">
      <c r="B207" s="30">
        <v>4.9503999999999992E-2</v>
      </c>
    </row>
    <row r="208" spans="2:2" x14ac:dyDescent="0.25">
      <c r="B208" s="30">
        <v>4.9818997797356837E-2</v>
      </c>
    </row>
    <row r="209" spans="2:2" x14ac:dyDescent="0.25">
      <c r="B209" s="30">
        <v>0.05</v>
      </c>
    </row>
    <row r="210" spans="2:2" x14ac:dyDescent="0.25">
      <c r="B210" s="30">
        <v>5.1933960000000001E-2</v>
      </c>
    </row>
    <row r="211" spans="2:2" x14ac:dyDescent="0.25">
      <c r="B211" s="30">
        <v>5.3592000000000008E-2</v>
      </c>
    </row>
    <row r="212" spans="2:2" x14ac:dyDescent="0.25">
      <c r="B212" s="30">
        <v>5.6000000000000001E-2</v>
      </c>
    </row>
    <row r="213" spans="2:2" x14ac:dyDescent="0.25">
      <c r="B213" s="30">
        <v>5.8874999999999997E-2</v>
      </c>
    </row>
    <row r="214" spans="2:2" x14ac:dyDescent="0.25">
      <c r="B214" s="30">
        <v>6.0283150009193667E-2</v>
      </c>
    </row>
    <row r="215" spans="2:2" x14ac:dyDescent="0.25">
      <c r="B215" s="30">
        <v>6.0885000000000002E-2</v>
      </c>
    </row>
    <row r="216" spans="2:2" x14ac:dyDescent="0.25">
      <c r="B216" s="30">
        <v>6.1728609600000005E-2</v>
      </c>
    </row>
    <row r="217" spans="2:2" x14ac:dyDescent="0.25">
      <c r="B217" s="30">
        <v>6.2006999999999993E-2</v>
      </c>
    </row>
    <row r="218" spans="2:2" x14ac:dyDescent="0.25">
      <c r="B218" s="30">
        <v>6.5135000000000012E-2</v>
      </c>
    </row>
    <row r="219" spans="2:2" x14ac:dyDescent="0.25">
      <c r="B219" s="30">
        <v>6.6000000000000003E-2</v>
      </c>
    </row>
    <row r="220" spans="2:2" x14ac:dyDescent="0.25">
      <c r="B220" s="30">
        <v>6.6811686436115361E-2</v>
      </c>
    </row>
    <row r="221" spans="2:2" x14ac:dyDescent="0.25">
      <c r="B221" s="30">
        <v>6.8793542999999999E-2</v>
      </c>
    </row>
    <row r="222" spans="2:2" x14ac:dyDescent="0.25">
      <c r="B222" s="30">
        <v>7.0986555555555553E-2</v>
      </c>
    </row>
    <row r="223" spans="2:2" x14ac:dyDescent="0.25">
      <c r="B223" s="30">
        <v>7.1999999999999995E-2</v>
      </c>
    </row>
    <row r="224" spans="2:2" x14ac:dyDescent="0.25">
      <c r="B224" s="30">
        <v>7.4646230400000013E-2</v>
      </c>
    </row>
    <row r="225" spans="2:2" x14ac:dyDescent="0.25">
      <c r="B225" s="30">
        <v>7.5472999999999985E-2</v>
      </c>
    </row>
    <row r="226" spans="2:2" x14ac:dyDescent="0.25">
      <c r="B226" s="30">
        <v>7.6999999999999999E-2</v>
      </c>
    </row>
    <row r="227" spans="2:2" x14ac:dyDescent="0.25">
      <c r="B227" s="30">
        <v>7.6999999999999999E-2</v>
      </c>
    </row>
    <row r="228" spans="2:2" x14ac:dyDescent="0.25">
      <c r="B228" s="30">
        <v>7.7494000000000007E-2</v>
      </c>
    </row>
    <row r="229" spans="2:2" x14ac:dyDescent="0.25">
      <c r="B229" s="30">
        <v>7.7499999999999999E-2</v>
      </c>
    </row>
    <row r="230" spans="2:2" x14ac:dyDescent="0.25">
      <c r="B230" s="30">
        <v>7.8048000000000006E-2</v>
      </c>
    </row>
    <row r="231" spans="2:2" x14ac:dyDescent="0.25">
      <c r="B231" s="30">
        <v>0.08</v>
      </c>
    </row>
    <row r="232" spans="2:2" x14ac:dyDescent="0.25">
      <c r="B232" s="30">
        <v>0.08</v>
      </c>
    </row>
    <row r="233" spans="2:2" x14ac:dyDescent="0.25">
      <c r="B233" s="30">
        <v>8.1536399999999981E-2</v>
      </c>
    </row>
    <row r="234" spans="2:2" x14ac:dyDescent="0.25">
      <c r="B234" s="30">
        <v>8.3999999999999991E-2</v>
      </c>
    </row>
    <row r="235" spans="2:2" x14ac:dyDescent="0.25">
      <c r="B235" s="30">
        <v>8.4245E-2</v>
      </c>
    </row>
    <row r="236" spans="2:2" x14ac:dyDescent="0.25">
      <c r="B236" s="30">
        <v>8.5000000000000006E-2</v>
      </c>
    </row>
    <row r="237" spans="2:2" x14ac:dyDescent="0.25">
      <c r="B237" s="30">
        <v>8.6267743353109202E-2</v>
      </c>
    </row>
    <row r="238" spans="2:2" x14ac:dyDescent="0.25">
      <c r="B238" s="30">
        <v>8.6999999999999994E-2</v>
      </c>
    </row>
    <row r="239" spans="2:2" x14ac:dyDescent="0.25">
      <c r="B239" s="30">
        <v>8.8359999999999994E-2</v>
      </c>
    </row>
    <row r="240" spans="2:2" x14ac:dyDescent="0.25">
      <c r="B240" s="30">
        <v>8.8999999999999996E-2</v>
      </c>
    </row>
    <row r="241" spans="2:2" x14ac:dyDescent="0.25">
      <c r="B241" s="30">
        <v>0.09</v>
      </c>
    </row>
    <row r="242" spans="2:2" x14ac:dyDescent="0.25">
      <c r="B242" s="30">
        <v>0.09</v>
      </c>
    </row>
    <row r="243" spans="2:2" x14ac:dyDescent="0.25">
      <c r="B243" s="30">
        <v>9.0609999999999996E-2</v>
      </c>
    </row>
    <row r="244" spans="2:2" x14ac:dyDescent="0.25">
      <c r="B244" s="30">
        <v>9.1228500844378488E-2</v>
      </c>
    </row>
    <row r="245" spans="2:2" x14ac:dyDescent="0.25">
      <c r="B245" s="30">
        <v>9.2200000000000004E-2</v>
      </c>
    </row>
    <row r="246" spans="2:2" x14ac:dyDescent="0.25">
      <c r="B246" s="30">
        <v>9.2727272727272714E-2</v>
      </c>
    </row>
    <row r="247" spans="2:2" x14ac:dyDescent="0.25">
      <c r="B247" s="30">
        <v>9.2947424645616908E-2</v>
      </c>
    </row>
    <row r="248" spans="2:2" x14ac:dyDescent="0.25">
      <c r="B248" s="30">
        <v>9.4E-2</v>
      </c>
    </row>
    <row r="249" spans="2:2" x14ac:dyDescent="0.25">
      <c r="B249" s="30">
        <v>0.10369691599355925</v>
      </c>
    </row>
    <row r="250" spans="2:2" x14ac:dyDescent="0.25">
      <c r="B250" s="30">
        <v>0.104</v>
      </c>
    </row>
    <row r="251" spans="2:2" x14ac:dyDescent="0.25">
      <c r="B251" s="30">
        <v>0.1052</v>
      </c>
    </row>
    <row r="252" spans="2:2" x14ac:dyDescent="0.25">
      <c r="B252" s="30">
        <v>0.10638013817102503</v>
      </c>
    </row>
    <row r="253" spans="2:2" x14ac:dyDescent="0.25">
      <c r="B253" s="30">
        <v>0.1063982304</v>
      </c>
    </row>
    <row r="254" spans="2:2" x14ac:dyDescent="0.25">
      <c r="B254" s="30">
        <v>0.10827333333333333</v>
      </c>
    </row>
    <row r="255" spans="2:2" x14ac:dyDescent="0.25">
      <c r="B255" s="30">
        <v>0.10872999999999999</v>
      </c>
    </row>
    <row r="256" spans="2:2" x14ac:dyDescent="0.25">
      <c r="B256" s="30">
        <v>0.11</v>
      </c>
    </row>
    <row r="257" spans="2:2" x14ac:dyDescent="0.25">
      <c r="B257" s="30">
        <v>0.11059136613990787</v>
      </c>
    </row>
    <row r="258" spans="2:2" x14ac:dyDescent="0.25">
      <c r="B258" s="30">
        <v>0.112828</v>
      </c>
    </row>
    <row r="259" spans="2:2" x14ac:dyDescent="0.25">
      <c r="B259" s="30">
        <v>0.113</v>
      </c>
    </row>
    <row r="260" spans="2:2" x14ac:dyDescent="0.25">
      <c r="B260" s="30">
        <v>0.113373</v>
      </c>
    </row>
    <row r="261" spans="2:2" x14ac:dyDescent="0.25">
      <c r="B261" s="30">
        <v>0.11433753724952904</v>
      </c>
    </row>
    <row r="262" spans="2:2" x14ac:dyDescent="0.25">
      <c r="B262" s="30">
        <v>0.11498205</v>
      </c>
    </row>
    <row r="263" spans="2:2" x14ac:dyDescent="0.25">
      <c r="B263" s="30">
        <v>0.115</v>
      </c>
    </row>
    <row r="264" spans="2:2" x14ac:dyDescent="0.25">
      <c r="B264" s="30">
        <v>0.11781</v>
      </c>
    </row>
    <row r="265" spans="2:2" x14ac:dyDescent="0.25">
      <c r="B265" s="30">
        <v>0.121</v>
      </c>
    </row>
    <row r="266" spans="2:2" x14ac:dyDescent="0.25">
      <c r="B266" s="30">
        <v>0.12109698929691697</v>
      </c>
    </row>
    <row r="267" spans="2:2" x14ac:dyDescent="0.25">
      <c r="B267" s="30">
        <v>0.12112499999999998</v>
      </c>
    </row>
    <row r="268" spans="2:2" x14ac:dyDescent="0.25">
      <c r="B268" s="30">
        <v>0.1215</v>
      </c>
    </row>
    <row r="269" spans="2:2" x14ac:dyDescent="0.25">
      <c r="B269" s="30">
        <v>0.12237500000000001</v>
      </c>
    </row>
    <row r="270" spans="2:2" x14ac:dyDescent="0.25">
      <c r="B270" s="30">
        <v>0.12419999999999999</v>
      </c>
    </row>
    <row r="271" spans="2:2" x14ac:dyDescent="0.25">
      <c r="B271" s="30">
        <v>0.1275</v>
      </c>
    </row>
    <row r="272" spans="2:2" x14ac:dyDescent="0.25">
      <c r="B272" s="30">
        <v>0.12859661142054998</v>
      </c>
    </row>
    <row r="273" spans="2:2" x14ac:dyDescent="0.25">
      <c r="B273" s="30">
        <v>0.1291746</v>
      </c>
    </row>
    <row r="274" spans="2:2" x14ac:dyDescent="0.25">
      <c r="B274" s="30">
        <v>0.12950399999999998</v>
      </c>
    </row>
    <row r="275" spans="2:2" x14ac:dyDescent="0.25">
      <c r="B275" s="30">
        <v>0.13</v>
      </c>
    </row>
    <row r="276" spans="2:2" x14ac:dyDescent="0.25">
      <c r="B276" s="30">
        <v>0.13</v>
      </c>
    </row>
    <row r="277" spans="2:2" x14ac:dyDescent="0.25">
      <c r="B277" s="30">
        <v>0.13020000000000001</v>
      </c>
    </row>
    <row r="278" spans="2:2" x14ac:dyDescent="0.25">
      <c r="B278" s="30">
        <v>0.13100000000000001</v>
      </c>
    </row>
    <row r="279" spans="2:2" x14ac:dyDescent="0.25">
      <c r="B279" s="30">
        <v>0.13235713269535848</v>
      </c>
    </row>
    <row r="280" spans="2:2" x14ac:dyDescent="0.25">
      <c r="B280" s="30">
        <v>0.13400000000000001</v>
      </c>
    </row>
    <row r="281" spans="2:2" x14ac:dyDescent="0.25">
      <c r="B281" s="30">
        <v>0.13459600000000002</v>
      </c>
    </row>
    <row r="282" spans="2:2" x14ac:dyDescent="0.25">
      <c r="B282" s="30">
        <v>0.13568100000000002</v>
      </c>
    </row>
    <row r="283" spans="2:2" x14ac:dyDescent="0.25">
      <c r="B283" s="30">
        <v>0.13599999999999998</v>
      </c>
    </row>
    <row r="284" spans="2:2" x14ac:dyDescent="0.25">
      <c r="B284" s="30">
        <v>0.14000000000000001</v>
      </c>
    </row>
    <row r="285" spans="2:2" x14ac:dyDescent="0.25">
      <c r="B285" s="30">
        <v>0.14023856141749999</v>
      </c>
    </row>
    <row r="286" spans="2:2" x14ac:dyDescent="0.25">
      <c r="B286" s="30">
        <v>0.14049300114446697</v>
      </c>
    </row>
    <row r="287" spans="2:2" x14ac:dyDescent="0.25">
      <c r="B287" s="30">
        <v>0.14079</v>
      </c>
    </row>
    <row r="288" spans="2:2" x14ac:dyDescent="0.25">
      <c r="B288" s="30">
        <v>0.14499999999999999</v>
      </c>
    </row>
    <row r="289" spans="2:2" x14ac:dyDescent="0.25">
      <c r="B289" s="30">
        <v>0.14507678009564123</v>
      </c>
    </row>
    <row r="290" spans="2:2" x14ac:dyDescent="0.25">
      <c r="B290" s="30">
        <v>0.1528850758180367</v>
      </c>
    </row>
    <row r="291" spans="2:2" x14ac:dyDescent="0.25">
      <c r="B291" s="30">
        <v>0.153</v>
      </c>
    </row>
    <row r="292" spans="2:2" x14ac:dyDescent="0.25">
      <c r="B292" s="30">
        <v>0.15396049481245014</v>
      </c>
    </row>
    <row r="293" spans="2:2" x14ac:dyDescent="0.25">
      <c r="B293" s="30">
        <v>0.15402024661757152</v>
      </c>
    </row>
    <row r="294" spans="2:2" x14ac:dyDescent="0.25">
      <c r="B294" s="30">
        <v>0.157</v>
      </c>
    </row>
    <row r="295" spans="2:2" x14ac:dyDescent="0.25">
      <c r="B295" s="32">
        <v>0.16500000000000001</v>
      </c>
    </row>
    <row r="296" spans="2:2" x14ac:dyDescent="0.25">
      <c r="B296">
        <v>0.16783200000000001</v>
      </c>
    </row>
    <row r="297" spans="2:2" x14ac:dyDescent="0.25">
      <c r="B297">
        <v>0.16900000000000001</v>
      </c>
    </row>
    <row r="298" spans="2:2" x14ac:dyDescent="0.25">
      <c r="B298">
        <v>0.17</v>
      </c>
    </row>
    <row r="299" spans="2:2" x14ac:dyDescent="0.25">
      <c r="B299">
        <v>0.17063698633642085</v>
      </c>
    </row>
    <row r="300" spans="2:2" x14ac:dyDescent="0.25">
      <c r="B300">
        <v>0.17499999999999999</v>
      </c>
    </row>
    <row r="301" spans="2:2" x14ac:dyDescent="0.25">
      <c r="B301">
        <v>0.17646899999999999</v>
      </c>
    </row>
    <row r="302" spans="2:2" x14ac:dyDescent="0.25">
      <c r="B302">
        <v>0.17899999999999999</v>
      </c>
    </row>
    <row r="303" spans="2:2" x14ac:dyDescent="0.25">
      <c r="B303">
        <v>0.1802</v>
      </c>
    </row>
    <row r="304" spans="2:2" x14ac:dyDescent="0.25">
      <c r="B304">
        <v>0.1804</v>
      </c>
    </row>
    <row r="305" spans="2:2" x14ac:dyDescent="0.25">
      <c r="B305">
        <v>0.18109275</v>
      </c>
    </row>
    <row r="306" spans="2:2" x14ac:dyDescent="0.25">
      <c r="B306">
        <v>0.18110000000000001</v>
      </c>
    </row>
    <row r="307" spans="2:2" x14ac:dyDescent="0.25">
      <c r="B307">
        <v>0.18602399999999997</v>
      </c>
    </row>
    <row r="308" spans="2:2" x14ac:dyDescent="0.25">
      <c r="B308">
        <v>0.189475</v>
      </c>
    </row>
    <row r="309" spans="2:2" x14ac:dyDescent="0.25">
      <c r="B309">
        <v>0.19052752274999998</v>
      </c>
    </row>
    <row r="310" spans="2:2" x14ac:dyDescent="0.25">
      <c r="B310">
        <v>0.192</v>
      </c>
    </row>
    <row r="311" spans="2:2" x14ac:dyDescent="0.25">
      <c r="B311">
        <v>0.19560933563326918</v>
      </c>
    </row>
    <row r="312" spans="2:2" x14ac:dyDescent="0.25">
      <c r="B312">
        <v>0.19665035777410345</v>
      </c>
    </row>
    <row r="313" spans="2:2" x14ac:dyDescent="0.25">
      <c r="B313">
        <v>0.19800000000000001</v>
      </c>
    </row>
    <row r="314" spans="2:2" x14ac:dyDescent="0.25">
      <c r="B314">
        <v>0.19900000000000001</v>
      </c>
    </row>
    <row r="315" spans="2:2" x14ac:dyDescent="0.25">
      <c r="B315">
        <v>0.19932589285714283</v>
      </c>
    </row>
    <row r="316" spans="2:2" x14ac:dyDescent="0.25">
      <c r="B316">
        <v>0.20200000000000001</v>
      </c>
    </row>
    <row r="317" spans="2:2" x14ac:dyDescent="0.25">
      <c r="B317">
        <v>0.20599999999999999</v>
      </c>
    </row>
    <row r="318" spans="2:2" x14ac:dyDescent="0.25">
      <c r="B318">
        <v>0.20701096345514952</v>
      </c>
    </row>
    <row r="319" spans="2:2" x14ac:dyDescent="0.25">
      <c r="B319">
        <v>0.21</v>
      </c>
    </row>
    <row r="320" spans="2:2" x14ac:dyDescent="0.25">
      <c r="B320">
        <v>0.21</v>
      </c>
    </row>
    <row r="321" spans="2:2" x14ac:dyDescent="0.25">
      <c r="B321">
        <v>0.21102154828411815</v>
      </c>
    </row>
    <row r="322" spans="2:2" x14ac:dyDescent="0.25">
      <c r="B322">
        <v>0.212424</v>
      </c>
    </row>
    <row r="323" spans="2:2" x14ac:dyDescent="0.25">
      <c r="B323">
        <v>0.21289132799999999</v>
      </c>
    </row>
    <row r="324" spans="2:2" x14ac:dyDescent="0.25">
      <c r="B324">
        <v>0.21322380635586716</v>
      </c>
    </row>
    <row r="325" spans="2:2" x14ac:dyDescent="0.25">
      <c r="B325">
        <v>0.21333321000000002</v>
      </c>
    </row>
    <row r="326" spans="2:2" x14ac:dyDescent="0.25">
      <c r="B326">
        <v>0.21664234020776829</v>
      </c>
    </row>
    <row r="327" spans="2:2" x14ac:dyDescent="0.25">
      <c r="B327">
        <v>0.219</v>
      </c>
    </row>
    <row r="328" spans="2:2" x14ac:dyDescent="0.25">
      <c r="B328">
        <v>0.22</v>
      </c>
    </row>
    <row r="329" spans="2:2" x14ac:dyDescent="0.25">
      <c r="B329">
        <v>0.22119059250000001</v>
      </c>
    </row>
    <row r="330" spans="2:2" x14ac:dyDescent="0.25">
      <c r="B330">
        <v>0.222</v>
      </c>
    </row>
    <row r="331" spans="2:2" x14ac:dyDescent="0.25">
      <c r="B331">
        <v>0.22244</v>
      </c>
    </row>
    <row r="332" spans="2:2" x14ac:dyDescent="0.25">
      <c r="B332">
        <v>0.22283013224024867</v>
      </c>
    </row>
    <row r="333" spans="2:2" x14ac:dyDescent="0.25">
      <c r="B333">
        <v>0.223</v>
      </c>
    </row>
    <row r="334" spans="2:2" x14ac:dyDescent="0.25">
      <c r="B334">
        <v>0.22538085883872855</v>
      </c>
    </row>
    <row r="335" spans="2:2" x14ac:dyDescent="0.25">
      <c r="B335">
        <v>0.23</v>
      </c>
    </row>
    <row r="336" spans="2:2" x14ac:dyDescent="0.25">
      <c r="B336">
        <v>0.23200000000000001</v>
      </c>
    </row>
    <row r="337" spans="2:2" x14ac:dyDescent="0.25">
      <c r="B337">
        <v>0.2326385070767556</v>
      </c>
    </row>
    <row r="338" spans="2:2" x14ac:dyDescent="0.25">
      <c r="B338">
        <v>0.23300000000000001</v>
      </c>
    </row>
    <row r="339" spans="2:2" x14ac:dyDescent="0.25">
      <c r="B339">
        <v>0.238264</v>
      </c>
    </row>
    <row r="340" spans="2:2" x14ac:dyDescent="0.25">
      <c r="B340">
        <v>0.23923</v>
      </c>
    </row>
    <row r="341" spans="2:2" x14ac:dyDescent="0.25">
      <c r="B341">
        <v>0.24</v>
      </c>
    </row>
    <row r="342" spans="2:2" x14ac:dyDescent="0.25">
      <c r="B342">
        <v>0.24199999999999999</v>
      </c>
    </row>
    <row r="343" spans="2:2" x14ac:dyDescent="0.25">
      <c r="B343">
        <v>0.245</v>
      </c>
    </row>
    <row r="344" spans="2:2" x14ac:dyDescent="0.25">
      <c r="B344">
        <v>0.24841200000000002</v>
      </c>
    </row>
    <row r="345" spans="2:2" x14ac:dyDescent="0.25">
      <c r="B345">
        <v>0.255</v>
      </c>
    </row>
    <row r="346" spans="2:2" x14ac:dyDescent="0.25">
      <c r="B346">
        <v>0.25600000000000001</v>
      </c>
    </row>
    <row r="347" spans="2:2" x14ac:dyDescent="0.25">
      <c r="B347">
        <v>0.25779800000000003</v>
      </c>
    </row>
    <row r="348" spans="2:2" x14ac:dyDescent="0.25">
      <c r="B348">
        <v>0.25787599999999999</v>
      </c>
    </row>
    <row r="349" spans="2:2" x14ac:dyDescent="0.25">
      <c r="B349">
        <v>0.25879999999999997</v>
      </c>
    </row>
    <row r="350" spans="2:2" x14ac:dyDescent="0.25">
      <c r="B350">
        <v>0.26</v>
      </c>
    </row>
    <row r="351" spans="2:2" x14ac:dyDescent="0.25">
      <c r="B351">
        <v>0.26500000000000001</v>
      </c>
    </row>
    <row r="352" spans="2:2" x14ac:dyDescent="0.25">
      <c r="B352">
        <v>0.265546</v>
      </c>
    </row>
    <row r="353" spans="2:2" x14ac:dyDescent="0.25">
      <c r="B353">
        <v>0.26619999999999999</v>
      </c>
    </row>
    <row r="354" spans="2:2" x14ac:dyDescent="0.25">
      <c r="B354">
        <v>0.26780446548283099</v>
      </c>
    </row>
    <row r="355" spans="2:2" x14ac:dyDescent="0.25">
      <c r="B355">
        <v>0.26800000000000002</v>
      </c>
    </row>
    <row r="356" spans="2:2" x14ac:dyDescent="0.25">
      <c r="B356">
        <v>0.26862112968387181</v>
      </c>
    </row>
    <row r="357" spans="2:2" x14ac:dyDescent="0.25">
      <c r="B357">
        <v>0.26900000000000002</v>
      </c>
    </row>
    <row r="358" spans="2:2" x14ac:dyDescent="0.25">
      <c r="B358">
        <v>0.27189099999999999</v>
      </c>
    </row>
    <row r="359" spans="2:2" x14ac:dyDescent="0.25">
      <c r="B359">
        <v>0.27219288890900861</v>
      </c>
    </row>
    <row r="360" spans="2:2" x14ac:dyDescent="0.25">
      <c r="B360">
        <v>0.27600000000000002</v>
      </c>
    </row>
    <row r="361" spans="2:2" x14ac:dyDescent="0.25">
      <c r="B361">
        <v>0.27656199999999997</v>
      </c>
    </row>
    <row r="362" spans="2:2" x14ac:dyDescent="0.25">
      <c r="B362">
        <v>0.27682999999999996</v>
      </c>
    </row>
    <row r="363" spans="2:2" x14ac:dyDescent="0.25">
      <c r="B363">
        <v>0.28025830564784054</v>
      </c>
    </row>
    <row r="364" spans="2:2" x14ac:dyDescent="0.25">
      <c r="B364">
        <v>0.28089999999999998</v>
      </c>
    </row>
    <row r="365" spans="2:2" x14ac:dyDescent="0.25">
      <c r="B365">
        <v>0.28419299999999997</v>
      </c>
    </row>
    <row r="366" spans="2:2" x14ac:dyDescent="0.25">
      <c r="B366">
        <v>0.28620699999999999</v>
      </c>
    </row>
    <row r="367" spans="2:2" x14ac:dyDescent="0.25">
      <c r="B367">
        <v>0.294817</v>
      </c>
    </row>
    <row r="368" spans="2:2" x14ac:dyDescent="0.25">
      <c r="B368">
        <v>0.29499999999999998</v>
      </c>
    </row>
    <row r="369" spans="2:2" x14ac:dyDescent="0.25">
      <c r="B369">
        <v>0.29648538508776423</v>
      </c>
    </row>
    <row r="370" spans="2:2" x14ac:dyDescent="0.25">
      <c r="B370">
        <v>0.3</v>
      </c>
    </row>
    <row r="371" spans="2:2" x14ac:dyDescent="0.25">
      <c r="B371">
        <v>0.3</v>
      </c>
    </row>
    <row r="372" spans="2:2" x14ac:dyDescent="0.25">
      <c r="B372">
        <v>0.30590000000000001</v>
      </c>
    </row>
    <row r="373" spans="2:2" x14ac:dyDescent="0.25">
      <c r="B373">
        <v>0.30781474999999997</v>
      </c>
    </row>
    <row r="374" spans="2:2" x14ac:dyDescent="0.25">
      <c r="B374">
        <v>0.31157176079734217</v>
      </c>
    </row>
    <row r="375" spans="2:2" x14ac:dyDescent="0.25">
      <c r="B375">
        <v>0.31292000000000003</v>
      </c>
    </row>
    <row r="376" spans="2:2" x14ac:dyDescent="0.25">
      <c r="B376">
        <v>0.31459999999999999</v>
      </c>
    </row>
    <row r="377" spans="2:2" x14ac:dyDescent="0.25">
      <c r="B377">
        <v>0.31505531561461797</v>
      </c>
    </row>
    <row r="378" spans="2:2" x14ac:dyDescent="0.25">
      <c r="B378">
        <v>0.31532851653207639</v>
      </c>
    </row>
    <row r="379" spans="2:2" x14ac:dyDescent="0.25">
      <c r="B379">
        <v>0.31558206748218848</v>
      </c>
    </row>
    <row r="380" spans="2:2" x14ac:dyDescent="0.25">
      <c r="B380">
        <v>0.31659999999999999</v>
      </c>
    </row>
    <row r="381" spans="2:2" x14ac:dyDescent="0.25">
      <c r="B381">
        <v>0.31847740863787372</v>
      </c>
    </row>
    <row r="382" spans="2:2" x14ac:dyDescent="0.25">
      <c r="B382">
        <v>0.3187300664451827</v>
      </c>
    </row>
    <row r="383" spans="2:2" x14ac:dyDescent="0.25">
      <c r="B383">
        <v>0.32600000000000001</v>
      </c>
    </row>
    <row r="384" spans="2:2" x14ac:dyDescent="0.25">
      <c r="B384">
        <v>0.3261</v>
      </c>
    </row>
    <row r="385" spans="2:2" x14ac:dyDescent="0.25">
      <c r="B385">
        <v>0.32700000000000001</v>
      </c>
    </row>
    <row r="386" spans="2:2" x14ac:dyDescent="0.25">
      <c r="B386">
        <v>0.3271</v>
      </c>
    </row>
    <row r="387" spans="2:2" x14ac:dyDescent="0.25">
      <c r="B387">
        <v>0.32865300000000003</v>
      </c>
    </row>
    <row r="388" spans="2:2" x14ac:dyDescent="0.25">
      <c r="B388">
        <v>0.33460000000000001</v>
      </c>
    </row>
    <row r="389" spans="2:2" x14ac:dyDescent="0.25">
      <c r="B389">
        <v>0.33489510489510493</v>
      </c>
    </row>
    <row r="390" spans="2:2" x14ac:dyDescent="0.25">
      <c r="B390">
        <v>0.33489867109634552</v>
      </c>
    </row>
    <row r="391" spans="2:2" x14ac:dyDescent="0.25">
      <c r="B391">
        <v>0.34</v>
      </c>
    </row>
    <row r="392" spans="2:2" x14ac:dyDescent="0.25">
      <c r="B392">
        <v>0.34810000000000002</v>
      </c>
    </row>
    <row r="393" spans="2:2" x14ac:dyDescent="0.25">
      <c r="B393">
        <v>0.3483428053835525</v>
      </c>
    </row>
    <row r="394" spans="2:2" x14ac:dyDescent="0.25">
      <c r="B394">
        <v>0.35148699999999999</v>
      </c>
    </row>
    <row r="395" spans="2:2" x14ac:dyDescent="0.25">
      <c r="B395">
        <v>0.35460000000000003</v>
      </c>
    </row>
    <row r="396" spans="2:2" x14ac:dyDescent="0.25">
      <c r="B396">
        <v>0.35589999999999999</v>
      </c>
    </row>
    <row r="397" spans="2:2" x14ac:dyDescent="0.25">
      <c r="B397">
        <v>0.35594650000000005</v>
      </c>
    </row>
    <row r="398" spans="2:2" x14ac:dyDescent="0.25">
      <c r="B398">
        <v>0.36126771722862933</v>
      </c>
    </row>
    <row r="399" spans="2:2" x14ac:dyDescent="0.25">
      <c r="B399">
        <v>0.37159250000000005</v>
      </c>
    </row>
    <row r="400" spans="2:2" x14ac:dyDescent="0.25">
      <c r="B400">
        <v>0.37175921654082184</v>
      </c>
    </row>
    <row r="401" spans="2:2" x14ac:dyDescent="0.25">
      <c r="B401">
        <v>0.374</v>
      </c>
    </row>
    <row r="402" spans="2:2" x14ac:dyDescent="0.25">
      <c r="B402">
        <v>0.374</v>
      </c>
    </row>
    <row r="403" spans="2:2" x14ac:dyDescent="0.25">
      <c r="B403">
        <v>0.37559999999999999</v>
      </c>
    </row>
    <row r="404" spans="2:2" x14ac:dyDescent="0.25">
      <c r="B404">
        <v>0.3813381459635532</v>
      </c>
    </row>
    <row r="405" spans="2:2" x14ac:dyDescent="0.25">
      <c r="B405">
        <v>0.38400000000000001</v>
      </c>
    </row>
    <row r="406" spans="2:2" x14ac:dyDescent="0.25">
      <c r="B406">
        <v>0.38600000000000001</v>
      </c>
    </row>
    <row r="407" spans="2:2" x14ac:dyDescent="0.25">
      <c r="B407">
        <v>0.38640000000000002</v>
      </c>
    </row>
    <row r="408" spans="2:2" x14ac:dyDescent="0.25">
      <c r="B408">
        <v>0.39517261531444209</v>
      </c>
    </row>
    <row r="409" spans="2:2" x14ac:dyDescent="0.25">
      <c r="B409">
        <v>0.40800000000000003</v>
      </c>
    </row>
    <row r="410" spans="2:2" x14ac:dyDescent="0.25">
      <c r="B410">
        <v>0.40836060000000002</v>
      </c>
    </row>
    <row r="411" spans="2:2" x14ac:dyDescent="0.25">
      <c r="B411">
        <v>0.4093</v>
      </c>
    </row>
    <row r="412" spans="2:2" x14ac:dyDescent="0.25">
      <c r="B412">
        <v>0.4133</v>
      </c>
    </row>
    <row r="413" spans="2:2" x14ac:dyDescent="0.25">
      <c r="B413">
        <v>0.4145222591362126</v>
      </c>
    </row>
    <row r="414" spans="2:2" x14ac:dyDescent="0.25">
      <c r="B414">
        <v>0.4178</v>
      </c>
    </row>
    <row r="415" spans="2:2" x14ac:dyDescent="0.25">
      <c r="B415">
        <v>0.41937334368439333</v>
      </c>
    </row>
    <row r="416" spans="2:2" x14ac:dyDescent="0.25">
      <c r="B416">
        <v>0.42365000000000003</v>
      </c>
    </row>
    <row r="417" spans="2:2" x14ac:dyDescent="0.25">
      <c r="B417">
        <v>0.42568000000000006</v>
      </c>
    </row>
    <row r="418" spans="2:2" x14ac:dyDescent="0.25">
      <c r="B418">
        <v>0.42799999999999999</v>
      </c>
    </row>
    <row r="419" spans="2:2" x14ac:dyDescent="0.25">
      <c r="B419">
        <v>0.43</v>
      </c>
    </row>
    <row r="420" spans="2:2" x14ac:dyDescent="0.25">
      <c r="B420">
        <v>0.43634600395565382</v>
      </c>
    </row>
    <row r="421" spans="2:2" x14ac:dyDescent="0.25">
      <c r="B421">
        <v>0.441</v>
      </c>
    </row>
    <row r="422" spans="2:2" x14ac:dyDescent="0.25">
      <c r="B422">
        <v>0.44960148208158601</v>
      </c>
    </row>
    <row r="423" spans="2:2" x14ac:dyDescent="0.25">
      <c r="B423">
        <v>0.45</v>
      </c>
    </row>
    <row r="424" spans="2:2" x14ac:dyDescent="0.25">
      <c r="B424">
        <v>0.45200000000000001</v>
      </c>
    </row>
    <row r="425" spans="2:2" x14ac:dyDescent="0.25">
      <c r="B425">
        <v>0.4531</v>
      </c>
    </row>
    <row r="426" spans="2:2" x14ac:dyDescent="0.25">
      <c r="B426">
        <v>0.45755442643730199</v>
      </c>
    </row>
    <row r="427" spans="2:2" x14ac:dyDescent="0.25">
      <c r="B427">
        <v>0.46700000000000003</v>
      </c>
    </row>
    <row r="428" spans="2:2" x14ac:dyDescent="0.25">
      <c r="B428">
        <v>0.47</v>
      </c>
    </row>
    <row r="429" spans="2:2" x14ac:dyDescent="0.25">
      <c r="B429">
        <v>0.47099999999999997</v>
      </c>
    </row>
    <row r="430" spans="2:2" x14ac:dyDescent="0.25">
      <c r="B430">
        <v>0.47499999999999998</v>
      </c>
    </row>
    <row r="431" spans="2:2" x14ac:dyDescent="0.25">
      <c r="B431">
        <v>0.48399999999999999</v>
      </c>
    </row>
    <row r="432" spans="2:2" x14ac:dyDescent="0.25">
      <c r="B432">
        <v>0.49443536565477714</v>
      </c>
    </row>
    <row r="433" spans="2:2" x14ac:dyDescent="0.25">
      <c r="B433">
        <v>0.5</v>
      </c>
    </row>
    <row r="434" spans="2:2" x14ac:dyDescent="0.25">
      <c r="B434">
        <v>0.50250528789659232</v>
      </c>
    </row>
    <row r="435" spans="2:2" x14ac:dyDescent="0.25">
      <c r="B435">
        <v>0.5032492198066667</v>
      </c>
    </row>
    <row r="436" spans="2:2" x14ac:dyDescent="0.25">
      <c r="B436">
        <v>0.50700000000000001</v>
      </c>
    </row>
    <row r="437" spans="2:2" x14ac:dyDescent="0.25">
      <c r="B437">
        <v>0.51100000000000001</v>
      </c>
    </row>
    <row r="438" spans="2:2" x14ac:dyDescent="0.25">
      <c r="B438">
        <v>0.5177272727272727</v>
      </c>
    </row>
    <row r="439" spans="2:2" x14ac:dyDescent="0.25">
      <c r="B439">
        <v>0.52</v>
      </c>
    </row>
    <row r="440" spans="2:2" x14ac:dyDescent="0.25">
      <c r="B440">
        <v>0.52500000000000002</v>
      </c>
    </row>
    <row r="441" spans="2:2" x14ac:dyDescent="0.25">
      <c r="B441">
        <v>0.53900000000000003</v>
      </c>
    </row>
    <row r="442" spans="2:2" x14ac:dyDescent="0.25">
      <c r="B442">
        <v>0.54820000000000002</v>
      </c>
    </row>
    <row r="443" spans="2:2" x14ac:dyDescent="0.25">
      <c r="B443">
        <v>0.55359999999999998</v>
      </c>
    </row>
    <row r="444" spans="2:2" x14ac:dyDescent="0.25">
      <c r="B444">
        <v>0.5635</v>
      </c>
    </row>
    <row r="445" spans="2:2" x14ac:dyDescent="0.25">
      <c r="B445">
        <v>0.5635</v>
      </c>
    </row>
    <row r="446" spans="2:2" x14ac:dyDescent="0.25">
      <c r="B446">
        <v>0.56599999999999995</v>
      </c>
    </row>
    <row r="447" spans="2:2" x14ac:dyDescent="0.25">
      <c r="B447">
        <v>0.57399999999999995</v>
      </c>
    </row>
    <row r="448" spans="2:2" x14ac:dyDescent="0.25">
      <c r="B448">
        <v>0.58923070175438597</v>
      </c>
    </row>
    <row r="449" spans="2:2" x14ac:dyDescent="0.25">
      <c r="B449">
        <v>0.59199999999999997</v>
      </c>
    </row>
    <row r="450" spans="2:2" x14ac:dyDescent="0.25">
      <c r="B450">
        <v>0.59499999999999997</v>
      </c>
    </row>
    <row r="451" spans="2:2" x14ac:dyDescent="0.25">
      <c r="B451">
        <v>0.59699999999999998</v>
      </c>
    </row>
    <row r="452" spans="2:2" x14ac:dyDescent="0.25">
      <c r="B452">
        <v>0.6</v>
      </c>
    </row>
    <row r="453" spans="2:2" x14ac:dyDescent="0.25">
      <c r="B453">
        <v>0.60046271999999989</v>
      </c>
    </row>
    <row r="454" spans="2:2" x14ac:dyDescent="0.25">
      <c r="B454">
        <v>0.60699999999999998</v>
      </c>
    </row>
    <row r="455" spans="2:2" x14ac:dyDescent="0.25">
      <c r="B455">
        <v>0.61243983511246669</v>
      </c>
    </row>
    <row r="456" spans="2:2" x14ac:dyDescent="0.25">
      <c r="B456">
        <v>0.61499999999999999</v>
      </c>
    </row>
    <row r="457" spans="2:2" x14ac:dyDescent="0.25">
      <c r="B457">
        <v>0.64260000000000006</v>
      </c>
    </row>
    <row r="458" spans="2:2" x14ac:dyDescent="0.25">
      <c r="B458">
        <v>0.65030555956678693</v>
      </c>
    </row>
    <row r="459" spans="2:2" x14ac:dyDescent="0.25">
      <c r="B459">
        <v>0.67700000000000005</v>
      </c>
    </row>
    <row r="460" spans="2:2" x14ac:dyDescent="0.25">
      <c r="B460">
        <v>0.72134252287457112</v>
      </c>
    </row>
    <row r="461" spans="2:2" x14ac:dyDescent="0.25">
      <c r="B461">
        <v>0.73114000000000001</v>
      </c>
    </row>
    <row r="462" spans="2:2" x14ac:dyDescent="0.25">
      <c r="B462">
        <v>0.74199999999999999</v>
      </c>
    </row>
    <row r="463" spans="2:2" x14ac:dyDescent="0.25">
      <c r="B463">
        <v>0.76269999999999993</v>
      </c>
    </row>
    <row r="464" spans="2:2" x14ac:dyDescent="0.25">
      <c r="B464">
        <v>0.76559999999999995</v>
      </c>
    </row>
    <row r="465" spans="2:2" x14ac:dyDescent="0.25">
      <c r="B465">
        <v>0.77657999999999994</v>
      </c>
    </row>
    <row r="466" spans="2:2" x14ac:dyDescent="0.25">
      <c r="B466">
        <v>0.79</v>
      </c>
    </row>
    <row r="467" spans="2:2" x14ac:dyDescent="0.25">
      <c r="B467">
        <v>0.79961945292215764</v>
      </c>
    </row>
    <row r="468" spans="2:2" x14ac:dyDescent="0.25">
      <c r="B468">
        <v>0.80300000000000005</v>
      </c>
    </row>
    <row r="469" spans="2:2" x14ac:dyDescent="0.25">
      <c r="B469">
        <v>0.810126582278481</v>
      </c>
    </row>
    <row r="470" spans="2:2" x14ac:dyDescent="0.25">
      <c r="B470">
        <v>0.82499999999999996</v>
      </c>
    </row>
    <row r="471" spans="2:2" x14ac:dyDescent="0.25">
      <c r="B471">
        <v>0.84705299704881831</v>
      </c>
    </row>
    <row r="472" spans="2:2" x14ac:dyDescent="0.25">
      <c r="B472">
        <v>0.87</v>
      </c>
    </row>
    <row r="473" spans="2:2" x14ac:dyDescent="0.25">
      <c r="B473">
        <v>0.8989000550660794</v>
      </c>
    </row>
    <row r="474" spans="2:2" x14ac:dyDescent="0.25">
      <c r="B474">
        <v>0.91100000000000003</v>
      </c>
    </row>
    <row r="475" spans="2:2" x14ac:dyDescent="0.25">
      <c r="B475">
        <v>0.91284874137636118</v>
      </c>
    </row>
    <row r="476" spans="2:2" x14ac:dyDescent="0.25">
      <c r="B476">
        <v>0.98308983648960002</v>
      </c>
    </row>
    <row r="477" spans="2:2" x14ac:dyDescent="0.25">
      <c r="B477">
        <v>0.99390000000000001</v>
      </c>
    </row>
    <row r="478" spans="2:2" x14ac:dyDescent="0.25">
      <c r="B478">
        <v>1.04</v>
      </c>
    </row>
    <row r="479" spans="2:2" x14ac:dyDescent="0.25">
      <c r="B479">
        <v>1.06</v>
      </c>
    </row>
    <row r="480" spans="2:2" x14ac:dyDescent="0.25">
      <c r="B480">
        <v>1.081</v>
      </c>
    </row>
    <row r="481" spans="2:2" x14ac:dyDescent="0.25">
      <c r="B481">
        <v>1.1152824532977506</v>
      </c>
    </row>
    <row r="482" spans="2:2" x14ac:dyDescent="0.25">
      <c r="B482">
        <v>1.1739999999999999</v>
      </c>
    </row>
    <row r="483" spans="2:2" x14ac:dyDescent="0.25">
      <c r="B483">
        <v>1.1975770936953891</v>
      </c>
    </row>
    <row r="484" spans="2:2" x14ac:dyDescent="0.25">
      <c r="B484">
        <v>1.33</v>
      </c>
    </row>
    <row r="485" spans="2:2" x14ac:dyDescent="0.25">
      <c r="B485">
        <v>1.405</v>
      </c>
    </row>
    <row r="486" spans="2:2" x14ac:dyDescent="0.25">
      <c r="B486">
        <v>1.7340469221138182</v>
      </c>
    </row>
    <row r="487" spans="2:2" x14ac:dyDescent="0.25">
      <c r="B487">
        <v>1.8261122067029425</v>
      </c>
    </row>
    <row r="488" spans="2:2" x14ac:dyDescent="0.25">
      <c r="B488">
        <v>2.033855</v>
      </c>
    </row>
    <row r="489" spans="2:2" x14ac:dyDescent="0.25">
      <c r="B489">
        <v>2.1338104693140796</v>
      </c>
    </row>
    <row r="490" spans="2:2" x14ac:dyDescent="0.25">
      <c r="B490">
        <v>2.1396000000000002</v>
      </c>
    </row>
    <row r="491" spans="2:2" x14ac:dyDescent="0.25">
      <c r="B491">
        <v>4.705557948</v>
      </c>
    </row>
    <row r="492" spans="2:2" x14ac:dyDescent="0.25">
      <c r="B492">
        <v>12.773399999999999</v>
      </c>
    </row>
    <row r="493" spans="2:2" x14ac:dyDescent="0.25">
      <c r="B493">
        <v>12.773399999999999</v>
      </c>
    </row>
    <row r="494" spans="2:2" x14ac:dyDescent="0.25">
      <c r="B494">
        <v>47.239591764705885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ADBFF-FBB1-4EC9-99C1-8F22635D1E24}">
  <dimension ref="B2:D22"/>
  <sheetViews>
    <sheetView showGridLines="0" workbookViewId="0">
      <selection activeCell="G15" sqref="G15"/>
    </sheetView>
  </sheetViews>
  <sheetFormatPr defaultRowHeight="15" x14ac:dyDescent="0.25"/>
  <cols>
    <col min="2" max="2" width="23.7109375" bestFit="1" customWidth="1"/>
    <col min="3" max="3" width="20" bestFit="1" customWidth="1"/>
    <col min="4" max="4" width="19" bestFit="1" customWidth="1"/>
  </cols>
  <sheetData>
    <row r="2" spans="2:4" ht="21" x14ac:dyDescent="0.35">
      <c r="B2" s="28" t="s">
        <v>1862</v>
      </c>
    </row>
    <row r="5" spans="2:4" x14ac:dyDescent="0.25">
      <c r="B5" s="34" t="s">
        <v>1067</v>
      </c>
      <c r="C5" t="s">
        <v>1423</v>
      </c>
    </row>
    <row r="6" spans="2:4" x14ac:dyDescent="0.25">
      <c r="B6" s="34" t="s">
        <v>1039</v>
      </c>
      <c r="C6" t="s">
        <v>1427</v>
      </c>
    </row>
    <row r="7" spans="2:4" x14ac:dyDescent="0.25">
      <c r="B7" s="34" t="s">
        <v>1040</v>
      </c>
    </row>
    <row r="9" spans="2:4" x14ac:dyDescent="0.25">
      <c r="B9" s="34" t="s">
        <v>1070</v>
      </c>
      <c r="C9" t="s">
        <v>1424</v>
      </c>
      <c r="D9" t="s">
        <v>1425</v>
      </c>
    </row>
    <row r="10" spans="2:4" x14ac:dyDescent="0.25">
      <c r="B10" t="s">
        <v>32</v>
      </c>
      <c r="C10" s="33">
        <v>5.4009386828965854E-2</v>
      </c>
      <c r="D10" s="33">
        <v>8</v>
      </c>
    </row>
    <row r="11" spans="2:4" x14ac:dyDescent="0.25">
      <c r="B11" t="s">
        <v>334</v>
      </c>
      <c r="C11" s="33">
        <v>0.10877555683935247</v>
      </c>
      <c r="D11" s="33">
        <v>9</v>
      </c>
    </row>
    <row r="12" spans="2:4" x14ac:dyDescent="0.25">
      <c r="B12" t="s">
        <v>350</v>
      </c>
      <c r="C12" s="33">
        <v>8.8296582046319183E-2</v>
      </c>
      <c r="D12" s="33">
        <v>44</v>
      </c>
    </row>
    <row r="13" spans="2:4" x14ac:dyDescent="0.25">
      <c r="B13" t="s">
        <v>88</v>
      </c>
      <c r="C13" s="33">
        <v>6.021384603925508E-2</v>
      </c>
      <c r="D13" s="33">
        <v>24</v>
      </c>
    </row>
    <row r="14" spans="2:4" x14ac:dyDescent="0.25">
      <c r="B14" t="s">
        <v>468</v>
      </c>
      <c r="C14" s="33">
        <v>0.12883537881963511</v>
      </c>
      <c r="D14" s="33">
        <v>25</v>
      </c>
    </row>
    <row r="15" spans="2:4" x14ac:dyDescent="0.25">
      <c r="B15" t="s">
        <v>17</v>
      </c>
      <c r="C15" s="33">
        <v>4.9702463302186993E-2</v>
      </c>
      <c r="D15" s="33">
        <v>58</v>
      </c>
    </row>
    <row r="16" spans="2:4" x14ac:dyDescent="0.25">
      <c r="B16" t="s">
        <v>709</v>
      </c>
      <c r="C16" s="33">
        <v>4.0945860762741065E-2</v>
      </c>
      <c r="D16" s="33">
        <v>16</v>
      </c>
    </row>
    <row r="17" spans="2:4" x14ac:dyDescent="0.25">
      <c r="B17" t="s">
        <v>711</v>
      </c>
      <c r="C17" s="33">
        <v>9.1214876538965012E-2</v>
      </c>
      <c r="D17" s="33">
        <v>9</v>
      </c>
    </row>
    <row r="18" spans="2:4" x14ac:dyDescent="0.25">
      <c r="B18" t="s">
        <v>645</v>
      </c>
      <c r="C18" s="33">
        <v>0.10300154641287317</v>
      </c>
      <c r="D18" s="33">
        <v>35</v>
      </c>
    </row>
    <row r="19" spans="2:4" x14ac:dyDescent="0.25">
      <c r="B19" t="s">
        <v>42</v>
      </c>
      <c r="C19" s="33">
        <v>7.9336709847607212E-2</v>
      </c>
      <c r="D19" s="33">
        <v>74</v>
      </c>
    </row>
    <row r="20" spans="2:4" x14ac:dyDescent="0.25">
      <c r="B20" t="s">
        <v>1019</v>
      </c>
      <c r="C20" s="33">
        <v>1.0774888186792293E-2</v>
      </c>
      <c r="D20" s="33">
        <v>4</v>
      </c>
    </row>
    <row r="21" spans="2:4" x14ac:dyDescent="0.25">
      <c r="B21" t="s">
        <v>1401</v>
      </c>
      <c r="C21" s="33">
        <v>5.1063218618673668E-2</v>
      </c>
      <c r="D21" s="33">
        <v>12</v>
      </c>
    </row>
    <row r="22" spans="2:4" x14ac:dyDescent="0.25">
      <c r="B22" t="s">
        <v>1426</v>
      </c>
      <c r="C22" s="33">
        <v>7.6895474382336654E-2</v>
      </c>
      <c r="D22" s="33">
        <v>318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3B1CE-AF66-4DF6-AB6D-DF97D6D86627}">
  <dimension ref="B1:CQ675"/>
  <sheetViews>
    <sheetView showGridLines="0" topLeftCell="AD22" zoomScale="55" zoomScaleNormal="55" workbookViewId="0">
      <selection activeCell="AT19" sqref="AT19"/>
    </sheetView>
  </sheetViews>
  <sheetFormatPr defaultRowHeight="15" x14ac:dyDescent="0.25"/>
  <cols>
    <col min="2" max="2" width="18" bestFit="1" customWidth="1"/>
    <col min="3" max="3" width="23.85546875" bestFit="1" customWidth="1"/>
    <col min="4" max="4" width="26.42578125" bestFit="1" customWidth="1"/>
    <col min="5" max="5" width="34.140625" bestFit="1" customWidth="1"/>
    <col min="13" max="13" width="24.5703125" bestFit="1" customWidth="1"/>
    <col min="14" max="14" width="30.85546875" bestFit="1" customWidth="1"/>
    <col min="15" max="15" width="35" bestFit="1" customWidth="1"/>
    <col min="17" max="17" width="18" bestFit="1" customWidth="1"/>
    <col min="18" max="18" width="23.85546875" bestFit="1" customWidth="1"/>
    <col min="19" max="19" width="26.42578125" bestFit="1" customWidth="1"/>
    <col min="20" max="20" width="34.140625" bestFit="1" customWidth="1"/>
    <col min="29" max="29" width="26.42578125" bestFit="1" customWidth="1"/>
    <col min="30" max="30" width="31.28515625" bestFit="1" customWidth="1"/>
    <col min="31" max="31" width="33.7109375" bestFit="1" customWidth="1"/>
    <col min="32" max="32" width="42.42578125" bestFit="1" customWidth="1"/>
    <col min="33" max="33" width="18" bestFit="1" customWidth="1"/>
    <col min="34" max="34" width="23.85546875" bestFit="1" customWidth="1"/>
    <col min="35" max="35" width="26.42578125" bestFit="1" customWidth="1"/>
    <col min="36" max="36" width="34.140625" bestFit="1" customWidth="1"/>
    <col min="45" max="45" width="24.5703125" bestFit="1" customWidth="1"/>
    <col min="46" max="46" width="31.28515625" bestFit="1" customWidth="1"/>
    <col min="47" max="47" width="33.7109375" bestFit="1" customWidth="1"/>
    <col min="49" max="49" width="18" bestFit="1" customWidth="1"/>
    <col min="50" max="50" width="23.85546875" bestFit="1" customWidth="1"/>
    <col min="51" max="51" width="26.42578125" bestFit="1" customWidth="1"/>
    <col min="52" max="52" width="34.140625" bestFit="1" customWidth="1"/>
    <col min="61" max="61" width="24.5703125" bestFit="1" customWidth="1"/>
    <col min="62" max="62" width="31.28515625" bestFit="1" customWidth="1"/>
    <col min="63" max="63" width="33.7109375" bestFit="1" customWidth="1"/>
    <col min="65" max="65" width="18" bestFit="1" customWidth="1"/>
    <col min="66" max="66" width="23.85546875" bestFit="1" customWidth="1"/>
    <col min="67" max="67" width="26.42578125" bestFit="1" customWidth="1"/>
    <col min="68" max="68" width="34.140625" bestFit="1" customWidth="1"/>
    <col min="77" max="77" width="24.5703125" bestFit="1" customWidth="1"/>
    <col min="78" max="78" width="31" bestFit="1" customWidth="1"/>
    <col min="79" max="79" width="33.42578125" bestFit="1" customWidth="1"/>
    <col min="81" max="81" width="18" bestFit="1" customWidth="1"/>
    <col min="82" max="82" width="23.85546875" bestFit="1" customWidth="1"/>
    <col min="83" max="83" width="26.42578125" bestFit="1" customWidth="1"/>
    <col min="84" max="84" width="34.140625" bestFit="1" customWidth="1"/>
    <col min="93" max="93" width="24.5703125" bestFit="1" customWidth="1"/>
    <col min="94" max="94" width="31.28515625" bestFit="1" customWidth="1"/>
    <col min="95" max="95" width="33.7109375" bestFit="1" customWidth="1"/>
  </cols>
  <sheetData>
    <row r="1" spans="2:95" ht="21" x14ac:dyDescent="0.35">
      <c r="B1" s="61" t="s">
        <v>1821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Q1" s="60" t="s">
        <v>1822</v>
      </c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G1" s="59" t="s">
        <v>1866</v>
      </c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W1" s="58" t="s">
        <v>1867</v>
      </c>
      <c r="AX1" s="58"/>
      <c r="AY1" s="58"/>
      <c r="AZ1" s="58"/>
      <c r="BA1" s="58"/>
      <c r="BB1" s="58"/>
      <c r="BC1" s="58"/>
      <c r="BD1" s="58"/>
      <c r="BE1" s="58"/>
      <c r="BF1" s="58"/>
      <c r="BG1" s="58"/>
      <c r="BH1" s="58"/>
      <c r="BI1" s="58"/>
      <c r="BJ1" s="58"/>
      <c r="BK1" s="58"/>
      <c r="BM1" s="57" t="s">
        <v>1868</v>
      </c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C1" s="56" t="s">
        <v>1869</v>
      </c>
      <c r="CD1" s="56"/>
      <c r="CE1" s="56"/>
      <c r="CF1" s="56"/>
      <c r="CG1" s="56"/>
      <c r="CH1" s="56"/>
      <c r="CI1" s="56"/>
      <c r="CJ1" s="56"/>
      <c r="CK1" s="56"/>
      <c r="CL1" s="56"/>
      <c r="CM1" s="56"/>
      <c r="CN1" s="56"/>
      <c r="CO1" s="56"/>
      <c r="CP1" s="56"/>
    </row>
    <row r="4" spans="2:95" x14ac:dyDescent="0.25">
      <c r="AG4" s="34" t="s">
        <v>1823</v>
      </c>
      <c r="AH4" t="s">
        <v>1427</v>
      </c>
      <c r="AW4" s="34" t="s">
        <v>1823</v>
      </c>
      <c r="AX4" t="s">
        <v>1427</v>
      </c>
    </row>
    <row r="5" spans="2:95" x14ac:dyDescent="0.25">
      <c r="M5" s="34" t="s">
        <v>1823</v>
      </c>
      <c r="N5" t="s">
        <v>1427</v>
      </c>
      <c r="AG5" s="34" t="s">
        <v>1824</v>
      </c>
      <c r="AW5" s="34" t="s">
        <v>1824</v>
      </c>
    </row>
    <row r="6" spans="2:95" x14ac:dyDescent="0.25">
      <c r="M6" s="34" t="s">
        <v>1824</v>
      </c>
      <c r="Q6" s="34" t="s">
        <v>1820</v>
      </c>
      <c r="R6" s="35">
        <v>1</v>
      </c>
      <c r="AG6" s="34" t="s">
        <v>2424</v>
      </c>
      <c r="AH6" t="s">
        <v>30</v>
      </c>
      <c r="AW6" s="34" t="s">
        <v>2424</v>
      </c>
      <c r="AX6" t="s">
        <v>1888</v>
      </c>
      <c r="BM6" s="34" t="s">
        <v>1066</v>
      </c>
      <c r="BN6" s="35">
        <v>1</v>
      </c>
      <c r="CC6" s="34" t="s">
        <v>1063</v>
      </c>
      <c r="CD6" s="35">
        <v>1</v>
      </c>
    </row>
    <row r="7" spans="2:95" x14ac:dyDescent="0.25">
      <c r="AC7" s="34" t="s">
        <v>1820</v>
      </c>
      <c r="AD7" s="35">
        <v>1</v>
      </c>
      <c r="AE7" s="35"/>
      <c r="AS7" s="34" t="s">
        <v>1823</v>
      </c>
      <c r="AT7" t="s">
        <v>1427</v>
      </c>
      <c r="BI7" s="34" t="s">
        <v>1823</v>
      </c>
      <c r="BJ7" t="s">
        <v>1427</v>
      </c>
      <c r="BY7" s="34" t="s">
        <v>1066</v>
      </c>
      <c r="BZ7" s="35">
        <v>1</v>
      </c>
      <c r="CA7" s="35"/>
      <c r="CO7" s="34" t="s">
        <v>1063</v>
      </c>
      <c r="CP7" s="35">
        <v>1</v>
      </c>
    </row>
    <row r="8" spans="2:95" x14ac:dyDescent="0.25">
      <c r="B8" s="34" t="s">
        <v>1033</v>
      </c>
      <c r="C8" s="34" t="s">
        <v>1035</v>
      </c>
      <c r="D8" s="34" t="s">
        <v>1070</v>
      </c>
      <c r="E8" t="s">
        <v>1429</v>
      </c>
      <c r="G8" t="s">
        <v>1033</v>
      </c>
      <c r="H8" t="s">
        <v>1035</v>
      </c>
      <c r="I8" t="s">
        <v>1070</v>
      </c>
      <c r="K8" t="s">
        <v>1429</v>
      </c>
      <c r="M8" s="34" t="s">
        <v>1428</v>
      </c>
      <c r="N8" t="s">
        <v>1831</v>
      </c>
      <c r="O8" t="s">
        <v>1914</v>
      </c>
      <c r="Q8" s="34" t="s">
        <v>1033</v>
      </c>
      <c r="R8" s="34" t="s">
        <v>1035</v>
      </c>
      <c r="S8" s="34" t="s">
        <v>1070</v>
      </c>
      <c r="T8" t="s">
        <v>1429</v>
      </c>
      <c r="U8" s="34"/>
      <c r="V8" s="34" t="s">
        <v>1033</v>
      </c>
      <c r="W8" s="34" t="s">
        <v>1035</v>
      </c>
      <c r="X8" s="34" t="s">
        <v>1070</v>
      </c>
      <c r="Y8" s="34"/>
      <c r="Z8" s="34"/>
      <c r="AA8" s="34" t="s">
        <v>1429</v>
      </c>
      <c r="AB8" s="34"/>
      <c r="AC8" s="34" t="s">
        <v>1823</v>
      </c>
      <c r="AD8" t="s">
        <v>1427</v>
      </c>
      <c r="AG8" s="34" t="s">
        <v>1033</v>
      </c>
      <c r="AH8" s="34" t="s">
        <v>1035</v>
      </c>
      <c r="AI8" s="34" t="s">
        <v>1070</v>
      </c>
      <c r="AJ8" t="s">
        <v>1429</v>
      </c>
      <c r="AK8" s="34"/>
      <c r="AL8" s="34" t="s">
        <v>1033</v>
      </c>
      <c r="AM8" s="34" t="s">
        <v>1035</v>
      </c>
      <c r="AN8" s="34" t="s">
        <v>1070</v>
      </c>
      <c r="AO8" s="34"/>
      <c r="AP8" s="34" t="s">
        <v>1429</v>
      </c>
      <c r="AR8" s="34"/>
      <c r="AS8" s="34" t="s">
        <v>1824</v>
      </c>
      <c r="AW8" s="34" t="s">
        <v>1033</v>
      </c>
      <c r="AX8" s="34" t="s">
        <v>1035</v>
      </c>
      <c r="AY8" s="34" t="s">
        <v>1070</v>
      </c>
      <c r="AZ8" t="s">
        <v>1429</v>
      </c>
      <c r="BA8" s="34"/>
      <c r="BB8" s="34" t="s">
        <v>1033</v>
      </c>
      <c r="BC8" s="34" t="s">
        <v>1035</v>
      </c>
      <c r="BD8" s="34" t="s">
        <v>1070</v>
      </c>
      <c r="BE8" s="34"/>
      <c r="BF8" s="34" t="s">
        <v>1429</v>
      </c>
      <c r="BH8" s="34"/>
      <c r="BI8" s="34" t="s">
        <v>1824</v>
      </c>
      <c r="BM8" s="34" t="s">
        <v>1033</v>
      </c>
      <c r="BN8" s="34" t="s">
        <v>1035</v>
      </c>
      <c r="BO8" s="34" t="s">
        <v>1070</v>
      </c>
      <c r="BP8" t="s">
        <v>1429</v>
      </c>
      <c r="BQ8" s="34"/>
      <c r="BR8" s="34" t="s">
        <v>1033</v>
      </c>
      <c r="BS8" s="34" t="s">
        <v>1035</v>
      </c>
      <c r="BT8" s="34" t="s">
        <v>1070</v>
      </c>
      <c r="BU8" s="34"/>
      <c r="BV8" s="34" t="s">
        <v>1429</v>
      </c>
      <c r="BX8" s="34"/>
      <c r="BY8" s="34" t="s">
        <v>1823</v>
      </c>
      <c r="BZ8" t="s">
        <v>1427</v>
      </c>
      <c r="CC8" s="34" t="s">
        <v>1033</v>
      </c>
      <c r="CD8" s="34" t="s">
        <v>1035</v>
      </c>
      <c r="CE8" s="34" t="s">
        <v>1070</v>
      </c>
      <c r="CF8" t="s">
        <v>1429</v>
      </c>
      <c r="CG8" s="34"/>
      <c r="CH8" s="34" t="s">
        <v>1033</v>
      </c>
      <c r="CI8" s="34" t="s">
        <v>1035</v>
      </c>
      <c r="CJ8" s="34" t="s">
        <v>1070</v>
      </c>
      <c r="CK8" s="34"/>
      <c r="CL8" s="34" t="s">
        <v>1429</v>
      </c>
      <c r="CN8" s="34"/>
      <c r="CO8" s="34" t="s">
        <v>1823</v>
      </c>
      <c r="CP8" t="s">
        <v>1427</v>
      </c>
    </row>
    <row r="9" spans="2:95" x14ac:dyDescent="0.25">
      <c r="B9">
        <v>2</v>
      </c>
      <c r="E9" s="33">
        <v>6</v>
      </c>
      <c r="G9">
        <v>2</v>
      </c>
      <c r="J9" t="str">
        <f>H9&amp;""&amp;I9</f>
        <v/>
      </c>
      <c r="K9">
        <v>6</v>
      </c>
      <c r="M9" s="35" t="s">
        <v>32</v>
      </c>
      <c r="N9" s="33">
        <v>429.75130782473531</v>
      </c>
      <c r="O9" s="33">
        <v>24</v>
      </c>
      <c r="Q9">
        <v>2</v>
      </c>
      <c r="T9" s="33">
        <v>6</v>
      </c>
      <c r="V9">
        <v>2</v>
      </c>
      <c r="Y9" t="s">
        <v>20</v>
      </c>
      <c r="Z9">
        <v>6</v>
      </c>
      <c r="AC9" s="34" t="s">
        <v>1824</v>
      </c>
      <c r="AG9">
        <v>2</v>
      </c>
      <c r="AJ9" s="33">
        <v>6</v>
      </c>
      <c r="AL9" s="36">
        <v>2</v>
      </c>
      <c r="AM9" s="36"/>
      <c r="AN9" s="36"/>
      <c r="AO9" t="str">
        <f>AM9&amp;""&amp;AN9</f>
        <v/>
      </c>
      <c r="AP9">
        <v>6</v>
      </c>
      <c r="AS9" s="34" t="s">
        <v>2424</v>
      </c>
      <c r="AT9" t="s">
        <v>30</v>
      </c>
      <c r="AW9">
        <v>32</v>
      </c>
      <c r="AZ9" s="33">
        <v>2</v>
      </c>
      <c r="BB9">
        <v>8</v>
      </c>
      <c r="BE9" t="str">
        <f>BC9&amp;""&amp;BD9</f>
        <v/>
      </c>
      <c r="BF9">
        <v>2</v>
      </c>
      <c r="BI9" s="34" t="s">
        <v>2424</v>
      </c>
      <c r="BJ9" t="s">
        <v>1888</v>
      </c>
      <c r="BM9">
        <v>3</v>
      </c>
      <c r="BP9" s="33">
        <v>5</v>
      </c>
      <c r="BR9">
        <v>3</v>
      </c>
      <c r="BU9" t="str">
        <f>BS9&amp;""&amp;BT9</f>
        <v/>
      </c>
      <c r="BV9">
        <v>5</v>
      </c>
      <c r="BY9" s="34" t="s">
        <v>1824</v>
      </c>
      <c r="CC9">
        <v>2</v>
      </c>
      <c r="CF9" s="33">
        <v>2</v>
      </c>
      <c r="CH9">
        <v>2</v>
      </c>
      <c r="CK9" t="str">
        <f>CI9&amp;""&amp;CJ9</f>
        <v/>
      </c>
      <c r="CL9">
        <v>2</v>
      </c>
      <c r="CO9" s="34" t="s">
        <v>1824</v>
      </c>
    </row>
    <row r="10" spans="2:95" x14ac:dyDescent="0.25">
      <c r="B10">
        <v>2</v>
      </c>
      <c r="C10">
        <v>2.1</v>
      </c>
      <c r="E10" s="33">
        <v>1</v>
      </c>
      <c r="G10">
        <v>2</v>
      </c>
      <c r="H10">
        <v>2.1</v>
      </c>
      <c r="J10" t="str">
        <f t="shared" ref="J10:J73" si="0">H10&amp;""&amp;I10</f>
        <v>2.1</v>
      </c>
      <c r="K10">
        <v>1</v>
      </c>
      <c r="M10" s="35" t="s">
        <v>334</v>
      </c>
      <c r="N10" s="33">
        <v>1975.626351306182</v>
      </c>
      <c r="O10" s="33">
        <v>12</v>
      </c>
      <c r="Q10">
        <v>2</v>
      </c>
      <c r="R10">
        <v>2.1</v>
      </c>
      <c r="T10" s="33">
        <v>1</v>
      </c>
      <c r="V10">
        <v>2</v>
      </c>
      <c r="W10">
        <v>2.1</v>
      </c>
      <c r="Y10" t="s">
        <v>1836</v>
      </c>
      <c r="Z10">
        <v>1</v>
      </c>
      <c r="AG10">
        <v>2</v>
      </c>
      <c r="AH10">
        <v>2.1</v>
      </c>
      <c r="AJ10" s="33">
        <v>1</v>
      </c>
      <c r="AL10">
        <v>2</v>
      </c>
      <c r="AM10" s="16">
        <v>2.1</v>
      </c>
      <c r="AN10" s="16"/>
      <c r="AO10" t="str">
        <f t="shared" ref="AO10:AO73" si="1">AM10&amp;""&amp;AN10</f>
        <v>2.1</v>
      </c>
      <c r="AP10">
        <v>1</v>
      </c>
      <c r="AW10">
        <v>32</v>
      </c>
      <c r="AX10">
        <v>32.1</v>
      </c>
      <c r="AZ10" s="33">
        <v>2</v>
      </c>
      <c r="BB10">
        <v>32</v>
      </c>
      <c r="BC10">
        <v>32.1</v>
      </c>
      <c r="BE10" t="str">
        <f t="shared" ref="BE10:BE73" si="2">BC10&amp;""&amp;BD10</f>
        <v>32.1</v>
      </c>
      <c r="BF10">
        <v>2</v>
      </c>
      <c r="BM10">
        <v>3</v>
      </c>
      <c r="BN10">
        <v>3.1</v>
      </c>
      <c r="BP10" s="33">
        <v>5</v>
      </c>
      <c r="BR10">
        <v>3</v>
      </c>
      <c r="BS10">
        <v>3.1</v>
      </c>
      <c r="BU10" t="str">
        <f t="shared" ref="BU10:BU73" si="3">BS10&amp;""&amp;BT10</f>
        <v>3.1</v>
      </c>
      <c r="BV10">
        <v>5</v>
      </c>
      <c r="CC10">
        <v>2</v>
      </c>
      <c r="CD10">
        <v>2.1</v>
      </c>
      <c r="CF10" s="33">
        <v>1</v>
      </c>
      <c r="CH10">
        <v>2</v>
      </c>
      <c r="CI10">
        <v>2.1</v>
      </c>
      <c r="CK10" t="str">
        <f t="shared" ref="CK10:CK73" si="4">CI10&amp;""&amp;CJ10</f>
        <v>2.1</v>
      </c>
      <c r="CL10">
        <v>1</v>
      </c>
    </row>
    <row r="11" spans="2:95" x14ac:dyDescent="0.25">
      <c r="B11">
        <v>2</v>
      </c>
      <c r="C11">
        <v>2.1</v>
      </c>
      <c r="D11" t="s">
        <v>42</v>
      </c>
      <c r="E11" s="33">
        <v>1</v>
      </c>
      <c r="G11">
        <v>2</v>
      </c>
      <c r="H11">
        <v>2.1</v>
      </c>
      <c r="I11" t="s">
        <v>42</v>
      </c>
      <c r="J11" t="str">
        <f t="shared" si="0"/>
        <v>2.1Pop_Den</v>
      </c>
      <c r="K11">
        <v>1</v>
      </c>
      <c r="M11" s="35" t="s">
        <v>350</v>
      </c>
      <c r="N11" s="33">
        <v>403.20265356863274</v>
      </c>
      <c r="O11" s="33">
        <v>45</v>
      </c>
      <c r="Q11">
        <v>2</v>
      </c>
      <c r="R11">
        <v>2.1</v>
      </c>
      <c r="S11" t="s">
        <v>42</v>
      </c>
      <c r="T11" s="33">
        <v>1</v>
      </c>
      <c r="V11">
        <v>2</v>
      </c>
      <c r="W11">
        <v>2.1</v>
      </c>
      <c r="X11" t="s">
        <v>42</v>
      </c>
      <c r="Y11" t="s">
        <v>1789</v>
      </c>
      <c r="Z11">
        <v>1</v>
      </c>
      <c r="AC11" s="34" t="s">
        <v>1428</v>
      </c>
      <c r="AD11" t="s">
        <v>1861</v>
      </c>
      <c r="AE11" t="s">
        <v>1860</v>
      </c>
      <c r="AG11">
        <v>2</v>
      </c>
      <c r="AH11">
        <v>2.1</v>
      </c>
      <c r="AI11" t="s">
        <v>42</v>
      </c>
      <c r="AJ11" s="33">
        <v>1</v>
      </c>
      <c r="AL11">
        <v>2</v>
      </c>
      <c r="AM11">
        <v>2.1</v>
      </c>
      <c r="AN11" t="s">
        <v>42</v>
      </c>
      <c r="AO11" t="str">
        <f t="shared" si="1"/>
        <v>2.1Pop_Den</v>
      </c>
      <c r="AP11">
        <v>1</v>
      </c>
      <c r="AS11" s="34" t="s">
        <v>1428</v>
      </c>
      <c r="AT11" t="s">
        <v>1887</v>
      </c>
      <c r="AU11" t="s">
        <v>1886</v>
      </c>
      <c r="AW11">
        <v>32</v>
      </c>
      <c r="AX11">
        <v>32.1</v>
      </c>
      <c r="AY11" t="s">
        <v>17</v>
      </c>
      <c r="AZ11" s="33">
        <v>1</v>
      </c>
      <c r="BB11">
        <v>32</v>
      </c>
      <c r="BC11">
        <v>32.1</v>
      </c>
      <c r="BD11" t="s">
        <v>17</v>
      </c>
      <c r="BE11" t="str">
        <f t="shared" si="2"/>
        <v>32.1Emp_Den</v>
      </c>
      <c r="BF11">
        <v>1</v>
      </c>
      <c r="BI11" s="34" t="s">
        <v>1428</v>
      </c>
      <c r="BJ11" t="s">
        <v>1891</v>
      </c>
      <c r="BK11" t="s">
        <v>1890</v>
      </c>
      <c r="BM11">
        <v>3</v>
      </c>
      <c r="BN11">
        <v>3.1</v>
      </c>
      <c r="BO11" t="s">
        <v>32</v>
      </c>
      <c r="BP11" s="33">
        <v>2</v>
      </c>
      <c r="BR11">
        <v>3</v>
      </c>
      <c r="BS11">
        <v>3.1</v>
      </c>
      <c r="BT11" t="s">
        <v>32</v>
      </c>
      <c r="BU11" t="str">
        <f t="shared" si="3"/>
        <v>3.1Act_Den</v>
      </c>
      <c r="BV11">
        <v>2</v>
      </c>
      <c r="BY11" s="34" t="s">
        <v>1428</v>
      </c>
      <c r="BZ11" t="s">
        <v>1894</v>
      </c>
      <c r="CA11" t="s">
        <v>1893</v>
      </c>
      <c r="CC11">
        <v>2</v>
      </c>
      <c r="CD11">
        <v>2.1</v>
      </c>
      <c r="CE11" t="s">
        <v>42</v>
      </c>
      <c r="CF11" s="33">
        <v>1</v>
      </c>
      <c r="CH11">
        <v>2</v>
      </c>
      <c r="CI11">
        <v>2.1</v>
      </c>
      <c r="CJ11" t="s">
        <v>42</v>
      </c>
      <c r="CK11" t="str">
        <f t="shared" si="4"/>
        <v>2.1Pop_Den</v>
      </c>
      <c r="CL11">
        <v>1</v>
      </c>
      <c r="CO11" s="34" t="s">
        <v>1428</v>
      </c>
      <c r="CP11" t="s">
        <v>1898</v>
      </c>
      <c r="CQ11" t="s">
        <v>1897</v>
      </c>
    </row>
    <row r="12" spans="2:95" x14ac:dyDescent="0.25">
      <c r="B12">
        <v>2</v>
      </c>
      <c r="C12">
        <v>2.2000000000000002</v>
      </c>
      <c r="E12" s="33">
        <v>1</v>
      </c>
      <c r="G12">
        <v>2</v>
      </c>
      <c r="H12">
        <v>2.2000000000000002</v>
      </c>
      <c r="J12" t="str">
        <f t="shared" si="0"/>
        <v>2.2</v>
      </c>
      <c r="K12">
        <v>1</v>
      </c>
      <c r="M12" s="35" t="s">
        <v>1401</v>
      </c>
      <c r="N12" s="33">
        <v>200686479.21929005</v>
      </c>
      <c r="O12" s="33">
        <v>14</v>
      </c>
      <c r="Q12">
        <v>2</v>
      </c>
      <c r="R12">
        <v>2.2000000000000002</v>
      </c>
      <c r="T12" s="33">
        <v>1</v>
      </c>
      <c r="V12">
        <v>2</v>
      </c>
      <c r="W12">
        <v>2.2000000000000002</v>
      </c>
      <c r="Y12" t="s">
        <v>1837</v>
      </c>
      <c r="Z12">
        <v>1</v>
      </c>
      <c r="AC12" s="35" t="s">
        <v>32</v>
      </c>
      <c r="AD12" s="33">
        <v>101.66105577326918</v>
      </c>
      <c r="AE12" s="33">
        <v>6</v>
      </c>
      <c r="AG12">
        <v>2</v>
      </c>
      <c r="AH12">
        <v>2.2000000000000002</v>
      </c>
      <c r="AJ12" s="33">
        <v>1</v>
      </c>
      <c r="AL12">
        <v>2</v>
      </c>
      <c r="AM12" s="16">
        <v>2.2000000000000002</v>
      </c>
      <c r="AN12" s="16"/>
      <c r="AO12" t="str">
        <f t="shared" si="1"/>
        <v>2.2</v>
      </c>
      <c r="AP12">
        <v>1</v>
      </c>
      <c r="AS12" s="35" t="s">
        <v>32</v>
      </c>
      <c r="AT12" s="33">
        <v>157.20695577580477</v>
      </c>
      <c r="AU12" s="33">
        <v>9</v>
      </c>
      <c r="AW12">
        <v>32</v>
      </c>
      <c r="AX12">
        <v>32.1</v>
      </c>
      <c r="AY12" t="s">
        <v>42</v>
      </c>
      <c r="AZ12" s="33">
        <v>1</v>
      </c>
      <c r="BB12">
        <v>32</v>
      </c>
      <c r="BC12">
        <v>32.1</v>
      </c>
      <c r="BD12" t="s">
        <v>42</v>
      </c>
      <c r="BE12" t="str">
        <f t="shared" si="2"/>
        <v>32.1Pop_Den</v>
      </c>
      <c r="BF12">
        <v>1</v>
      </c>
      <c r="BI12" s="35" t="s">
        <v>32</v>
      </c>
      <c r="BJ12" s="33">
        <v>272.54435204893065</v>
      </c>
      <c r="BK12" s="33">
        <v>15</v>
      </c>
      <c r="BM12">
        <v>3</v>
      </c>
      <c r="BN12">
        <v>3.1</v>
      </c>
      <c r="BO12" t="s">
        <v>350</v>
      </c>
      <c r="BP12" s="33">
        <v>2</v>
      </c>
      <c r="BR12">
        <v>3</v>
      </c>
      <c r="BS12">
        <v>3.1</v>
      </c>
      <c r="BT12" t="s">
        <v>350</v>
      </c>
      <c r="BU12" t="str">
        <f t="shared" si="3"/>
        <v>3.1Balance</v>
      </c>
      <c r="BV12">
        <v>2</v>
      </c>
      <c r="BY12" s="35" t="s">
        <v>32</v>
      </c>
      <c r="BZ12" s="33">
        <v>304.72802218874381</v>
      </c>
      <c r="CA12" s="33">
        <v>15</v>
      </c>
      <c r="CC12">
        <v>2</v>
      </c>
      <c r="CD12">
        <v>2.2000000000000002</v>
      </c>
      <c r="CF12" s="33">
        <v>1</v>
      </c>
      <c r="CH12">
        <v>2</v>
      </c>
      <c r="CI12">
        <v>2.2000000000000002</v>
      </c>
      <c r="CK12" t="str">
        <f t="shared" si="4"/>
        <v>2.2</v>
      </c>
      <c r="CL12">
        <v>1</v>
      </c>
      <c r="CO12" s="35" t="s">
        <v>32</v>
      </c>
      <c r="CP12" s="33">
        <v>298.45679944285837</v>
      </c>
      <c r="CQ12" s="33">
        <v>17</v>
      </c>
    </row>
    <row r="13" spans="2:95" x14ac:dyDescent="0.25">
      <c r="B13">
        <v>2</v>
      </c>
      <c r="C13">
        <v>2.2000000000000002</v>
      </c>
      <c r="D13" t="s">
        <v>42</v>
      </c>
      <c r="E13" s="33">
        <v>1</v>
      </c>
      <c r="G13">
        <v>2</v>
      </c>
      <c r="H13">
        <v>2.2000000000000002</v>
      </c>
      <c r="I13" t="s">
        <v>42</v>
      </c>
      <c r="J13" t="str">
        <f t="shared" si="0"/>
        <v>2.2Pop_Den</v>
      </c>
      <c r="K13">
        <v>1</v>
      </c>
      <c r="M13" s="35" t="s">
        <v>88</v>
      </c>
      <c r="N13" s="33">
        <v>2440.1726367286078</v>
      </c>
      <c r="O13" s="33">
        <v>35</v>
      </c>
      <c r="Q13">
        <v>2</v>
      </c>
      <c r="R13">
        <v>2.2000000000000002</v>
      </c>
      <c r="S13" t="s">
        <v>42</v>
      </c>
      <c r="T13" s="33">
        <v>1</v>
      </c>
      <c r="V13">
        <v>2</v>
      </c>
      <c r="W13">
        <v>2.2000000000000002</v>
      </c>
      <c r="X13" t="s">
        <v>42</v>
      </c>
      <c r="Y13" t="s">
        <v>1684</v>
      </c>
      <c r="Z13">
        <v>1</v>
      </c>
      <c r="AC13" s="35" t="s">
        <v>334</v>
      </c>
      <c r="AD13" s="33">
        <v>14.030954759526185</v>
      </c>
      <c r="AE13" s="33">
        <v>2</v>
      </c>
      <c r="AG13">
        <v>2</v>
      </c>
      <c r="AH13">
        <v>2.2000000000000002</v>
      </c>
      <c r="AI13" t="s">
        <v>42</v>
      </c>
      <c r="AJ13" s="33">
        <v>1</v>
      </c>
      <c r="AL13">
        <v>2</v>
      </c>
      <c r="AM13">
        <v>2.2000000000000002</v>
      </c>
      <c r="AN13" t="s">
        <v>42</v>
      </c>
      <c r="AO13" t="str">
        <f t="shared" si="1"/>
        <v>2.2Pop_Den</v>
      </c>
      <c r="AP13">
        <v>1</v>
      </c>
      <c r="AS13" s="35" t="s">
        <v>334</v>
      </c>
      <c r="AT13" s="33">
        <v>731.43889914440956</v>
      </c>
      <c r="AU13" s="33">
        <v>8</v>
      </c>
      <c r="AW13">
        <v>33</v>
      </c>
      <c r="AZ13" s="33">
        <v>6</v>
      </c>
      <c r="BB13">
        <v>33</v>
      </c>
      <c r="BE13" t="str">
        <f t="shared" si="2"/>
        <v/>
      </c>
      <c r="BF13">
        <v>6</v>
      </c>
      <c r="BI13" s="35" t="s">
        <v>334</v>
      </c>
      <c r="BJ13" s="33">
        <v>1248.1988344924823</v>
      </c>
      <c r="BK13" s="33">
        <v>4</v>
      </c>
      <c r="BM13">
        <v>3</v>
      </c>
      <c r="BN13">
        <v>3.1</v>
      </c>
      <c r="BO13" t="s">
        <v>468</v>
      </c>
      <c r="BP13" s="33">
        <v>1</v>
      </c>
      <c r="BR13">
        <v>3</v>
      </c>
      <c r="BS13">
        <v>3.1</v>
      </c>
      <c r="BT13" t="s">
        <v>468</v>
      </c>
      <c r="BU13" t="str">
        <f t="shared" si="3"/>
        <v>3.1Connectivity</v>
      </c>
      <c r="BV13">
        <v>1</v>
      </c>
      <c r="BY13" s="35" t="s">
        <v>334</v>
      </c>
      <c r="BZ13" s="33">
        <v>741.9338171390616</v>
      </c>
      <c r="CA13" s="33">
        <v>6</v>
      </c>
      <c r="CC13">
        <v>2</v>
      </c>
      <c r="CD13">
        <v>2.2000000000000002</v>
      </c>
      <c r="CE13" t="s">
        <v>42</v>
      </c>
      <c r="CF13" s="33">
        <v>1</v>
      </c>
      <c r="CH13">
        <v>2</v>
      </c>
      <c r="CI13">
        <v>2.2000000000000002</v>
      </c>
      <c r="CJ13" t="s">
        <v>42</v>
      </c>
      <c r="CK13" t="str">
        <f t="shared" si="4"/>
        <v>2.2Pop_Den</v>
      </c>
      <c r="CL13">
        <v>1</v>
      </c>
      <c r="CO13" s="35" t="s">
        <v>334</v>
      </c>
      <c r="CP13" s="33">
        <v>1248.893966102424</v>
      </c>
      <c r="CQ13" s="33">
        <v>5</v>
      </c>
    </row>
    <row r="14" spans="2:95" x14ac:dyDescent="0.25">
      <c r="B14">
        <v>2</v>
      </c>
      <c r="C14">
        <v>2.2999999999999998</v>
      </c>
      <c r="E14" s="33">
        <v>2</v>
      </c>
      <c r="G14">
        <v>2</v>
      </c>
      <c r="H14">
        <v>2.2999999999999998</v>
      </c>
      <c r="J14" t="str">
        <f t="shared" si="0"/>
        <v>2.3</v>
      </c>
      <c r="K14">
        <v>2</v>
      </c>
      <c r="M14" s="35" t="s">
        <v>468</v>
      </c>
      <c r="N14" s="33">
        <v>423.37010770127279</v>
      </c>
      <c r="O14" s="33">
        <v>40</v>
      </c>
      <c r="Q14">
        <v>2</v>
      </c>
      <c r="R14">
        <v>2.2999999999999998</v>
      </c>
      <c r="T14" s="33">
        <v>2</v>
      </c>
      <c r="V14">
        <v>2</v>
      </c>
      <c r="W14">
        <v>2.2999999999999998</v>
      </c>
      <c r="Y14" t="s">
        <v>1838</v>
      </c>
      <c r="Z14">
        <v>2</v>
      </c>
      <c r="AC14" s="35" t="s">
        <v>350</v>
      </c>
      <c r="AD14" s="33">
        <v>21.077788018396323</v>
      </c>
      <c r="AE14" s="33">
        <v>6</v>
      </c>
      <c r="AG14">
        <v>2</v>
      </c>
      <c r="AH14">
        <v>2.2999999999999998</v>
      </c>
      <c r="AJ14" s="33">
        <v>2</v>
      </c>
      <c r="AL14">
        <v>2</v>
      </c>
      <c r="AM14" s="16">
        <v>2.2999999999999998</v>
      </c>
      <c r="AN14" s="16"/>
      <c r="AO14" t="str">
        <f t="shared" si="1"/>
        <v>2.3</v>
      </c>
      <c r="AP14">
        <v>2</v>
      </c>
      <c r="AS14" s="35" t="s">
        <v>350</v>
      </c>
      <c r="AT14" s="33">
        <v>49.643438730474365</v>
      </c>
      <c r="AU14" s="33">
        <v>9</v>
      </c>
      <c r="AW14">
        <v>33</v>
      </c>
      <c r="AX14">
        <v>33.1</v>
      </c>
      <c r="AZ14" s="33">
        <v>2</v>
      </c>
      <c r="BB14">
        <v>33</v>
      </c>
      <c r="BC14">
        <v>33.1</v>
      </c>
      <c r="BE14" t="str">
        <f t="shared" si="2"/>
        <v>33.1</v>
      </c>
      <c r="BF14">
        <v>2</v>
      </c>
      <c r="BI14" s="35" t="s">
        <v>350</v>
      </c>
      <c r="BJ14" s="33">
        <v>353.55921483815831</v>
      </c>
      <c r="BK14" s="33">
        <v>36</v>
      </c>
      <c r="BM14">
        <v>7</v>
      </c>
      <c r="BP14" s="33">
        <v>9</v>
      </c>
      <c r="BR14">
        <v>7</v>
      </c>
      <c r="BU14" t="str">
        <f t="shared" si="3"/>
        <v/>
      </c>
      <c r="BV14">
        <v>9</v>
      </c>
      <c r="BY14" s="35" t="s">
        <v>350</v>
      </c>
      <c r="BZ14" s="33">
        <v>194.30192114766729</v>
      </c>
      <c r="CA14" s="33">
        <v>14</v>
      </c>
      <c r="CC14">
        <v>7</v>
      </c>
      <c r="CF14" s="33">
        <v>9</v>
      </c>
      <c r="CH14">
        <v>7</v>
      </c>
      <c r="CK14" t="str">
        <f t="shared" si="4"/>
        <v/>
      </c>
      <c r="CL14">
        <v>9</v>
      </c>
      <c r="CO14" s="35" t="s">
        <v>350</v>
      </c>
      <c r="CP14" s="33">
        <v>361.79525661168884</v>
      </c>
      <c r="CQ14" s="33">
        <v>38</v>
      </c>
    </row>
    <row r="15" spans="2:95" x14ac:dyDescent="0.25">
      <c r="B15">
        <v>2</v>
      </c>
      <c r="C15">
        <v>2.2999999999999998</v>
      </c>
      <c r="D15" t="s">
        <v>32</v>
      </c>
      <c r="E15" s="33">
        <v>1</v>
      </c>
      <c r="G15">
        <v>2</v>
      </c>
      <c r="H15">
        <v>2.2999999999999998</v>
      </c>
      <c r="I15" t="s">
        <v>32</v>
      </c>
      <c r="J15" t="str">
        <f t="shared" si="0"/>
        <v>2.3Act_Den</v>
      </c>
      <c r="K15">
        <v>1</v>
      </c>
      <c r="M15" s="35" t="s">
        <v>17</v>
      </c>
      <c r="N15" s="33">
        <v>4433.2960996534066</v>
      </c>
      <c r="O15" s="33">
        <v>82</v>
      </c>
      <c r="Q15">
        <v>2</v>
      </c>
      <c r="R15">
        <v>2.2999999999999998</v>
      </c>
      <c r="S15" t="s">
        <v>32</v>
      </c>
      <c r="T15" s="33">
        <v>1</v>
      </c>
      <c r="V15">
        <v>2</v>
      </c>
      <c r="W15">
        <v>2.2999999999999998</v>
      </c>
      <c r="X15" t="s">
        <v>32</v>
      </c>
      <c r="Y15" t="s">
        <v>1707</v>
      </c>
      <c r="Z15">
        <v>1</v>
      </c>
      <c r="AC15" s="35" t="s">
        <v>88</v>
      </c>
      <c r="AD15" s="33">
        <v>644.82242785229528</v>
      </c>
      <c r="AE15" s="33">
        <v>8</v>
      </c>
      <c r="AG15">
        <v>2</v>
      </c>
      <c r="AH15">
        <v>2.2999999999999998</v>
      </c>
      <c r="AI15" t="s">
        <v>32</v>
      </c>
      <c r="AJ15" s="33">
        <v>1</v>
      </c>
      <c r="AL15">
        <v>2</v>
      </c>
      <c r="AM15">
        <v>2.2999999999999998</v>
      </c>
      <c r="AN15" t="s">
        <v>32</v>
      </c>
      <c r="AO15" t="str">
        <f t="shared" si="1"/>
        <v>2.3Act_Den</v>
      </c>
      <c r="AP15">
        <v>1</v>
      </c>
      <c r="AS15" s="35" t="s">
        <v>1401</v>
      </c>
      <c r="AT15" s="33">
        <v>200682840.40995604</v>
      </c>
      <c r="AU15" s="33">
        <v>1</v>
      </c>
      <c r="AW15">
        <v>33</v>
      </c>
      <c r="AX15">
        <v>33.1</v>
      </c>
      <c r="AY15" t="s">
        <v>17</v>
      </c>
      <c r="AZ15" s="33">
        <v>1</v>
      </c>
      <c r="BB15">
        <v>33</v>
      </c>
      <c r="BC15">
        <v>33.1</v>
      </c>
      <c r="BD15" t="s">
        <v>17</v>
      </c>
      <c r="BE15" t="str">
        <f t="shared" si="2"/>
        <v>33.1Emp_Den</v>
      </c>
      <c r="BF15">
        <v>1</v>
      </c>
      <c r="BI15" s="35" t="s">
        <v>1401</v>
      </c>
      <c r="BJ15" s="33">
        <v>3638.8093339832694</v>
      </c>
      <c r="BK15" s="33">
        <v>13</v>
      </c>
      <c r="BM15">
        <v>7</v>
      </c>
      <c r="BN15">
        <v>7.1</v>
      </c>
      <c r="BP15" s="33">
        <v>1</v>
      </c>
      <c r="BR15">
        <v>7</v>
      </c>
      <c r="BS15">
        <v>7.1</v>
      </c>
      <c r="BU15" t="str">
        <f t="shared" si="3"/>
        <v>7.1</v>
      </c>
      <c r="BV15">
        <v>1</v>
      </c>
      <c r="BY15" s="35" t="s">
        <v>1401</v>
      </c>
      <c r="BZ15" s="33">
        <v>3013.7188295710862</v>
      </c>
      <c r="CA15" s="33">
        <v>10</v>
      </c>
      <c r="CC15">
        <v>7</v>
      </c>
      <c r="CD15">
        <v>7.1</v>
      </c>
      <c r="CF15" s="33">
        <v>1</v>
      </c>
      <c r="CH15">
        <v>7</v>
      </c>
      <c r="CI15">
        <v>7.1</v>
      </c>
      <c r="CK15" t="str">
        <f t="shared" si="4"/>
        <v>7.1</v>
      </c>
      <c r="CL15">
        <v>1</v>
      </c>
      <c r="CO15" s="35" t="s">
        <v>1401</v>
      </c>
      <c r="CP15" s="33">
        <v>200683509.29194823</v>
      </c>
      <c r="CQ15" s="33">
        <v>7</v>
      </c>
    </row>
    <row r="16" spans="2:95" x14ac:dyDescent="0.25">
      <c r="B16">
        <v>2</v>
      </c>
      <c r="C16">
        <v>2.2999999999999998</v>
      </c>
      <c r="D16" t="s">
        <v>42</v>
      </c>
      <c r="E16" s="33">
        <v>1</v>
      </c>
      <c r="G16">
        <v>2</v>
      </c>
      <c r="H16">
        <v>2.2999999999999998</v>
      </c>
      <c r="I16" t="s">
        <v>42</v>
      </c>
      <c r="J16" t="str">
        <f t="shared" si="0"/>
        <v>2.3Pop_Den</v>
      </c>
      <c r="K16">
        <v>1</v>
      </c>
      <c r="M16" s="35" t="s">
        <v>709</v>
      </c>
      <c r="N16" s="33">
        <v>407598.04609658156</v>
      </c>
      <c r="O16" s="33">
        <v>20</v>
      </c>
      <c r="Q16">
        <v>2</v>
      </c>
      <c r="R16">
        <v>2.2999999999999998</v>
      </c>
      <c r="S16" t="s">
        <v>42</v>
      </c>
      <c r="T16" s="33">
        <v>1</v>
      </c>
      <c r="V16">
        <v>2</v>
      </c>
      <c r="W16">
        <v>2.2999999999999998</v>
      </c>
      <c r="X16" t="s">
        <v>42</v>
      </c>
      <c r="Y16" t="s">
        <v>1568</v>
      </c>
      <c r="Z16">
        <v>1</v>
      </c>
      <c r="AC16" s="35" t="s">
        <v>468</v>
      </c>
      <c r="AD16" s="33">
        <v>29.879296871687423</v>
      </c>
      <c r="AE16" s="33">
        <v>6</v>
      </c>
      <c r="AG16">
        <v>2</v>
      </c>
      <c r="AH16">
        <v>2.2999999999999998</v>
      </c>
      <c r="AI16" t="s">
        <v>42</v>
      </c>
      <c r="AJ16" s="33">
        <v>1</v>
      </c>
      <c r="AL16">
        <v>2</v>
      </c>
      <c r="AM16">
        <v>2.2999999999999998</v>
      </c>
      <c r="AN16" t="s">
        <v>42</v>
      </c>
      <c r="AO16" t="str">
        <f t="shared" si="1"/>
        <v>2.3Pop_Den</v>
      </c>
      <c r="AP16">
        <v>1</v>
      </c>
      <c r="AS16" s="35" t="s">
        <v>88</v>
      </c>
      <c r="AT16" s="33">
        <v>644.82242785229528</v>
      </c>
      <c r="AU16" s="33">
        <v>8</v>
      </c>
      <c r="AW16">
        <v>33</v>
      </c>
      <c r="AX16">
        <v>33.1</v>
      </c>
      <c r="AY16" t="s">
        <v>42</v>
      </c>
      <c r="AZ16" s="33">
        <v>1</v>
      </c>
      <c r="BB16">
        <v>33</v>
      </c>
      <c r="BC16">
        <v>33.1</v>
      </c>
      <c r="BD16" t="s">
        <v>42</v>
      </c>
      <c r="BE16" t="str">
        <f t="shared" si="2"/>
        <v>33.1Pop_Den</v>
      </c>
      <c r="BF16">
        <v>1</v>
      </c>
      <c r="BI16" s="35" t="s">
        <v>88</v>
      </c>
      <c r="BJ16" s="33">
        <v>1795.3502088763128</v>
      </c>
      <c r="BK16" s="33">
        <v>27</v>
      </c>
      <c r="BM16">
        <v>7</v>
      </c>
      <c r="BN16">
        <v>7.1</v>
      </c>
      <c r="BO16" t="s">
        <v>17</v>
      </c>
      <c r="BP16" s="33">
        <v>1</v>
      </c>
      <c r="BR16">
        <v>7</v>
      </c>
      <c r="BS16">
        <v>7.1</v>
      </c>
      <c r="BT16" t="s">
        <v>17</v>
      </c>
      <c r="BU16" t="str">
        <f t="shared" si="3"/>
        <v>7.1Emp_Den</v>
      </c>
      <c r="BV16">
        <v>1</v>
      </c>
      <c r="BY16" s="35" t="s">
        <v>88</v>
      </c>
      <c r="BZ16" s="33">
        <v>135.76748068573269</v>
      </c>
      <c r="CA16" s="33">
        <v>12</v>
      </c>
      <c r="CC16">
        <v>7</v>
      </c>
      <c r="CD16">
        <v>7.1</v>
      </c>
      <c r="CE16" t="s">
        <v>17</v>
      </c>
      <c r="CF16" s="33">
        <v>1</v>
      </c>
      <c r="CH16">
        <v>7</v>
      </c>
      <c r="CI16">
        <v>7.1</v>
      </c>
      <c r="CJ16" t="s">
        <v>17</v>
      </c>
      <c r="CK16" t="str">
        <f t="shared" si="4"/>
        <v>7.1Emp_Den</v>
      </c>
      <c r="CL16">
        <v>1</v>
      </c>
      <c r="CO16" s="35" t="s">
        <v>88</v>
      </c>
      <c r="CP16" s="33">
        <v>1842.9335981652662</v>
      </c>
      <c r="CQ16" s="33">
        <v>29</v>
      </c>
    </row>
    <row r="17" spans="2:95" x14ac:dyDescent="0.25">
      <c r="B17">
        <v>2</v>
      </c>
      <c r="C17">
        <v>2.4</v>
      </c>
      <c r="E17" s="33">
        <v>2</v>
      </c>
      <c r="G17">
        <v>2</v>
      </c>
      <c r="H17">
        <v>2.4</v>
      </c>
      <c r="J17" t="str">
        <f t="shared" si="0"/>
        <v>2.4</v>
      </c>
      <c r="K17">
        <v>2</v>
      </c>
      <c r="M17" s="35" t="s">
        <v>711</v>
      </c>
      <c r="N17" s="33">
        <v>135.8580849598236</v>
      </c>
      <c r="O17" s="33">
        <v>16</v>
      </c>
      <c r="Q17">
        <v>2</v>
      </c>
      <c r="R17">
        <v>2.4</v>
      </c>
      <c r="T17" s="33">
        <v>2</v>
      </c>
      <c r="V17">
        <v>2</v>
      </c>
      <c r="W17">
        <v>2.4</v>
      </c>
      <c r="Y17" t="s">
        <v>1839</v>
      </c>
      <c r="Z17">
        <v>2</v>
      </c>
      <c r="AC17" s="35" t="s">
        <v>17</v>
      </c>
      <c r="AD17" s="33">
        <v>3507.4784546466349</v>
      </c>
      <c r="AE17" s="33">
        <v>13</v>
      </c>
      <c r="AG17">
        <v>2</v>
      </c>
      <c r="AH17">
        <v>2.4</v>
      </c>
      <c r="AJ17" s="33">
        <v>2</v>
      </c>
      <c r="AL17">
        <v>2</v>
      </c>
      <c r="AM17" s="16">
        <v>2.4</v>
      </c>
      <c r="AN17" s="16"/>
      <c r="AO17" t="str">
        <f t="shared" si="1"/>
        <v>2.4</v>
      </c>
      <c r="AP17">
        <v>2</v>
      </c>
      <c r="AS17" s="35" t="s">
        <v>468</v>
      </c>
      <c r="AT17" s="33">
        <v>38.908256140470428</v>
      </c>
      <c r="AU17" s="33">
        <v>10</v>
      </c>
      <c r="AW17">
        <v>33</v>
      </c>
      <c r="AX17">
        <v>33.200000000000003</v>
      </c>
      <c r="AZ17" s="33">
        <v>2</v>
      </c>
      <c r="BB17">
        <v>33</v>
      </c>
      <c r="BC17">
        <v>33.200000000000003</v>
      </c>
      <c r="BE17" t="str">
        <f t="shared" si="2"/>
        <v>33.2</v>
      </c>
      <c r="BF17">
        <v>2</v>
      </c>
      <c r="BI17" s="35" t="s">
        <v>468</v>
      </c>
      <c r="BJ17" s="33">
        <v>404.84841956809458</v>
      </c>
      <c r="BK17" s="33">
        <v>30</v>
      </c>
      <c r="BM17">
        <v>7</v>
      </c>
      <c r="BN17">
        <v>7.2</v>
      </c>
      <c r="BP17" s="33">
        <v>2</v>
      </c>
      <c r="BR17">
        <v>7</v>
      </c>
      <c r="BS17">
        <v>7.2</v>
      </c>
      <c r="BU17" t="str">
        <f t="shared" si="3"/>
        <v>7.2</v>
      </c>
      <c r="BV17">
        <v>2</v>
      </c>
      <c r="BY17" s="35" t="s">
        <v>468</v>
      </c>
      <c r="BZ17" s="33">
        <v>334.85494841068481</v>
      </c>
      <c r="CA17" s="33">
        <v>25</v>
      </c>
      <c r="CC17">
        <v>7</v>
      </c>
      <c r="CD17">
        <v>7.2</v>
      </c>
      <c r="CF17" s="33">
        <v>2</v>
      </c>
      <c r="CH17">
        <v>7</v>
      </c>
      <c r="CI17">
        <v>7.2</v>
      </c>
      <c r="CK17" t="str">
        <f t="shared" si="4"/>
        <v>7.2</v>
      </c>
      <c r="CL17">
        <v>2</v>
      </c>
      <c r="CO17" s="35" t="s">
        <v>468</v>
      </c>
      <c r="CP17" s="33">
        <v>327.52370862212575</v>
      </c>
      <c r="CQ17" s="33">
        <v>25</v>
      </c>
    </row>
    <row r="18" spans="2:95" x14ac:dyDescent="0.25">
      <c r="B18">
        <v>2</v>
      </c>
      <c r="C18">
        <v>2.4</v>
      </c>
      <c r="D18" t="s">
        <v>645</v>
      </c>
      <c r="E18" s="33">
        <v>1</v>
      </c>
      <c r="G18">
        <v>2</v>
      </c>
      <c r="H18">
        <v>2.4</v>
      </c>
      <c r="I18" t="s">
        <v>645</v>
      </c>
      <c r="J18" t="str">
        <f t="shared" si="0"/>
        <v>2.4Mix_Land</v>
      </c>
      <c r="K18">
        <v>1</v>
      </c>
      <c r="M18" s="35" t="s">
        <v>645</v>
      </c>
      <c r="N18" s="33">
        <v>3168.8059714080346</v>
      </c>
      <c r="O18" s="33">
        <v>43</v>
      </c>
      <c r="Q18">
        <v>2</v>
      </c>
      <c r="R18">
        <v>2.4</v>
      </c>
      <c r="S18" t="s">
        <v>645</v>
      </c>
      <c r="T18" s="33">
        <v>1</v>
      </c>
      <c r="V18">
        <v>2</v>
      </c>
      <c r="W18">
        <v>2.4</v>
      </c>
      <c r="X18" t="s">
        <v>645</v>
      </c>
      <c r="Y18" t="s">
        <v>1593</v>
      </c>
      <c r="Z18">
        <v>1</v>
      </c>
      <c r="AC18" s="35" t="s">
        <v>709</v>
      </c>
      <c r="AD18" s="33">
        <v>253.2898410218873</v>
      </c>
      <c r="AE18" s="33">
        <v>8</v>
      </c>
      <c r="AG18">
        <v>2</v>
      </c>
      <c r="AH18">
        <v>2.4</v>
      </c>
      <c r="AI18" t="s">
        <v>645</v>
      </c>
      <c r="AJ18" s="33">
        <v>1</v>
      </c>
      <c r="AL18">
        <v>2</v>
      </c>
      <c r="AM18">
        <v>2.4</v>
      </c>
      <c r="AN18" t="s">
        <v>645</v>
      </c>
      <c r="AO18" t="str">
        <f t="shared" si="1"/>
        <v>2.4Mix_Land</v>
      </c>
      <c r="AP18">
        <v>1</v>
      </c>
      <c r="AS18" s="35" t="s">
        <v>17</v>
      </c>
      <c r="AT18" s="33">
        <v>292.11412659860241</v>
      </c>
      <c r="AU18" s="33">
        <v>18</v>
      </c>
      <c r="AW18">
        <v>33</v>
      </c>
      <c r="AX18">
        <v>33.200000000000003</v>
      </c>
      <c r="AY18" t="s">
        <v>17</v>
      </c>
      <c r="AZ18" s="33">
        <v>1</v>
      </c>
      <c r="BB18">
        <v>33</v>
      </c>
      <c r="BC18">
        <v>33.200000000000003</v>
      </c>
      <c r="BD18" t="s">
        <v>17</v>
      </c>
      <c r="BE18" t="str">
        <f t="shared" si="2"/>
        <v>33.2Emp_Den</v>
      </c>
      <c r="BF18">
        <v>1</v>
      </c>
      <c r="BI18" s="35" t="s">
        <v>17</v>
      </c>
      <c r="BJ18" s="33">
        <v>4141.1819730548059</v>
      </c>
      <c r="BK18" s="33">
        <v>64</v>
      </c>
      <c r="BM18">
        <v>7</v>
      </c>
      <c r="BN18">
        <v>7.2</v>
      </c>
      <c r="BO18" t="s">
        <v>17</v>
      </c>
      <c r="BP18" s="33">
        <v>1</v>
      </c>
      <c r="BR18">
        <v>7</v>
      </c>
      <c r="BS18">
        <v>7.2</v>
      </c>
      <c r="BT18" t="s">
        <v>17</v>
      </c>
      <c r="BU18" t="str">
        <f t="shared" si="3"/>
        <v>7.2Emp_Den</v>
      </c>
      <c r="BV18">
        <v>1</v>
      </c>
      <c r="BY18" s="35" t="s">
        <v>17</v>
      </c>
      <c r="BZ18" s="33">
        <v>1062.2741796035059</v>
      </c>
      <c r="CA18" s="33">
        <v>47</v>
      </c>
      <c r="CC18">
        <v>7</v>
      </c>
      <c r="CD18">
        <v>7.2</v>
      </c>
      <c r="CE18" t="s">
        <v>17</v>
      </c>
      <c r="CF18" s="33">
        <v>1</v>
      </c>
      <c r="CH18">
        <v>7</v>
      </c>
      <c r="CI18">
        <v>7.2</v>
      </c>
      <c r="CJ18" t="s">
        <v>17</v>
      </c>
      <c r="CK18" t="str">
        <f t="shared" si="4"/>
        <v>7.2Emp_Den</v>
      </c>
      <c r="CL18">
        <v>1</v>
      </c>
      <c r="CO18" s="35" t="s">
        <v>17</v>
      </c>
      <c r="CP18" s="33">
        <v>3978.8523005711345</v>
      </c>
      <c r="CQ18" s="33">
        <v>61</v>
      </c>
    </row>
    <row r="19" spans="2:95" x14ac:dyDescent="0.25">
      <c r="B19">
        <v>2</v>
      </c>
      <c r="C19">
        <v>2.4</v>
      </c>
      <c r="D19" t="s">
        <v>42</v>
      </c>
      <c r="E19" s="33">
        <v>1</v>
      </c>
      <c r="G19">
        <v>2</v>
      </c>
      <c r="H19">
        <v>2.4</v>
      </c>
      <c r="I19" t="s">
        <v>42</v>
      </c>
      <c r="J19" t="str">
        <f t="shared" si="0"/>
        <v>2.4Pop_Den</v>
      </c>
      <c r="K19">
        <v>1</v>
      </c>
      <c r="M19" s="35" t="s">
        <v>42</v>
      </c>
      <c r="N19" s="33">
        <v>5578.009429298254</v>
      </c>
      <c r="O19" s="33">
        <v>113</v>
      </c>
      <c r="Q19">
        <v>2</v>
      </c>
      <c r="R19">
        <v>2.4</v>
      </c>
      <c r="S19" t="s">
        <v>42</v>
      </c>
      <c r="T19" s="33">
        <v>1</v>
      </c>
      <c r="V19">
        <v>2</v>
      </c>
      <c r="W19">
        <v>2.4</v>
      </c>
      <c r="X19" t="s">
        <v>42</v>
      </c>
      <c r="Y19" t="s">
        <v>1668</v>
      </c>
      <c r="Z19">
        <v>1</v>
      </c>
      <c r="AC19" s="35" t="s">
        <v>645</v>
      </c>
      <c r="AD19" s="33">
        <v>55.62551753737592</v>
      </c>
      <c r="AE19" s="33">
        <v>5</v>
      </c>
      <c r="AG19">
        <v>2</v>
      </c>
      <c r="AH19">
        <v>2.4</v>
      </c>
      <c r="AI19" t="s">
        <v>42</v>
      </c>
      <c r="AJ19" s="33">
        <v>1</v>
      </c>
      <c r="AL19">
        <v>2</v>
      </c>
      <c r="AM19">
        <v>2.4</v>
      </c>
      <c r="AN19" t="s">
        <v>42</v>
      </c>
      <c r="AO19" t="str">
        <f t="shared" si="1"/>
        <v>2.4Pop_Den</v>
      </c>
      <c r="AP19">
        <v>1</v>
      </c>
      <c r="AS19" s="35" t="s">
        <v>709</v>
      </c>
      <c r="AT19" s="33">
        <v>182.70175693174301</v>
      </c>
      <c r="AU19" s="33">
        <v>9</v>
      </c>
      <c r="AW19">
        <v>33</v>
      </c>
      <c r="AX19">
        <v>33.200000000000003</v>
      </c>
      <c r="AY19" t="s">
        <v>42</v>
      </c>
      <c r="AZ19" s="33">
        <v>1</v>
      </c>
      <c r="BB19">
        <v>33</v>
      </c>
      <c r="BC19">
        <v>33.200000000000003</v>
      </c>
      <c r="BD19" t="s">
        <v>42</v>
      </c>
      <c r="BE19" t="str">
        <f t="shared" si="2"/>
        <v>33.2Pop_Den</v>
      </c>
      <c r="BF19">
        <v>1</v>
      </c>
      <c r="BI19" s="35" t="s">
        <v>709</v>
      </c>
      <c r="BJ19" s="33">
        <v>407427.55558617599</v>
      </c>
      <c r="BK19" s="33">
        <v>11</v>
      </c>
      <c r="BM19">
        <v>7</v>
      </c>
      <c r="BN19">
        <v>7.2</v>
      </c>
      <c r="BO19" t="s">
        <v>42</v>
      </c>
      <c r="BP19" s="33">
        <v>1</v>
      </c>
      <c r="BR19">
        <v>7</v>
      </c>
      <c r="BS19">
        <v>7.2</v>
      </c>
      <c r="BT19" t="s">
        <v>42</v>
      </c>
      <c r="BU19" t="str">
        <f t="shared" si="3"/>
        <v>7.2Pop_Den</v>
      </c>
      <c r="BV19">
        <v>1</v>
      </c>
      <c r="BY19" s="35" t="s">
        <v>709</v>
      </c>
      <c r="BZ19" s="33">
        <v>4492.8678929799999</v>
      </c>
      <c r="CA19" s="33">
        <v>16</v>
      </c>
      <c r="CC19">
        <v>7</v>
      </c>
      <c r="CD19">
        <v>7.2</v>
      </c>
      <c r="CE19" t="s">
        <v>42</v>
      </c>
      <c r="CF19" s="33">
        <v>1</v>
      </c>
      <c r="CH19">
        <v>7</v>
      </c>
      <c r="CI19">
        <v>7.2</v>
      </c>
      <c r="CJ19" t="s">
        <v>42</v>
      </c>
      <c r="CK19" t="str">
        <f t="shared" si="4"/>
        <v>7.2Pop_Den</v>
      </c>
      <c r="CL19">
        <v>1</v>
      </c>
      <c r="CO19" s="35" t="s">
        <v>709</v>
      </c>
      <c r="CP19" s="33">
        <v>403322.2294445124</v>
      </c>
      <c r="CQ19" s="33">
        <v>12</v>
      </c>
    </row>
    <row r="20" spans="2:95" x14ac:dyDescent="0.25">
      <c r="B20">
        <v>3</v>
      </c>
      <c r="E20" s="33">
        <v>5</v>
      </c>
      <c r="G20">
        <v>3</v>
      </c>
      <c r="J20" t="str">
        <f t="shared" si="0"/>
        <v/>
      </c>
      <c r="K20">
        <v>5</v>
      </c>
      <c r="M20" s="35" t="s">
        <v>1019</v>
      </c>
      <c r="N20" s="33">
        <v>158.31137105818769</v>
      </c>
      <c r="O20" s="33">
        <v>4</v>
      </c>
      <c r="Q20">
        <v>3</v>
      </c>
      <c r="T20" s="33">
        <v>5</v>
      </c>
      <c r="V20">
        <v>3</v>
      </c>
      <c r="Y20" t="s">
        <v>20</v>
      </c>
      <c r="Z20">
        <v>5</v>
      </c>
      <c r="AC20" s="35" t="s">
        <v>42</v>
      </c>
      <c r="AD20" s="33">
        <v>3135.5653207132732</v>
      </c>
      <c r="AE20" s="33">
        <v>14</v>
      </c>
      <c r="AG20">
        <v>3</v>
      </c>
      <c r="AJ20" s="33">
        <v>5</v>
      </c>
      <c r="AL20" s="36">
        <v>3</v>
      </c>
      <c r="AM20" s="36"/>
      <c r="AN20" s="36"/>
      <c r="AO20" t="str">
        <f t="shared" si="1"/>
        <v/>
      </c>
      <c r="AP20">
        <v>5</v>
      </c>
      <c r="AS20" s="35" t="s">
        <v>645</v>
      </c>
      <c r="AT20" s="33">
        <v>61.140223419728862</v>
      </c>
      <c r="AU20" s="33">
        <v>7</v>
      </c>
      <c r="AW20">
        <v>33</v>
      </c>
      <c r="AX20">
        <v>33.299999999999997</v>
      </c>
      <c r="AZ20" s="33">
        <v>1</v>
      </c>
      <c r="BB20">
        <v>33</v>
      </c>
      <c r="BC20">
        <v>33.299999999999997</v>
      </c>
      <c r="BE20" t="str">
        <f t="shared" si="2"/>
        <v>33.3</v>
      </c>
      <c r="BF20">
        <v>1</v>
      </c>
      <c r="BI20" s="35" t="s">
        <v>711</v>
      </c>
      <c r="BJ20" s="33">
        <v>135.85808495982357</v>
      </c>
      <c r="BK20" s="33">
        <v>16</v>
      </c>
      <c r="BM20">
        <v>7</v>
      </c>
      <c r="BN20">
        <v>7.3</v>
      </c>
      <c r="BP20" s="33">
        <v>6</v>
      </c>
      <c r="BR20">
        <v>7</v>
      </c>
      <c r="BS20">
        <v>7.3</v>
      </c>
      <c r="BU20" t="str">
        <f t="shared" si="3"/>
        <v>7.3</v>
      </c>
      <c r="BV20">
        <v>6</v>
      </c>
      <c r="BY20" s="35" t="s">
        <v>711</v>
      </c>
      <c r="BZ20" s="33">
        <v>43.852495906095832</v>
      </c>
      <c r="CA20" s="33">
        <v>7</v>
      </c>
      <c r="CC20">
        <v>7</v>
      </c>
      <c r="CD20">
        <v>7.3</v>
      </c>
      <c r="CF20" s="33">
        <v>6</v>
      </c>
      <c r="CH20">
        <v>7</v>
      </c>
      <c r="CI20">
        <v>7.3</v>
      </c>
      <c r="CK20" t="str">
        <f t="shared" si="4"/>
        <v>7.3</v>
      </c>
      <c r="CL20">
        <v>6</v>
      </c>
      <c r="CO20" s="35" t="s">
        <v>711</v>
      </c>
      <c r="CP20" s="33">
        <v>124.89496098329963</v>
      </c>
      <c r="CQ20" s="33">
        <v>15</v>
      </c>
    </row>
    <row r="21" spans="2:95" x14ac:dyDescent="0.25">
      <c r="B21">
        <v>3</v>
      </c>
      <c r="C21">
        <v>3.1</v>
      </c>
      <c r="E21" s="33">
        <v>5</v>
      </c>
      <c r="G21">
        <v>3</v>
      </c>
      <c r="H21">
        <v>3.1</v>
      </c>
      <c r="J21" t="str">
        <f t="shared" si="0"/>
        <v>3.1</v>
      </c>
      <c r="K21">
        <v>5</v>
      </c>
      <c r="M21" s="35" t="s">
        <v>1426</v>
      </c>
      <c r="N21" s="33">
        <v>201113223.66940078</v>
      </c>
      <c r="O21" s="33">
        <v>448</v>
      </c>
      <c r="Q21">
        <v>3</v>
      </c>
      <c r="R21">
        <v>3.1</v>
      </c>
      <c r="T21" s="33">
        <v>5</v>
      </c>
      <c r="V21">
        <v>3</v>
      </c>
      <c r="W21">
        <v>3.1</v>
      </c>
      <c r="Y21" t="s">
        <v>1840</v>
      </c>
      <c r="Z21">
        <v>5</v>
      </c>
      <c r="AC21" s="35" t="s">
        <v>1426</v>
      </c>
      <c r="AD21" s="33">
        <v>7763.4306571943453</v>
      </c>
      <c r="AE21" s="33">
        <v>68</v>
      </c>
      <c r="AG21">
        <v>3</v>
      </c>
      <c r="AH21">
        <v>3.1</v>
      </c>
      <c r="AJ21" s="33">
        <v>5</v>
      </c>
      <c r="AL21">
        <v>3</v>
      </c>
      <c r="AM21" s="16">
        <v>3.1</v>
      </c>
      <c r="AN21" s="16"/>
      <c r="AO21" t="str">
        <f t="shared" si="1"/>
        <v>3.1</v>
      </c>
      <c r="AP21">
        <v>5</v>
      </c>
      <c r="AS21" s="35" t="s">
        <v>42</v>
      </c>
      <c r="AT21" s="33">
        <v>603.27077594645323</v>
      </c>
      <c r="AU21" s="33">
        <v>34</v>
      </c>
      <c r="AW21">
        <v>33</v>
      </c>
      <c r="AX21">
        <v>33.299999999999997</v>
      </c>
      <c r="AY21" t="s">
        <v>42</v>
      </c>
      <c r="AZ21" s="33">
        <v>1</v>
      </c>
      <c r="BB21">
        <v>33</v>
      </c>
      <c r="BC21">
        <v>33.299999999999997</v>
      </c>
      <c r="BD21" t="s">
        <v>42</v>
      </c>
      <c r="BE21" t="str">
        <f t="shared" si="2"/>
        <v>33.3Pop_Den</v>
      </c>
      <c r="BF21">
        <v>1</v>
      </c>
      <c r="BI21" s="35" t="s">
        <v>645</v>
      </c>
      <c r="BJ21" s="33">
        <v>3107.6657479883061</v>
      </c>
      <c r="BK21" s="33">
        <v>36</v>
      </c>
      <c r="BM21">
        <v>7</v>
      </c>
      <c r="BN21">
        <v>7.3</v>
      </c>
      <c r="BO21" t="s">
        <v>17</v>
      </c>
      <c r="BP21" s="33">
        <v>3</v>
      </c>
      <c r="BR21">
        <v>7</v>
      </c>
      <c r="BS21">
        <v>7.3</v>
      </c>
      <c r="BT21" t="s">
        <v>17</v>
      </c>
      <c r="BU21" t="str">
        <f t="shared" si="3"/>
        <v>7.3Emp_Den</v>
      </c>
      <c r="BV21">
        <v>3</v>
      </c>
      <c r="BY21" s="35" t="s">
        <v>645</v>
      </c>
      <c r="BZ21" s="33">
        <v>2969.5874206739777</v>
      </c>
      <c r="CA21" s="33">
        <v>22</v>
      </c>
      <c r="CC21">
        <v>7</v>
      </c>
      <c r="CD21">
        <v>7.3</v>
      </c>
      <c r="CE21" t="s">
        <v>17</v>
      </c>
      <c r="CF21" s="33">
        <v>3</v>
      </c>
      <c r="CH21">
        <v>7</v>
      </c>
      <c r="CI21">
        <v>7.3</v>
      </c>
      <c r="CJ21" t="s">
        <v>17</v>
      </c>
      <c r="CK21" t="str">
        <f t="shared" si="4"/>
        <v>7.3Emp_Den</v>
      </c>
      <c r="CL21">
        <v>3</v>
      </c>
      <c r="CO21" s="35" t="s">
        <v>645</v>
      </c>
      <c r="CP21" s="33">
        <v>2951.4862316808121</v>
      </c>
      <c r="CQ21" s="33">
        <v>28</v>
      </c>
    </row>
    <row r="22" spans="2:95" x14ac:dyDescent="0.25">
      <c r="B22">
        <v>3</v>
      </c>
      <c r="C22">
        <v>3.1</v>
      </c>
      <c r="D22" t="s">
        <v>32</v>
      </c>
      <c r="E22" s="33">
        <v>2</v>
      </c>
      <c r="G22">
        <v>3</v>
      </c>
      <c r="H22">
        <v>3.1</v>
      </c>
      <c r="I22" t="s">
        <v>32</v>
      </c>
      <c r="J22" t="str">
        <f t="shared" si="0"/>
        <v>3.1Act_Den</v>
      </c>
      <c r="K22">
        <v>2</v>
      </c>
      <c r="Q22">
        <v>3</v>
      </c>
      <c r="R22">
        <v>3.1</v>
      </c>
      <c r="S22" t="s">
        <v>32</v>
      </c>
      <c r="T22" s="33">
        <v>2</v>
      </c>
      <c r="V22">
        <v>3</v>
      </c>
      <c r="W22">
        <v>3.1</v>
      </c>
      <c r="X22" t="s">
        <v>32</v>
      </c>
      <c r="Y22" t="s">
        <v>1715</v>
      </c>
      <c r="Z22">
        <v>2</v>
      </c>
      <c r="AG22">
        <v>3</v>
      </c>
      <c r="AH22">
        <v>3.1</v>
      </c>
      <c r="AI22" t="s">
        <v>32</v>
      </c>
      <c r="AJ22" s="33">
        <v>2</v>
      </c>
      <c r="AL22">
        <v>3</v>
      </c>
      <c r="AM22">
        <v>3.1</v>
      </c>
      <c r="AN22" t="s">
        <v>32</v>
      </c>
      <c r="AO22" t="str">
        <f t="shared" si="1"/>
        <v>3.1Act_Den</v>
      </c>
      <c r="AP22">
        <v>2</v>
      </c>
      <c r="AS22" s="35" t="s">
        <v>1426</v>
      </c>
      <c r="AT22" s="33">
        <v>200685601.65681675</v>
      </c>
      <c r="AU22" s="33">
        <v>113</v>
      </c>
      <c r="AW22">
        <v>33</v>
      </c>
      <c r="AX22">
        <v>33.4</v>
      </c>
      <c r="AZ22" s="33">
        <v>1</v>
      </c>
      <c r="BB22">
        <v>33</v>
      </c>
      <c r="BC22">
        <v>33.4</v>
      </c>
      <c r="BE22" t="str">
        <f t="shared" si="2"/>
        <v>33.4</v>
      </c>
      <c r="BF22">
        <v>1</v>
      </c>
      <c r="BI22" s="35" t="s">
        <v>42</v>
      </c>
      <c r="BJ22" s="33">
        <v>5002.4875990723413</v>
      </c>
      <c r="BK22" s="33">
        <v>79</v>
      </c>
      <c r="BM22">
        <v>7</v>
      </c>
      <c r="BN22">
        <v>7.3</v>
      </c>
      <c r="BO22" t="s">
        <v>42</v>
      </c>
      <c r="BP22" s="33">
        <v>3</v>
      </c>
      <c r="BR22">
        <v>7</v>
      </c>
      <c r="BS22">
        <v>7.3</v>
      </c>
      <c r="BT22" t="s">
        <v>42</v>
      </c>
      <c r="BU22" t="str">
        <f t="shared" si="3"/>
        <v>7.3Pop_Den</v>
      </c>
      <c r="BV22">
        <v>3</v>
      </c>
      <c r="BY22" s="35" t="s">
        <v>42</v>
      </c>
      <c r="BZ22" s="33">
        <v>1172.4828363600966</v>
      </c>
      <c r="CA22" s="33">
        <v>63</v>
      </c>
      <c r="CC22">
        <v>7</v>
      </c>
      <c r="CD22">
        <v>7.3</v>
      </c>
      <c r="CE22" t="s">
        <v>42</v>
      </c>
      <c r="CF22" s="33">
        <v>3</v>
      </c>
      <c r="CH22">
        <v>7</v>
      </c>
      <c r="CI22">
        <v>7.3</v>
      </c>
      <c r="CJ22" t="s">
        <v>42</v>
      </c>
      <c r="CK22" t="str">
        <f t="shared" si="4"/>
        <v>7.3Pop_Den</v>
      </c>
      <c r="CL22">
        <v>3</v>
      </c>
      <c r="CO22" s="35" t="s">
        <v>42</v>
      </c>
      <c r="CP22" s="33">
        <v>4502.1896990053738</v>
      </c>
      <c r="CQ22" s="33">
        <v>69</v>
      </c>
    </row>
    <row r="23" spans="2:95" x14ac:dyDescent="0.25">
      <c r="B23">
        <v>3</v>
      </c>
      <c r="C23">
        <v>3.1</v>
      </c>
      <c r="D23" t="s">
        <v>350</v>
      </c>
      <c r="E23" s="33">
        <v>2</v>
      </c>
      <c r="G23">
        <v>3</v>
      </c>
      <c r="H23">
        <v>3.1</v>
      </c>
      <c r="I23" t="s">
        <v>350</v>
      </c>
      <c r="J23" t="str">
        <f t="shared" si="0"/>
        <v>3.1Balance</v>
      </c>
      <c r="K23">
        <v>2</v>
      </c>
      <c r="Q23">
        <v>3</v>
      </c>
      <c r="R23">
        <v>3.1</v>
      </c>
      <c r="S23" t="s">
        <v>350</v>
      </c>
      <c r="T23" s="33">
        <v>2</v>
      </c>
      <c r="V23">
        <v>3</v>
      </c>
      <c r="W23">
        <v>3.1</v>
      </c>
      <c r="X23" t="s">
        <v>350</v>
      </c>
      <c r="Y23" t="s">
        <v>1770</v>
      </c>
      <c r="Z23">
        <v>2</v>
      </c>
      <c r="AG23">
        <v>3</v>
      </c>
      <c r="AH23">
        <v>3.1</v>
      </c>
      <c r="AI23" t="s">
        <v>350</v>
      </c>
      <c r="AJ23" s="33">
        <v>2</v>
      </c>
      <c r="AL23">
        <v>3</v>
      </c>
      <c r="AM23">
        <v>3.1</v>
      </c>
      <c r="AN23" t="s">
        <v>350</v>
      </c>
      <c r="AO23" t="str">
        <f t="shared" si="1"/>
        <v>3.1Balance</v>
      </c>
      <c r="AP23">
        <v>2</v>
      </c>
      <c r="AW23">
        <v>33</v>
      </c>
      <c r="AX23">
        <v>33.4</v>
      </c>
      <c r="AY23" t="s">
        <v>42</v>
      </c>
      <c r="AZ23" s="33">
        <v>1</v>
      </c>
      <c r="BB23">
        <v>33</v>
      </c>
      <c r="BC23">
        <v>33.4</v>
      </c>
      <c r="BD23" t="s">
        <v>42</v>
      </c>
      <c r="BE23" t="str">
        <f t="shared" si="2"/>
        <v>33.4Pop_Den</v>
      </c>
      <c r="BF23">
        <v>1</v>
      </c>
      <c r="BI23" s="35" t="s">
        <v>1019</v>
      </c>
      <c r="BJ23" s="33">
        <v>158.31137105818769</v>
      </c>
      <c r="BK23" s="33">
        <v>4</v>
      </c>
      <c r="BM23">
        <v>11</v>
      </c>
      <c r="BP23" s="33">
        <v>5</v>
      </c>
      <c r="BR23">
        <v>11</v>
      </c>
      <c r="BU23" t="str">
        <f t="shared" si="3"/>
        <v/>
      </c>
      <c r="BV23">
        <v>5</v>
      </c>
      <c r="BY23" s="35" t="s">
        <v>1019</v>
      </c>
      <c r="BZ23" s="33">
        <v>158.31137105818772</v>
      </c>
      <c r="CA23" s="33">
        <v>4</v>
      </c>
      <c r="CC23">
        <v>8</v>
      </c>
      <c r="CF23" s="33">
        <v>2</v>
      </c>
      <c r="CH23">
        <v>8</v>
      </c>
      <c r="CK23" t="str">
        <f t="shared" si="4"/>
        <v/>
      </c>
      <c r="CL23">
        <v>2</v>
      </c>
      <c r="CO23" s="35" t="s">
        <v>1019</v>
      </c>
      <c r="CP23" s="33">
        <v>158.31137105818769</v>
      </c>
      <c r="CQ23" s="33">
        <v>4</v>
      </c>
    </row>
    <row r="24" spans="2:95" x14ac:dyDescent="0.25">
      <c r="B24">
        <v>3</v>
      </c>
      <c r="C24">
        <v>3.1</v>
      </c>
      <c r="D24" t="s">
        <v>468</v>
      </c>
      <c r="E24" s="33">
        <v>1</v>
      </c>
      <c r="G24">
        <v>3</v>
      </c>
      <c r="H24">
        <v>3.1</v>
      </c>
      <c r="I24" t="s">
        <v>468</v>
      </c>
      <c r="J24" t="str">
        <f t="shared" si="0"/>
        <v>3.1Connectivity</v>
      </c>
      <c r="K24">
        <v>1</v>
      </c>
      <c r="Q24">
        <v>3</v>
      </c>
      <c r="R24">
        <v>3.1</v>
      </c>
      <c r="S24" t="s">
        <v>468</v>
      </c>
      <c r="T24" s="33">
        <v>1</v>
      </c>
      <c r="V24">
        <v>3</v>
      </c>
      <c r="W24">
        <v>3.1</v>
      </c>
      <c r="X24" t="s">
        <v>468</v>
      </c>
      <c r="Y24" t="s">
        <v>1739</v>
      </c>
      <c r="Z24">
        <v>1</v>
      </c>
      <c r="AG24">
        <v>3</v>
      </c>
      <c r="AH24">
        <v>3.1</v>
      </c>
      <c r="AI24" t="s">
        <v>468</v>
      </c>
      <c r="AJ24" s="33">
        <v>1</v>
      </c>
      <c r="AL24">
        <v>3</v>
      </c>
      <c r="AM24">
        <v>3.1</v>
      </c>
      <c r="AN24" t="s">
        <v>468</v>
      </c>
      <c r="AO24" t="str">
        <f t="shared" si="1"/>
        <v>3.1Connectivity</v>
      </c>
      <c r="AP24">
        <v>1</v>
      </c>
      <c r="AW24">
        <v>34</v>
      </c>
      <c r="AZ24" s="33">
        <v>2</v>
      </c>
      <c r="BB24">
        <v>34</v>
      </c>
      <c r="BE24" t="str">
        <f t="shared" si="2"/>
        <v/>
      </c>
      <c r="BF24">
        <v>2</v>
      </c>
      <c r="BI24" s="35" t="s">
        <v>1426</v>
      </c>
      <c r="BJ24" s="33">
        <v>427686.37072611635</v>
      </c>
      <c r="BK24" s="33">
        <v>335</v>
      </c>
      <c r="BM24">
        <v>11</v>
      </c>
      <c r="BN24">
        <v>11.1</v>
      </c>
      <c r="BP24" s="33">
        <v>2</v>
      </c>
      <c r="BR24">
        <v>11</v>
      </c>
      <c r="BS24">
        <v>11.1</v>
      </c>
      <c r="BU24" t="str">
        <f t="shared" si="3"/>
        <v>11.1</v>
      </c>
      <c r="BV24">
        <v>2</v>
      </c>
      <c r="BY24" s="35" t="s">
        <v>1426</v>
      </c>
      <c r="BZ24" s="33">
        <v>14624.681215724835</v>
      </c>
      <c r="CA24" s="33">
        <v>241</v>
      </c>
      <c r="CC24">
        <v>8</v>
      </c>
      <c r="CD24">
        <v>8.1</v>
      </c>
      <c r="CF24" s="33">
        <v>2</v>
      </c>
      <c r="CH24">
        <v>8</v>
      </c>
      <c r="CI24">
        <v>8.1</v>
      </c>
      <c r="CK24" t="str">
        <f t="shared" si="4"/>
        <v>8.1</v>
      </c>
      <c r="CL24">
        <v>2</v>
      </c>
      <c r="CO24" s="35" t="s">
        <v>1426</v>
      </c>
      <c r="CP24" s="33">
        <v>201102626.85928541</v>
      </c>
      <c r="CQ24" s="33">
        <v>310</v>
      </c>
    </row>
    <row r="25" spans="2:95" x14ac:dyDescent="0.25">
      <c r="B25">
        <v>7</v>
      </c>
      <c r="E25" s="33">
        <v>9</v>
      </c>
      <c r="G25">
        <v>7</v>
      </c>
      <c r="J25" t="str">
        <f t="shared" si="0"/>
        <v/>
      </c>
      <c r="K25">
        <v>9</v>
      </c>
      <c r="Q25">
        <v>9</v>
      </c>
      <c r="T25" s="33">
        <v>2</v>
      </c>
      <c r="V25">
        <v>9</v>
      </c>
      <c r="Y25" t="s">
        <v>20</v>
      </c>
      <c r="Z25">
        <v>2</v>
      </c>
      <c r="AG25">
        <v>7</v>
      </c>
      <c r="AJ25" s="33">
        <v>9</v>
      </c>
      <c r="AL25" s="36">
        <v>7</v>
      </c>
      <c r="AM25" s="36"/>
      <c r="AN25" s="36"/>
      <c r="AO25" t="str">
        <f t="shared" si="1"/>
        <v/>
      </c>
      <c r="AP25">
        <v>9</v>
      </c>
      <c r="AW25">
        <v>34</v>
      </c>
      <c r="AX25">
        <v>34.200000000000003</v>
      </c>
      <c r="AZ25" s="33">
        <v>2</v>
      </c>
      <c r="BB25">
        <v>34</v>
      </c>
      <c r="BC25">
        <v>34.200000000000003</v>
      </c>
      <c r="BE25" t="str">
        <f t="shared" si="2"/>
        <v>34.2</v>
      </c>
      <c r="BF25">
        <v>2</v>
      </c>
      <c r="BM25">
        <v>11</v>
      </c>
      <c r="BN25">
        <v>11.1</v>
      </c>
      <c r="BO25" t="s">
        <v>32</v>
      </c>
      <c r="BP25" s="33">
        <v>1</v>
      </c>
      <c r="BR25">
        <v>11</v>
      </c>
      <c r="BS25">
        <v>11.1</v>
      </c>
      <c r="BT25" t="s">
        <v>32</v>
      </c>
      <c r="BU25" t="str">
        <f t="shared" si="3"/>
        <v>11.1Act_Den</v>
      </c>
      <c r="BV25">
        <v>1</v>
      </c>
      <c r="CC25">
        <v>8</v>
      </c>
      <c r="CD25">
        <v>8.1</v>
      </c>
      <c r="CE25" t="s">
        <v>334</v>
      </c>
      <c r="CF25" s="33">
        <v>1</v>
      </c>
      <c r="CH25">
        <v>8</v>
      </c>
      <c r="CI25">
        <v>8.1</v>
      </c>
      <c r="CJ25" t="s">
        <v>334</v>
      </c>
      <c r="CK25" t="str">
        <f t="shared" si="4"/>
        <v>8.1Amenity</v>
      </c>
      <c r="CL25">
        <v>1</v>
      </c>
    </row>
    <row r="26" spans="2:95" x14ac:dyDescent="0.25">
      <c r="B26">
        <v>7</v>
      </c>
      <c r="C26">
        <v>7.1</v>
      </c>
      <c r="E26" s="33">
        <v>1</v>
      </c>
      <c r="G26">
        <v>7</v>
      </c>
      <c r="H26">
        <v>7.1</v>
      </c>
      <c r="J26" t="str">
        <f t="shared" si="0"/>
        <v>7.1</v>
      </c>
      <c r="K26">
        <v>1</v>
      </c>
      <c r="Q26">
        <v>9</v>
      </c>
      <c r="R26">
        <v>9.1</v>
      </c>
      <c r="T26" s="33">
        <v>2</v>
      </c>
      <c r="V26">
        <v>9</v>
      </c>
      <c r="W26">
        <v>9.1</v>
      </c>
      <c r="Y26" t="s">
        <v>1841</v>
      </c>
      <c r="Z26">
        <v>2</v>
      </c>
      <c r="AG26">
        <v>7</v>
      </c>
      <c r="AH26">
        <v>7.1</v>
      </c>
      <c r="AJ26" s="33">
        <v>1</v>
      </c>
      <c r="AL26">
        <v>7</v>
      </c>
      <c r="AM26" s="16">
        <v>7.1</v>
      </c>
      <c r="AN26" s="16"/>
      <c r="AO26" t="str">
        <f t="shared" si="1"/>
        <v>7.1</v>
      </c>
      <c r="AP26">
        <v>1</v>
      </c>
      <c r="AW26">
        <v>34</v>
      </c>
      <c r="AX26">
        <v>34.200000000000003</v>
      </c>
      <c r="AY26" t="s">
        <v>468</v>
      </c>
      <c r="AZ26" s="33">
        <v>1</v>
      </c>
      <c r="BB26">
        <v>34</v>
      </c>
      <c r="BC26">
        <v>34.200000000000003</v>
      </c>
      <c r="BD26" t="s">
        <v>468</v>
      </c>
      <c r="BE26" t="str">
        <f t="shared" si="2"/>
        <v>34.2Connectivity</v>
      </c>
      <c r="BF26">
        <v>1</v>
      </c>
      <c r="BM26">
        <v>11</v>
      </c>
      <c r="BN26">
        <v>11.1</v>
      </c>
      <c r="BO26" t="s">
        <v>42</v>
      </c>
      <c r="BP26" s="33">
        <v>1</v>
      </c>
      <c r="BR26">
        <v>11</v>
      </c>
      <c r="BS26">
        <v>11.1</v>
      </c>
      <c r="BT26" t="s">
        <v>42</v>
      </c>
      <c r="BU26" t="str">
        <f t="shared" si="3"/>
        <v>11.1Pop_Den</v>
      </c>
      <c r="BV26">
        <v>1</v>
      </c>
      <c r="CC26">
        <v>8</v>
      </c>
      <c r="CD26">
        <v>8.1</v>
      </c>
      <c r="CE26" t="s">
        <v>468</v>
      </c>
      <c r="CF26" s="33">
        <v>1</v>
      </c>
      <c r="CH26">
        <v>8</v>
      </c>
      <c r="CI26">
        <v>8.1</v>
      </c>
      <c r="CJ26" t="s">
        <v>468</v>
      </c>
      <c r="CK26" t="str">
        <f t="shared" si="4"/>
        <v>8.1Connectivity</v>
      </c>
      <c r="CL26">
        <v>1</v>
      </c>
    </row>
    <row r="27" spans="2:95" x14ac:dyDescent="0.25">
      <c r="B27">
        <v>7</v>
      </c>
      <c r="C27">
        <v>7.1</v>
      </c>
      <c r="D27" t="s">
        <v>17</v>
      </c>
      <c r="E27" s="33">
        <v>1</v>
      </c>
      <c r="G27">
        <v>7</v>
      </c>
      <c r="H27">
        <v>7.1</v>
      </c>
      <c r="I27" t="s">
        <v>17</v>
      </c>
      <c r="J27" t="str">
        <f t="shared" si="0"/>
        <v>7.1Emp_Den</v>
      </c>
      <c r="K27">
        <v>1</v>
      </c>
      <c r="Q27">
        <v>9</v>
      </c>
      <c r="R27">
        <v>9.1</v>
      </c>
      <c r="S27" t="s">
        <v>17</v>
      </c>
      <c r="T27" s="33">
        <v>1</v>
      </c>
      <c r="V27">
        <v>9</v>
      </c>
      <c r="W27">
        <v>9.1</v>
      </c>
      <c r="X27" t="s">
        <v>17</v>
      </c>
      <c r="Y27" t="s">
        <v>1610</v>
      </c>
      <c r="Z27">
        <v>1</v>
      </c>
      <c r="AG27">
        <v>7</v>
      </c>
      <c r="AH27">
        <v>7.1</v>
      </c>
      <c r="AI27" t="s">
        <v>17</v>
      </c>
      <c r="AJ27" s="33">
        <v>1</v>
      </c>
      <c r="AL27">
        <v>7</v>
      </c>
      <c r="AM27">
        <v>7.1</v>
      </c>
      <c r="AN27" t="s">
        <v>17</v>
      </c>
      <c r="AO27" t="str">
        <f t="shared" si="1"/>
        <v>7.1Emp_Den</v>
      </c>
      <c r="AP27">
        <v>1</v>
      </c>
      <c r="AW27">
        <v>34</v>
      </c>
      <c r="AX27">
        <v>34.200000000000003</v>
      </c>
      <c r="AY27" t="s">
        <v>645</v>
      </c>
      <c r="AZ27" s="33">
        <v>1</v>
      </c>
      <c r="BB27">
        <v>34</v>
      </c>
      <c r="BC27">
        <v>34.200000000000003</v>
      </c>
      <c r="BD27" t="s">
        <v>645</v>
      </c>
      <c r="BE27" t="str">
        <f t="shared" si="2"/>
        <v>34.2Mix_Land</v>
      </c>
      <c r="BF27">
        <v>1</v>
      </c>
      <c r="BM27">
        <v>11</v>
      </c>
      <c r="BN27">
        <v>11.2</v>
      </c>
      <c r="BP27" s="33">
        <v>2</v>
      </c>
      <c r="BR27">
        <v>11</v>
      </c>
      <c r="BS27">
        <v>11.2</v>
      </c>
      <c r="BU27" t="str">
        <f t="shared" si="3"/>
        <v>11.2</v>
      </c>
      <c r="BV27">
        <v>2</v>
      </c>
      <c r="CC27">
        <v>9</v>
      </c>
      <c r="CF27" s="33">
        <v>2</v>
      </c>
      <c r="CH27">
        <v>9</v>
      </c>
      <c r="CK27" t="str">
        <f t="shared" si="4"/>
        <v/>
      </c>
      <c r="CL27">
        <v>2</v>
      </c>
    </row>
    <row r="28" spans="2:95" x14ac:dyDescent="0.25">
      <c r="B28">
        <v>7</v>
      </c>
      <c r="C28">
        <v>7.2</v>
      </c>
      <c r="E28" s="33">
        <v>2</v>
      </c>
      <c r="G28">
        <v>7</v>
      </c>
      <c r="H28">
        <v>7.2</v>
      </c>
      <c r="J28" t="str">
        <f t="shared" si="0"/>
        <v>7.2</v>
      </c>
      <c r="K28">
        <v>2</v>
      </c>
      <c r="Q28">
        <v>9</v>
      </c>
      <c r="R28">
        <v>9.1</v>
      </c>
      <c r="S28" t="s">
        <v>42</v>
      </c>
      <c r="T28" s="33">
        <v>1</v>
      </c>
      <c r="V28">
        <v>9</v>
      </c>
      <c r="W28">
        <v>9.1</v>
      </c>
      <c r="X28" t="s">
        <v>42</v>
      </c>
      <c r="Y28" t="s">
        <v>1639</v>
      </c>
      <c r="Z28">
        <v>1</v>
      </c>
      <c r="AG28">
        <v>7</v>
      </c>
      <c r="AH28">
        <v>7.2</v>
      </c>
      <c r="AJ28" s="33">
        <v>2</v>
      </c>
      <c r="AL28">
        <v>7</v>
      </c>
      <c r="AM28" s="16">
        <v>7.2</v>
      </c>
      <c r="AN28" s="16"/>
      <c r="AO28" t="str">
        <f t="shared" si="1"/>
        <v>7.2</v>
      </c>
      <c r="AP28">
        <v>2</v>
      </c>
      <c r="AW28">
        <v>36</v>
      </c>
      <c r="AZ28" s="33">
        <v>2</v>
      </c>
      <c r="BB28">
        <v>36</v>
      </c>
      <c r="BE28" t="str">
        <f t="shared" si="2"/>
        <v/>
      </c>
      <c r="BF28">
        <v>2</v>
      </c>
      <c r="BM28">
        <v>11</v>
      </c>
      <c r="BN28">
        <v>11.2</v>
      </c>
      <c r="BO28" t="s">
        <v>32</v>
      </c>
      <c r="BP28" s="33">
        <v>1</v>
      </c>
      <c r="BR28">
        <v>11</v>
      </c>
      <c r="BS28">
        <v>11.2</v>
      </c>
      <c r="BT28" t="s">
        <v>32</v>
      </c>
      <c r="BU28" t="str">
        <f t="shared" si="3"/>
        <v>11.2Act_Den</v>
      </c>
      <c r="BV28">
        <v>1</v>
      </c>
      <c r="CC28">
        <v>9</v>
      </c>
      <c r="CD28">
        <v>9.1</v>
      </c>
      <c r="CF28" s="33">
        <v>2</v>
      </c>
      <c r="CH28">
        <v>9</v>
      </c>
      <c r="CI28">
        <v>9.1</v>
      </c>
      <c r="CK28" t="str">
        <f t="shared" si="4"/>
        <v>9.1</v>
      </c>
      <c r="CL28">
        <v>2</v>
      </c>
    </row>
    <row r="29" spans="2:95" x14ac:dyDescent="0.25">
      <c r="B29">
        <v>7</v>
      </c>
      <c r="C29">
        <v>7.2</v>
      </c>
      <c r="D29" t="s">
        <v>17</v>
      </c>
      <c r="E29" s="33">
        <v>1</v>
      </c>
      <c r="G29">
        <v>7</v>
      </c>
      <c r="H29">
        <v>7.2</v>
      </c>
      <c r="I29" t="s">
        <v>17</v>
      </c>
      <c r="J29" t="str">
        <f t="shared" si="0"/>
        <v>7.2Emp_Den</v>
      </c>
      <c r="K29">
        <v>1</v>
      </c>
      <c r="Q29">
        <v>31</v>
      </c>
      <c r="T29" s="33">
        <v>11</v>
      </c>
      <c r="V29">
        <v>31</v>
      </c>
      <c r="Y29" t="s">
        <v>20</v>
      </c>
      <c r="Z29">
        <v>11</v>
      </c>
      <c r="AG29">
        <v>7</v>
      </c>
      <c r="AH29">
        <v>7.2</v>
      </c>
      <c r="AI29" t="s">
        <v>17</v>
      </c>
      <c r="AJ29" s="33">
        <v>1</v>
      </c>
      <c r="AL29">
        <v>7</v>
      </c>
      <c r="AM29">
        <v>7.2</v>
      </c>
      <c r="AN29" t="s">
        <v>17</v>
      </c>
      <c r="AO29" t="str">
        <f t="shared" si="1"/>
        <v>7.2Emp_Den</v>
      </c>
      <c r="AP29">
        <v>1</v>
      </c>
      <c r="AW29">
        <v>36</v>
      </c>
      <c r="AX29">
        <v>36.1</v>
      </c>
      <c r="AZ29" s="33">
        <v>1</v>
      </c>
      <c r="BB29">
        <v>36</v>
      </c>
      <c r="BC29">
        <v>36.1</v>
      </c>
      <c r="BE29" t="str">
        <f t="shared" si="2"/>
        <v>36.1</v>
      </c>
      <c r="BF29">
        <v>1</v>
      </c>
      <c r="BM29">
        <v>11</v>
      </c>
      <c r="BN29">
        <v>11.2</v>
      </c>
      <c r="BO29" t="s">
        <v>42</v>
      </c>
      <c r="BP29" s="33">
        <v>1</v>
      </c>
      <c r="BR29">
        <v>11</v>
      </c>
      <c r="BS29">
        <v>11.2</v>
      </c>
      <c r="BT29" t="s">
        <v>42</v>
      </c>
      <c r="BU29" t="str">
        <f t="shared" si="3"/>
        <v>11.2Pop_Den</v>
      </c>
      <c r="BV29">
        <v>1</v>
      </c>
      <c r="CC29">
        <v>9</v>
      </c>
      <c r="CD29">
        <v>9.1</v>
      </c>
      <c r="CE29" t="s">
        <v>17</v>
      </c>
      <c r="CF29" s="33">
        <v>1</v>
      </c>
      <c r="CH29">
        <v>9</v>
      </c>
      <c r="CI29">
        <v>9.1</v>
      </c>
      <c r="CJ29" t="s">
        <v>17</v>
      </c>
      <c r="CK29" t="str">
        <f t="shared" si="4"/>
        <v>9.1Emp_Den</v>
      </c>
      <c r="CL29">
        <v>1</v>
      </c>
    </row>
    <row r="30" spans="2:95" x14ac:dyDescent="0.25">
      <c r="B30">
        <v>7</v>
      </c>
      <c r="C30">
        <v>7.2</v>
      </c>
      <c r="D30" t="s">
        <v>42</v>
      </c>
      <c r="E30" s="33">
        <v>1</v>
      </c>
      <c r="G30">
        <v>7</v>
      </c>
      <c r="H30">
        <v>7.2</v>
      </c>
      <c r="I30" t="s">
        <v>42</v>
      </c>
      <c r="J30" t="str">
        <f t="shared" si="0"/>
        <v>7.2Pop_Den</v>
      </c>
      <c r="K30">
        <v>1</v>
      </c>
      <c r="Q30">
        <v>31</v>
      </c>
      <c r="R30">
        <v>31.1</v>
      </c>
      <c r="T30" s="33">
        <v>5</v>
      </c>
      <c r="V30">
        <v>31</v>
      </c>
      <c r="W30">
        <v>31.1</v>
      </c>
      <c r="Y30" t="s">
        <v>1842</v>
      </c>
      <c r="Z30">
        <v>5</v>
      </c>
      <c r="AG30">
        <v>7</v>
      </c>
      <c r="AH30">
        <v>7.2</v>
      </c>
      <c r="AI30" t="s">
        <v>42</v>
      </c>
      <c r="AJ30" s="33">
        <v>1</v>
      </c>
      <c r="AL30">
        <v>7</v>
      </c>
      <c r="AM30">
        <v>7.2</v>
      </c>
      <c r="AN30" t="s">
        <v>42</v>
      </c>
      <c r="AO30" t="str">
        <f t="shared" si="1"/>
        <v>7.2Pop_Den</v>
      </c>
      <c r="AP30">
        <v>1</v>
      </c>
      <c r="AW30">
        <v>36</v>
      </c>
      <c r="AX30">
        <v>36.1</v>
      </c>
      <c r="AY30" t="s">
        <v>42</v>
      </c>
      <c r="AZ30" s="33">
        <v>1</v>
      </c>
      <c r="BB30">
        <v>36</v>
      </c>
      <c r="BC30">
        <v>36.1</v>
      </c>
      <c r="BD30" t="s">
        <v>42</v>
      </c>
      <c r="BE30" t="str">
        <f t="shared" si="2"/>
        <v>36.1Pop_Den</v>
      </c>
      <c r="BF30">
        <v>1</v>
      </c>
      <c r="BM30">
        <v>11</v>
      </c>
      <c r="BN30">
        <v>11.3</v>
      </c>
      <c r="BP30" s="33">
        <v>1</v>
      </c>
      <c r="BR30">
        <v>11</v>
      </c>
      <c r="BS30">
        <v>11.3</v>
      </c>
      <c r="BU30" t="str">
        <f t="shared" si="3"/>
        <v>11.3</v>
      </c>
      <c r="BV30">
        <v>1</v>
      </c>
      <c r="CC30">
        <v>9</v>
      </c>
      <c r="CD30">
        <v>9.1</v>
      </c>
      <c r="CE30" t="s">
        <v>42</v>
      </c>
      <c r="CF30" s="33">
        <v>1</v>
      </c>
      <c r="CH30">
        <v>9</v>
      </c>
      <c r="CI30">
        <v>9.1</v>
      </c>
      <c r="CJ30" t="s">
        <v>42</v>
      </c>
      <c r="CK30" t="str">
        <f t="shared" si="4"/>
        <v>9.1Pop_Den</v>
      </c>
      <c r="CL30">
        <v>1</v>
      </c>
    </row>
    <row r="31" spans="2:95" x14ac:dyDescent="0.25">
      <c r="B31">
        <v>7</v>
      </c>
      <c r="C31">
        <v>7.3</v>
      </c>
      <c r="E31" s="33">
        <v>6</v>
      </c>
      <c r="G31">
        <v>7</v>
      </c>
      <c r="H31">
        <v>7.3</v>
      </c>
      <c r="J31" t="str">
        <f t="shared" si="0"/>
        <v>7.3</v>
      </c>
      <c r="K31">
        <v>6</v>
      </c>
      <c r="Q31">
        <v>31</v>
      </c>
      <c r="R31">
        <v>31.1</v>
      </c>
      <c r="S31" t="s">
        <v>88</v>
      </c>
      <c r="T31" s="33">
        <v>2</v>
      </c>
      <c r="V31">
        <v>31</v>
      </c>
      <c r="W31">
        <v>31.1</v>
      </c>
      <c r="X31" t="s">
        <v>88</v>
      </c>
      <c r="Y31" t="s">
        <v>1513</v>
      </c>
      <c r="Z31">
        <v>2</v>
      </c>
      <c r="AG31">
        <v>7</v>
      </c>
      <c r="AH31">
        <v>7.3</v>
      </c>
      <c r="AJ31" s="33">
        <v>6</v>
      </c>
      <c r="AL31">
        <v>7</v>
      </c>
      <c r="AM31" s="16">
        <v>7.3</v>
      </c>
      <c r="AN31" s="16"/>
      <c r="AO31" t="str">
        <f t="shared" si="1"/>
        <v>7.3</v>
      </c>
      <c r="AP31">
        <v>6</v>
      </c>
      <c r="AW31">
        <v>36</v>
      </c>
      <c r="AX31">
        <v>36.200000000000003</v>
      </c>
      <c r="AZ31" s="33">
        <v>1</v>
      </c>
      <c r="BB31">
        <v>36</v>
      </c>
      <c r="BC31">
        <v>36.200000000000003</v>
      </c>
      <c r="BE31" t="str">
        <f t="shared" si="2"/>
        <v>36.2</v>
      </c>
      <c r="BF31">
        <v>1</v>
      </c>
      <c r="BM31">
        <v>11</v>
      </c>
      <c r="BN31">
        <v>11.3</v>
      </c>
      <c r="BO31" t="s">
        <v>32</v>
      </c>
      <c r="BP31" s="33">
        <v>1</v>
      </c>
      <c r="BR31">
        <v>11</v>
      </c>
      <c r="BS31">
        <v>11.3</v>
      </c>
      <c r="BT31" t="s">
        <v>32</v>
      </c>
      <c r="BU31" t="str">
        <f t="shared" si="3"/>
        <v>11.3Act_Den</v>
      </c>
      <c r="BV31">
        <v>1</v>
      </c>
      <c r="CC31">
        <v>19</v>
      </c>
      <c r="CF31" s="33">
        <v>3</v>
      </c>
      <c r="CH31">
        <v>19</v>
      </c>
      <c r="CK31" t="str">
        <f t="shared" si="4"/>
        <v/>
      </c>
      <c r="CL31">
        <v>3</v>
      </c>
    </row>
    <row r="32" spans="2:95" x14ac:dyDescent="0.25">
      <c r="B32">
        <v>7</v>
      </c>
      <c r="C32">
        <v>7.3</v>
      </c>
      <c r="D32" t="s">
        <v>17</v>
      </c>
      <c r="E32" s="33">
        <v>3</v>
      </c>
      <c r="G32">
        <v>7</v>
      </c>
      <c r="H32">
        <v>7.3</v>
      </c>
      <c r="I32" t="s">
        <v>17</v>
      </c>
      <c r="J32" t="str">
        <f t="shared" si="0"/>
        <v>7.3Emp_Den</v>
      </c>
      <c r="K32">
        <v>3</v>
      </c>
      <c r="Q32">
        <v>31</v>
      </c>
      <c r="R32">
        <v>31.1</v>
      </c>
      <c r="S32" t="s">
        <v>468</v>
      </c>
      <c r="T32" s="33">
        <v>2</v>
      </c>
      <c r="V32">
        <v>31</v>
      </c>
      <c r="W32">
        <v>31.1</v>
      </c>
      <c r="X32" t="s">
        <v>468</v>
      </c>
      <c r="Y32" t="s">
        <v>1664</v>
      </c>
      <c r="Z32">
        <v>2</v>
      </c>
      <c r="AG32">
        <v>7</v>
      </c>
      <c r="AH32">
        <v>7.3</v>
      </c>
      <c r="AI32" t="s">
        <v>17</v>
      </c>
      <c r="AJ32" s="33">
        <v>3</v>
      </c>
      <c r="AL32">
        <v>7</v>
      </c>
      <c r="AM32">
        <v>7.3</v>
      </c>
      <c r="AN32" t="s">
        <v>17</v>
      </c>
      <c r="AO32" t="str">
        <f t="shared" si="1"/>
        <v>7.3Emp_Den</v>
      </c>
      <c r="AP32">
        <v>3</v>
      </c>
      <c r="AW32">
        <v>36</v>
      </c>
      <c r="AX32">
        <v>36.200000000000003</v>
      </c>
      <c r="AY32" t="s">
        <v>88</v>
      </c>
      <c r="AZ32" s="33">
        <v>1</v>
      </c>
      <c r="BB32">
        <v>36</v>
      </c>
      <c r="BC32">
        <v>36.200000000000003</v>
      </c>
      <c r="BD32" t="s">
        <v>88</v>
      </c>
      <c r="BE32" t="str">
        <f t="shared" si="2"/>
        <v>36.2Comm_Den</v>
      </c>
      <c r="BF32">
        <v>1</v>
      </c>
      <c r="BM32">
        <v>14</v>
      </c>
      <c r="BP32" s="33">
        <v>2</v>
      </c>
      <c r="BR32">
        <v>14</v>
      </c>
      <c r="BU32" t="str">
        <f t="shared" si="3"/>
        <v/>
      </c>
      <c r="BV32">
        <v>2</v>
      </c>
      <c r="CC32">
        <v>19</v>
      </c>
      <c r="CD32">
        <v>19.100000000000001</v>
      </c>
      <c r="CF32" s="33">
        <v>3</v>
      </c>
      <c r="CH32">
        <v>19</v>
      </c>
      <c r="CI32">
        <v>19.100000000000001</v>
      </c>
      <c r="CK32" t="str">
        <f t="shared" si="4"/>
        <v>19.1</v>
      </c>
      <c r="CL32">
        <v>3</v>
      </c>
    </row>
    <row r="33" spans="2:90" x14ac:dyDescent="0.25">
      <c r="B33">
        <v>7</v>
      </c>
      <c r="C33">
        <v>7.3</v>
      </c>
      <c r="D33" t="s">
        <v>42</v>
      </c>
      <c r="E33" s="33">
        <v>3</v>
      </c>
      <c r="G33">
        <v>7</v>
      </c>
      <c r="H33">
        <v>7.3</v>
      </c>
      <c r="I33" t="s">
        <v>42</v>
      </c>
      <c r="J33" t="str">
        <f t="shared" si="0"/>
        <v>7.3Pop_Den</v>
      </c>
      <c r="K33">
        <v>3</v>
      </c>
      <c r="Q33">
        <v>31</v>
      </c>
      <c r="R33">
        <v>31.1</v>
      </c>
      <c r="S33" t="s">
        <v>645</v>
      </c>
      <c r="T33" s="33">
        <v>1</v>
      </c>
      <c r="V33">
        <v>31</v>
      </c>
      <c r="W33">
        <v>31.1</v>
      </c>
      <c r="X33" t="s">
        <v>645</v>
      </c>
      <c r="Y33" t="s">
        <v>1628</v>
      </c>
      <c r="Z33">
        <v>1</v>
      </c>
      <c r="AG33">
        <v>7</v>
      </c>
      <c r="AH33">
        <v>7.3</v>
      </c>
      <c r="AI33" t="s">
        <v>42</v>
      </c>
      <c r="AJ33" s="33">
        <v>3</v>
      </c>
      <c r="AL33">
        <v>7</v>
      </c>
      <c r="AM33">
        <v>7.3</v>
      </c>
      <c r="AN33" t="s">
        <v>42</v>
      </c>
      <c r="AO33" t="str">
        <f t="shared" si="1"/>
        <v>7.3Pop_Den</v>
      </c>
      <c r="AP33">
        <v>3</v>
      </c>
      <c r="AW33">
        <v>37</v>
      </c>
      <c r="AZ33" s="33">
        <v>6</v>
      </c>
      <c r="BB33">
        <v>37</v>
      </c>
      <c r="BE33" t="str">
        <f t="shared" si="2"/>
        <v/>
      </c>
      <c r="BF33">
        <v>6</v>
      </c>
      <c r="BM33">
        <v>14</v>
      </c>
      <c r="BN33">
        <v>14.1</v>
      </c>
      <c r="BP33" s="33">
        <v>1</v>
      </c>
      <c r="BR33">
        <v>14</v>
      </c>
      <c r="BS33">
        <v>14.1</v>
      </c>
      <c r="BU33" t="str">
        <f t="shared" si="3"/>
        <v>14.1</v>
      </c>
      <c r="BV33">
        <v>1</v>
      </c>
      <c r="CC33">
        <v>19</v>
      </c>
      <c r="CD33">
        <v>19.100000000000001</v>
      </c>
      <c r="CE33" t="s">
        <v>17</v>
      </c>
      <c r="CF33" s="33">
        <v>1</v>
      </c>
      <c r="CH33">
        <v>19</v>
      </c>
      <c r="CI33">
        <v>19.100000000000001</v>
      </c>
      <c r="CJ33" t="s">
        <v>17</v>
      </c>
      <c r="CK33" t="str">
        <f t="shared" si="4"/>
        <v>19.1Emp_Den</v>
      </c>
      <c r="CL33">
        <v>1</v>
      </c>
    </row>
    <row r="34" spans="2:90" x14ac:dyDescent="0.25">
      <c r="B34">
        <v>8</v>
      </c>
      <c r="E34" s="33">
        <v>2</v>
      </c>
      <c r="G34">
        <v>8</v>
      </c>
      <c r="J34" t="str">
        <f t="shared" si="0"/>
        <v/>
      </c>
      <c r="K34">
        <v>2</v>
      </c>
      <c r="Q34">
        <v>31</v>
      </c>
      <c r="R34">
        <v>31.2</v>
      </c>
      <c r="T34" s="33">
        <v>6</v>
      </c>
      <c r="V34">
        <v>31</v>
      </c>
      <c r="W34">
        <v>31.2</v>
      </c>
      <c r="Y34" t="s">
        <v>1843</v>
      </c>
      <c r="Z34">
        <v>6</v>
      </c>
      <c r="AG34">
        <v>8</v>
      </c>
      <c r="AJ34" s="33">
        <v>1</v>
      </c>
      <c r="AL34" s="36">
        <v>8</v>
      </c>
      <c r="AM34" s="36"/>
      <c r="AN34" s="36"/>
      <c r="AO34" t="str">
        <f t="shared" si="1"/>
        <v/>
      </c>
      <c r="AP34">
        <v>1</v>
      </c>
      <c r="AW34">
        <v>37</v>
      </c>
      <c r="AX34">
        <v>37.1</v>
      </c>
      <c r="AZ34" s="33">
        <v>4</v>
      </c>
      <c r="BB34">
        <v>37</v>
      </c>
      <c r="BC34">
        <v>37.1</v>
      </c>
      <c r="BE34" t="str">
        <f t="shared" si="2"/>
        <v>37.1</v>
      </c>
      <c r="BF34">
        <v>4</v>
      </c>
      <c r="BM34">
        <v>14</v>
      </c>
      <c r="BN34">
        <v>14.1</v>
      </c>
      <c r="BO34" t="s">
        <v>42</v>
      </c>
      <c r="BP34" s="33">
        <v>1</v>
      </c>
      <c r="BR34">
        <v>14</v>
      </c>
      <c r="BS34">
        <v>14.1</v>
      </c>
      <c r="BT34" t="s">
        <v>42</v>
      </c>
      <c r="BU34" t="str">
        <f t="shared" si="3"/>
        <v>14.1Pop_Den</v>
      </c>
      <c r="BV34">
        <v>1</v>
      </c>
      <c r="CC34">
        <v>19</v>
      </c>
      <c r="CD34">
        <v>19.100000000000001</v>
      </c>
      <c r="CE34" t="s">
        <v>42</v>
      </c>
      <c r="CF34" s="33">
        <v>2</v>
      </c>
      <c r="CH34">
        <v>19</v>
      </c>
      <c r="CI34">
        <v>19.100000000000001</v>
      </c>
      <c r="CJ34" t="s">
        <v>42</v>
      </c>
      <c r="CK34" t="str">
        <f t="shared" si="4"/>
        <v>19.1Pop_Den</v>
      </c>
      <c r="CL34">
        <v>2</v>
      </c>
    </row>
    <row r="35" spans="2:90" x14ac:dyDescent="0.25">
      <c r="B35">
        <v>8</v>
      </c>
      <c r="C35">
        <v>8.1</v>
      </c>
      <c r="E35" s="33">
        <v>2</v>
      </c>
      <c r="G35">
        <v>8</v>
      </c>
      <c r="H35">
        <v>8.1</v>
      </c>
      <c r="J35" t="str">
        <f t="shared" si="0"/>
        <v>8.1</v>
      </c>
      <c r="K35">
        <v>2</v>
      </c>
      <c r="Q35">
        <v>31</v>
      </c>
      <c r="R35">
        <v>31.2</v>
      </c>
      <c r="S35" t="s">
        <v>88</v>
      </c>
      <c r="T35" s="33">
        <v>2</v>
      </c>
      <c r="V35">
        <v>31</v>
      </c>
      <c r="W35">
        <v>31.2</v>
      </c>
      <c r="X35" t="s">
        <v>88</v>
      </c>
      <c r="Y35" t="s">
        <v>1512</v>
      </c>
      <c r="Z35">
        <v>2</v>
      </c>
      <c r="AG35">
        <v>8</v>
      </c>
      <c r="AH35">
        <v>8.1</v>
      </c>
      <c r="AJ35" s="33">
        <v>1</v>
      </c>
      <c r="AL35">
        <v>8</v>
      </c>
      <c r="AM35" s="16">
        <v>8.1</v>
      </c>
      <c r="AN35" s="16"/>
      <c r="AO35" t="str">
        <f t="shared" si="1"/>
        <v>8.1</v>
      </c>
      <c r="AP35">
        <v>1</v>
      </c>
      <c r="AW35">
        <v>37</v>
      </c>
      <c r="AX35">
        <v>37.1</v>
      </c>
      <c r="AY35" t="s">
        <v>32</v>
      </c>
      <c r="AZ35" s="33">
        <v>1</v>
      </c>
      <c r="BB35">
        <v>37</v>
      </c>
      <c r="BC35">
        <v>37.1</v>
      </c>
      <c r="BD35" t="s">
        <v>32</v>
      </c>
      <c r="BE35" t="str">
        <f t="shared" si="2"/>
        <v>37.1Act_Den</v>
      </c>
      <c r="BF35">
        <v>1</v>
      </c>
      <c r="BM35">
        <v>14</v>
      </c>
      <c r="BN35">
        <v>14.2</v>
      </c>
      <c r="BP35" s="33">
        <v>1</v>
      </c>
      <c r="BR35">
        <v>14</v>
      </c>
      <c r="BS35">
        <v>14.2</v>
      </c>
      <c r="BU35" t="str">
        <f t="shared" si="3"/>
        <v>14.2</v>
      </c>
      <c r="BV35">
        <v>1</v>
      </c>
      <c r="CC35">
        <v>21</v>
      </c>
      <c r="CF35" s="33">
        <v>4</v>
      </c>
      <c r="CH35">
        <v>21</v>
      </c>
      <c r="CK35" t="str">
        <f t="shared" si="4"/>
        <v/>
      </c>
      <c r="CL35">
        <v>4</v>
      </c>
    </row>
    <row r="36" spans="2:90" x14ac:dyDescent="0.25">
      <c r="B36">
        <v>8</v>
      </c>
      <c r="C36">
        <v>8.1</v>
      </c>
      <c r="D36" t="s">
        <v>334</v>
      </c>
      <c r="E36" s="33">
        <v>1</v>
      </c>
      <c r="G36">
        <v>8</v>
      </c>
      <c r="H36">
        <v>8.1</v>
      </c>
      <c r="I36" t="s">
        <v>334</v>
      </c>
      <c r="J36" t="str">
        <f t="shared" si="0"/>
        <v>8.1Amenity</v>
      </c>
      <c r="K36">
        <v>1</v>
      </c>
      <c r="Q36">
        <v>31</v>
      </c>
      <c r="R36">
        <v>31.2</v>
      </c>
      <c r="S36" t="s">
        <v>468</v>
      </c>
      <c r="T36" s="33">
        <v>2</v>
      </c>
      <c r="V36">
        <v>31</v>
      </c>
      <c r="W36">
        <v>31.2</v>
      </c>
      <c r="X36" t="s">
        <v>468</v>
      </c>
      <c r="Y36" t="s">
        <v>1705</v>
      </c>
      <c r="Z36">
        <v>2</v>
      </c>
      <c r="AG36">
        <v>8</v>
      </c>
      <c r="AH36">
        <v>8.1</v>
      </c>
      <c r="AI36" t="s">
        <v>334</v>
      </c>
      <c r="AJ36" s="33">
        <v>1</v>
      </c>
      <c r="AL36">
        <v>8</v>
      </c>
      <c r="AM36">
        <v>8.1</v>
      </c>
      <c r="AN36" t="s">
        <v>334</v>
      </c>
      <c r="AO36" t="str">
        <f t="shared" si="1"/>
        <v>8.1Amenity</v>
      </c>
      <c r="AP36">
        <v>1</v>
      </c>
      <c r="AW36">
        <v>37</v>
      </c>
      <c r="AX36">
        <v>37.1</v>
      </c>
      <c r="AY36" t="s">
        <v>468</v>
      </c>
      <c r="AZ36" s="33">
        <v>2</v>
      </c>
      <c r="BB36">
        <v>37</v>
      </c>
      <c r="BC36">
        <v>37.1</v>
      </c>
      <c r="BD36" t="s">
        <v>468</v>
      </c>
      <c r="BE36" t="str">
        <f t="shared" si="2"/>
        <v>37.1Connectivity</v>
      </c>
      <c r="BF36">
        <v>2</v>
      </c>
      <c r="BM36">
        <v>14</v>
      </c>
      <c r="BN36">
        <v>14.2</v>
      </c>
      <c r="BO36" t="s">
        <v>42</v>
      </c>
      <c r="BP36" s="33">
        <v>1</v>
      </c>
      <c r="BR36">
        <v>14</v>
      </c>
      <c r="BS36">
        <v>14.2</v>
      </c>
      <c r="BT36" t="s">
        <v>42</v>
      </c>
      <c r="BU36" t="str">
        <f t="shared" si="3"/>
        <v>14.2Pop_Den</v>
      </c>
      <c r="BV36">
        <v>1</v>
      </c>
      <c r="CC36">
        <v>21</v>
      </c>
      <c r="CD36">
        <v>21.1</v>
      </c>
      <c r="CF36" s="33">
        <v>3</v>
      </c>
      <c r="CH36">
        <v>21</v>
      </c>
      <c r="CI36">
        <v>21.1</v>
      </c>
      <c r="CK36" t="str">
        <f t="shared" si="4"/>
        <v>21.1</v>
      </c>
      <c r="CL36">
        <v>3</v>
      </c>
    </row>
    <row r="37" spans="2:90" x14ac:dyDescent="0.25">
      <c r="B37">
        <v>8</v>
      </c>
      <c r="C37">
        <v>8.1</v>
      </c>
      <c r="D37" t="s">
        <v>468</v>
      </c>
      <c r="E37" s="33">
        <v>1</v>
      </c>
      <c r="G37">
        <v>8</v>
      </c>
      <c r="H37">
        <v>8.1</v>
      </c>
      <c r="I37" t="s">
        <v>468</v>
      </c>
      <c r="J37" t="str">
        <f t="shared" si="0"/>
        <v>8.1Connectivity</v>
      </c>
      <c r="K37">
        <v>1</v>
      </c>
      <c r="Q37">
        <v>31</v>
      </c>
      <c r="R37">
        <v>31.2</v>
      </c>
      <c r="S37" t="s">
        <v>645</v>
      </c>
      <c r="T37" s="33">
        <v>2</v>
      </c>
      <c r="V37">
        <v>31</v>
      </c>
      <c r="W37">
        <v>31.2</v>
      </c>
      <c r="X37" t="s">
        <v>645</v>
      </c>
      <c r="Y37" t="s">
        <v>1619</v>
      </c>
      <c r="Z37">
        <v>2</v>
      </c>
      <c r="AG37">
        <v>9</v>
      </c>
      <c r="AJ37" s="33">
        <v>2</v>
      </c>
      <c r="AL37">
        <v>9</v>
      </c>
      <c r="AO37" t="str">
        <f t="shared" si="1"/>
        <v/>
      </c>
      <c r="AP37">
        <v>2</v>
      </c>
      <c r="AW37">
        <v>37</v>
      </c>
      <c r="AX37">
        <v>37.1</v>
      </c>
      <c r="AY37" t="s">
        <v>42</v>
      </c>
      <c r="AZ37" s="33">
        <v>1</v>
      </c>
      <c r="BB37">
        <v>37</v>
      </c>
      <c r="BC37">
        <v>37.1</v>
      </c>
      <c r="BD37" t="s">
        <v>42</v>
      </c>
      <c r="BE37" t="str">
        <f t="shared" si="2"/>
        <v>37.1Pop_Den</v>
      </c>
      <c r="BF37">
        <v>1</v>
      </c>
      <c r="BM37">
        <v>15</v>
      </c>
      <c r="BP37" s="33">
        <v>9</v>
      </c>
      <c r="BR37">
        <v>15</v>
      </c>
      <c r="BU37" t="str">
        <f t="shared" si="3"/>
        <v/>
      </c>
      <c r="BV37">
        <v>9</v>
      </c>
      <c r="CC37">
        <v>21</v>
      </c>
      <c r="CD37">
        <v>21.1</v>
      </c>
      <c r="CE37" t="s">
        <v>1401</v>
      </c>
      <c r="CF37" s="33">
        <v>1</v>
      </c>
      <c r="CH37">
        <v>21</v>
      </c>
      <c r="CI37">
        <v>21.1</v>
      </c>
      <c r="CJ37" t="s">
        <v>1401</v>
      </c>
      <c r="CK37" t="str">
        <f t="shared" si="4"/>
        <v>21.1Centrality</v>
      </c>
      <c r="CL37">
        <v>1</v>
      </c>
    </row>
    <row r="38" spans="2:90" x14ac:dyDescent="0.25">
      <c r="B38">
        <v>9</v>
      </c>
      <c r="E38" s="33">
        <v>2</v>
      </c>
      <c r="G38">
        <v>9</v>
      </c>
      <c r="J38" t="str">
        <f t="shared" si="0"/>
        <v/>
      </c>
      <c r="K38">
        <v>2</v>
      </c>
      <c r="Q38">
        <v>110</v>
      </c>
      <c r="T38" s="33">
        <v>11</v>
      </c>
      <c r="V38">
        <v>110</v>
      </c>
      <c r="Y38" t="s">
        <v>20</v>
      </c>
      <c r="Z38">
        <v>11</v>
      </c>
      <c r="AG38">
        <v>9</v>
      </c>
      <c r="AH38">
        <v>9.1</v>
      </c>
      <c r="AJ38" s="33">
        <v>2</v>
      </c>
      <c r="AL38" s="36">
        <v>9</v>
      </c>
      <c r="AM38" s="36">
        <v>9.1</v>
      </c>
      <c r="AN38" s="36"/>
      <c r="AO38" t="str">
        <f t="shared" si="1"/>
        <v>9.1</v>
      </c>
      <c r="AP38">
        <v>2</v>
      </c>
      <c r="AW38">
        <v>37</v>
      </c>
      <c r="AX38">
        <v>37.200000000000003</v>
      </c>
      <c r="AZ38" s="33">
        <v>1</v>
      </c>
      <c r="BB38">
        <v>37</v>
      </c>
      <c r="BC38">
        <v>37.200000000000003</v>
      </c>
      <c r="BE38" t="str">
        <f t="shared" si="2"/>
        <v>37.2</v>
      </c>
      <c r="BF38">
        <v>1</v>
      </c>
      <c r="BM38">
        <v>15</v>
      </c>
      <c r="BN38">
        <v>15.1</v>
      </c>
      <c r="BP38" s="33">
        <v>1</v>
      </c>
      <c r="BR38">
        <v>15</v>
      </c>
      <c r="BS38">
        <v>15.1</v>
      </c>
      <c r="BU38" t="str">
        <f t="shared" si="3"/>
        <v>15.1</v>
      </c>
      <c r="BV38">
        <v>1</v>
      </c>
      <c r="CC38">
        <v>21</v>
      </c>
      <c r="CD38">
        <v>21.1</v>
      </c>
      <c r="CE38" t="s">
        <v>17</v>
      </c>
      <c r="CF38" s="33">
        <v>1</v>
      </c>
      <c r="CH38">
        <v>21</v>
      </c>
      <c r="CI38">
        <v>21.1</v>
      </c>
      <c r="CJ38" t="s">
        <v>17</v>
      </c>
      <c r="CK38" t="str">
        <f t="shared" si="4"/>
        <v>21.1Emp_Den</v>
      </c>
      <c r="CL38">
        <v>1</v>
      </c>
    </row>
    <row r="39" spans="2:90" x14ac:dyDescent="0.25">
      <c r="B39">
        <v>9</v>
      </c>
      <c r="C39">
        <v>9.1</v>
      </c>
      <c r="E39" s="33">
        <v>2</v>
      </c>
      <c r="G39">
        <v>9</v>
      </c>
      <c r="H39">
        <v>9.1</v>
      </c>
      <c r="J39" t="str">
        <f t="shared" si="0"/>
        <v>9.1</v>
      </c>
      <c r="K39">
        <v>2</v>
      </c>
      <c r="Q39">
        <v>110</v>
      </c>
      <c r="R39">
        <v>110.1</v>
      </c>
      <c r="T39" s="33">
        <v>3</v>
      </c>
      <c r="V39">
        <v>110</v>
      </c>
      <c r="W39">
        <v>110.1</v>
      </c>
      <c r="Y39" t="s">
        <v>1844</v>
      </c>
      <c r="Z39">
        <v>3</v>
      </c>
      <c r="AG39">
        <v>9</v>
      </c>
      <c r="AH39">
        <v>9.1</v>
      </c>
      <c r="AI39" t="s">
        <v>17</v>
      </c>
      <c r="AJ39" s="33">
        <v>1</v>
      </c>
      <c r="AL39">
        <v>9</v>
      </c>
      <c r="AM39" s="16">
        <v>9.1</v>
      </c>
      <c r="AN39" s="16" t="s">
        <v>17</v>
      </c>
      <c r="AO39" t="str">
        <f t="shared" si="1"/>
        <v>9.1Emp_Den</v>
      </c>
      <c r="AP39">
        <v>1</v>
      </c>
      <c r="AW39">
        <v>37</v>
      </c>
      <c r="AX39">
        <v>37.200000000000003</v>
      </c>
      <c r="AY39" t="s">
        <v>42</v>
      </c>
      <c r="AZ39" s="33">
        <v>1</v>
      </c>
      <c r="BB39">
        <v>37</v>
      </c>
      <c r="BC39">
        <v>37.200000000000003</v>
      </c>
      <c r="BD39" t="s">
        <v>42</v>
      </c>
      <c r="BE39" t="str">
        <f t="shared" si="2"/>
        <v>37.2Pop_Den</v>
      </c>
      <c r="BF39">
        <v>1</v>
      </c>
      <c r="BM39">
        <v>15</v>
      </c>
      <c r="BN39">
        <v>15.1</v>
      </c>
      <c r="BO39" t="s">
        <v>42</v>
      </c>
      <c r="BP39" s="33">
        <v>1</v>
      </c>
      <c r="BR39">
        <v>15</v>
      </c>
      <c r="BS39">
        <v>15.1</v>
      </c>
      <c r="BT39" t="s">
        <v>42</v>
      </c>
      <c r="BU39" t="str">
        <f t="shared" si="3"/>
        <v>15.1Pop_Den</v>
      </c>
      <c r="BV39">
        <v>1</v>
      </c>
      <c r="CC39">
        <v>21</v>
      </c>
      <c r="CD39">
        <v>21.1</v>
      </c>
      <c r="CE39" t="s">
        <v>42</v>
      </c>
      <c r="CF39" s="33">
        <v>1</v>
      </c>
      <c r="CH39">
        <v>21</v>
      </c>
      <c r="CI39">
        <v>21.1</v>
      </c>
      <c r="CJ39" t="s">
        <v>42</v>
      </c>
      <c r="CK39" t="str">
        <f t="shared" si="4"/>
        <v>21.1Pop_Den</v>
      </c>
      <c r="CL39">
        <v>1</v>
      </c>
    </row>
    <row r="40" spans="2:90" x14ac:dyDescent="0.25">
      <c r="B40">
        <v>9</v>
      </c>
      <c r="C40">
        <v>9.1</v>
      </c>
      <c r="D40" t="s">
        <v>17</v>
      </c>
      <c r="E40" s="33">
        <v>1</v>
      </c>
      <c r="G40">
        <v>9</v>
      </c>
      <c r="H40">
        <v>9.1</v>
      </c>
      <c r="I40" t="s">
        <v>17</v>
      </c>
      <c r="J40" t="str">
        <f t="shared" si="0"/>
        <v>9.1Emp_Den</v>
      </c>
      <c r="K40">
        <v>1</v>
      </c>
      <c r="Q40">
        <v>110</v>
      </c>
      <c r="R40">
        <v>110.1</v>
      </c>
      <c r="S40" t="s">
        <v>17</v>
      </c>
      <c r="T40" s="33">
        <v>1</v>
      </c>
      <c r="V40">
        <v>110</v>
      </c>
      <c r="W40">
        <v>110.1</v>
      </c>
      <c r="X40" t="s">
        <v>17</v>
      </c>
      <c r="Y40" t="s">
        <v>1745</v>
      </c>
      <c r="Z40">
        <v>1</v>
      </c>
      <c r="AG40">
        <v>9</v>
      </c>
      <c r="AH40">
        <v>9.1</v>
      </c>
      <c r="AI40" t="s">
        <v>42</v>
      </c>
      <c r="AJ40" s="33">
        <v>1</v>
      </c>
      <c r="AL40">
        <v>9</v>
      </c>
      <c r="AM40">
        <v>9.1</v>
      </c>
      <c r="AN40" t="s">
        <v>42</v>
      </c>
      <c r="AO40" t="str">
        <f t="shared" si="1"/>
        <v>9.1Pop_Den</v>
      </c>
      <c r="AP40">
        <v>1</v>
      </c>
      <c r="AW40">
        <v>37</v>
      </c>
      <c r="AX40">
        <v>37.299999999999997</v>
      </c>
      <c r="AZ40" s="33">
        <v>1</v>
      </c>
      <c r="BB40">
        <v>37</v>
      </c>
      <c r="BC40">
        <v>37.299999999999997</v>
      </c>
      <c r="BE40" t="str">
        <f t="shared" si="2"/>
        <v>37.3</v>
      </c>
      <c r="BF40">
        <v>1</v>
      </c>
      <c r="BM40">
        <v>15</v>
      </c>
      <c r="BN40">
        <v>15.11</v>
      </c>
      <c r="BP40" s="33">
        <v>1</v>
      </c>
      <c r="BR40">
        <v>15</v>
      </c>
      <c r="BS40">
        <v>15.11</v>
      </c>
      <c r="BU40" t="str">
        <f t="shared" si="3"/>
        <v>15.11</v>
      </c>
      <c r="BV40">
        <v>1</v>
      </c>
      <c r="CC40">
        <v>21</v>
      </c>
      <c r="CD40">
        <v>21.2</v>
      </c>
      <c r="CF40" s="33">
        <v>1</v>
      </c>
      <c r="CH40">
        <v>21</v>
      </c>
      <c r="CI40">
        <v>21.2</v>
      </c>
      <c r="CK40" t="str">
        <f t="shared" si="4"/>
        <v>21.2</v>
      </c>
      <c r="CL40">
        <v>1</v>
      </c>
    </row>
    <row r="41" spans="2:90" x14ac:dyDescent="0.25">
      <c r="B41">
        <v>9</v>
      </c>
      <c r="C41">
        <v>9.1</v>
      </c>
      <c r="D41" t="s">
        <v>42</v>
      </c>
      <c r="E41" s="33">
        <v>1</v>
      </c>
      <c r="G41">
        <v>9</v>
      </c>
      <c r="H41">
        <v>9.1</v>
      </c>
      <c r="I41" t="s">
        <v>42</v>
      </c>
      <c r="J41" t="str">
        <f t="shared" si="0"/>
        <v>9.1Pop_Den</v>
      </c>
      <c r="K41">
        <v>1</v>
      </c>
      <c r="Q41">
        <v>110</v>
      </c>
      <c r="R41">
        <v>110.1</v>
      </c>
      <c r="S41" t="s">
        <v>709</v>
      </c>
      <c r="T41" s="33">
        <v>2</v>
      </c>
      <c r="V41">
        <v>110</v>
      </c>
      <c r="W41">
        <v>110.1</v>
      </c>
      <c r="X41" t="s">
        <v>709</v>
      </c>
      <c r="Y41" t="s">
        <v>1463</v>
      </c>
      <c r="Z41">
        <v>2</v>
      </c>
      <c r="AG41">
        <v>11</v>
      </c>
      <c r="AJ41" s="33">
        <v>5</v>
      </c>
      <c r="AL41">
        <v>11</v>
      </c>
      <c r="AO41" t="str">
        <f t="shared" si="1"/>
        <v/>
      </c>
      <c r="AP41">
        <v>5</v>
      </c>
      <c r="AW41">
        <v>37</v>
      </c>
      <c r="AX41">
        <v>37.299999999999997</v>
      </c>
      <c r="AY41" t="s">
        <v>42</v>
      </c>
      <c r="AZ41" s="33">
        <v>1</v>
      </c>
      <c r="BB41">
        <v>37</v>
      </c>
      <c r="BC41">
        <v>37.299999999999997</v>
      </c>
      <c r="BD41" t="s">
        <v>42</v>
      </c>
      <c r="BE41" t="str">
        <f t="shared" si="2"/>
        <v>37.3Pop_Den</v>
      </c>
      <c r="BF41">
        <v>1</v>
      </c>
      <c r="BM41">
        <v>15</v>
      </c>
      <c r="BN41">
        <v>15.11</v>
      </c>
      <c r="BO41" t="s">
        <v>42</v>
      </c>
      <c r="BP41" s="33">
        <v>1</v>
      </c>
      <c r="BR41">
        <v>15</v>
      </c>
      <c r="BS41">
        <v>15.11</v>
      </c>
      <c r="BT41" t="s">
        <v>42</v>
      </c>
      <c r="BU41" t="str">
        <f t="shared" si="3"/>
        <v>15.11Pop_Den</v>
      </c>
      <c r="BV41">
        <v>1</v>
      </c>
      <c r="CC41">
        <v>21</v>
      </c>
      <c r="CD41">
        <v>21.2</v>
      </c>
      <c r="CE41" t="s">
        <v>42</v>
      </c>
      <c r="CF41" s="33">
        <v>1</v>
      </c>
      <c r="CH41">
        <v>21</v>
      </c>
      <c r="CI41">
        <v>21.2</v>
      </c>
      <c r="CJ41" t="s">
        <v>42</v>
      </c>
      <c r="CK41" t="str">
        <f t="shared" si="4"/>
        <v>21.2Pop_Den</v>
      </c>
      <c r="CL41">
        <v>1</v>
      </c>
    </row>
    <row r="42" spans="2:90" x14ac:dyDescent="0.25">
      <c r="B42">
        <v>11</v>
      </c>
      <c r="E42" s="33">
        <v>5</v>
      </c>
      <c r="G42">
        <v>11</v>
      </c>
      <c r="J42" t="str">
        <f t="shared" si="0"/>
        <v/>
      </c>
      <c r="K42">
        <v>5</v>
      </c>
      <c r="Q42">
        <v>110</v>
      </c>
      <c r="R42">
        <v>110.2</v>
      </c>
      <c r="T42" s="33">
        <v>2</v>
      </c>
      <c r="V42">
        <v>110</v>
      </c>
      <c r="W42">
        <v>110.2</v>
      </c>
      <c r="Y42" t="s">
        <v>1845</v>
      </c>
      <c r="Z42">
        <v>2</v>
      </c>
      <c r="AG42">
        <v>11</v>
      </c>
      <c r="AH42">
        <v>11.1</v>
      </c>
      <c r="AJ42" s="33">
        <v>2</v>
      </c>
      <c r="AL42">
        <v>11</v>
      </c>
      <c r="AM42" s="16">
        <v>11.1</v>
      </c>
      <c r="AN42" s="16"/>
      <c r="AO42" t="str">
        <f t="shared" si="1"/>
        <v>11.1</v>
      </c>
      <c r="AP42">
        <v>2</v>
      </c>
      <c r="AW42">
        <v>38</v>
      </c>
      <c r="AZ42" s="33">
        <v>17</v>
      </c>
      <c r="BB42">
        <v>38</v>
      </c>
      <c r="BE42" t="str">
        <f t="shared" si="2"/>
        <v/>
      </c>
      <c r="BF42">
        <v>17</v>
      </c>
      <c r="BM42">
        <v>15</v>
      </c>
      <c r="BN42">
        <v>15.12</v>
      </c>
      <c r="BP42" s="33">
        <v>1</v>
      </c>
      <c r="BR42">
        <v>15</v>
      </c>
      <c r="BS42">
        <v>15.12</v>
      </c>
      <c r="BU42" t="str">
        <f t="shared" si="3"/>
        <v>15.12</v>
      </c>
      <c r="BV42">
        <v>1</v>
      </c>
      <c r="CC42">
        <v>25</v>
      </c>
      <c r="CF42" s="33">
        <v>5</v>
      </c>
      <c r="CH42">
        <v>25</v>
      </c>
      <c r="CK42" t="str">
        <f t="shared" si="4"/>
        <v/>
      </c>
      <c r="CL42">
        <v>5</v>
      </c>
    </row>
    <row r="43" spans="2:90" x14ac:dyDescent="0.25">
      <c r="B43">
        <v>11</v>
      </c>
      <c r="C43">
        <v>11.1</v>
      </c>
      <c r="E43" s="33">
        <v>2</v>
      </c>
      <c r="G43">
        <v>11</v>
      </c>
      <c r="H43">
        <v>11.1</v>
      </c>
      <c r="J43" t="str">
        <f t="shared" si="0"/>
        <v>11.1</v>
      </c>
      <c r="K43">
        <v>2</v>
      </c>
      <c r="Q43">
        <v>110</v>
      </c>
      <c r="R43">
        <v>110.2</v>
      </c>
      <c r="S43" t="s">
        <v>17</v>
      </c>
      <c r="T43" s="33">
        <v>1</v>
      </c>
      <c r="V43">
        <v>110</v>
      </c>
      <c r="W43">
        <v>110.2</v>
      </c>
      <c r="X43" t="s">
        <v>17</v>
      </c>
      <c r="Y43" t="s">
        <v>1714</v>
      </c>
      <c r="Z43">
        <v>1</v>
      </c>
      <c r="AG43">
        <v>11</v>
      </c>
      <c r="AH43">
        <v>11.1</v>
      </c>
      <c r="AI43" t="s">
        <v>32</v>
      </c>
      <c r="AJ43" s="33">
        <v>1</v>
      </c>
      <c r="AL43">
        <v>11</v>
      </c>
      <c r="AM43">
        <v>11.1</v>
      </c>
      <c r="AN43" t="s">
        <v>32</v>
      </c>
      <c r="AO43" t="str">
        <f t="shared" si="1"/>
        <v>11.1Act_Den</v>
      </c>
      <c r="AP43">
        <v>1</v>
      </c>
      <c r="AW43">
        <v>38</v>
      </c>
      <c r="AX43">
        <v>38.1</v>
      </c>
      <c r="AZ43" s="33">
        <v>3</v>
      </c>
      <c r="BB43">
        <v>38</v>
      </c>
      <c r="BC43">
        <v>38.1</v>
      </c>
      <c r="BE43" t="str">
        <f t="shared" si="2"/>
        <v>38.1</v>
      </c>
      <c r="BF43">
        <v>3</v>
      </c>
      <c r="BM43">
        <v>15</v>
      </c>
      <c r="BN43">
        <v>15.12</v>
      </c>
      <c r="BO43" t="s">
        <v>42</v>
      </c>
      <c r="BP43" s="33">
        <v>1</v>
      </c>
      <c r="BR43">
        <v>15</v>
      </c>
      <c r="BS43">
        <v>15.12</v>
      </c>
      <c r="BT43" t="s">
        <v>42</v>
      </c>
      <c r="BU43" t="str">
        <f t="shared" si="3"/>
        <v>15.12Pop_Den</v>
      </c>
      <c r="BV43">
        <v>1</v>
      </c>
      <c r="CC43">
        <v>25</v>
      </c>
      <c r="CD43">
        <v>25.1</v>
      </c>
      <c r="CF43" s="33">
        <v>1</v>
      </c>
      <c r="CH43">
        <v>25</v>
      </c>
      <c r="CI43">
        <v>25.1</v>
      </c>
      <c r="CK43" t="str">
        <f t="shared" si="4"/>
        <v>25.1</v>
      </c>
      <c r="CL43">
        <v>1</v>
      </c>
    </row>
    <row r="44" spans="2:90" x14ac:dyDescent="0.25">
      <c r="B44">
        <v>11</v>
      </c>
      <c r="C44">
        <v>11.1</v>
      </c>
      <c r="D44" t="s">
        <v>32</v>
      </c>
      <c r="E44" s="33">
        <v>1</v>
      </c>
      <c r="G44">
        <v>11</v>
      </c>
      <c r="H44">
        <v>11.1</v>
      </c>
      <c r="I44" t="s">
        <v>32</v>
      </c>
      <c r="J44" t="str">
        <f t="shared" si="0"/>
        <v>11.1Act_Den</v>
      </c>
      <c r="K44">
        <v>1</v>
      </c>
      <c r="Q44">
        <v>110</v>
      </c>
      <c r="R44">
        <v>110.2</v>
      </c>
      <c r="S44" t="s">
        <v>709</v>
      </c>
      <c r="T44" s="33">
        <v>1</v>
      </c>
      <c r="V44">
        <v>110</v>
      </c>
      <c r="W44">
        <v>110.2</v>
      </c>
      <c r="X44" t="s">
        <v>709</v>
      </c>
      <c r="Y44" t="s">
        <v>1633</v>
      </c>
      <c r="Z44">
        <v>1</v>
      </c>
      <c r="AG44">
        <v>11</v>
      </c>
      <c r="AH44">
        <v>11.1</v>
      </c>
      <c r="AI44" t="s">
        <v>42</v>
      </c>
      <c r="AJ44" s="33">
        <v>1</v>
      </c>
      <c r="AL44">
        <v>11</v>
      </c>
      <c r="AM44">
        <v>11.1</v>
      </c>
      <c r="AN44" t="s">
        <v>42</v>
      </c>
      <c r="AO44" t="str">
        <f t="shared" si="1"/>
        <v>11.1Pop_Den</v>
      </c>
      <c r="AP44">
        <v>1</v>
      </c>
      <c r="AW44">
        <v>38</v>
      </c>
      <c r="AX44">
        <v>38.1</v>
      </c>
      <c r="AY44" t="s">
        <v>468</v>
      </c>
      <c r="AZ44" s="33">
        <v>1</v>
      </c>
      <c r="BB44">
        <v>38</v>
      </c>
      <c r="BC44">
        <v>38.1</v>
      </c>
      <c r="BD44" t="s">
        <v>468</v>
      </c>
      <c r="BE44" t="str">
        <f t="shared" si="2"/>
        <v>38.1Connectivity</v>
      </c>
      <c r="BF44">
        <v>1</v>
      </c>
      <c r="BM44">
        <v>15</v>
      </c>
      <c r="BN44">
        <v>15.13</v>
      </c>
      <c r="BP44" s="33">
        <v>1</v>
      </c>
      <c r="BR44">
        <v>15</v>
      </c>
      <c r="BS44">
        <v>15.13</v>
      </c>
      <c r="BU44" t="str">
        <f t="shared" si="3"/>
        <v>15.13</v>
      </c>
      <c r="BV44">
        <v>1</v>
      </c>
      <c r="CC44">
        <v>25</v>
      </c>
      <c r="CD44">
        <v>25.1</v>
      </c>
      <c r="CE44" t="s">
        <v>350</v>
      </c>
      <c r="CF44" s="33">
        <v>1</v>
      </c>
      <c r="CH44">
        <v>25</v>
      </c>
      <c r="CI44">
        <v>25.1</v>
      </c>
      <c r="CJ44" t="s">
        <v>350</v>
      </c>
      <c r="CK44" t="str">
        <f t="shared" si="4"/>
        <v>25.1Balance</v>
      </c>
      <c r="CL44">
        <v>1</v>
      </c>
    </row>
    <row r="45" spans="2:90" x14ac:dyDescent="0.25">
      <c r="B45">
        <v>11</v>
      </c>
      <c r="C45">
        <v>11.1</v>
      </c>
      <c r="D45" t="s">
        <v>42</v>
      </c>
      <c r="E45" s="33">
        <v>1</v>
      </c>
      <c r="G45">
        <v>11</v>
      </c>
      <c r="H45">
        <v>11.1</v>
      </c>
      <c r="I45" t="s">
        <v>42</v>
      </c>
      <c r="J45" t="str">
        <f t="shared" si="0"/>
        <v>11.1Pop_Den</v>
      </c>
      <c r="K45">
        <v>1</v>
      </c>
      <c r="Q45">
        <v>110</v>
      </c>
      <c r="R45">
        <v>110.3</v>
      </c>
      <c r="T45" s="33">
        <v>3</v>
      </c>
      <c r="V45">
        <v>110</v>
      </c>
      <c r="W45">
        <v>110.3</v>
      </c>
      <c r="Y45" t="s">
        <v>1846</v>
      </c>
      <c r="Z45">
        <v>3</v>
      </c>
      <c r="AG45">
        <v>11</v>
      </c>
      <c r="AH45">
        <v>11.2</v>
      </c>
      <c r="AJ45" s="33">
        <v>2</v>
      </c>
      <c r="AL45">
        <v>11</v>
      </c>
      <c r="AM45" s="16">
        <v>11.2</v>
      </c>
      <c r="AN45" s="16"/>
      <c r="AO45" t="str">
        <f t="shared" si="1"/>
        <v>11.2</v>
      </c>
      <c r="AP45">
        <v>2</v>
      </c>
      <c r="AW45">
        <v>38</v>
      </c>
      <c r="AX45">
        <v>38.1</v>
      </c>
      <c r="AY45" t="s">
        <v>17</v>
      </c>
      <c r="AZ45" s="33">
        <v>2</v>
      </c>
      <c r="BB45">
        <v>38</v>
      </c>
      <c r="BC45">
        <v>38.1</v>
      </c>
      <c r="BD45" t="s">
        <v>17</v>
      </c>
      <c r="BE45" t="str">
        <f t="shared" si="2"/>
        <v>38.1Emp_Den</v>
      </c>
      <c r="BF45">
        <v>2</v>
      </c>
      <c r="BM45">
        <v>15</v>
      </c>
      <c r="BN45">
        <v>15.13</v>
      </c>
      <c r="BO45" t="s">
        <v>42</v>
      </c>
      <c r="BP45" s="33">
        <v>1</v>
      </c>
      <c r="BR45">
        <v>15</v>
      </c>
      <c r="BS45">
        <v>15.13</v>
      </c>
      <c r="BT45" t="s">
        <v>42</v>
      </c>
      <c r="BU45" t="str">
        <f t="shared" si="3"/>
        <v>15.13Pop_Den</v>
      </c>
      <c r="BV45">
        <v>1</v>
      </c>
      <c r="CC45">
        <v>25</v>
      </c>
      <c r="CD45">
        <v>25.2</v>
      </c>
      <c r="CF45" s="33">
        <v>1</v>
      </c>
      <c r="CH45">
        <v>25</v>
      </c>
      <c r="CI45">
        <v>25.2</v>
      </c>
      <c r="CK45" t="str">
        <f t="shared" si="4"/>
        <v>25.2</v>
      </c>
      <c r="CL45">
        <v>1</v>
      </c>
    </row>
    <row r="46" spans="2:90" x14ac:dyDescent="0.25">
      <c r="B46">
        <v>11</v>
      </c>
      <c r="C46">
        <v>11.2</v>
      </c>
      <c r="E46" s="33">
        <v>2</v>
      </c>
      <c r="G46">
        <v>11</v>
      </c>
      <c r="H46">
        <v>11.2</v>
      </c>
      <c r="J46" t="str">
        <f t="shared" si="0"/>
        <v>11.2</v>
      </c>
      <c r="K46">
        <v>2</v>
      </c>
      <c r="Q46">
        <v>110</v>
      </c>
      <c r="R46">
        <v>110.3</v>
      </c>
      <c r="S46" t="s">
        <v>17</v>
      </c>
      <c r="T46" s="33">
        <v>1</v>
      </c>
      <c r="V46">
        <v>110</v>
      </c>
      <c r="W46">
        <v>110.3</v>
      </c>
      <c r="X46" t="s">
        <v>17</v>
      </c>
      <c r="Y46" t="s">
        <v>1697</v>
      </c>
      <c r="Z46">
        <v>1</v>
      </c>
      <c r="AG46">
        <v>11</v>
      </c>
      <c r="AH46">
        <v>11.2</v>
      </c>
      <c r="AI46" t="s">
        <v>32</v>
      </c>
      <c r="AJ46" s="33">
        <v>1</v>
      </c>
      <c r="AL46">
        <v>11</v>
      </c>
      <c r="AM46">
        <v>11.2</v>
      </c>
      <c r="AN46" t="s">
        <v>32</v>
      </c>
      <c r="AO46" t="str">
        <f t="shared" si="1"/>
        <v>11.2Act_Den</v>
      </c>
      <c r="AP46">
        <v>1</v>
      </c>
      <c r="AW46">
        <v>38</v>
      </c>
      <c r="AX46">
        <v>38.200000000000003</v>
      </c>
      <c r="AZ46" s="33">
        <v>1</v>
      </c>
      <c r="BB46">
        <v>38</v>
      </c>
      <c r="BC46">
        <v>38.200000000000003</v>
      </c>
      <c r="BE46" t="str">
        <f t="shared" si="2"/>
        <v>38.2</v>
      </c>
      <c r="BF46">
        <v>1</v>
      </c>
      <c r="BM46">
        <v>15</v>
      </c>
      <c r="BN46">
        <v>15.14</v>
      </c>
      <c r="BP46" s="33">
        <v>1</v>
      </c>
      <c r="BR46">
        <v>15</v>
      </c>
      <c r="BS46">
        <v>15.14</v>
      </c>
      <c r="BU46" t="str">
        <f t="shared" si="3"/>
        <v>15.14</v>
      </c>
      <c r="BV46">
        <v>1</v>
      </c>
      <c r="CC46">
        <v>25</v>
      </c>
      <c r="CD46">
        <v>25.2</v>
      </c>
      <c r="CE46" t="s">
        <v>350</v>
      </c>
      <c r="CF46" s="33">
        <v>1</v>
      </c>
      <c r="CH46">
        <v>25</v>
      </c>
      <c r="CI46">
        <v>25.2</v>
      </c>
      <c r="CJ46" t="s">
        <v>350</v>
      </c>
      <c r="CK46" t="str">
        <f t="shared" si="4"/>
        <v>25.2Balance</v>
      </c>
      <c r="CL46">
        <v>1</v>
      </c>
    </row>
    <row r="47" spans="2:90" x14ac:dyDescent="0.25">
      <c r="B47">
        <v>11</v>
      </c>
      <c r="C47">
        <v>11.2</v>
      </c>
      <c r="D47" t="s">
        <v>32</v>
      </c>
      <c r="E47" s="33">
        <v>1</v>
      </c>
      <c r="G47">
        <v>11</v>
      </c>
      <c r="H47">
        <v>11.2</v>
      </c>
      <c r="I47" t="s">
        <v>32</v>
      </c>
      <c r="J47" t="str">
        <f t="shared" si="0"/>
        <v>11.2Act_Den</v>
      </c>
      <c r="K47">
        <v>1</v>
      </c>
      <c r="Q47">
        <v>110</v>
      </c>
      <c r="R47">
        <v>110.3</v>
      </c>
      <c r="S47" t="s">
        <v>709</v>
      </c>
      <c r="T47" s="33">
        <v>2</v>
      </c>
      <c r="V47">
        <v>110</v>
      </c>
      <c r="W47">
        <v>110.3</v>
      </c>
      <c r="X47" t="s">
        <v>709</v>
      </c>
      <c r="Y47" t="s">
        <v>1637</v>
      </c>
      <c r="Z47">
        <v>2</v>
      </c>
      <c r="AG47">
        <v>11</v>
      </c>
      <c r="AH47">
        <v>11.2</v>
      </c>
      <c r="AI47" t="s">
        <v>42</v>
      </c>
      <c r="AJ47" s="33">
        <v>1</v>
      </c>
      <c r="AL47" s="36">
        <v>11</v>
      </c>
      <c r="AM47" s="36">
        <v>11.2</v>
      </c>
      <c r="AN47" s="36" t="s">
        <v>42</v>
      </c>
      <c r="AO47" t="str">
        <f t="shared" si="1"/>
        <v>11.2Pop_Den</v>
      </c>
      <c r="AP47">
        <v>1</v>
      </c>
      <c r="AW47">
        <v>38</v>
      </c>
      <c r="AX47">
        <v>38.200000000000003</v>
      </c>
      <c r="AY47" t="s">
        <v>32</v>
      </c>
      <c r="AZ47" s="33">
        <v>1</v>
      </c>
      <c r="BB47">
        <v>38</v>
      </c>
      <c r="BC47">
        <v>38.200000000000003</v>
      </c>
      <c r="BD47" t="s">
        <v>32</v>
      </c>
      <c r="BE47" t="str">
        <f t="shared" si="2"/>
        <v>38.2Act_Den</v>
      </c>
      <c r="BF47">
        <v>1</v>
      </c>
      <c r="BM47">
        <v>15</v>
      </c>
      <c r="BN47">
        <v>15.14</v>
      </c>
      <c r="BO47" t="s">
        <v>42</v>
      </c>
      <c r="BP47" s="33">
        <v>1</v>
      </c>
      <c r="BR47">
        <v>15</v>
      </c>
      <c r="BS47">
        <v>15.14</v>
      </c>
      <c r="BT47" t="s">
        <v>42</v>
      </c>
      <c r="BU47" t="str">
        <f t="shared" si="3"/>
        <v>15.14Pop_Den</v>
      </c>
      <c r="BV47">
        <v>1</v>
      </c>
      <c r="CC47">
        <v>25</v>
      </c>
      <c r="CD47">
        <v>25.3</v>
      </c>
      <c r="CF47" s="33">
        <v>1</v>
      </c>
      <c r="CH47">
        <v>25</v>
      </c>
      <c r="CI47">
        <v>25.3</v>
      </c>
      <c r="CK47" t="str">
        <f t="shared" si="4"/>
        <v>25.3</v>
      </c>
      <c r="CL47">
        <v>1</v>
      </c>
    </row>
    <row r="48" spans="2:90" x14ac:dyDescent="0.25">
      <c r="B48">
        <v>11</v>
      </c>
      <c r="C48">
        <v>11.2</v>
      </c>
      <c r="D48" t="s">
        <v>42</v>
      </c>
      <c r="E48" s="33">
        <v>1</v>
      </c>
      <c r="G48">
        <v>11</v>
      </c>
      <c r="H48">
        <v>11.2</v>
      </c>
      <c r="I48" t="s">
        <v>42</v>
      </c>
      <c r="J48" t="str">
        <f t="shared" si="0"/>
        <v>11.2Pop_Den</v>
      </c>
      <c r="K48">
        <v>1</v>
      </c>
      <c r="Q48">
        <v>110</v>
      </c>
      <c r="R48">
        <v>110.4</v>
      </c>
      <c r="T48" s="33">
        <v>3</v>
      </c>
      <c r="V48">
        <v>110</v>
      </c>
      <c r="W48">
        <v>110.4</v>
      </c>
      <c r="Y48" t="s">
        <v>1847</v>
      </c>
      <c r="Z48">
        <v>3</v>
      </c>
      <c r="AG48">
        <v>11</v>
      </c>
      <c r="AH48">
        <v>11.3</v>
      </c>
      <c r="AJ48" s="33">
        <v>1</v>
      </c>
      <c r="AL48">
        <v>11</v>
      </c>
      <c r="AM48" s="16">
        <v>11.3</v>
      </c>
      <c r="AN48" s="16"/>
      <c r="AO48" t="str">
        <f t="shared" si="1"/>
        <v>11.3</v>
      </c>
      <c r="AP48">
        <v>1</v>
      </c>
      <c r="AW48">
        <v>38</v>
      </c>
      <c r="AX48">
        <v>38.299999999999997</v>
      </c>
      <c r="AZ48" s="33">
        <v>4</v>
      </c>
      <c r="BB48">
        <v>38</v>
      </c>
      <c r="BC48">
        <v>38.299999999999997</v>
      </c>
      <c r="BE48" t="str">
        <f t="shared" si="2"/>
        <v>38.3</v>
      </c>
      <c r="BF48">
        <v>4</v>
      </c>
      <c r="BM48">
        <v>15</v>
      </c>
      <c r="BN48">
        <v>15.2</v>
      </c>
      <c r="BP48" s="33">
        <v>1</v>
      </c>
      <c r="BR48">
        <v>15</v>
      </c>
      <c r="BS48">
        <v>15.2</v>
      </c>
      <c r="BU48" t="str">
        <f t="shared" si="3"/>
        <v>15.2</v>
      </c>
      <c r="BV48">
        <v>1</v>
      </c>
      <c r="CC48">
        <v>25</v>
      </c>
      <c r="CD48">
        <v>25.3</v>
      </c>
      <c r="CE48" t="s">
        <v>350</v>
      </c>
      <c r="CF48" s="33">
        <v>1</v>
      </c>
      <c r="CH48">
        <v>25</v>
      </c>
      <c r="CI48">
        <v>25.3</v>
      </c>
      <c r="CJ48" t="s">
        <v>350</v>
      </c>
      <c r="CK48" t="str">
        <f t="shared" si="4"/>
        <v>25.3Balance</v>
      </c>
      <c r="CL48">
        <v>1</v>
      </c>
    </row>
    <row r="49" spans="2:90" x14ac:dyDescent="0.25">
      <c r="B49">
        <v>11</v>
      </c>
      <c r="C49">
        <v>11.3</v>
      </c>
      <c r="E49" s="33">
        <v>1</v>
      </c>
      <c r="G49">
        <v>11</v>
      </c>
      <c r="H49">
        <v>11.3</v>
      </c>
      <c r="J49" t="str">
        <f t="shared" si="0"/>
        <v>11.3</v>
      </c>
      <c r="K49">
        <v>1</v>
      </c>
      <c r="Q49">
        <v>110</v>
      </c>
      <c r="R49">
        <v>110.4</v>
      </c>
      <c r="S49" t="s">
        <v>17</v>
      </c>
      <c r="T49" s="33">
        <v>1</v>
      </c>
      <c r="V49">
        <v>110</v>
      </c>
      <c r="W49">
        <v>110.4</v>
      </c>
      <c r="X49" t="s">
        <v>17</v>
      </c>
      <c r="Y49" t="s">
        <v>1725</v>
      </c>
      <c r="Z49">
        <v>1</v>
      </c>
      <c r="AG49">
        <v>11</v>
      </c>
      <c r="AH49">
        <v>11.3</v>
      </c>
      <c r="AI49" t="s">
        <v>32</v>
      </c>
      <c r="AJ49" s="33">
        <v>1</v>
      </c>
      <c r="AL49">
        <v>11</v>
      </c>
      <c r="AM49">
        <v>11.3</v>
      </c>
      <c r="AN49" t="s">
        <v>32</v>
      </c>
      <c r="AO49" t="str">
        <f t="shared" si="1"/>
        <v>11.3Act_Den</v>
      </c>
      <c r="AP49">
        <v>1</v>
      </c>
      <c r="AW49">
        <v>38</v>
      </c>
      <c r="AX49">
        <v>38.299999999999997</v>
      </c>
      <c r="AY49" t="s">
        <v>468</v>
      </c>
      <c r="AZ49" s="33">
        <v>1</v>
      </c>
      <c r="BB49">
        <v>38</v>
      </c>
      <c r="BC49">
        <v>38.299999999999997</v>
      </c>
      <c r="BD49" t="s">
        <v>468</v>
      </c>
      <c r="BE49" t="str">
        <f t="shared" si="2"/>
        <v>38.3Connectivity</v>
      </c>
      <c r="BF49">
        <v>1</v>
      </c>
      <c r="BM49">
        <v>15</v>
      </c>
      <c r="BN49">
        <v>15.2</v>
      </c>
      <c r="BO49" t="s">
        <v>42</v>
      </c>
      <c r="BP49" s="33">
        <v>1</v>
      </c>
      <c r="BR49">
        <v>15</v>
      </c>
      <c r="BS49">
        <v>15.2</v>
      </c>
      <c r="BT49" t="s">
        <v>42</v>
      </c>
      <c r="BU49" t="str">
        <f t="shared" si="3"/>
        <v>15.2Pop_Den</v>
      </c>
      <c r="BV49">
        <v>1</v>
      </c>
      <c r="CC49">
        <v>25</v>
      </c>
      <c r="CD49">
        <v>25.4</v>
      </c>
      <c r="CF49" s="33">
        <v>1</v>
      </c>
      <c r="CH49">
        <v>25</v>
      </c>
      <c r="CI49">
        <v>25.4</v>
      </c>
      <c r="CK49" t="str">
        <f t="shared" si="4"/>
        <v>25.4</v>
      </c>
      <c r="CL49">
        <v>1</v>
      </c>
    </row>
    <row r="50" spans="2:90" x14ac:dyDescent="0.25">
      <c r="B50">
        <v>11</v>
      </c>
      <c r="C50">
        <v>11.3</v>
      </c>
      <c r="D50" t="s">
        <v>32</v>
      </c>
      <c r="E50" s="33">
        <v>1</v>
      </c>
      <c r="G50">
        <v>11</v>
      </c>
      <c r="H50">
        <v>11.3</v>
      </c>
      <c r="I50" t="s">
        <v>32</v>
      </c>
      <c r="J50" t="str">
        <f t="shared" si="0"/>
        <v>11.3Act_Den</v>
      </c>
      <c r="K50">
        <v>1</v>
      </c>
      <c r="Q50">
        <v>110</v>
      </c>
      <c r="R50">
        <v>110.4</v>
      </c>
      <c r="S50" t="s">
        <v>709</v>
      </c>
      <c r="T50" s="33">
        <v>2</v>
      </c>
      <c r="V50">
        <v>110</v>
      </c>
      <c r="W50">
        <v>110.4</v>
      </c>
      <c r="X50" t="s">
        <v>709</v>
      </c>
      <c r="Y50" t="s">
        <v>1630</v>
      </c>
      <c r="Z50">
        <v>2</v>
      </c>
      <c r="AG50">
        <v>14</v>
      </c>
      <c r="AJ50" s="33">
        <v>2</v>
      </c>
      <c r="AL50">
        <v>14</v>
      </c>
      <c r="AM50" s="16"/>
      <c r="AN50" s="16"/>
      <c r="AO50" t="str">
        <f t="shared" si="1"/>
        <v/>
      </c>
      <c r="AP50">
        <v>2</v>
      </c>
      <c r="AW50">
        <v>38</v>
      </c>
      <c r="AX50">
        <v>38.299999999999997</v>
      </c>
      <c r="AY50" t="s">
        <v>17</v>
      </c>
      <c r="AZ50" s="33">
        <v>2</v>
      </c>
      <c r="BB50">
        <v>38</v>
      </c>
      <c r="BC50">
        <v>38.299999999999997</v>
      </c>
      <c r="BD50" t="s">
        <v>17</v>
      </c>
      <c r="BE50" t="str">
        <f t="shared" si="2"/>
        <v>38.3Emp_Den</v>
      </c>
      <c r="BF50">
        <v>2</v>
      </c>
      <c r="BM50">
        <v>15</v>
      </c>
      <c r="BN50">
        <v>15.3</v>
      </c>
      <c r="BP50" s="33">
        <v>1</v>
      </c>
      <c r="BR50">
        <v>15</v>
      </c>
      <c r="BS50">
        <v>15.3</v>
      </c>
      <c r="BU50" t="str">
        <f t="shared" si="3"/>
        <v>15.3</v>
      </c>
      <c r="BV50">
        <v>1</v>
      </c>
      <c r="CC50">
        <v>25</v>
      </c>
      <c r="CD50">
        <v>25.4</v>
      </c>
      <c r="CE50" t="s">
        <v>350</v>
      </c>
      <c r="CF50" s="33">
        <v>1</v>
      </c>
      <c r="CH50">
        <v>25</v>
      </c>
      <c r="CI50">
        <v>25.4</v>
      </c>
      <c r="CJ50" t="s">
        <v>350</v>
      </c>
      <c r="CK50" t="str">
        <f t="shared" si="4"/>
        <v>25.4Balance</v>
      </c>
      <c r="CL50">
        <v>1</v>
      </c>
    </row>
    <row r="51" spans="2:90" x14ac:dyDescent="0.25">
      <c r="B51">
        <v>14</v>
      </c>
      <c r="E51" s="33">
        <v>2</v>
      </c>
      <c r="G51">
        <v>14</v>
      </c>
      <c r="J51" t="str">
        <f t="shared" si="0"/>
        <v/>
      </c>
      <c r="K51">
        <v>2</v>
      </c>
      <c r="Q51">
        <v>111</v>
      </c>
      <c r="T51" s="33">
        <v>7</v>
      </c>
      <c r="V51">
        <v>111</v>
      </c>
      <c r="Y51" t="s">
        <v>20</v>
      </c>
      <c r="Z51">
        <v>7</v>
      </c>
      <c r="AG51">
        <v>14</v>
      </c>
      <c r="AH51">
        <v>14.1</v>
      </c>
      <c r="AJ51" s="33">
        <v>1</v>
      </c>
      <c r="AL51">
        <v>14</v>
      </c>
      <c r="AM51">
        <v>14.1</v>
      </c>
      <c r="AO51" t="str">
        <f t="shared" si="1"/>
        <v>14.1</v>
      </c>
      <c r="AP51">
        <v>1</v>
      </c>
      <c r="AW51">
        <v>38</v>
      </c>
      <c r="AX51">
        <v>38.299999999999997</v>
      </c>
      <c r="AY51" t="s">
        <v>42</v>
      </c>
      <c r="AZ51" s="33">
        <v>1</v>
      </c>
      <c r="BB51">
        <v>38</v>
      </c>
      <c r="BC51">
        <v>38.299999999999997</v>
      </c>
      <c r="BD51" t="s">
        <v>42</v>
      </c>
      <c r="BE51" t="str">
        <f t="shared" si="2"/>
        <v>38.3Pop_Den</v>
      </c>
      <c r="BF51">
        <v>1</v>
      </c>
      <c r="BM51">
        <v>15</v>
      </c>
      <c r="BN51">
        <v>15.3</v>
      </c>
      <c r="BO51" t="s">
        <v>42</v>
      </c>
      <c r="BP51" s="33">
        <v>1</v>
      </c>
      <c r="BR51">
        <v>15</v>
      </c>
      <c r="BS51">
        <v>15.3</v>
      </c>
      <c r="BT51" t="s">
        <v>42</v>
      </c>
      <c r="BU51" t="str">
        <f t="shared" si="3"/>
        <v>15.3Pop_Den</v>
      </c>
      <c r="BV51">
        <v>1</v>
      </c>
      <c r="CC51">
        <v>25</v>
      </c>
      <c r="CD51">
        <v>25.5</v>
      </c>
      <c r="CF51" s="33">
        <v>1</v>
      </c>
      <c r="CH51">
        <v>25</v>
      </c>
      <c r="CI51">
        <v>25.5</v>
      </c>
      <c r="CK51" t="str">
        <f t="shared" si="4"/>
        <v>25.5</v>
      </c>
      <c r="CL51">
        <v>1</v>
      </c>
    </row>
    <row r="52" spans="2:90" x14ac:dyDescent="0.25">
      <c r="B52">
        <v>14</v>
      </c>
      <c r="C52">
        <v>14.1</v>
      </c>
      <c r="E52" s="33">
        <v>1</v>
      </c>
      <c r="G52">
        <v>14</v>
      </c>
      <c r="H52">
        <v>14.1</v>
      </c>
      <c r="J52" t="str">
        <f t="shared" si="0"/>
        <v>14.1</v>
      </c>
      <c r="K52">
        <v>1</v>
      </c>
      <c r="Q52">
        <v>111</v>
      </c>
      <c r="R52">
        <v>111.1</v>
      </c>
      <c r="T52" s="33">
        <v>3</v>
      </c>
      <c r="V52">
        <v>111</v>
      </c>
      <c r="W52">
        <v>111.1</v>
      </c>
      <c r="Y52" t="s">
        <v>1848</v>
      </c>
      <c r="Z52">
        <v>3</v>
      </c>
      <c r="AG52">
        <v>14</v>
      </c>
      <c r="AH52">
        <v>14.1</v>
      </c>
      <c r="AI52" t="s">
        <v>42</v>
      </c>
      <c r="AJ52" s="33">
        <v>1</v>
      </c>
      <c r="AL52" s="36">
        <v>14</v>
      </c>
      <c r="AM52" s="36">
        <v>14.1</v>
      </c>
      <c r="AN52" s="36" t="s">
        <v>42</v>
      </c>
      <c r="AO52" t="str">
        <f t="shared" si="1"/>
        <v>14.1Pop_Den</v>
      </c>
      <c r="AP52">
        <v>1</v>
      </c>
      <c r="AW52">
        <v>38</v>
      </c>
      <c r="AX52">
        <v>38.4</v>
      </c>
      <c r="AZ52" s="33">
        <v>2</v>
      </c>
      <c r="BB52">
        <v>38</v>
      </c>
      <c r="BC52">
        <v>38.4</v>
      </c>
      <c r="BE52" t="str">
        <f t="shared" si="2"/>
        <v>38.4</v>
      </c>
      <c r="BF52">
        <v>2</v>
      </c>
      <c r="BM52">
        <v>15</v>
      </c>
      <c r="BN52">
        <v>15.4</v>
      </c>
      <c r="BP52" s="33">
        <v>1</v>
      </c>
      <c r="BR52">
        <v>15</v>
      </c>
      <c r="BS52">
        <v>15.4</v>
      </c>
      <c r="BU52" t="str">
        <f t="shared" si="3"/>
        <v>15.4</v>
      </c>
      <c r="BV52">
        <v>1</v>
      </c>
      <c r="CC52">
        <v>25</v>
      </c>
      <c r="CD52">
        <v>25.5</v>
      </c>
      <c r="CE52" t="s">
        <v>350</v>
      </c>
      <c r="CF52" s="33">
        <v>1</v>
      </c>
      <c r="CH52">
        <v>25</v>
      </c>
      <c r="CI52">
        <v>25.5</v>
      </c>
      <c r="CJ52" t="s">
        <v>350</v>
      </c>
      <c r="CK52" t="str">
        <f t="shared" si="4"/>
        <v>25.5Balance</v>
      </c>
      <c r="CL52">
        <v>1</v>
      </c>
    </row>
    <row r="53" spans="2:90" x14ac:dyDescent="0.25">
      <c r="B53">
        <v>14</v>
      </c>
      <c r="C53">
        <v>14.1</v>
      </c>
      <c r="D53" t="s">
        <v>42</v>
      </c>
      <c r="E53" s="33">
        <v>1</v>
      </c>
      <c r="G53">
        <v>14</v>
      </c>
      <c r="H53">
        <v>14.1</v>
      </c>
      <c r="I53" t="s">
        <v>42</v>
      </c>
      <c r="J53" t="str">
        <f t="shared" si="0"/>
        <v>14.1Pop_Den</v>
      </c>
      <c r="K53">
        <v>1</v>
      </c>
      <c r="Q53">
        <v>111</v>
      </c>
      <c r="R53">
        <v>111.1</v>
      </c>
      <c r="S53" t="s">
        <v>88</v>
      </c>
      <c r="T53" s="33">
        <v>3</v>
      </c>
      <c r="V53">
        <v>111</v>
      </c>
      <c r="W53">
        <v>111.1</v>
      </c>
      <c r="X53" t="s">
        <v>88</v>
      </c>
      <c r="Y53" t="s">
        <v>1449</v>
      </c>
      <c r="Z53">
        <v>3</v>
      </c>
      <c r="AG53">
        <v>14</v>
      </c>
      <c r="AH53">
        <v>14.2</v>
      </c>
      <c r="AJ53" s="33">
        <v>1</v>
      </c>
      <c r="AL53">
        <v>14</v>
      </c>
      <c r="AM53" s="16">
        <v>14.2</v>
      </c>
      <c r="AN53" s="16"/>
      <c r="AO53" t="str">
        <f t="shared" si="1"/>
        <v>14.2</v>
      </c>
      <c r="AP53">
        <v>1</v>
      </c>
      <c r="AW53">
        <v>38</v>
      </c>
      <c r="AX53">
        <v>38.4</v>
      </c>
      <c r="AY53" t="s">
        <v>32</v>
      </c>
      <c r="AZ53" s="33">
        <v>2</v>
      </c>
      <c r="BB53">
        <v>38</v>
      </c>
      <c r="BC53">
        <v>38.4</v>
      </c>
      <c r="BD53" t="s">
        <v>32</v>
      </c>
      <c r="BE53" t="str">
        <f t="shared" si="2"/>
        <v>38.4Act_Den</v>
      </c>
      <c r="BF53">
        <v>2</v>
      </c>
      <c r="BM53">
        <v>15</v>
      </c>
      <c r="BN53">
        <v>15.4</v>
      </c>
      <c r="BO53" t="s">
        <v>42</v>
      </c>
      <c r="BP53" s="33">
        <v>1</v>
      </c>
      <c r="BR53">
        <v>15</v>
      </c>
      <c r="BS53">
        <v>15.4</v>
      </c>
      <c r="BT53" t="s">
        <v>42</v>
      </c>
      <c r="BU53" t="str">
        <f t="shared" si="3"/>
        <v>15.4Pop_Den</v>
      </c>
      <c r="BV53">
        <v>1</v>
      </c>
      <c r="CC53">
        <v>29</v>
      </c>
      <c r="CF53" s="33">
        <v>2</v>
      </c>
      <c r="CH53">
        <v>29</v>
      </c>
      <c r="CK53" t="str">
        <f t="shared" si="4"/>
        <v/>
      </c>
      <c r="CL53">
        <v>2</v>
      </c>
    </row>
    <row r="54" spans="2:90" x14ac:dyDescent="0.25">
      <c r="B54">
        <v>14</v>
      </c>
      <c r="C54">
        <v>14.2</v>
      </c>
      <c r="E54" s="33">
        <v>1</v>
      </c>
      <c r="G54">
        <v>14</v>
      </c>
      <c r="H54">
        <v>14.2</v>
      </c>
      <c r="J54" t="str">
        <f t="shared" si="0"/>
        <v>14.2</v>
      </c>
      <c r="K54">
        <v>1</v>
      </c>
      <c r="Q54">
        <v>111</v>
      </c>
      <c r="R54">
        <v>111.2</v>
      </c>
      <c r="T54" s="33">
        <v>2</v>
      </c>
      <c r="V54">
        <v>111</v>
      </c>
      <c r="W54">
        <v>111.2</v>
      </c>
      <c r="Y54" t="s">
        <v>1849</v>
      </c>
      <c r="Z54">
        <v>2</v>
      </c>
      <c r="AG54">
        <v>14</v>
      </c>
      <c r="AH54">
        <v>14.2</v>
      </c>
      <c r="AI54" t="s">
        <v>42</v>
      </c>
      <c r="AJ54" s="33">
        <v>1</v>
      </c>
      <c r="AL54">
        <v>14</v>
      </c>
      <c r="AM54">
        <v>14.2</v>
      </c>
      <c r="AN54" t="s">
        <v>42</v>
      </c>
      <c r="AO54" t="str">
        <f t="shared" si="1"/>
        <v>14.2Pop_Den</v>
      </c>
      <c r="AP54">
        <v>1</v>
      </c>
      <c r="AW54">
        <v>38</v>
      </c>
      <c r="AX54">
        <v>38.5</v>
      </c>
      <c r="AZ54" s="33">
        <v>3</v>
      </c>
      <c r="BB54">
        <v>38</v>
      </c>
      <c r="BC54">
        <v>38.5</v>
      </c>
      <c r="BE54" t="str">
        <f t="shared" si="2"/>
        <v>38.5</v>
      </c>
      <c r="BF54">
        <v>3</v>
      </c>
      <c r="BM54">
        <v>15</v>
      </c>
      <c r="BN54">
        <v>15.5</v>
      </c>
      <c r="BP54" s="33">
        <v>1</v>
      </c>
      <c r="BR54">
        <v>15</v>
      </c>
      <c r="BS54">
        <v>15.5</v>
      </c>
      <c r="BU54" t="str">
        <f t="shared" si="3"/>
        <v>15.5</v>
      </c>
      <c r="BV54">
        <v>1</v>
      </c>
      <c r="CC54">
        <v>29</v>
      </c>
      <c r="CD54">
        <v>29.1</v>
      </c>
      <c r="CF54" s="33">
        <v>2</v>
      </c>
      <c r="CH54">
        <v>29</v>
      </c>
      <c r="CI54">
        <v>29.1</v>
      </c>
      <c r="CK54" t="str">
        <f t="shared" si="4"/>
        <v>29.1</v>
      </c>
      <c r="CL54">
        <v>2</v>
      </c>
    </row>
    <row r="55" spans="2:90" x14ac:dyDescent="0.25">
      <c r="B55">
        <v>14</v>
      </c>
      <c r="C55">
        <v>14.2</v>
      </c>
      <c r="D55" t="s">
        <v>42</v>
      </c>
      <c r="E55" s="33">
        <v>1</v>
      </c>
      <c r="G55">
        <v>14</v>
      </c>
      <c r="H55">
        <v>14.2</v>
      </c>
      <c r="I55" t="s">
        <v>42</v>
      </c>
      <c r="J55" t="str">
        <f t="shared" si="0"/>
        <v>14.2Pop_Den</v>
      </c>
      <c r="K55">
        <v>1</v>
      </c>
      <c r="Q55">
        <v>111</v>
      </c>
      <c r="R55">
        <v>111.2</v>
      </c>
      <c r="S55" t="s">
        <v>32</v>
      </c>
      <c r="T55" s="33">
        <v>2</v>
      </c>
      <c r="V55">
        <v>111</v>
      </c>
      <c r="W55">
        <v>111.2</v>
      </c>
      <c r="X55" t="s">
        <v>32</v>
      </c>
      <c r="Y55" t="s">
        <v>1508</v>
      </c>
      <c r="Z55">
        <v>2</v>
      </c>
      <c r="AG55">
        <v>15</v>
      </c>
      <c r="AJ55" s="33">
        <v>9</v>
      </c>
      <c r="AL55">
        <v>15</v>
      </c>
      <c r="AM55" s="16"/>
      <c r="AN55" s="16"/>
      <c r="AO55" t="str">
        <f t="shared" si="1"/>
        <v/>
      </c>
      <c r="AP55">
        <v>9</v>
      </c>
      <c r="AW55">
        <v>38</v>
      </c>
      <c r="AX55">
        <v>38.5</v>
      </c>
      <c r="AY55" t="s">
        <v>32</v>
      </c>
      <c r="AZ55" s="33">
        <v>1</v>
      </c>
      <c r="BB55">
        <v>38</v>
      </c>
      <c r="BC55">
        <v>38.5</v>
      </c>
      <c r="BD55" t="s">
        <v>32</v>
      </c>
      <c r="BE55" t="str">
        <f t="shared" si="2"/>
        <v>38.5Act_Den</v>
      </c>
      <c r="BF55">
        <v>1</v>
      </c>
      <c r="BM55">
        <v>15</v>
      </c>
      <c r="BN55">
        <v>15.5</v>
      </c>
      <c r="BO55" t="s">
        <v>42</v>
      </c>
      <c r="BP55" s="33">
        <v>1</v>
      </c>
      <c r="BR55">
        <v>15</v>
      </c>
      <c r="BS55">
        <v>15.5</v>
      </c>
      <c r="BT55" t="s">
        <v>42</v>
      </c>
      <c r="BU55" t="str">
        <f t="shared" si="3"/>
        <v>15.5Pop_Den</v>
      </c>
      <c r="BV55">
        <v>1</v>
      </c>
      <c r="CC55">
        <v>29</v>
      </c>
      <c r="CD55">
        <v>29.1</v>
      </c>
      <c r="CE55" t="s">
        <v>350</v>
      </c>
      <c r="CF55" s="33">
        <v>1</v>
      </c>
      <c r="CH55">
        <v>29</v>
      </c>
      <c r="CI55">
        <v>29.1</v>
      </c>
      <c r="CJ55" t="s">
        <v>350</v>
      </c>
      <c r="CK55" t="str">
        <f t="shared" si="4"/>
        <v>29.1Balance</v>
      </c>
      <c r="CL55">
        <v>1</v>
      </c>
    </row>
    <row r="56" spans="2:90" x14ac:dyDescent="0.25">
      <c r="B56">
        <v>15</v>
      </c>
      <c r="E56" s="33">
        <v>9</v>
      </c>
      <c r="G56">
        <v>15</v>
      </c>
      <c r="J56" t="str">
        <f t="shared" si="0"/>
        <v/>
      </c>
      <c r="K56">
        <v>9</v>
      </c>
      <c r="Q56">
        <v>111</v>
      </c>
      <c r="R56">
        <v>111.3</v>
      </c>
      <c r="T56" s="33">
        <v>2</v>
      </c>
      <c r="V56">
        <v>111</v>
      </c>
      <c r="W56">
        <v>111.3</v>
      </c>
      <c r="Y56" t="s">
        <v>1850</v>
      </c>
      <c r="Z56">
        <v>2</v>
      </c>
      <c r="AG56">
        <v>15</v>
      </c>
      <c r="AH56">
        <v>15.1</v>
      </c>
      <c r="AJ56" s="33">
        <v>1</v>
      </c>
      <c r="AL56">
        <v>15</v>
      </c>
      <c r="AM56">
        <v>15.1</v>
      </c>
      <c r="AO56" t="str">
        <f t="shared" si="1"/>
        <v>15.1</v>
      </c>
      <c r="AP56">
        <v>1</v>
      </c>
      <c r="AW56">
        <v>38</v>
      </c>
      <c r="AX56">
        <v>38.5</v>
      </c>
      <c r="AY56" t="s">
        <v>17</v>
      </c>
      <c r="AZ56" s="33">
        <v>2</v>
      </c>
      <c r="BB56">
        <v>38</v>
      </c>
      <c r="BC56">
        <v>38.5</v>
      </c>
      <c r="BD56" t="s">
        <v>17</v>
      </c>
      <c r="BE56" t="str">
        <f t="shared" si="2"/>
        <v>38.5Emp_Den</v>
      </c>
      <c r="BF56">
        <v>2</v>
      </c>
      <c r="BM56">
        <v>17</v>
      </c>
      <c r="BP56" s="33">
        <v>1</v>
      </c>
      <c r="BR56">
        <v>17</v>
      </c>
      <c r="BU56" t="str">
        <f t="shared" si="3"/>
        <v/>
      </c>
      <c r="BV56">
        <v>1</v>
      </c>
      <c r="CC56">
        <v>29</v>
      </c>
      <c r="CD56">
        <v>29.1</v>
      </c>
      <c r="CE56" t="s">
        <v>42</v>
      </c>
      <c r="CF56" s="33">
        <v>1</v>
      </c>
      <c r="CH56">
        <v>29</v>
      </c>
      <c r="CI56">
        <v>29.1</v>
      </c>
      <c r="CJ56" t="s">
        <v>42</v>
      </c>
      <c r="CK56" t="str">
        <f t="shared" si="4"/>
        <v>29.1Pop_Den</v>
      </c>
      <c r="CL56">
        <v>1</v>
      </c>
    </row>
    <row r="57" spans="2:90" x14ac:dyDescent="0.25">
      <c r="B57">
        <v>15</v>
      </c>
      <c r="C57">
        <v>15.1</v>
      </c>
      <c r="E57" s="33">
        <v>1</v>
      </c>
      <c r="G57">
        <v>15</v>
      </c>
      <c r="H57">
        <v>15.1</v>
      </c>
      <c r="J57" t="str">
        <f t="shared" si="0"/>
        <v>15.1</v>
      </c>
      <c r="K57">
        <v>1</v>
      </c>
      <c r="Q57">
        <v>111</v>
      </c>
      <c r="R57">
        <v>111.3</v>
      </c>
      <c r="S57" t="s">
        <v>32</v>
      </c>
      <c r="T57" s="33">
        <v>1</v>
      </c>
      <c r="V57">
        <v>111</v>
      </c>
      <c r="W57">
        <v>111.3</v>
      </c>
      <c r="X57" t="s">
        <v>32</v>
      </c>
      <c r="Y57" t="s">
        <v>1796</v>
      </c>
      <c r="Z57">
        <v>1</v>
      </c>
      <c r="AG57">
        <v>15</v>
      </c>
      <c r="AH57">
        <v>15.1</v>
      </c>
      <c r="AI57" t="s">
        <v>42</v>
      </c>
      <c r="AJ57" s="33">
        <v>1</v>
      </c>
      <c r="AL57">
        <v>15</v>
      </c>
      <c r="AM57" s="16">
        <v>15.1</v>
      </c>
      <c r="AN57" s="16" t="s">
        <v>42</v>
      </c>
      <c r="AO57" t="str">
        <f t="shared" si="1"/>
        <v>15.1Pop_Den</v>
      </c>
      <c r="AP57">
        <v>1</v>
      </c>
      <c r="AW57">
        <v>38</v>
      </c>
      <c r="AX57">
        <v>38.6</v>
      </c>
      <c r="AZ57" s="33">
        <v>4</v>
      </c>
      <c r="BB57">
        <v>38</v>
      </c>
      <c r="BC57">
        <v>38.6</v>
      </c>
      <c r="BE57" t="str">
        <f t="shared" si="2"/>
        <v>38.6</v>
      </c>
      <c r="BF57">
        <v>4</v>
      </c>
      <c r="BM57">
        <v>17</v>
      </c>
      <c r="BN57">
        <v>17.100000000000001</v>
      </c>
      <c r="BP57" s="33">
        <v>1</v>
      </c>
      <c r="BR57">
        <v>17</v>
      </c>
      <c r="BS57">
        <v>17.100000000000001</v>
      </c>
      <c r="BU57" t="str">
        <f t="shared" si="3"/>
        <v>17.1</v>
      </c>
      <c r="BV57">
        <v>1</v>
      </c>
      <c r="CC57">
        <v>36</v>
      </c>
      <c r="CF57" s="33">
        <v>2</v>
      </c>
      <c r="CH57">
        <v>36</v>
      </c>
      <c r="CK57" t="str">
        <f t="shared" si="4"/>
        <v/>
      </c>
      <c r="CL57">
        <v>2</v>
      </c>
    </row>
    <row r="58" spans="2:90" x14ac:dyDescent="0.25">
      <c r="B58">
        <v>15</v>
      </c>
      <c r="C58">
        <v>15.1</v>
      </c>
      <c r="D58" t="s">
        <v>42</v>
      </c>
      <c r="E58" s="33">
        <v>1</v>
      </c>
      <c r="G58">
        <v>15</v>
      </c>
      <c r="H58">
        <v>15.1</v>
      </c>
      <c r="I58" t="s">
        <v>42</v>
      </c>
      <c r="J58" t="str">
        <f t="shared" si="0"/>
        <v>15.1Pop_Den</v>
      </c>
      <c r="K58">
        <v>1</v>
      </c>
      <c r="Q58">
        <v>111</v>
      </c>
      <c r="R58">
        <v>111.3</v>
      </c>
      <c r="S58" t="s">
        <v>88</v>
      </c>
      <c r="T58" s="33">
        <v>1</v>
      </c>
      <c r="V58">
        <v>111</v>
      </c>
      <c r="W58">
        <v>111.3</v>
      </c>
      <c r="X58" t="s">
        <v>88</v>
      </c>
      <c r="Y58" t="s">
        <v>1456</v>
      </c>
      <c r="Z58">
        <v>1</v>
      </c>
      <c r="AG58">
        <v>15</v>
      </c>
      <c r="AH58">
        <v>15.11</v>
      </c>
      <c r="AJ58" s="33">
        <v>1</v>
      </c>
      <c r="AL58">
        <v>15</v>
      </c>
      <c r="AM58">
        <v>15.11</v>
      </c>
      <c r="AO58" t="str">
        <f t="shared" si="1"/>
        <v>15.11</v>
      </c>
      <c r="AP58">
        <v>1</v>
      </c>
      <c r="AW58">
        <v>38</v>
      </c>
      <c r="AX58">
        <v>38.6</v>
      </c>
      <c r="AY58" t="s">
        <v>32</v>
      </c>
      <c r="AZ58" s="33">
        <v>2</v>
      </c>
      <c r="BB58">
        <v>38</v>
      </c>
      <c r="BC58">
        <v>38.6</v>
      </c>
      <c r="BD58" t="s">
        <v>32</v>
      </c>
      <c r="BE58" t="str">
        <f t="shared" si="2"/>
        <v>38.6Act_Den</v>
      </c>
      <c r="BF58">
        <v>2</v>
      </c>
      <c r="BM58">
        <v>17</v>
      </c>
      <c r="BN58">
        <v>17.100000000000001</v>
      </c>
      <c r="BO58" t="s">
        <v>334</v>
      </c>
      <c r="BP58" s="33">
        <v>1</v>
      </c>
      <c r="BR58">
        <v>17</v>
      </c>
      <c r="BS58">
        <v>17.100000000000001</v>
      </c>
      <c r="BT58" t="s">
        <v>334</v>
      </c>
      <c r="BU58" t="str">
        <f t="shared" si="3"/>
        <v>17.1Amenity</v>
      </c>
      <c r="BV58">
        <v>1</v>
      </c>
      <c r="CC58">
        <v>36</v>
      </c>
      <c r="CD58">
        <v>36.1</v>
      </c>
      <c r="CF58" s="33">
        <v>1</v>
      </c>
      <c r="CH58">
        <v>36</v>
      </c>
      <c r="CI58">
        <v>36.1</v>
      </c>
      <c r="CK58" t="str">
        <f t="shared" si="4"/>
        <v>36.1</v>
      </c>
      <c r="CL58">
        <v>1</v>
      </c>
    </row>
    <row r="59" spans="2:90" x14ac:dyDescent="0.25">
      <c r="B59">
        <v>15</v>
      </c>
      <c r="C59">
        <v>15.11</v>
      </c>
      <c r="E59" s="33">
        <v>1</v>
      </c>
      <c r="G59">
        <v>15</v>
      </c>
      <c r="H59">
        <v>15.11</v>
      </c>
      <c r="J59" t="str">
        <f t="shared" si="0"/>
        <v>15.11</v>
      </c>
      <c r="K59">
        <v>1</v>
      </c>
      <c r="Q59">
        <v>115</v>
      </c>
      <c r="T59" s="33">
        <v>3</v>
      </c>
      <c r="V59">
        <v>115</v>
      </c>
      <c r="Y59" t="s">
        <v>20</v>
      </c>
      <c r="Z59">
        <v>3</v>
      </c>
      <c r="AG59">
        <v>15</v>
      </c>
      <c r="AH59">
        <v>15.11</v>
      </c>
      <c r="AI59" t="s">
        <v>42</v>
      </c>
      <c r="AJ59" s="33">
        <v>1</v>
      </c>
      <c r="AL59">
        <v>15</v>
      </c>
      <c r="AM59" s="16">
        <v>15.11</v>
      </c>
      <c r="AN59" s="16" t="s">
        <v>42</v>
      </c>
      <c r="AO59" t="str">
        <f t="shared" si="1"/>
        <v>15.11Pop_Den</v>
      </c>
      <c r="AP59">
        <v>1</v>
      </c>
      <c r="AW59">
        <v>38</v>
      </c>
      <c r="AX59">
        <v>38.6</v>
      </c>
      <c r="AY59" t="s">
        <v>468</v>
      </c>
      <c r="AZ59" s="33">
        <v>1</v>
      </c>
      <c r="BB59">
        <v>38</v>
      </c>
      <c r="BC59">
        <v>38.6</v>
      </c>
      <c r="BD59" t="s">
        <v>468</v>
      </c>
      <c r="BE59" t="str">
        <f t="shared" si="2"/>
        <v>38.6Connectivity</v>
      </c>
      <c r="BF59">
        <v>1</v>
      </c>
      <c r="BM59">
        <v>19</v>
      </c>
      <c r="BP59" s="33">
        <v>3</v>
      </c>
      <c r="BR59">
        <v>19</v>
      </c>
      <c r="BU59" t="str">
        <f t="shared" si="3"/>
        <v/>
      </c>
      <c r="BV59">
        <v>3</v>
      </c>
      <c r="CC59">
        <v>36</v>
      </c>
      <c r="CD59">
        <v>36.1</v>
      </c>
      <c r="CE59" t="s">
        <v>42</v>
      </c>
      <c r="CF59" s="33">
        <v>1</v>
      </c>
      <c r="CH59">
        <v>36</v>
      </c>
      <c r="CI59">
        <v>36.1</v>
      </c>
      <c r="CJ59" t="s">
        <v>42</v>
      </c>
      <c r="CK59" t="str">
        <f t="shared" si="4"/>
        <v>36.1Pop_Den</v>
      </c>
      <c r="CL59">
        <v>1</v>
      </c>
    </row>
    <row r="60" spans="2:90" x14ac:dyDescent="0.25">
      <c r="B60">
        <v>15</v>
      </c>
      <c r="C60">
        <v>15.11</v>
      </c>
      <c r="D60" t="s">
        <v>42</v>
      </c>
      <c r="E60" s="33">
        <v>1</v>
      </c>
      <c r="G60">
        <v>15</v>
      </c>
      <c r="H60">
        <v>15.11</v>
      </c>
      <c r="I60" t="s">
        <v>42</v>
      </c>
      <c r="J60" t="str">
        <f t="shared" si="0"/>
        <v>15.11Pop_Den</v>
      </c>
      <c r="K60">
        <v>1</v>
      </c>
      <c r="Q60">
        <v>115</v>
      </c>
      <c r="R60">
        <v>115.4</v>
      </c>
      <c r="T60" s="33">
        <v>3</v>
      </c>
      <c r="V60">
        <v>115</v>
      </c>
      <c r="W60">
        <v>115.4</v>
      </c>
      <c r="Y60" t="s">
        <v>1851</v>
      </c>
      <c r="Z60">
        <v>3</v>
      </c>
      <c r="AG60">
        <v>15</v>
      </c>
      <c r="AH60">
        <v>15.12</v>
      </c>
      <c r="AJ60" s="33">
        <v>1</v>
      </c>
      <c r="AL60">
        <v>15</v>
      </c>
      <c r="AM60">
        <v>15.12</v>
      </c>
      <c r="AO60" t="str">
        <f t="shared" si="1"/>
        <v>15.12</v>
      </c>
      <c r="AP60">
        <v>1</v>
      </c>
      <c r="AW60">
        <v>38</v>
      </c>
      <c r="AX60">
        <v>38.6</v>
      </c>
      <c r="AY60" t="s">
        <v>42</v>
      </c>
      <c r="AZ60" s="33">
        <v>1</v>
      </c>
      <c r="BB60">
        <v>38</v>
      </c>
      <c r="BC60">
        <v>38.6</v>
      </c>
      <c r="BD60" t="s">
        <v>42</v>
      </c>
      <c r="BE60" t="str">
        <f t="shared" si="2"/>
        <v>38.6Pop_Den</v>
      </c>
      <c r="BF60">
        <v>1</v>
      </c>
      <c r="BM60">
        <v>19</v>
      </c>
      <c r="BN60">
        <v>19.100000000000001</v>
      </c>
      <c r="BP60" s="33">
        <v>3</v>
      </c>
      <c r="BR60">
        <v>19</v>
      </c>
      <c r="BS60">
        <v>19.100000000000001</v>
      </c>
      <c r="BU60" t="str">
        <f t="shared" si="3"/>
        <v>19.1</v>
      </c>
      <c r="BV60">
        <v>3</v>
      </c>
      <c r="CC60">
        <v>36</v>
      </c>
      <c r="CD60">
        <v>36.200000000000003</v>
      </c>
      <c r="CF60" s="33">
        <v>1</v>
      </c>
      <c r="CH60">
        <v>36</v>
      </c>
      <c r="CI60">
        <v>36.200000000000003</v>
      </c>
      <c r="CK60" t="str">
        <f t="shared" si="4"/>
        <v>36.2</v>
      </c>
      <c r="CL60">
        <v>1</v>
      </c>
    </row>
    <row r="61" spans="2:90" x14ac:dyDescent="0.25">
      <c r="B61">
        <v>15</v>
      </c>
      <c r="C61">
        <v>15.12</v>
      </c>
      <c r="E61" s="33">
        <v>1</v>
      </c>
      <c r="G61">
        <v>15</v>
      </c>
      <c r="H61">
        <v>15.12</v>
      </c>
      <c r="J61" t="str">
        <f t="shared" si="0"/>
        <v>15.12</v>
      </c>
      <c r="K61">
        <v>1</v>
      </c>
      <c r="Q61">
        <v>115</v>
      </c>
      <c r="R61">
        <v>115.4</v>
      </c>
      <c r="S61" t="s">
        <v>334</v>
      </c>
      <c r="T61" s="33">
        <v>2</v>
      </c>
      <c r="V61">
        <v>115</v>
      </c>
      <c r="W61">
        <v>115.4</v>
      </c>
      <c r="X61" t="s">
        <v>334</v>
      </c>
      <c r="Y61" t="s">
        <v>1658</v>
      </c>
      <c r="Z61">
        <v>2</v>
      </c>
      <c r="AG61">
        <v>15</v>
      </c>
      <c r="AH61">
        <v>15.12</v>
      </c>
      <c r="AI61" t="s">
        <v>42</v>
      </c>
      <c r="AJ61" s="33">
        <v>1</v>
      </c>
      <c r="AL61">
        <v>15</v>
      </c>
      <c r="AM61" s="16">
        <v>15.12</v>
      </c>
      <c r="AN61" s="16" t="s">
        <v>42</v>
      </c>
      <c r="AO61" t="str">
        <f t="shared" si="1"/>
        <v>15.12Pop_Den</v>
      </c>
      <c r="AP61">
        <v>1</v>
      </c>
      <c r="AW61">
        <v>39</v>
      </c>
      <c r="AZ61" s="33">
        <v>1</v>
      </c>
      <c r="BB61">
        <v>39</v>
      </c>
      <c r="BE61" t="str">
        <f t="shared" si="2"/>
        <v/>
      </c>
      <c r="BF61">
        <v>1</v>
      </c>
      <c r="BM61">
        <v>19</v>
      </c>
      <c r="BN61">
        <v>19.100000000000001</v>
      </c>
      <c r="BO61" t="s">
        <v>17</v>
      </c>
      <c r="BP61" s="33">
        <v>1</v>
      </c>
      <c r="BR61">
        <v>19</v>
      </c>
      <c r="BS61">
        <v>19.100000000000001</v>
      </c>
      <c r="BT61" t="s">
        <v>17</v>
      </c>
      <c r="BU61" t="str">
        <f t="shared" si="3"/>
        <v>19.1Emp_Den</v>
      </c>
      <c r="BV61">
        <v>1</v>
      </c>
      <c r="CC61">
        <v>36</v>
      </c>
      <c r="CD61">
        <v>36.200000000000003</v>
      </c>
      <c r="CE61" t="s">
        <v>88</v>
      </c>
      <c r="CF61" s="33">
        <v>1</v>
      </c>
      <c r="CH61">
        <v>36</v>
      </c>
      <c r="CI61">
        <v>36.200000000000003</v>
      </c>
      <c r="CJ61" t="s">
        <v>88</v>
      </c>
      <c r="CK61" t="str">
        <f t="shared" si="4"/>
        <v>36.2Comm_Den</v>
      </c>
      <c r="CL61">
        <v>1</v>
      </c>
    </row>
    <row r="62" spans="2:90" x14ac:dyDescent="0.25">
      <c r="B62">
        <v>15</v>
      </c>
      <c r="C62">
        <v>15.12</v>
      </c>
      <c r="D62" t="s">
        <v>42</v>
      </c>
      <c r="E62" s="33">
        <v>1</v>
      </c>
      <c r="G62">
        <v>15</v>
      </c>
      <c r="H62">
        <v>15.12</v>
      </c>
      <c r="I62" t="s">
        <v>42</v>
      </c>
      <c r="J62" t="str">
        <f t="shared" si="0"/>
        <v>15.12Pop_Den</v>
      </c>
      <c r="K62">
        <v>1</v>
      </c>
      <c r="Q62">
        <v>115</v>
      </c>
      <c r="R62">
        <v>115.4</v>
      </c>
      <c r="S62" t="s">
        <v>468</v>
      </c>
      <c r="T62" s="33">
        <v>1</v>
      </c>
      <c r="V62">
        <v>115</v>
      </c>
      <c r="W62">
        <v>115.4</v>
      </c>
      <c r="X62" t="s">
        <v>468</v>
      </c>
      <c r="Y62" t="s">
        <v>1776</v>
      </c>
      <c r="Z62">
        <v>1</v>
      </c>
      <c r="AG62">
        <v>15</v>
      </c>
      <c r="AH62">
        <v>15.13</v>
      </c>
      <c r="AJ62" s="33">
        <v>1</v>
      </c>
      <c r="AL62">
        <v>15</v>
      </c>
      <c r="AM62">
        <v>15.13</v>
      </c>
      <c r="AO62" t="str">
        <f t="shared" si="1"/>
        <v>15.13</v>
      </c>
      <c r="AP62">
        <v>1</v>
      </c>
      <c r="AW62">
        <v>39</v>
      </c>
      <c r="AX62">
        <v>39.1</v>
      </c>
      <c r="AZ62" s="33">
        <v>1</v>
      </c>
      <c r="BB62">
        <v>39</v>
      </c>
      <c r="BC62">
        <v>39.1</v>
      </c>
      <c r="BE62" t="str">
        <f t="shared" si="2"/>
        <v>39.1</v>
      </c>
      <c r="BF62">
        <v>1</v>
      </c>
      <c r="BM62">
        <v>19</v>
      </c>
      <c r="BN62">
        <v>19.100000000000001</v>
      </c>
      <c r="BO62" t="s">
        <v>42</v>
      </c>
      <c r="BP62" s="33">
        <v>2</v>
      </c>
      <c r="BR62">
        <v>19</v>
      </c>
      <c r="BS62">
        <v>19.100000000000001</v>
      </c>
      <c r="BT62" t="s">
        <v>42</v>
      </c>
      <c r="BU62" t="str">
        <f t="shared" si="3"/>
        <v>19.1Pop_Den</v>
      </c>
      <c r="BV62">
        <v>2</v>
      </c>
      <c r="CC62">
        <v>37</v>
      </c>
      <c r="CF62" s="33">
        <v>7</v>
      </c>
      <c r="CH62">
        <v>37</v>
      </c>
      <c r="CK62" t="str">
        <f t="shared" si="4"/>
        <v/>
      </c>
      <c r="CL62">
        <v>7</v>
      </c>
    </row>
    <row r="63" spans="2:90" x14ac:dyDescent="0.25">
      <c r="B63">
        <v>15</v>
      </c>
      <c r="C63">
        <v>15.13</v>
      </c>
      <c r="E63" s="33">
        <v>1</v>
      </c>
      <c r="G63">
        <v>15</v>
      </c>
      <c r="H63">
        <v>15.13</v>
      </c>
      <c r="J63" t="str">
        <f t="shared" si="0"/>
        <v>15.13</v>
      </c>
      <c r="K63">
        <v>1</v>
      </c>
      <c r="Q63">
        <v>117</v>
      </c>
      <c r="T63" s="33">
        <v>2</v>
      </c>
      <c r="V63">
        <v>117</v>
      </c>
      <c r="Y63" t="s">
        <v>20</v>
      </c>
      <c r="Z63">
        <v>2</v>
      </c>
      <c r="AG63">
        <v>15</v>
      </c>
      <c r="AH63">
        <v>15.13</v>
      </c>
      <c r="AI63" t="s">
        <v>42</v>
      </c>
      <c r="AJ63" s="33">
        <v>1</v>
      </c>
      <c r="AL63">
        <v>15</v>
      </c>
      <c r="AM63" s="16">
        <v>15.13</v>
      </c>
      <c r="AN63" s="16" t="s">
        <v>42</v>
      </c>
      <c r="AO63" t="str">
        <f t="shared" si="1"/>
        <v>15.13Pop_Den</v>
      </c>
      <c r="AP63">
        <v>1</v>
      </c>
      <c r="AW63">
        <v>39</v>
      </c>
      <c r="AX63">
        <v>39.1</v>
      </c>
      <c r="AY63" t="s">
        <v>42</v>
      </c>
      <c r="AZ63" s="33">
        <v>1</v>
      </c>
      <c r="BB63">
        <v>39</v>
      </c>
      <c r="BC63">
        <v>39.1</v>
      </c>
      <c r="BD63" t="s">
        <v>42</v>
      </c>
      <c r="BE63" t="str">
        <f t="shared" si="2"/>
        <v>39.1Pop_Den</v>
      </c>
      <c r="BF63">
        <v>1</v>
      </c>
      <c r="BM63">
        <v>25</v>
      </c>
      <c r="BP63" s="33">
        <v>5</v>
      </c>
      <c r="BR63">
        <v>25</v>
      </c>
      <c r="BU63" t="str">
        <f t="shared" si="3"/>
        <v/>
      </c>
      <c r="BV63">
        <v>5</v>
      </c>
      <c r="CC63">
        <v>37</v>
      </c>
      <c r="CD63">
        <v>37.1</v>
      </c>
      <c r="CF63" s="33">
        <v>5</v>
      </c>
      <c r="CH63">
        <v>37</v>
      </c>
      <c r="CI63">
        <v>37.1</v>
      </c>
      <c r="CK63" t="str">
        <f t="shared" si="4"/>
        <v>37.1</v>
      </c>
      <c r="CL63">
        <v>5</v>
      </c>
    </row>
    <row r="64" spans="2:90" x14ac:dyDescent="0.25">
      <c r="B64">
        <v>15</v>
      </c>
      <c r="C64">
        <v>15.13</v>
      </c>
      <c r="D64" t="s">
        <v>42</v>
      </c>
      <c r="E64" s="33">
        <v>1</v>
      </c>
      <c r="G64">
        <v>15</v>
      </c>
      <c r="H64">
        <v>15.13</v>
      </c>
      <c r="I64" t="s">
        <v>42</v>
      </c>
      <c r="J64" t="str">
        <f t="shared" si="0"/>
        <v>15.13Pop_Den</v>
      </c>
      <c r="K64">
        <v>1</v>
      </c>
      <c r="Q64">
        <v>117</v>
      </c>
      <c r="R64">
        <v>117.1</v>
      </c>
      <c r="T64" s="33">
        <v>2</v>
      </c>
      <c r="V64">
        <v>117</v>
      </c>
      <c r="W64">
        <v>117.1</v>
      </c>
      <c r="Y64" t="s">
        <v>1852</v>
      </c>
      <c r="Z64">
        <v>2</v>
      </c>
      <c r="AG64">
        <v>15</v>
      </c>
      <c r="AH64">
        <v>15.14</v>
      </c>
      <c r="AJ64" s="33">
        <v>1</v>
      </c>
      <c r="AL64">
        <v>15</v>
      </c>
      <c r="AM64">
        <v>15.14</v>
      </c>
      <c r="AO64" t="str">
        <f t="shared" si="1"/>
        <v>15.14</v>
      </c>
      <c r="AP64">
        <v>1</v>
      </c>
      <c r="AW64">
        <v>44</v>
      </c>
      <c r="AZ64" s="33">
        <v>3</v>
      </c>
      <c r="BB64">
        <v>44</v>
      </c>
      <c r="BE64" t="str">
        <f t="shared" si="2"/>
        <v/>
      </c>
      <c r="BF64">
        <v>3</v>
      </c>
      <c r="BM64">
        <v>25</v>
      </c>
      <c r="BN64">
        <v>25.1</v>
      </c>
      <c r="BP64" s="33">
        <v>1</v>
      </c>
      <c r="BR64">
        <v>25</v>
      </c>
      <c r="BS64">
        <v>25.1</v>
      </c>
      <c r="BU64" t="str">
        <f t="shared" si="3"/>
        <v>25.1</v>
      </c>
      <c r="BV64">
        <v>1</v>
      </c>
      <c r="CC64">
        <v>37</v>
      </c>
      <c r="CD64">
        <v>37.1</v>
      </c>
      <c r="CE64" t="s">
        <v>32</v>
      </c>
      <c r="CF64" s="33">
        <v>1</v>
      </c>
      <c r="CH64">
        <v>37</v>
      </c>
      <c r="CI64">
        <v>37.1</v>
      </c>
      <c r="CJ64" t="s">
        <v>32</v>
      </c>
      <c r="CK64" t="str">
        <f t="shared" si="4"/>
        <v>37.1Act_Den</v>
      </c>
      <c r="CL64">
        <v>1</v>
      </c>
    </row>
    <row r="65" spans="2:90" x14ac:dyDescent="0.25">
      <c r="B65">
        <v>15</v>
      </c>
      <c r="C65">
        <v>15.14</v>
      </c>
      <c r="E65" s="33">
        <v>1</v>
      </c>
      <c r="G65">
        <v>15</v>
      </c>
      <c r="H65">
        <v>15.14</v>
      </c>
      <c r="J65" t="str">
        <f t="shared" si="0"/>
        <v>15.14</v>
      </c>
      <c r="K65">
        <v>1</v>
      </c>
      <c r="Q65">
        <v>117</v>
      </c>
      <c r="R65">
        <v>117.1</v>
      </c>
      <c r="S65" t="s">
        <v>645</v>
      </c>
      <c r="T65" s="33">
        <v>1</v>
      </c>
      <c r="V65">
        <v>117</v>
      </c>
      <c r="W65">
        <v>117.1</v>
      </c>
      <c r="X65" t="s">
        <v>645</v>
      </c>
      <c r="Y65" t="s">
        <v>1500</v>
      </c>
      <c r="Z65">
        <v>1</v>
      </c>
      <c r="AG65">
        <v>15</v>
      </c>
      <c r="AH65">
        <v>15.14</v>
      </c>
      <c r="AI65" t="s">
        <v>42</v>
      </c>
      <c r="AJ65" s="33">
        <v>1</v>
      </c>
      <c r="AL65">
        <v>15</v>
      </c>
      <c r="AM65" s="16">
        <v>15.14</v>
      </c>
      <c r="AN65" s="16" t="s">
        <v>42</v>
      </c>
      <c r="AO65" t="str">
        <f t="shared" si="1"/>
        <v>15.14Pop_Den</v>
      </c>
      <c r="AP65">
        <v>1</v>
      </c>
      <c r="AW65">
        <v>44</v>
      </c>
      <c r="AX65">
        <v>44.1</v>
      </c>
      <c r="AZ65" s="33">
        <v>1</v>
      </c>
      <c r="BB65">
        <v>44</v>
      </c>
      <c r="BC65">
        <v>44.1</v>
      </c>
      <c r="BE65" t="str">
        <f t="shared" si="2"/>
        <v>44.1</v>
      </c>
      <c r="BF65">
        <v>1</v>
      </c>
      <c r="BM65">
        <v>25</v>
      </c>
      <c r="BN65">
        <v>25.1</v>
      </c>
      <c r="BO65" t="s">
        <v>350</v>
      </c>
      <c r="BP65" s="33">
        <v>1</v>
      </c>
      <c r="BR65">
        <v>25</v>
      </c>
      <c r="BS65">
        <v>25.1</v>
      </c>
      <c r="BT65" t="s">
        <v>350</v>
      </c>
      <c r="BU65" t="str">
        <f t="shared" si="3"/>
        <v>25.1Balance</v>
      </c>
      <c r="BV65">
        <v>1</v>
      </c>
      <c r="CC65">
        <v>37</v>
      </c>
      <c r="CD65">
        <v>37.1</v>
      </c>
      <c r="CE65" t="s">
        <v>468</v>
      </c>
      <c r="CF65" s="33">
        <v>2</v>
      </c>
      <c r="CH65">
        <v>37</v>
      </c>
      <c r="CI65">
        <v>37.1</v>
      </c>
      <c r="CJ65" t="s">
        <v>468</v>
      </c>
      <c r="CK65" t="str">
        <f t="shared" si="4"/>
        <v>37.1Connectivity</v>
      </c>
      <c r="CL65">
        <v>2</v>
      </c>
    </row>
    <row r="66" spans="2:90" x14ac:dyDescent="0.25">
      <c r="B66">
        <v>15</v>
      </c>
      <c r="C66">
        <v>15.14</v>
      </c>
      <c r="D66" t="s">
        <v>42</v>
      </c>
      <c r="E66" s="33">
        <v>1</v>
      </c>
      <c r="G66">
        <v>15</v>
      </c>
      <c r="H66">
        <v>15.14</v>
      </c>
      <c r="I66" t="s">
        <v>42</v>
      </c>
      <c r="J66" t="str">
        <f t="shared" si="0"/>
        <v>15.14Pop_Den</v>
      </c>
      <c r="K66">
        <v>1</v>
      </c>
      <c r="Q66">
        <v>117</v>
      </c>
      <c r="R66">
        <v>117.1</v>
      </c>
      <c r="S66" t="s">
        <v>42</v>
      </c>
      <c r="T66" s="33">
        <v>1</v>
      </c>
      <c r="V66">
        <v>117</v>
      </c>
      <c r="W66">
        <v>117.1</v>
      </c>
      <c r="X66" t="s">
        <v>42</v>
      </c>
      <c r="Y66" t="s">
        <v>1617</v>
      </c>
      <c r="Z66">
        <v>1</v>
      </c>
      <c r="AG66">
        <v>15</v>
      </c>
      <c r="AH66">
        <v>15.2</v>
      </c>
      <c r="AJ66" s="33">
        <v>1</v>
      </c>
      <c r="AL66">
        <v>15</v>
      </c>
      <c r="AM66">
        <v>15.2</v>
      </c>
      <c r="AO66" t="str">
        <f t="shared" si="1"/>
        <v>15.2</v>
      </c>
      <c r="AP66">
        <v>1</v>
      </c>
      <c r="AW66">
        <v>44</v>
      </c>
      <c r="AX66">
        <v>44.1</v>
      </c>
      <c r="AY66" t="s">
        <v>1401</v>
      </c>
      <c r="AZ66" s="33">
        <v>1</v>
      </c>
      <c r="BB66">
        <v>44</v>
      </c>
      <c r="BC66">
        <v>44.1</v>
      </c>
      <c r="BD66" t="s">
        <v>1401</v>
      </c>
      <c r="BE66" t="str">
        <f t="shared" si="2"/>
        <v>44.1Centrality</v>
      </c>
      <c r="BF66">
        <v>1</v>
      </c>
      <c r="BM66">
        <v>25</v>
      </c>
      <c r="BN66">
        <v>25.2</v>
      </c>
      <c r="BP66" s="33">
        <v>1</v>
      </c>
      <c r="BR66">
        <v>25</v>
      </c>
      <c r="BS66">
        <v>25.2</v>
      </c>
      <c r="BU66" t="str">
        <f t="shared" si="3"/>
        <v>25.2</v>
      </c>
      <c r="BV66">
        <v>1</v>
      </c>
      <c r="CC66">
        <v>37</v>
      </c>
      <c r="CD66">
        <v>37.1</v>
      </c>
      <c r="CE66" t="s">
        <v>42</v>
      </c>
      <c r="CF66" s="33">
        <v>2</v>
      </c>
      <c r="CH66">
        <v>37</v>
      </c>
      <c r="CI66">
        <v>37.1</v>
      </c>
      <c r="CJ66" t="s">
        <v>42</v>
      </c>
      <c r="CK66" t="str">
        <f t="shared" si="4"/>
        <v>37.1Pop_Den</v>
      </c>
      <c r="CL66">
        <v>2</v>
      </c>
    </row>
    <row r="67" spans="2:90" x14ac:dyDescent="0.25">
      <c r="B67">
        <v>15</v>
      </c>
      <c r="C67">
        <v>15.2</v>
      </c>
      <c r="E67" s="33">
        <v>1</v>
      </c>
      <c r="G67">
        <v>15</v>
      </c>
      <c r="H67">
        <v>15.2</v>
      </c>
      <c r="J67" t="str">
        <f t="shared" si="0"/>
        <v>15.2</v>
      </c>
      <c r="K67">
        <v>1</v>
      </c>
      <c r="Q67">
        <v>128</v>
      </c>
      <c r="T67" s="33">
        <v>5</v>
      </c>
      <c r="V67">
        <v>128</v>
      </c>
      <c r="Y67" t="s">
        <v>20</v>
      </c>
      <c r="Z67">
        <v>5</v>
      </c>
      <c r="AG67">
        <v>15</v>
      </c>
      <c r="AH67">
        <v>15.2</v>
      </c>
      <c r="AI67" t="s">
        <v>42</v>
      </c>
      <c r="AJ67" s="33">
        <v>1</v>
      </c>
      <c r="AL67">
        <v>15</v>
      </c>
      <c r="AM67" s="16">
        <v>15.2</v>
      </c>
      <c r="AN67" s="16" t="s">
        <v>42</v>
      </c>
      <c r="AO67" t="str">
        <f t="shared" si="1"/>
        <v>15.2Pop_Den</v>
      </c>
      <c r="AP67">
        <v>1</v>
      </c>
      <c r="AW67">
        <v>44</v>
      </c>
      <c r="AX67">
        <v>44.2</v>
      </c>
      <c r="AZ67" s="33">
        <v>1</v>
      </c>
      <c r="BB67">
        <v>44</v>
      </c>
      <c r="BC67">
        <v>44.2</v>
      </c>
      <c r="BE67" t="str">
        <f t="shared" si="2"/>
        <v>44.2</v>
      </c>
      <c r="BF67">
        <v>1</v>
      </c>
      <c r="BM67">
        <v>25</v>
      </c>
      <c r="BN67">
        <v>25.2</v>
      </c>
      <c r="BO67" t="s">
        <v>350</v>
      </c>
      <c r="BP67" s="33">
        <v>1</v>
      </c>
      <c r="BR67">
        <v>25</v>
      </c>
      <c r="BS67">
        <v>25.2</v>
      </c>
      <c r="BT67" t="s">
        <v>350</v>
      </c>
      <c r="BU67" t="str">
        <f t="shared" si="3"/>
        <v>25.2Balance</v>
      </c>
      <c r="BV67">
        <v>1</v>
      </c>
      <c r="CC67">
        <v>37</v>
      </c>
      <c r="CD67">
        <v>37.200000000000003</v>
      </c>
      <c r="CF67" s="33">
        <v>1</v>
      </c>
      <c r="CH67">
        <v>37</v>
      </c>
      <c r="CI67">
        <v>37.200000000000003</v>
      </c>
      <c r="CK67" t="str">
        <f t="shared" si="4"/>
        <v>37.2</v>
      </c>
      <c r="CL67">
        <v>1</v>
      </c>
    </row>
    <row r="68" spans="2:90" x14ac:dyDescent="0.25">
      <c r="B68">
        <v>15</v>
      </c>
      <c r="C68">
        <v>15.2</v>
      </c>
      <c r="D68" t="s">
        <v>42</v>
      </c>
      <c r="E68" s="33">
        <v>1</v>
      </c>
      <c r="G68">
        <v>15</v>
      </c>
      <c r="H68">
        <v>15.2</v>
      </c>
      <c r="I68" t="s">
        <v>42</v>
      </c>
      <c r="J68" t="str">
        <f t="shared" si="0"/>
        <v>15.2Pop_Den</v>
      </c>
      <c r="K68">
        <v>1</v>
      </c>
      <c r="Q68">
        <v>128</v>
      </c>
      <c r="R68">
        <v>128.1</v>
      </c>
      <c r="T68" s="33">
        <v>5</v>
      </c>
      <c r="V68">
        <v>128</v>
      </c>
      <c r="W68">
        <v>128.1</v>
      </c>
      <c r="Y68" t="s">
        <v>1853</v>
      </c>
      <c r="Z68">
        <v>5</v>
      </c>
      <c r="AG68">
        <v>15</v>
      </c>
      <c r="AH68">
        <v>15.3</v>
      </c>
      <c r="AJ68" s="33">
        <v>1</v>
      </c>
      <c r="AL68">
        <v>15</v>
      </c>
      <c r="AM68">
        <v>15.3</v>
      </c>
      <c r="AO68" t="str">
        <f t="shared" si="1"/>
        <v>15.3</v>
      </c>
      <c r="AP68">
        <v>1</v>
      </c>
      <c r="AW68">
        <v>44</v>
      </c>
      <c r="AX68">
        <v>44.2</v>
      </c>
      <c r="AY68" t="s">
        <v>1401</v>
      </c>
      <c r="AZ68" s="33">
        <v>1</v>
      </c>
      <c r="BB68">
        <v>44</v>
      </c>
      <c r="BC68">
        <v>44.2</v>
      </c>
      <c r="BD68" t="s">
        <v>1401</v>
      </c>
      <c r="BE68" t="str">
        <f t="shared" si="2"/>
        <v>44.2Centrality</v>
      </c>
      <c r="BF68">
        <v>1</v>
      </c>
      <c r="BM68">
        <v>25</v>
      </c>
      <c r="BN68">
        <v>25.3</v>
      </c>
      <c r="BP68" s="33">
        <v>1</v>
      </c>
      <c r="BR68">
        <v>25</v>
      </c>
      <c r="BS68">
        <v>25.3</v>
      </c>
      <c r="BU68" t="str">
        <f t="shared" si="3"/>
        <v>25.3</v>
      </c>
      <c r="BV68">
        <v>1</v>
      </c>
      <c r="CC68">
        <v>37</v>
      </c>
      <c r="CD68">
        <v>37.200000000000003</v>
      </c>
      <c r="CE68" t="s">
        <v>42</v>
      </c>
      <c r="CF68" s="33">
        <v>1</v>
      </c>
      <c r="CH68">
        <v>37</v>
      </c>
      <c r="CI68">
        <v>37.200000000000003</v>
      </c>
      <c r="CJ68" t="s">
        <v>42</v>
      </c>
      <c r="CK68" t="str">
        <f t="shared" si="4"/>
        <v>37.2Pop_Den</v>
      </c>
      <c r="CL68">
        <v>1</v>
      </c>
    </row>
    <row r="69" spans="2:90" x14ac:dyDescent="0.25">
      <c r="B69">
        <v>15</v>
      </c>
      <c r="C69">
        <v>15.3</v>
      </c>
      <c r="E69" s="33">
        <v>1</v>
      </c>
      <c r="G69">
        <v>15</v>
      </c>
      <c r="H69">
        <v>15.3</v>
      </c>
      <c r="J69" t="str">
        <f t="shared" si="0"/>
        <v>15.3</v>
      </c>
      <c r="K69">
        <v>1</v>
      </c>
      <c r="Q69">
        <v>128</v>
      </c>
      <c r="R69">
        <v>128.1</v>
      </c>
      <c r="S69" t="s">
        <v>17</v>
      </c>
      <c r="T69" s="33">
        <v>2</v>
      </c>
      <c r="V69">
        <v>128</v>
      </c>
      <c r="W69">
        <v>128.1</v>
      </c>
      <c r="X69" t="s">
        <v>17</v>
      </c>
      <c r="Y69" t="s">
        <v>1540</v>
      </c>
      <c r="Z69">
        <v>2</v>
      </c>
      <c r="AG69">
        <v>15</v>
      </c>
      <c r="AH69">
        <v>15.3</v>
      </c>
      <c r="AI69" t="s">
        <v>42</v>
      </c>
      <c r="AJ69" s="33">
        <v>1</v>
      </c>
      <c r="AL69">
        <v>15</v>
      </c>
      <c r="AM69" s="16">
        <v>15.3</v>
      </c>
      <c r="AN69" s="16" t="s">
        <v>42</v>
      </c>
      <c r="AO69" t="str">
        <f t="shared" si="1"/>
        <v>15.3Pop_Den</v>
      </c>
      <c r="AP69">
        <v>1</v>
      </c>
      <c r="AW69">
        <v>44</v>
      </c>
      <c r="AX69">
        <v>44.3</v>
      </c>
      <c r="AZ69" s="33">
        <v>1</v>
      </c>
      <c r="BB69">
        <v>44</v>
      </c>
      <c r="BC69">
        <v>44.3</v>
      </c>
      <c r="BE69" t="str">
        <f t="shared" si="2"/>
        <v>44.3</v>
      </c>
      <c r="BF69">
        <v>1</v>
      </c>
      <c r="BM69">
        <v>25</v>
      </c>
      <c r="BN69">
        <v>25.3</v>
      </c>
      <c r="BO69" t="s">
        <v>350</v>
      </c>
      <c r="BP69" s="33">
        <v>1</v>
      </c>
      <c r="BR69">
        <v>25</v>
      </c>
      <c r="BS69">
        <v>25.3</v>
      </c>
      <c r="BT69" t="s">
        <v>350</v>
      </c>
      <c r="BU69" t="str">
        <f t="shared" si="3"/>
        <v>25.3Balance</v>
      </c>
      <c r="BV69">
        <v>1</v>
      </c>
      <c r="CC69">
        <v>37</v>
      </c>
      <c r="CD69">
        <v>37.299999999999997</v>
      </c>
      <c r="CF69" s="33">
        <v>1</v>
      </c>
      <c r="CH69">
        <v>37</v>
      </c>
      <c r="CI69">
        <v>37.299999999999997</v>
      </c>
      <c r="CK69" t="str">
        <f t="shared" si="4"/>
        <v>37.3</v>
      </c>
      <c r="CL69">
        <v>1</v>
      </c>
    </row>
    <row r="70" spans="2:90" x14ac:dyDescent="0.25">
      <c r="B70">
        <v>15</v>
      </c>
      <c r="C70">
        <v>15.3</v>
      </c>
      <c r="D70" t="s">
        <v>42</v>
      </c>
      <c r="E70" s="33">
        <v>1</v>
      </c>
      <c r="G70">
        <v>15</v>
      </c>
      <c r="H70">
        <v>15.3</v>
      </c>
      <c r="I70" t="s">
        <v>42</v>
      </c>
      <c r="J70" t="str">
        <f t="shared" si="0"/>
        <v>15.3Pop_Den</v>
      </c>
      <c r="K70">
        <v>1</v>
      </c>
      <c r="Q70">
        <v>128</v>
      </c>
      <c r="R70">
        <v>128.1</v>
      </c>
      <c r="S70" t="s">
        <v>709</v>
      </c>
      <c r="T70" s="33">
        <v>1</v>
      </c>
      <c r="V70">
        <v>128</v>
      </c>
      <c r="W70">
        <v>128.1</v>
      </c>
      <c r="X70" t="s">
        <v>709</v>
      </c>
      <c r="Y70" t="s">
        <v>1854</v>
      </c>
      <c r="Z70">
        <v>1</v>
      </c>
      <c r="AG70">
        <v>15</v>
      </c>
      <c r="AH70">
        <v>15.4</v>
      </c>
      <c r="AJ70" s="33">
        <v>1</v>
      </c>
      <c r="AL70">
        <v>15</v>
      </c>
      <c r="AM70">
        <v>15.4</v>
      </c>
      <c r="AO70" t="str">
        <f t="shared" si="1"/>
        <v>15.4</v>
      </c>
      <c r="AP70">
        <v>1</v>
      </c>
      <c r="AW70">
        <v>44</v>
      </c>
      <c r="AX70">
        <v>44.3</v>
      </c>
      <c r="AY70" t="s">
        <v>1401</v>
      </c>
      <c r="AZ70" s="33">
        <v>1</v>
      </c>
      <c r="BB70">
        <v>44</v>
      </c>
      <c r="BC70">
        <v>44.3</v>
      </c>
      <c r="BD70" t="s">
        <v>1401</v>
      </c>
      <c r="BE70" t="str">
        <f t="shared" si="2"/>
        <v>44.3Centrality</v>
      </c>
      <c r="BF70">
        <v>1</v>
      </c>
      <c r="BM70">
        <v>25</v>
      </c>
      <c r="BN70">
        <v>25.4</v>
      </c>
      <c r="BP70" s="33">
        <v>1</v>
      </c>
      <c r="BR70">
        <v>25</v>
      </c>
      <c r="BS70">
        <v>25.4</v>
      </c>
      <c r="BU70" t="str">
        <f t="shared" si="3"/>
        <v>25.4</v>
      </c>
      <c r="BV70">
        <v>1</v>
      </c>
      <c r="CC70">
        <v>37</v>
      </c>
      <c r="CD70">
        <v>37.299999999999997</v>
      </c>
      <c r="CE70" t="s">
        <v>42</v>
      </c>
      <c r="CF70" s="33">
        <v>1</v>
      </c>
      <c r="CH70">
        <v>37</v>
      </c>
      <c r="CI70">
        <v>37.299999999999997</v>
      </c>
      <c r="CJ70" t="s">
        <v>42</v>
      </c>
      <c r="CK70" t="str">
        <f t="shared" si="4"/>
        <v>37.3Pop_Den</v>
      </c>
      <c r="CL70">
        <v>1</v>
      </c>
    </row>
    <row r="71" spans="2:90" x14ac:dyDescent="0.25">
      <c r="B71">
        <v>15</v>
      </c>
      <c r="C71">
        <v>15.4</v>
      </c>
      <c r="E71" s="33">
        <v>1</v>
      </c>
      <c r="G71">
        <v>15</v>
      </c>
      <c r="H71">
        <v>15.4</v>
      </c>
      <c r="J71" t="str">
        <f t="shared" si="0"/>
        <v>15.4</v>
      </c>
      <c r="K71">
        <v>1</v>
      </c>
      <c r="Q71">
        <v>128</v>
      </c>
      <c r="R71">
        <v>128.1</v>
      </c>
      <c r="S71" t="s">
        <v>42</v>
      </c>
      <c r="T71" s="33">
        <v>2</v>
      </c>
      <c r="V71">
        <v>128</v>
      </c>
      <c r="W71">
        <v>128.1</v>
      </c>
      <c r="X71" t="s">
        <v>42</v>
      </c>
      <c r="Y71" t="s">
        <v>1855</v>
      </c>
      <c r="Z71">
        <v>2</v>
      </c>
      <c r="AG71">
        <v>15</v>
      </c>
      <c r="AH71">
        <v>15.4</v>
      </c>
      <c r="AI71" t="s">
        <v>42</v>
      </c>
      <c r="AJ71" s="33">
        <v>1</v>
      </c>
      <c r="AL71" s="36">
        <v>15</v>
      </c>
      <c r="AM71" s="36">
        <v>15.4</v>
      </c>
      <c r="AN71" s="36" t="s">
        <v>42</v>
      </c>
      <c r="AO71" t="str">
        <f t="shared" si="1"/>
        <v>15.4Pop_Den</v>
      </c>
      <c r="AP71">
        <v>1</v>
      </c>
      <c r="AW71">
        <v>45</v>
      </c>
      <c r="AZ71" s="33">
        <v>1</v>
      </c>
      <c r="BB71">
        <v>45</v>
      </c>
      <c r="BE71" t="str">
        <f t="shared" si="2"/>
        <v/>
      </c>
      <c r="BF71">
        <v>1</v>
      </c>
      <c r="BM71">
        <v>25</v>
      </c>
      <c r="BN71">
        <v>25.4</v>
      </c>
      <c r="BO71" t="s">
        <v>350</v>
      </c>
      <c r="BP71" s="33">
        <v>1</v>
      </c>
      <c r="BR71">
        <v>25</v>
      </c>
      <c r="BS71">
        <v>25.4</v>
      </c>
      <c r="BT71" t="s">
        <v>350</v>
      </c>
      <c r="BU71" t="str">
        <f t="shared" si="3"/>
        <v>25.4Balance</v>
      </c>
      <c r="BV71">
        <v>1</v>
      </c>
      <c r="CC71">
        <v>38</v>
      </c>
      <c r="CF71" s="33">
        <v>17</v>
      </c>
      <c r="CH71">
        <v>38</v>
      </c>
      <c r="CK71" t="str">
        <f t="shared" si="4"/>
        <v/>
      </c>
      <c r="CL71">
        <v>17</v>
      </c>
    </row>
    <row r="72" spans="2:90" x14ac:dyDescent="0.25">
      <c r="B72">
        <v>15</v>
      </c>
      <c r="C72">
        <v>15.4</v>
      </c>
      <c r="D72" t="s">
        <v>42</v>
      </c>
      <c r="E72" s="33">
        <v>1</v>
      </c>
      <c r="G72">
        <v>15</v>
      </c>
      <c r="H72">
        <v>15.4</v>
      </c>
      <c r="I72" t="s">
        <v>42</v>
      </c>
      <c r="J72" t="str">
        <f t="shared" si="0"/>
        <v>15.4Pop_Den</v>
      </c>
      <c r="K72">
        <v>1</v>
      </c>
      <c r="Q72">
        <v>131</v>
      </c>
      <c r="T72" s="33">
        <v>16</v>
      </c>
      <c r="V72">
        <v>131</v>
      </c>
      <c r="Y72" t="s">
        <v>20</v>
      </c>
      <c r="Z72">
        <v>16</v>
      </c>
      <c r="AG72">
        <v>15</v>
      </c>
      <c r="AH72">
        <v>15.5</v>
      </c>
      <c r="AJ72" s="33">
        <v>1</v>
      </c>
      <c r="AL72">
        <v>15</v>
      </c>
      <c r="AM72" s="16">
        <v>15.5</v>
      </c>
      <c r="AN72" s="16"/>
      <c r="AO72" t="str">
        <f t="shared" si="1"/>
        <v>15.5</v>
      </c>
      <c r="AP72">
        <v>1</v>
      </c>
      <c r="AW72">
        <v>45</v>
      </c>
      <c r="AX72">
        <v>45.1</v>
      </c>
      <c r="AZ72" s="33">
        <v>1</v>
      </c>
      <c r="BB72">
        <v>45</v>
      </c>
      <c r="BC72">
        <v>45.1</v>
      </c>
      <c r="BE72" t="str">
        <f t="shared" si="2"/>
        <v>45.1</v>
      </c>
      <c r="BF72">
        <v>1</v>
      </c>
      <c r="BM72">
        <v>25</v>
      </c>
      <c r="BN72">
        <v>25.5</v>
      </c>
      <c r="BP72" s="33">
        <v>1</v>
      </c>
      <c r="BR72">
        <v>25</v>
      </c>
      <c r="BS72">
        <v>25.5</v>
      </c>
      <c r="BU72" t="str">
        <f t="shared" si="3"/>
        <v>25.5</v>
      </c>
      <c r="BV72">
        <v>1</v>
      </c>
      <c r="CC72">
        <v>38</v>
      </c>
      <c r="CD72">
        <v>38.1</v>
      </c>
      <c r="CF72" s="33">
        <v>3</v>
      </c>
      <c r="CH72">
        <v>38</v>
      </c>
      <c r="CI72">
        <v>38.1</v>
      </c>
      <c r="CK72" t="str">
        <f t="shared" si="4"/>
        <v>38.1</v>
      </c>
      <c r="CL72">
        <v>3</v>
      </c>
    </row>
    <row r="73" spans="2:90" x14ac:dyDescent="0.25">
      <c r="B73">
        <v>15</v>
      </c>
      <c r="C73">
        <v>15.5</v>
      </c>
      <c r="E73" s="33">
        <v>1</v>
      </c>
      <c r="G73">
        <v>15</v>
      </c>
      <c r="H73">
        <v>15.5</v>
      </c>
      <c r="J73" t="str">
        <f t="shared" si="0"/>
        <v>15.5</v>
      </c>
      <c r="K73">
        <v>1</v>
      </c>
      <c r="Q73">
        <v>131</v>
      </c>
      <c r="R73">
        <v>131.1</v>
      </c>
      <c r="T73" s="33">
        <v>6</v>
      </c>
      <c r="V73">
        <v>131</v>
      </c>
      <c r="W73">
        <v>131.1</v>
      </c>
      <c r="Y73" t="s">
        <v>1856</v>
      </c>
      <c r="Z73">
        <v>6</v>
      </c>
      <c r="AG73">
        <v>15</v>
      </c>
      <c r="AH73">
        <v>15.5</v>
      </c>
      <c r="AI73" t="s">
        <v>42</v>
      </c>
      <c r="AJ73" s="33">
        <v>1</v>
      </c>
      <c r="AL73">
        <v>15</v>
      </c>
      <c r="AM73">
        <v>15.5</v>
      </c>
      <c r="AN73" t="s">
        <v>42</v>
      </c>
      <c r="AO73" t="str">
        <f t="shared" si="1"/>
        <v>15.5Pop_Den</v>
      </c>
      <c r="AP73">
        <v>1</v>
      </c>
      <c r="AW73">
        <v>45</v>
      </c>
      <c r="AX73">
        <v>45.1</v>
      </c>
      <c r="AY73" t="s">
        <v>42</v>
      </c>
      <c r="AZ73" s="33">
        <v>1</v>
      </c>
      <c r="BB73">
        <v>45</v>
      </c>
      <c r="BC73">
        <v>45.1</v>
      </c>
      <c r="BD73" t="s">
        <v>42</v>
      </c>
      <c r="BE73" t="str">
        <f t="shared" si="2"/>
        <v>45.1Pop_Den</v>
      </c>
      <c r="BF73">
        <v>1</v>
      </c>
      <c r="BM73">
        <v>25</v>
      </c>
      <c r="BN73">
        <v>25.5</v>
      </c>
      <c r="BO73" t="s">
        <v>350</v>
      </c>
      <c r="BP73" s="33">
        <v>1</v>
      </c>
      <c r="BR73">
        <v>25</v>
      </c>
      <c r="BS73">
        <v>25.5</v>
      </c>
      <c r="BT73" t="s">
        <v>350</v>
      </c>
      <c r="BU73" t="str">
        <f t="shared" si="3"/>
        <v>25.5Balance</v>
      </c>
      <c r="BV73">
        <v>1</v>
      </c>
      <c r="CC73">
        <v>38</v>
      </c>
      <c r="CD73">
        <v>38.1</v>
      </c>
      <c r="CE73" t="s">
        <v>468</v>
      </c>
      <c r="CF73" s="33">
        <v>1</v>
      </c>
      <c r="CH73">
        <v>38</v>
      </c>
      <c r="CI73">
        <v>38.1</v>
      </c>
      <c r="CJ73" t="s">
        <v>468</v>
      </c>
      <c r="CK73" t="str">
        <f t="shared" si="4"/>
        <v>38.1Connectivity</v>
      </c>
      <c r="CL73">
        <v>1</v>
      </c>
    </row>
    <row r="74" spans="2:90" x14ac:dyDescent="0.25">
      <c r="B74">
        <v>15</v>
      </c>
      <c r="C74">
        <v>15.5</v>
      </c>
      <c r="D74" t="s">
        <v>42</v>
      </c>
      <c r="E74" s="33">
        <v>1</v>
      </c>
      <c r="G74">
        <v>15</v>
      </c>
      <c r="H74">
        <v>15.5</v>
      </c>
      <c r="I74" t="s">
        <v>42</v>
      </c>
      <c r="J74" t="str">
        <f t="shared" ref="J74:J137" si="5">H74&amp;""&amp;I74</f>
        <v>15.5Pop_Den</v>
      </c>
      <c r="K74">
        <v>1</v>
      </c>
      <c r="Q74">
        <v>131</v>
      </c>
      <c r="R74">
        <v>131.1</v>
      </c>
      <c r="S74" t="s">
        <v>350</v>
      </c>
      <c r="T74" s="33">
        <v>2</v>
      </c>
      <c r="V74">
        <v>131</v>
      </c>
      <c r="W74">
        <v>131.1</v>
      </c>
      <c r="X74" t="s">
        <v>350</v>
      </c>
      <c r="Y74" t="s">
        <v>1491</v>
      </c>
      <c r="Z74">
        <v>2</v>
      </c>
      <c r="AG74">
        <v>17</v>
      </c>
      <c r="AJ74" s="33">
        <v>1</v>
      </c>
      <c r="AL74" s="36">
        <v>17</v>
      </c>
      <c r="AM74" s="36"/>
      <c r="AN74" s="36"/>
      <c r="AO74" t="str">
        <f t="shared" ref="AO74:AO137" si="6">AM74&amp;""&amp;AN74</f>
        <v/>
      </c>
      <c r="AP74">
        <v>1</v>
      </c>
      <c r="AW74">
        <v>47</v>
      </c>
      <c r="AZ74" s="33">
        <v>4</v>
      </c>
      <c r="BB74">
        <v>47</v>
      </c>
      <c r="BE74" t="str">
        <f t="shared" ref="BE74:BE137" si="7">BC74&amp;""&amp;BD74</f>
        <v/>
      </c>
      <c r="BF74">
        <v>4</v>
      </c>
      <c r="BM74">
        <v>29</v>
      </c>
      <c r="BP74" s="33">
        <v>2</v>
      </c>
      <c r="BR74">
        <v>29</v>
      </c>
      <c r="BU74" t="str">
        <f t="shared" ref="BU74:BU137" si="8">BS74&amp;""&amp;BT74</f>
        <v/>
      </c>
      <c r="BV74">
        <v>2</v>
      </c>
      <c r="CC74">
        <v>38</v>
      </c>
      <c r="CD74">
        <v>38.1</v>
      </c>
      <c r="CE74" t="s">
        <v>17</v>
      </c>
      <c r="CF74" s="33">
        <v>2</v>
      </c>
      <c r="CH74">
        <v>38</v>
      </c>
      <c r="CI74">
        <v>38.1</v>
      </c>
      <c r="CJ74" t="s">
        <v>17</v>
      </c>
      <c r="CK74" t="str">
        <f t="shared" ref="CK74:CK137" si="9">CI74&amp;""&amp;CJ74</f>
        <v>38.1Emp_Den</v>
      </c>
      <c r="CL74">
        <v>2</v>
      </c>
    </row>
    <row r="75" spans="2:90" x14ac:dyDescent="0.25">
      <c r="B75">
        <v>17</v>
      </c>
      <c r="E75" s="33">
        <v>1</v>
      </c>
      <c r="G75">
        <v>17</v>
      </c>
      <c r="J75" t="str">
        <f t="shared" si="5"/>
        <v/>
      </c>
      <c r="K75">
        <v>1</v>
      </c>
      <c r="Q75">
        <v>131</v>
      </c>
      <c r="R75">
        <v>131.1</v>
      </c>
      <c r="S75" t="s">
        <v>17</v>
      </c>
      <c r="T75" s="33">
        <v>2</v>
      </c>
      <c r="V75">
        <v>131</v>
      </c>
      <c r="W75">
        <v>131.1</v>
      </c>
      <c r="X75" t="s">
        <v>17</v>
      </c>
      <c r="Y75" t="s">
        <v>1561</v>
      </c>
      <c r="Z75">
        <v>2</v>
      </c>
      <c r="AG75">
        <v>17</v>
      </c>
      <c r="AH75">
        <v>17.100000000000001</v>
      </c>
      <c r="AJ75" s="33">
        <v>1</v>
      </c>
      <c r="AL75">
        <v>17</v>
      </c>
      <c r="AM75" s="16">
        <v>17.100000000000001</v>
      </c>
      <c r="AN75" s="16"/>
      <c r="AO75" t="str">
        <f t="shared" si="6"/>
        <v>17.1</v>
      </c>
      <c r="AP75">
        <v>1</v>
      </c>
      <c r="AW75">
        <v>47</v>
      </c>
      <c r="AX75">
        <v>47.1</v>
      </c>
      <c r="AZ75" s="33">
        <v>2</v>
      </c>
      <c r="BB75">
        <v>47</v>
      </c>
      <c r="BC75">
        <v>47.1</v>
      </c>
      <c r="BE75" t="str">
        <f t="shared" si="7"/>
        <v>47.1</v>
      </c>
      <c r="BF75">
        <v>2</v>
      </c>
      <c r="BM75">
        <v>29</v>
      </c>
      <c r="BN75">
        <v>29.1</v>
      </c>
      <c r="BP75" s="33">
        <v>2</v>
      </c>
      <c r="BR75">
        <v>29</v>
      </c>
      <c r="BS75">
        <v>29.1</v>
      </c>
      <c r="BU75" t="str">
        <f t="shared" si="8"/>
        <v>29.1</v>
      </c>
      <c r="BV75">
        <v>2</v>
      </c>
      <c r="CC75">
        <v>38</v>
      </c>
      <c r="CD75">
        <v>38.200000000000003</v>
      </c>
      <c r="CF75" s="33">
        <v>1</v>
      </c>
      <c r="CH75">
        <v>38</v>
      </c>
      <c r="CI75">
        <v>38.200000000000003</v>
      </c>
      <c r="CK75" t="str">
        <f t="shared" si="9"/>
        <v>38.2</v>
      </c>
      <c r="CL75">
        <v>1</v>
      </c>
    </row>
    <row r="76" spans="2:90" x14ac:dyDescent="0.25">
      <c r="B76">
        <v>17</v>
      </c>
      <c r="C76">
        <v>17.100000000000001</v>
      </c>
      <c r="E76" s="33">
        <v>1</v>
      </c>
      <c r="G76">
        <v>17</v>
      </c>
      <c r="H76">
        <v>17.100000000000001</v>
      </c>
      <c r="J76" t="str">
        <f t="shared" si="5"/>
        <v>17.1</v>
      </c>
      <c r="K76">
        <v>1</v>
      </c>
      <c r="Q76">
        <v>131</v>
      </c>
      <c r="R76">
        <v>131.1</v>
      </c>
      <c r="S76" t="s">
        <v>42</v>
      </c>
      <c r="T76" s="33">
        <v>2</v>
      </c>
      <c r="V76">
        <v>131</v>
      </c>
      <c r="W76">
        <v>131.1</v>
      </c>
      <c r="X76" t="s">
        <v>42</v>
      </c>
      <c r="Y76" t="s">
        <v>1615</v>
      </c>
      <c r="Z76">
        <v>2</v>
      </c>
      <c r="AG76">
        <v>17</v>
      </c>
      <c r="AH76">
        <v>17.100000000000001</v>
      </c>
      <c r="AI76" t="s">
        <v>334</v>
      </c>
      <c r="AJ76" s="33">
        <v>1</v>
      </c>
      <c r="AL76">
        <v>17</v>
      </c>
      <c r="AM76">
        <v>17.100000000000001</v>
      </c>
      <c r="AN76" t="s">
        <v>334</v>
      </c>
      <c r="AO76" t="str">
        <f t="shared" si="6"/>
        <v>17.1Amenity</v>
      </c>
      <c r="AP76">
        <v>1</v>
      </c>
      <c r="AW76">
        <v>47</v>
      </c>
      <c r="AX76">
        <v>47.1</v>
      </c>
      <c r="AY76" t="s">
        <v>1401</v>
      </c>
      <c r="AZ76" s="33">
        <v>2</v>
      </c>
      <c r="BB76">
        <v>47</v>
      </c>
      <c r="BC76">
        <v>47.1</v>
      </c>
      <c r="BD76" t="s">
        <v>1401</v>
      </c>
      <c r="BE76" t="str">
        <f t="shared" si="7"/>
        <v>47.1Centrality</v>
      </c>
      <c r="BF76">
        <v>2</v>
      </c>
      <c r="BM76">
        <v>29</v>
      </c>
      <c r="BN76">
        <v>29.1</v>
      </c>
      <c r="BO76" t="s">
        <v>350</v>
      </c>
      <c r="BP76" s="33">
        <v>1</v>
      </c>
      <c r="BR76">
        <v>29</v>
      </c>
      <c r="BS76">
        <v>29.1</v>
      </c>
      <c r="BT76" t="s">
        <v>350</v>
      </c>
      <c r="BU76" t="str">
        <f t="shared" si="8"/>
        <v>29.1Balance</v>
      </c>
      <c r="BV76">
        <v>1</v>
      </c>
      <c r="CC76">
        <v>38</v>
      </c>
      <c r="CD76">
        <v>38.200000000000003</v>
      </c>
      <c r="CE76" t="s">
        <v>32</v>
      </c>
      <c r="CF76" s="33">
        <v>1</v>
      </c>
      <c r="CH76">
        <v>38</v>
      </c>
      <c r="CI76">
        <v>38.200000000000003</v>
      </c>
      <c r="CJ76" t="s">
        <v>32</v>
      </c>
      <c r="CK76" t="str">
        <f t="shared" si="9"/>
        <v>38.2Act_Den</v>
      </c>
      <c r="CL76">
        <v>1</v>
      </c>
    </row>
    <row r="77" spans="2:90" x14ac:dyDescent="0.25">
      <c r="B77">
        <v>17</v>
      </c>
      <c r="C77">
        <v>17.100000000000001</v>
      </c>
      <c r="D77" t="s">
        <v>334</v>
      </c>
      <c r="E77" s="33">
        <v>1</v>
      </c>
      <c r="G77">
        <v>17</v>
      </c>
      <c r="H77">
        <v>17.100000000000001</v>
      </c>
      <c r="I77" t="s">
        <v>334</v>
      </c>
      <c r="J77" t="str">
        <f t="shared" si="5"/>
        <v>17.1Amenity</v>
      </c>
      <c r="K77">
        <v>1</v>
      </c>
      <c r="Q77">
        <v>131</v>
      </c>
      <c r="R77">
        <v>131.19999999999999</v>
      </c>
      <c r="T77" s="33">
        <v>6</v>
      </c>
      <c r="V77">
        <v>131</v>
      </c>
      <c r="W77">
        <v>131.19999999999999</v>
      </c>
      <c r="Y77" t="s">
        <v>1857</v>
      </c>
      <c r="Z77">
        <v>6</v>
      </c>
      <c r="AG77">
        <v>19</v>
      </c>
      <c r="AJ77" s="33">
        <v>3</v>
      </c>
      <c r="AL77">
        <v>19</v>
      </c>
      <c r="AO77" t="str">
        <f t="shared" si="6"/>
        <v/>
      </c>
      <c r="AP77">
        <v>3</v>
      </c>
      <c r="AW77">
        <v>47</v>
      </c>
      <c r="AX77">
        <v>47.7</v>
      </c>
      <c r="AZ77" s="33">
        <v>1</v>
      </c>
      <c r="BB77">
        <v>47</v>
      </c>
      <c r="BC77">
        <v>47.7</v>
      </c>
      <c r="BE77" t="str">
        <f t="shared" si="7"/>
        <v>47.7</v>
      </c>
      <c r="BF77">
        <v>1</v>
      </c>
      <c r="BM77">
        <v>29</v>
      </c>
      <c r="BN77">
        <v>29.1</v>
      </c>
      <c r="BO77" t="s">
        <v>42</v>
      </c>
      <c r="BP77" s="33">
        <v>1</v>
      </c>
      <c r="BR77">
        <v>29</v>
      </c>
      <c r="BS77">
        <v>29.1</v>
      </c>
      <c r="BT77" t="s">
        <v>42</v>
      </c>
      <c r="BU77" t="str">
        <f t="shared" si="8"/>
        <v>29.1Pop_Den</v>
      </c>
      <c r="BV77">
        <v>1</v>
      </c>
      <c r="CC77">
        <v>38</v>
      </c>
      <c r="CD77">
        <v>38.299999999999997</v>
      </c>
      <c r="CF77" s="33">
        <v>4</v>
      </c>
      <c r="CH77">
        <v>38</v>
      </c>
      <c r="CI77">
        <v>38.299999999999997</v>
      </c>
      <c r="CK77" t="str">
        <f t="shared" si="9"/>
        <v>38.3</v>
      </c>
      <c r="CL77">
        <v>4</v>
      </c>
    </row>
    <row r="78" spans="2:90" x14ac:dyDescent="0.25">
      <c r="B78">
        <v>19</v>
      </c>
      <c r="E78" s="33">
        <v>3</v>
      </c>
      <c r="G78">
        <v>19</v>
      </c>
      <c r="J78" t="str">
        <f t="shared" si="5"/>
        <v/>
      </c>
      <c r="K78">
        <v>3</v>
      </c>
      <c r="Q78">
        <v>131</v>
      </c>
      <c r="R78">
        <v>131.19999999999999</v>
      </c>
      <c r="S78" t="s">
        <v>350</v>
      </c>
      <c r="T78" s="33">
        <v>2</v>
      </c>
      <c r="V78">
        <v>131</v>
      </c>
      <c r="W78">
        <v>131.19999999999999</v>
      </c>
      <c r="X78" t="s">
        <v>350</v>
      </c>
      <c r="Y78" t="s">
        <v>1521</v>
      </c>
      <c r="Z78">
        <v>2</v>
      </c>
      <c r="AG78">
        <v>19</v>
      </c>
      <c r="AH78">
        <v>19.100000000000001</v>
      </c>
      <c r="AJ78" s="33">
        <v>3</v>
      </c>
      <c r="AL78" s="36">
        <v>19</v>
      </c>
      <c r="AM78" s="36">
        <v>19.100000000000001</v>
      </c>
      <c r="AN78" s="36"/>
      <c r="AO78" t="str">
        <f t="shared" si="6"/>
        <v>19.1</v>
      </c>
      <c r="AP78">
        <v>3</v>
      </c>
      <c r="AW78">
        <v>47</v>
      </c>
      <c r="AX78">
        <v>47.7</v>
      </c>
      <c r="AY78" t="s">
        <v>1401</v>
      </c>
      <c r="AZ78" s="33">
        <v>1</v>
      </c>
      <c r="BB78">
        <v>47</v>
      </c>
      <c r="BC78">
        <v>47.7</v>
      </c>
      <c r="BD78" t="s">
        <v>1401</v>
      </c>
      <c r="BE78" t="str">
        <f t="shared" si="7"/>
        <v>47.7Centrality</v>
      </c>
      <c r="BF78">
        <v>1</v>
      </c>
      <c r="BM78">
        <v>32</v>
      </c>
      <c r="BP78" s="33">
        <v>3</v>
      </c>
      <c r="BR78">
        <v>32</v>
      </c>
      <c r="BU78" t="str">
        <f t="shared" si="8"/>
        <v/>
      </c>
      <c r="BV78">
        <v>3</v>
      </c>
      <c r="CC78">
        <v>38</v>
      </c>
      <c r="CD78">
        <v>38.299999999999997</v>
      </c>
      <c r="CE78" t="s">
        <v>468</v>
      </c>
      <c r="CF78" s="33">
        <v>1</v>
      </c>
      <c r="CH78">
        <v>38</v>
      </c>
      <c r="CI78">
        <v>38.299999999999997</v>
      </c>
      <c r="CJ78" t="s">
        <v>468</v>
      </c>
      <c r="CK78" t="str">
        <f t="shared" si="9"/>
        <v>38.3Connectivity</v>
      </c>
      <c r="CL78">
        <v>1</v>
      </c>
    </row>
    <row r="79" spans="2:90" x14ac:dyDescent="0.25">
      <c r="B79">
        <v>19</v>
      </c>
      <c r="C79">
        <v>19.100000000000001</v>
      </c>
      <c r="E79" s="33">
        <v>3</v>
      </c>
      <c r="G79">
        <v>19</v>
      </c>
      <c r="H79">
        <v>19.100000000000001</v>
      </c>
      <c r="J79" t="str">
        <f t="shared" si="5"/>
        <v>19.1</v>
      </c>
      <c r="K79">
        <v>3</v>
      </c>
      <c r="Q79">
        <v>131</v>
      </c>
      <c r="R79">
        <v>131.19999999999999</v>
      </c>
      <c r="S79" t="s">
        <v>17</v>
      </c>
      <c r="T79" s="33">
        <v>2</v>
      </c>
      <c r="V79">
        <v>131</v>
      </c>
      <c r="W79">
        <v>131.19999999999999</v>
      </c>
      <c r="X79" t="s">
        <v>17</v>
      </c>
      <c r="Y79" t="s">
        <v>1507</v>
      </c>
      <c r="Z79">
        <v>2</v>
      </c>
      <c r="AG79">
        <v>19</v>
      </c>
      <c r="AH79">
        <v>19.100000000000001</v>
      </c>
      <c r="AI79" t="s">
        <v>17</v>
      </c>
      <c r="AJ79" s="33">
        <v>1</v>
      </c>
      <c r="AL79">
        <v>19</v>
      </c>
      <c r="AM79" s="16">
        <v>19.100000000000001</v>
      </c>
      <c r="AN79" s="16" t="s">
        <v>17</v>
      </c>
      <c r="AO79" t="str">
        <f t="shared" si="6"/>
        <v>19.1Emp_Den</v>
      </c>
      <c r="AP79">
        <v>1</v>
      </c>
      <c r="AW79">
        <v>47</v>
      </c>
      <c r="AX79">
        <v>47.8</v>
      </c>
      <c r="AZ79" s="33">
        <v>1</v>
      </c>
      <c r="BB79">
        <v>47</v>
      </c>
      <c r="BC79">
        <v>47.8</v>
      </c>
      <c r="BE79" t="str">
        <f t="shared" si="7"/>
        <v>47.8</v>
      </c>
      <c r="BF79">
        <v>1</v>
      </c>
      <c r="BM79">
        <v>32</v>
      </c>
      <c r="BN79">
        <v>32.1</v>
      </c>
      <c r="BP79" s="33">
        <v>3</v>
      </c>
      <c r="BR79">
        <v>32</v>
      </c>
      <c r="BS79">
        <v>32.1</v>
      </c>
      <c r="BU79" t="str">
        <f t="shared" si="8"/>
        <v>32.1</v>
      </c>
      <c r="BV79">
        <v>3</v>
      </c>
      <c r="CC79">
        <v>38</v>
      </c>
      <c r="CD79">
        <v>38.299999999999997</v>
      </c>
      <c r="CE79" t="s">
        <v>17</v>
      </c>
      <c r="CF79" s="33">
        <v>2</v>
      </c>
      <c r="CH79">
        <v>38</v>
      </c>
      <c r="CI79">
        <v>38.299999999999997</v>
      </c>
      <c r="CJ79" t="s">
        <v>17</v>
      </c>
      <c r="CK79" t="str">
        <f t="shared" si="9"/>
        <v>38.3Emp_Den</v>
      </c>
      <c r="CL79">
        <v>2</v>
      </c>
    </row>
    <row r="80" spans="2:90" x14ac:dyDescent="0.25">
      <c r="B80">
        <v>19</v>
      </c>
      <c r="C80">
        <v>19.100000000000001</v>
      </c>
      <c r="D80" t="s">
        <v>17</v>
      </c>
      <c r="E80" s="33">
        <v>1</v>
      </c>
      <c r="G80">
        <v>19</v>
      </c>
      <c r="H80">
        <v>19.100000000000001</v>
      </c>
      <c r="I80" t="s">
        <v>17</v>
      </c>
      <c r="J80" t="str">
        <f t="shared" si="5"/>
        <v>19.1Emp_Den</v>
      </c>
      <c r="K80">
        <v>1</v>
      </c>
      <c r="Q80">
        <v>131</v>
      </c>
      <c r="R80">
        <v>131.19999999999999</v>
      </c>
      <c r="S80" t="s">
        <v>42</v>
      </c>
      <c r="T80" s="33">
        <v>2</v>
      </c>
      <c r="V80">
        <v>131</v>
      </c>
      <c r="W80">
        <v>131.19999999999999</v>
      </c>
      <c r="X80" t="s">
        <v>42</v>
      </c>
      <c r="Y80" t="s">
        <v>1482</v>
      </c>
      <c r="Z80">
        <v>2</v>
      </c>
      <c r="AG80">
        <v>19</v>
      </c>
      <c r="AH80">
        <v>19.100000000000001</v>
      </c>
      <c r="AI80" t="s">
        <v>42</v>
      </c>
      <c r="AJ80" s="33">
        <v>2</v>
      </c>
      <c r="AL80">
        <v>19</v>
      </c>
      <c r="AM80">
        <v>19.100000000000001</v>
      </c>
      <c r="AN80" t="s">
        <v>42</v>
      </c>
      <c r="AO80" t="str">
        <f t="shared" si="6"/>
        <v>19.1Pop_Den</v>
      </c>
      <c r="AP80">
        <v>2</v>
      </c>
      <c r="AW80">
        <v>47</v>
      </c>
      <c r="AX80">
        <v>47.8</v>
      </c>
      <c r="AY80" t="s">
        <v>1401</v>
      </c>
      <c r="AZ80" s="33">
        <v>1</v>
      </c>
      <c r="BB80">
        <v>47</v>
      </c>
      <c r="BC80">
        <v>47.8</v>
      </c>
      <c r="BD80" t="s">
        <v>1401</v>
      </c>
      <c r="BE80" t="str">
        <f t="shared" si="7"/>
        <v>47.8Centrality</v>
      </c>
      <c r="BF80">
        <v>1</v>
      </c>
      <c r="BM80">
        <v>32</v>
      </c>
      <c r="BN80">
        <v>32.1</v>
      </c>
      <c r="BO80" t="s">
        <v>17</v>
      </c>
      <c r="BP80" s="33">
        <v>1</v>
      </c>
      <c r="BR80">
        <v>32</v>
      </c>
      <c r="BS80">
        <v>32.1</v>
      </c>
      <c r="BT80" t="s">
        <v>17</v>
      </c>
      <c r="BU80" t="str">
        <f t="shared" si="8"/>
        <v>32.1Emp_Den</v>
      </c>
      <c r="BV80">
        <v>1</v>
      </c>
      <c r="CC80">
        <v>38</v>
      </c>
      <c r="CD80">
        <v>38.299999999999997</v>
      </c>
      <c r="CE80" t="s">
        <v>42</v>
      </c>
      <c r="CF80" s="33">
        <v>1</v>
      </c>
      <c r="CH80">
        <v>38</v>
      </c>
      <c r="CI80">
        <v>38.299999999999997</v>
      </c>
      <c r="CJ80" t="s">
        <v>42</v>
      </c>
      <c r="CK80" t="str">
        <f t="shared" si="9"/>
        <v>38.3Pop_Den</v>
      </c>
      <c r="CL80">
        <v>1</v>
      </c>
    </row>
    <row r="81" spans="2:90" x14ac:dyDescent="0.25">
      <c r="B81">
        <v>19</v>
      </c>
      <c r="C81">
        <v>19.100000000000001</v>
      </c>
      <c r="D81" t="s">
        <v>42</v>
      </c>
      <c r="E81" s="33">
        <v>2</v>
      </c>
      <c r="G81">
        <v>19</v>
      </c>
      <c r="H81">
        <v>19.100000000000001</v>
      </c>
      <c r="I81" t="s">
        <v>42</v>
      </c>
      <c r="J81" t="str">
        <f t="shared" si="5"/>
        <v>19.1Pop_Den</v>
      </c>
      <c r="K81">
        <v>2</v>
      </c>
      <c r="Q81">
        <v>131</v>
      </c>
      <c r="R81">
        <v>131.30000000000001</v>
      </c>
      <c r="T81" s="33">
        <v>2</v>
      </c>
      <c r="V81">
        <v>131</v>
      </c>
      <c r="W81">
        <v>131.30000000000001</v>
      </c>
      <c r="Y81" t="s">
        <v>1858</v>
      </c>
      <c r="Z81">
        <v>2</v>
      </c>
      <c r="AG81">
        <v>21</v>
      </c>
      <c r="AJ81" s="33">
        <v>4</v>
      </c>
      <c r="AL81">
        <v>21</v>
      </c>
      <c r="AO81" t="str">
        <f t="shared" si="6"/>
        <v/>
      </c>
      <c r="AP81">
        <v>4</v>
      </c>
      <c r="AW81">
        <v>50</v>
      </c>
      <c r="AZ81" s="33">
        <v>3</v>
      </c>
      <c r="BB81">
        <v>50</v>
      </c>
      <c r="BE81" t="str">
        <f t="shared" si="7"/>
        <v/>
      </c>
      <c r="BF81">
        <v>3</v>
      </c>
      <c r="BM81">
        <v>32</v>
      </c>
      <c r="BN81">
        <v>32.1</v>
      </c>
      <c r="BO81" t="s">
        <v>42</v>
      </c>
      <c r="BP81" s="33">
        <v>2</v>
      </c>
      <c r="BR81">
        <v>32</v>
      </c>
      <c r="BS81">
        <v>32.1</v>
      </c>
      <c r="BT81" t="s">
        <v>42</v>
      </c>
      <c r="BU81" t="str">
        <f t="shared" si="8"/>
        <v>32.1Pop_Den</v>
      </c>
      <c r="BV81">
        <v>2</v>
      </c>
      <c r="CC81">
        <v>38</v>
      </c>
      <c r="CD81">
        <v>38.4</v>
      </c>
      <c r="CF81" s="33">
        <v>2</v>
      </c>
      <c r="CH81">
        <v>38</v>
      </c>
      <c r="CI81">
        <v>38.4</v>
      </c>
      <c r="CK81" t="str">
        <f t="shared" si="9"/>
        <v>38.4</v>
      </c>
      <c r="CL81">
        <v>2</v>
      </c>
    </row>
    <row r="82" spans="2:90" x14ac:dyDescent="0.25">
      <c r="B82">
        <v>21</v>
      </c>
      <c r="E82" s="33">
        <v>4</v>
      </c>
      <c r="G82">
        <v>21</v>
      </c>
      <c r="J82" t="str">
        <f t="shared" si="5"/>
        <v/>
      </c>
      <c r="K82">
        <v>4</v>
      </c>
      <c r="Q82">
        <v>131</v>
      </c>
      <c r="R82">
        <v>131.30000000000001</v>
      </c>
      <c r="S82" t="s">
        <v>17</v>
      </c>
      <c r="T82" s="33">
        <v>1</v>
      </c>
      <c r="V82">
        <v>131</v>
      </c>
      <c r="W82">
        <v>131.30000000000001</v>
      </c>
      <c r="X82" t="s">
        <v>17</v>
      </c>
      <c r="Y82" t="s">
        <v>1759</v>
      </c>
      <c r="Z82">
        <v>1</v>
      </c>
      <c r="AG82">
        <v>21</v>
      </c>
      <c r="AH82">
        <v>21.1</v>
      </c>
      <c r="AJ82" s="33">
        <v>3</v>
      </c>
      <c r="AL82">
        <v>21</v>
      </c>
      <c r="AM82">
        <v>21.1</v>
      </c>
      <c r="AO82" t="str">
        <f t="shared" si="6"/>
        <v>21.1</v>
      </c>
      <c r="AP82">
        <v>3</v>
      </c>
      <c r="AW82">
        <v>50</v>
      </c>
      <c r="AX82">
        <v>50.1</v>
      </c>
      <c r="AZ82" s="33">
        <v>3</v>
      </c>
      <c r="BB82">
        <v>50</v>
      </c>
      <c r="BC82">
        <v>50.1</v>
      </c>
      <c r="BE82" t="str">
        <f t="shared" si="7"/>
        <v>50.1</v>
      </c>
      <c r="BF82">
        <v>3</v>
      </c>
      <c r="BM82">
        <v>33</v>
      </c>
      <c r="BP82" s="33">
        <v>4</v>
      </c>
      <c r="BR82">
        <v>33</v>
      </c>
      <c r="BU82" t="str">
        <f t="shared" si="8"/>
        <v/>
      </c>
      <c r="BV82">
        <v>4</v>
      </c>
      <c r="CC82">
        <v>38</v>
      </c>
      <c r="CD82">
        <v>38.4</v>
      </c>
      <c r="CE82" t="s">
        <v>32</v>
      </c>
      <c r="CF82" s="33">
        <v>2</v>
      </c>
      <c r="CH82">
        <v>38</v>
      </c>
      <c r="CI82">
        <v>38.4</v>
      </c>
      <c r="CJ82" t="s">
        <v>32</v>
      </c>
      <c r="CK82" t="str">
        <f t="shared" si="9"/>
        <v>38.4Act_Den</v>
      </c>
      <c r="CL82">
        <v>2</v>
      </c>
    </row>
    <row r="83" spans="2:90" x14ac:dyDescent="0.25">
      <c r="B83">
        <v>21</v>
      </c>
      <c r="C83">
        <v>21.1</v>
      </c>
      <c r="E83" s="33">
        <v>3</v>
      </c>
      <c r="G83">
        <v>21</v>
      </c>
      <c r="H83">
        <v>21.1</v>
      </c>
      <c r="J83" t="str">
        <f t="shared" si="5"/>
        <v>21.1</v>
      </c>
      <c r="K83">
        <v>3</v>
      </c>
      <c r="Q83">
        <v>131</v>
      </c>
      <c r="R83">
        <v>131.30000000000001</v>
      </c>
      <c r="S83" t="s">
        <v>42</v>
      </c>
      <c r="T83" s="33">
        <v>1</v>
      </c>
      <c r="V83">
        <v>131</v>
      </c>
      <c r="W83">
        <v>131.30000000000001</v>
      </c>
      <c r="X83" t="s">
        <v>42</v>
      </c>
      <c r="Y83" t="s">
        <v>1636</v>
      </c>
      <c r="Z83">
        <v>1</v>
      </c>
      <c r="AG83">
        <v>21</v>
      </c>
      <c r="AH83">
        <v>21.1</v>
      </c>
      <c r="AI83" t="s">
        <v>1401</v>
      </c>
      <c r="AJ83" s="33">
        <v>1</v>
      </c>
      <c r="AL83">
        <v>21</v>
      </c>
      <c r="AM83" s="16">
        <v>21.1</v>
      </c>
      <c r="AN83" s="16" t="s">
        <v>1401</v>
      </c>
      <c r="AO83" t="str">
        <f t="shared" si="6"/>
        <v>21.1Centrality</v>
      </c>
      <c r="AP83">
        <v>1</v>
      </c>
      <c r="AW83">
        <v>50</v>
      </c>
      <c r="AX83">
        <v>50.1</v>
      </c>
      <c r="AY83" t="s">
        <v>334</v>
      </c>
      <c r="AZ83" s="33">
        <v>1</v>
      </c>
      <c r="BB83">
        <v>50</v>
      </c>
      <c r="BC83">
        <v>50.1</v>
      </c>
      <c r="BD83" t="s">
        <v>334</v>
      </c>
      <c r="BE83" t="str">
        <f t="shared" si="7"/>
        <v>50.1Amenity</v>
      </c>
      <c r="BF83">
        <v>1</v>
      </c>
      <c r="BM83">
        <v>33</v>
      </c>
      <c r="BN83">
        <v>33.1</v>
      </c>
      <c r="BP83" s="33">
        <v>2</v>
      </c>
      <c r="BR83">
        <v>33</v>
      </c>
      <c r="BS83">
        <v>33.1</v>
      </c>
      <c r="BU83" t="str">
        <f t="shared" si="8"/>
        <v>33.1</v>
      </c>
      <c r="BV83">
        <v>2</v>
      </c>
      <c r="CC83">
        <v>38</v>
      </c>
      <c r="CD83">
        <v>38.5</v>
      </c>
      <c r="CF83" s="33">
        <v>3</v>
      </c>
      <c r="CH83">
        <v>38</v>
      </c>
      <c r="CI83">
        <v>38.5</v>
      </c>
      <c r="CK83" t="str">
        <f t="shared" si="9"/>
        <v>38.5</v>
      </c>
      <c r="CL83">
        <v>3</v>
      </c>
    </row>
    <row r="84" spans="2:90" x14ac:dyDescent="0.25">
      <c r="B84">
        <v>21</v>
      </c>
      <c r="C84">
        <v>21.1</v>
      </c>
      <c r="D84" t="s">
        <v>1401</v>
      </c>
      <c r="E84" s="33">
        <v>1</v>
      </c>
      <c r="G84">
        <v>21</v>
      </c>
      <c r="H84">
        <v>21.1</v>
      </c>
      <c r="I84" t="s">
        <v>1401</v>
      </c>
      <c r="J84" t="str">
        <f t="shared" si="5"/>
        <v>21.1Centrality</v>
      </c>
      <c r="K84">
        <v>1</v>
      </c>
      <c r="Q84">
        <v>131</v>
      </c>
      <c r="R84">
        <v>131.4</v>
      </c>
      <c r="T84" s="33">
        <v>2</v>
      </c>
      <c r="V84">
        <v>131</v>
      </c>
      <c r="W84">
        <v>131.4</v>
      </c>
      <c r="Y84" t="s">
        <v>1859</v>
      </c>
      <c r="Z84">
        <v>2</v>
      </c>
      <c r="AG84">
        <v>21</v>
      </c>
      <c r="AH84">
        <v>21.1</v>
      </c>
      <c r="AI84" t="s">
        <v>17</v>
      </c>
      <c r="AJ84" s="33">
        <v>1</v>
      </c>
      <c r="AL84">
        <v>21</v>
      </c>
      <c r="AM84">
        <v>21.1</v>
      </c>
      <c r="AN84" t="s">
        <v>17</v>
      </c>
      <c r="AO84" t="str">
        <f t="shared" si="6"/>
        <v>21.1Emp_Den</v>
      </c>
      <c r="AP84">
        <v>1</v>
      </c>
      <c r="AW84">
        <v>50</v>
      </c>
      <c r="AX84">
        <v>50.1</v>
      </c>
      <c r="AY84" t="s">
        <v>17</v>
      </c>
      <c r="AZ84" s="33">
        <v>1</v>
      </c>
      <c r="BB84">
        <v>50</v>
      </c>
      <c r="BC84">
        <v>50.1</v>
      </c>
      <c r="BD84" t="s">
        <v>17</v>
      </c>
      <c r="BE84" t="str">
        <f t="shared" si="7"/>
        <v>50.1Emp_Den</v>
      </c>
      <c r="BF84">
        <v>1</v>
      </c>
      <c r="BM84">
        <v>33</v>
      </c>
      <c r="BN84">
        <v>33.1</v>
      </c>
      <c r="BO84" t="s">
        <v>17</v>
      </c>
      <c r="BP84" s="33">
        <v>1</v>
      </c>
      <c r="BR84">
        <v>33</v>
      </c>
      <c r="BS84">
        <v>33.1</v>
      </c>
      <c r="BT84" t="s">
        <v>17</v>
      </c>
      <c r="BU84" t="str">
        <f t="shared" si="8"/>
        <v>33.1Emp_Den</v>
      </c>
      <c r="BV84">
        <v>1</v>
      </c>
      <c r="CC84">
        <v>38</v>
      </c>
      <c r="CD84">
        <v>38.5</v>
      </c>
      <c r="CE84" t="s">
        <v>32</v>
      </c>
      <c r="CF84" s="33">
        <v>1</v>
      </c>
      <c r="CH84">
        <v>38</v>
      </c>
      <c r="CI84">
        <v>38.5</v>
      </c>
      <c r="CJ84" t="s">
        <v>32</v>
      </c>
      <c r="CK84" t="str">
        <f t="shared" si="9"/>
        <v>38.5Act_Den</v>
      </c>
      <c r="CL84">
        <v>1</v>
      </c>
    </row>
    <row r="85" spans="2:90" x14ac:dyDescent="0.25">
      <c r="B85">
        <v>21</v>
      </c>
      <c r="C85">
        <v>21.1</v>
      </c>
      <c r="D85" t="s">
        <v>17</v>
      </c>
      <c r="E85" s="33">
        <v>1</v>
      </c>
      <c r="G85">
        <v>21</v>
      </c>
      <c r="H85">
        <v>21.1</v>
      </c>
      <c r="I85" t="s">
        <v>17</v>
      </c>
      <c r="J85" t="str">
        <f t="shared" si="5"/>
        <v>21.1Emp_Den</v>
      </c>
      <c r="K85">
        <v>1</v>
      </c>
      <c r="Q85">
        <v>131</v>
      </c>
      <c r="R85">
        <v>131.4</v>
      </c>
      <c r="S85" t="s">
        <v>17</v>
      </c>
      <c r="T85" s="33">
        <v>1</v>
      </c>
      <c r="V85">
        <v>131</v>
      </c>
      <c r="W85">
        <v>131.4</v>
      </c>
      <c r="X85" t="s">
        <v>17</v>
      </c>
      <c r="Y85" t="s">
        <v>1663</v>
      </c>
      <c r="Z85">
        <v>1</v>
      </c>
      <c r="AG85">
        <v>21</v>
      </c>
      <c r="AH85">
        <v>21.1</v>
      </c>
      <c r="AI85" t="s">
        <v>42</v>
      </c>
      <c r="AJ85" s="33">
        <v>1</v>
      </c>
      <c r="AL85" s="36">
        <v>21</v>
      </c>
      <c r="AM85" s="36">
        <v>21.1</v>
      </c>
      <c r="AN85" s="36" t="s">
        <v>42</v>
      </c>
      <c r="AO85" t="str">
        <f t="shared" si="6"/>
        <v>21.1Pop_Den</v>
      </c>
      <c r="AP85">
        <v>1</v>
      </c>
      <c r="AW85">
        <v>50</v>
      </c>
      <c r="AX85">
        <v>50.1</v>
      </c>
      <c r="AY85" t="s">
        <v>42</v>
      </c>
      <c r="AZ85" s="33">
        <v>1</v>
      </c>
      <c r="BB85">
        <v>50</v>
      </c>
      <c r="BC85">
        <v>50.1</v>
      </c>
      <c r="BD85" t="s">
        <v>42</v>
      </c>
      <c r="BE85" t="str">
        <f t="shared" si="7"/>
        <v>50.1Pop_Den</v>
      </c>
      <c r="BF85">
        <v>1</v>
      </c>
      <c r="BM85">
        <v>33</v>
      </c>
      <c r="BN85">
        <v>33.1</v>
      </c>
      <c r="BO85" t="s">
        <v>42</v>
      </c>
      <c r="BP85" s="33">
        <v>1</v>
      </c>
      <c r="BR85">
        <v>33</v>
      </c>
      <c r="BS85">
        <v>33.1</v>
      </c>
      <c r="BT85" t="s">
        <v>42</v>
      </c>
      <c r="BU85" t="str">
        <f t="shared" si="8"/>
        <v>33.1Pop_Den</v>
      </c>
      <c r="BV85">
        <v>1</v>
      </c>
      <c r="CC85">
        <v>38</v>
      </c>
      <c r="CD85">
        <v>38.5</v>
      </c>
      <c r="CE85" t="s">
        <v>17</v>
      </c>
      <c r="CF85" s="33">
        <v>2</v>
      </c>
      <c r="CH85">
        <v>38</v>
      </c>
      <c r="CI85">
        <v>38.5</v>
      </c>
      <c r="CJ85" t="s">
        <v>17</v>
      </c>
      <c r="CK85" t="str">
        <f t="shared" si="9"/>
        <v>38.5Emp_Den</v>
      </c>
      <c r="CL85">
        <v>2</v>
      </c>
    </row>
    <row r="86" spans="2:90" x14ac:dyDescent="0.25">
      <c r="B86">
        <v>21</v>
      </c>
      <c r="C86">
        <v>21.1</v>
      </c>
      <c r="D86" t="s">
        <v>42</v>
      </c>
      <c r="E86" s="33">
        <v>1</v>
      </c>
      <c r="G86">
        <v>21</v>
      </c>
      <c r="H86">
        <v>21.1</v>
      </c>
      <c r="I86" t="s">
        <v>42</v>
      </c>
      <c r="J86" t="str">
        <f t="shared" si="5"/>
        <v>21.1Pop_Den</v>
      </c>
      <c r="K86">
        <v>1</v>
      </c>
      <c r="Q86">
        <v>131</v>
      </c>
      <c r="R86">
        <v>131.4</v>
      </c>
      <c r="S86" t="s">
        <v>42</v>
      </c>
      <c r="T86" s="33">
        <v>1</v>
      </c>
      <c r="V86">
        <v>131</v>
      </c>
      <c r="W86">
        <v>131.4</v>
      </c>
      <c r="X86" t="s">
        <v>42</v>
      </c>
      <c r="Y86" t="s">
        <v>1798</v>
      </c>
      <c r="Z86">
        <v>1</v>
      </c>
      <c r="AG86">
        <v>21</v>
      </c>
      <c r="AH86">
        <v>21.2</v>
      </c>
      <c r="AJ86" s="33">
        <v>1</v>
      </c>
      <c r="AL86">
        <v>21</v>
      </c>
      <c r="AM86" s="16">
        <v>21.2</v>
      </c>
      <c r="AN86" s="16"/>
      <c r="AO86" t="str">
        <f t="shared" si="6"/>
        <v>21.2</v>
      </c>
      <c r="AP86">
        <v>1</v>
      </c>
      <c r="AW86">
        <v>51</v>
      </c>
      <c r="AZ86" s="33">
        <v>1</v>
      </c>
      <c r="BB86">
        <v>51</v>
      </c>
      <c r="BE86" t="str">
        <f t="shared" si="7"/>
        <v/>
      </c>
      <c r="BF86">
        <v>1</v>
      </c>
      <c r="BM86">
        <v>33</v>
      </c>
      <c r="BN86">
        <v>33.200000000000003</v>
      </c>
      <c r="BP86" s="33">
        <v>2</v>
      </c>
      <c r="BR86">
        <v>33</v>
      </c>
      <c r="BS86">
        <v>33.200000000000003</v>
      </c>
      <c r="BU86" t="str">
        <f t="shared" si="8"/>
        <v>33.2</v>
      </c>
      <c r="BV86">
        <v>2</v>
      </c>
      <c r="CC86">
        <v>38</v>
      </c>
      <c r="CD86">
        <v>38.6</v>
      </c>
      <c r="CF86" s="33">
        <v>4</v>
      </c>
      <c r="CH86">
        <v>38</v>
      </c>
      <c r="CI86">
        <v>38.6</v>
      </c>
      <c r="CK86" t="str">
        <f t="shared" si="9"/>
        <v>38.6</v>
      </c>
      <c r="CL86">
        <v>4</v>
      </c>
    </row>
    <row r="87" spans="2:90" x14ac:dyDescent="0.25">
      <c r="B87">
        <v>21</v>
      </c>
      <c r="C87">
        <v>21.2</v>
      </c>
      <c r="E87" s="33">
        <v>1</v>
      </c>
      <c r="G87">
        <v>21</v>
      </c>
      <c r="H87">
        <v>21.2</v>
      </c>
      <c r="J87" t="str">
        <f t="shared" si="5"/>
        <v>21.2</v>
      </c>
      <c r="K87">
        <v>1</v>
      </c>
      <c r="Q87" t="s">
        <v>1426</v>
      </c>
      <c r="T87" s="33">
        <v>68</v>
      </c>
      <c r="V87" t="s">
        <v>1426</v>
      </c>
      <c r="Y87" t="s">
        <v>20</v>
      </c>
      <c r="Z87">
        <v>68</v>
      </c>
      <c r="AG87">
        <v>21</v>
      </c>
      <c r="AH87">
        <v>21.2</v>
      </c>
      <c r="AI87" t="s">
        <v>42</v>
      </c>
      <c r="AJ87" s="33">
        <v>1</v>
      </c>
      <c r="AL87">
        <v>21</v>
      </c>
      <c r="AM87">
        <v>21.2</v>
      </c>
      <c r="AN87" t="s">
        <v>42</v>
      </c>
      <c r="AO87" t="str">
        <f t="shared" si="6"/>
        <v>21.2Pop_Den</v>
      </c>
      <c r="AP87">
        <v>1</v>
      </c>
      <c r="AW87">
        <v>51</v>
      </c>
      <c r="AX87">
        <v>51.1</v>
      </c>
      <c r="AZ87" s="33">
        <v>1</v>
      </c>
      <c r="BB87">
        <v>51</v>
      </c>
      <c r="BC87">
        <v>51.1</v>
      </c>
      <c r="BE87" t="str">
        <f t="shared" si="7"/>
        <v>51.1</v>
      </c>
      <c r="BF87">
        <v>1</v>
      </c>
      <c r="BM87">
        <v>33</v>
      </c>
      <c r="BN87">
        <v>33.200000000000003</v>
      </c>
      <c r="BO87" t="s">
        <v>17</v>
      </c>
      <c r="BP87" s="33">
        <v>1</v>
      </c>
      <c r="BR87">
        <v>33</v>
      </c>
      <c r="BS87">
        <v>33.200000000000003</v>
      </c>
      <c r="BT87" t="s">
        <v>17</v>
      </c>
      <c r="BU87" t="str">
        <f t="shared" si="8"/>
        <v>33.2Emp_Den</v>
      </c>
      <c r="BV87">
        <v>1</v>
      </c>
      <c r="CC87">
        <v>38</v>
      </c>
      <c r="CD87">
        <v>38.6</v>
      </c>
      <c r="CE87" t="s">
        <v>32</v>
      </c>
      <c r="CF87" s="33">
        <v>2</v>
      </c>
      <c r="CH87">
        <v>38</v>
      </c>
      <c r="CI87">
        <v>38.6</v>
      </c>
      <c r="CJ87" t="s">
        <v>32</v>
      </c>
      <c r="CK87" t="str">
        <f t="shared" si="9"/>
        <v>38.6Act_Den</v>
      </c>
      <c r="CL87">
        <v>2</v>
      </c>
    </row>
    <row r="88" spans="2:90" x14ac:dyDescent="0.25">
      <c r="B88">
        <v>21</v>
      </c>
      <c r="C88">
        <v>21.2</v>
      </c>
      <c r="D88" t="s">
        <v>42</v>
      </c>
      <c r="E88" s="33">
        <v>1</v>
      </c>
      <c r="G88">
        <v>21</v>
      </c>
      <c r="H88">
        <v>21.2</v>
      </c>
      <c r="I88" t="s">
        <v>42</v>
      </c>
      <c r="J88" t="str">
        <f t="shared" si="5"/>
        <v>21.2Pop_Den</v>
      </c>
      <c r="K88">
        <v>1</v>
      </c>
      <c r="AG88">
        <v>25</v>
      </c>
      <c r="AJ88" s="33">
        <v>2</v>
      </c>
      <c r="AL88">
        <v>25</v>
      </c>
      <c r="AM88" s="16"/>
      <c r="AN88" s="16"/>
      <c r="AO88" t="str">
        <f t="shared" si="6"/>
        <v/>
      </c>
      <c r="AP88">
        <v>2</v>
      </c>
      <c r="AW88">
        <v>51</v>
      </c>
      <c r="AX88">
        <v>51.1</v>
      </c>
      <c r="AY88" t="s">
        <v>42</v>
      </c>
      <c r="AZ88" s="33">
        <v>1</v>
      </c>
      <c r="BB88">
        <v>51</v>
      </c>
      <c r="BC88">
        <v>51.1</v>
      </c>
      <c r="BD88" t="s">
        <v>42</v>
      </c>
      <c r="BE88" t="str">
        <f t="shared" si="7"/>
        <v>51.1Pop_Den</v>
      </c>
      <c r="BF88">
        <v>1</v>
      </c>
      <c r="BM88">
        <v>33</v>
      </c>
      <c r="BN88">
        <v>33.200000000000003</v>
      </c>
      <c r="BO88" t="s">
        <v>42</v>
      </c>
      <c r="BP88" s="33">
        <v>1</v>
      </c>
      <c r="BR88">
        <v>33</v>
      </c>
      <c r="BS88">
        <v>33.200000000000003</v>
      </c>
      <c r="BT88" t="s">
        <v>42</v>
      </c>
      <c r="BU88" t="str">
        <f t="shared" si="8"/>
        <v>33.2Pop_Den</v>
      </c>
      <c r="BV88">
        <v>1</v>
      </c>
      <c r="CC88">
        <v>38</v>
      </c>
      <c r="CD88">
        <v>38.6</v>
      </c>
      <c r="CE88" t="s">
        <v>468</v>
      </c>
      <c r="CF88" s="33">
        <v>1</v>
      </c>
      <c r="CH88">
        <v>38</v>
      </c>
      <c r="CI88">
        <v>38.6</v>
      </c>
      <c r="CJ88" t="s">
        <v>468</v>
      </c>
      <c r="CK88" t="str">
        <f t="shared" si="9"/>
        <v>38.6Connectivity</v>
      </c>
      <c r="CL88">
        <v>1</v>
      </c>
    </row>
    <row r="89" spans="2:90" x14ac:dyDescent="0.25">
      <c r="B89">
        <v>25</v>
      </c>
      <c r="E89" s="33">
        <v>5</v>
      </c>
      <c r="G89">
        <v>25</v>
      </c>
      <c r="J89" t="str">
        <f t="shared" si="5"/>
        <v/>
      </c>
      <c r="K89">
        <v>5</v>
      </c>
      <c r="AG89">
        <v>25</v>
      </c>
      <c r="AH89">
        <v>25.1</v>
      </c>
      <c r="AJ89" s="33">
        <v>1</v>
      </c>
      <c r="AL89">
        <v>25</v>
      </c>
      <c r="AM89">
        <v>25.1</v>
      </c>
      <c r="AO89" t="str">
        <f t="shared" si="6"/>
        <v>25.1</v>
      </c>
      <c r="AP89">
        <v>1</v>
      </c>
      <c r="AW89">
        <v>52</v>
      </c>
      <c r="AZ89" s="33">
        <v>4</v>
      </c>
      <c r="BB89">
        <v>52</v>
      </c>
      <c r="BE89" t="str">
        <f t="shared" si="7"/>
        <v/>
      </c>
      <c r="BF89">
        <v>4</v>
      </c>
      <c r="BM89">
        <v>34</v>
      </c>
      <c r="BP89" s="33">
        <v>5</v>
      </c>
      <c r="BR89">
        <v>34</v>
      </c>
      <c r="BU89" t="str">
        <f t="shared" si="8"/>
        <v/>
      </c>
      <c r="BV89">
        <v>5</v>
      </c>
      <c r="CC89">
        <v>38</v>
      </c>
      <c r="CD89">
        <v>38.6</v>
      </c>
      <c r="CE89" t="s">
        <v>42</v>
      </c>
      <c r="CF89" s="33">
        <v>1</v>
      </c>
      <c r="CH89">
        <v>38</v>
      </c>
      <c r="CI89">
        <v>38.6</v>
      </c>
      <c r="CJ89" t="s">
        <v>42</v>
      </c>
      <c r="CK89" t="str">
        <f t="shared" si="9"/>
        <v>38.6Pop_Den</v>
      </c>
      <c r="CL89">
        <v>1</v>
      </c>
    </row>
    <row r="90" spans="2:90" x14ac:dyDescent="0.25">
      <c r="B90">
        <v>25</v>
      </c>
      <c r="C90">
        <v>25.1</v>
      </c>
      <c r="E90" s="33">
        <v>1</v>
      </c>
      <c r="G90">
        <v>25</v>
      </c>
      <c r="H90">
        <v>25.1</v>
      </c>
      <c r="J90" t="str">
        <f t="shared" si="5"/>
        <v>25.1</v>
      </c>
      <c r="K90">
        <v>1</v>
      </c>
      <c r="AG90">
        <v>25</v>
      </c>
      <c r="AH90">
        <v>25.1</v>
      </c>
      <c r="AI90" t="s">
        <v>350</v>
      </c>
      <c r="AJ90" s="33">
        <v>1</v>
      </c>
      <c r="AL90">
        <v>25</v>
      </c>
      <c r="AM90" s="16">
        <v>25.1</v>
      </c>
      <c r="AN90" s="16" t="s">
        <v>350</v>
      </c>
      <c r="AO90" t="str">
        <f t="shared" si="6"/>
        <v>25.1Balance</v>
      </c>
      <c r="AP90">
        <v>1</v>
      </c>
      <c r="AW90">
        <v>52</v>
      </c>
      <c r="AX90">
        <v>52.1</v>
      </c>
      <c r="AZ90" s="33">
        <v>4</v>
      </c>
      <c r="BB90">
        <v>52</v>
      </c>
      <c r="BC90">
        <v>52.1</v>
      </c>
      <c r="BE90" t="str">
        <f t="shared" si="7"/>
        <v>52.1</v>
      </c>
      <c r="BF90">
        <v>4</v>
      </c>
      <c r="BM90">
        <v>34</v>
      </c>
      <c r="BN90">
        <v>34.1</v>
      </c>
      <c r="BP90" s="33">
        <v>1</v>
      </c>
      <c r="BR90">
        <v>34</v>
      </c>
      <c r="BS90">
        <v>34.1</v>
      </c>
      <c r="BU90" t="str">
        <f t="shared" si="8"/>
        <v>34.1</v>
      </c>
      <c r="BV90">
        <v>1</v>
      </c>
      <c r="CC90">
        <v>45</v>
      </c>
      <c r="CF90" s="33">
        <v>1</v>
      </c>
      <c r="CH90">
        <v>45</v>
      </c>
      <c r="CK90" t="str">
        <f t="shared" si="9"/>
        <v/>
      </c>
      <c r="CL90">
        <v>1</v>
      </c>
    </row>
    <row r="91" spans="2:90" x14ac:dyDescent="0.25">
      <c r="B91">
        <v>25</v>
      </c>
      <c r="C91">
        <v>25.1</v>
      </c>
      <c r="D91" t="s">
        <v>350</v>
      </c>
      <c r="E91" s="33">
        <v>1</v>
      </c>
      <c r="G91">
        <v>25</v>
      </c>
      <c r="H91">
        <v>25.1</v>
      </c>
      <c r="I91" t="s">
        <v>350</v>
      </c>
      <c r="J91" t="str">
        <f t="shared" si="5"/>
        <v>25.1Balance</v>
      </c>
      <c r="K91">
        <v>1</v>
      </c>
      <c r="AG91">
        <v>25</v>
      </c>
      <c r="AH91">
        <v>25.5</v>
      </c>
      <c r="AJ91" s="33">
        <v>1</v>
      </c>
      <c r="AL91">
        <v>25</v>
      </c>
      <c r="AM91">
        <v>25.5</v>
      </c>
      <c r="AO91" t="str">
        <f t="shared" si="6"/>
        <v>25.5</v>
      </c>
      <c r="AP91">
        <v>1</v>
      </c>
      <c r="AW91">
        <v>52</v>
      </c>
      <c r="AX91">
        <v>52.1</v>
      </c>
      <c r="AY91" t="s">
        <v>350</v>
      </c>
      <c r="AZ91" s="33">
        <v>1</v>
      </c>
      <c r="BB91">
        <v>52</v>
      </c>
      <c r="BC91">
        <v>52.1</v>
      </c>
      <c r="BD91" t="s">
        <v>350</v>
      </c>
      <c r="BE91" t="str">
        <f t="shared" si="7"/>
        <v>52.1Balance</v>
      </c>
      <c r="BF91">
        <v>1</v>
      </c>
      <c r="BM91">
        <v>34</v>
      </c>
      <c r="BN91">
        <v>34.1</v>
      </c>
      <c r="BO91" t="s">
        <v>1401</v>
      </c>
      <c r="BP91" s="33">
        <v>1</v>
      </c>
      <c r="BR91">
        <v>34</v>
      </c>
      <c r="BS91">
        <v>34.1</v>
      </c>
      <c r="BT91" t="s">
        <v>1401</v>
      </c>
      <c r="BU91" t="str">
        <f t="shared" si="8"/>
        <v>34.1Centrality</v>
      </c>
      <c r="BV91">
        <v>1</v>
      </c>
      <c r="CC91">
        <v>45</v>
      </c>
      <c r="CD91">
        <v>45.1</v>
      </c>
      <c r="CF91" s="33">
        <v>1</v>
      </c>
      <c r="CH91">
        <v>45</v>
      </c>
      <c r="CI91">
        <v>45.1</v>
      </c>
      <c r="CK91" t="str">
        <f t="shared" si="9"/>
        <v>45.1</v>
      </c>
      <c r="CL91">
        <v>1</v>
      </c>
    </row>
    <row r="92" spans="2:90" x14ac:dyDescent="0.25">
      <c r="B92">
        <v>25</v>
      </c>
      <c r="C92">
        <v>25.2</v>
      </c>
      <c r="E92" s="33">
        <v>1</v>
      </c>
      <c r="G92">
        <v>25</v>
      </c>
      <c r="H92">
        <v>25.2</v>
      </c>
      <c r="J92" t="str">
        <f t="shared" si="5"/>
        <v>25.2</v>
      </c>
      <c r="K92">
        <v>1</v>
      </c>
      <c r="AG92">
        <v>25</v>
      </c>
      <c r="AH92">
        <v>25.5</v>
      </c>
      <c r="AI92" t="s">
        <v>350</v>
      </c>
      <c r="AJ92" s="33">
        <v>1</v>
      </c>
      <c r="AL92">
        <v>25</v>
      </c>
      <c r="AM92" s="16">
        <v>25.5</v>
      </c>
      <c r="AN92" s="16" t="s">
        <v>350</v>
      </c>
      <c r="AO92" t="str">
        <f t="shared" si="6"/>
        <v>25.5Balance</v>
      </c>
      <c r="AP92">
        <v>1</v>
      </c>
      <c r="AW92">
        <v>52</v>
      </c>
      <c r="AX92">
        <v>52.1</v>
      </c>
      <c r="AY92" t="s">
        <v>88</v>
      </c>
      <c r="AZ92" s="33">
        <v>1</v>
      </c>
      <c r="BB92">
        <v>52</v>
      </c>
      <c r="BC92">
        <v>52.1</v>
      </c>
      <c r="BD92" t="s">
        <v>88</v>
      </c>
      <c r="BE92" t="str">
        <f t="shared" si="7"/>
        <v>52.1Comm_Den</v>
      </c>
      <c r="BF92">
        <v>1</v>
      </c>
      <c r="BM92">
        <v>34</v>
      </c>
      <c r="BN92">
        <v>34.200000000000003</v>
      </c>
      <c r="BP92" s="33">
        <v>4</v>
      </c>
      <c r="BR92">
        <v>34</v>
      </c>
      <c r="BS92">
        <v>34.200000000000003</v>
      </c>
      <c r="BU92" t="str">
        <f t="shared" si="8"/>
        <v>34.2</v>
      </c>
      <c r="BV92">
        <v>4</v>
      </c>
      <c r="CC92">
        <v>45</v>
      </c>
      <c r="CD92">
        <v>45.1</v>
      </c>
      <c r="CE92" t="s">
        <v>42</v>
      </c>
      <c r="CF92" s="33">
        <v>1</v>
      </c>
      <c r="CH92">
        <v>45</v>
      </c>
      <c r="CI92">
        <v>45.1</v>
      </c>
      <c r="CJ92" t="s">
        <v>42</v>
      </c>
      <c r="CK92" t="str">
        <f t="shared" si="9"/>
        <v>45.1Pop_Den</v>
      </c>
      <c r="CL92">
        <v>1</v>
      </c>
    </row>
    <row r="93" spans="2:90" x14ac:dyDescent="0.25">
      <c r="B93">
        <v>25</v>
      </c>
      <c r="C93">
        <v>25.2</v>
      </c>
      <c r="D93" t="s">
        <v>350</v>
      </c>
      <c r="E93" s="33">
        <v>1</v>
      </c>
      <c r="G93">
        <v>25</v>
      </c>
      <c r="H93">
        <v>25.2</v>
      </c>
      <c r="I93" t="s">
        <v>350</v>
      </c>
      <c r="J93" t="str">
        <f t="shared" si="5"/>
        <v>25.2Balance</v>
      </c>
      <c r="K93">
        <v>1</v>
      </c>
      <c r="AG93">
        <v>29</v>
      </c>
      <c r="AJ93" s="33">
        <v>2</v>
      </c>
      <c r="AL93">
        <v>29</v>
      </c>
      <c r="AO93" t="str">
        <f t="shared" si="6"/>
        <v/>
      </c>
      <c r="AP93">
        <v>2</v>
      </c>
      <c r="AW93">
        <v>52</v>
      </c>
      <c r="AX93">
        <v>52.1</v>
      </c>
      <c r="AY93" t="s">
        <v>468</v>
      </c>
      <c r="AZ93" s="33">
        <v>1</v>
      </c>
      <c r="BB93">
        <v>52</v>
      </c>
      <c r="BC93">
        <v>52.1</v>
      </c>
      <c r="BD93" t="s">
        <v>468</v>
      </c>
      <c r="BE93" t="str">
        <f t="shared" si="7"/>
        <v>52.1Connectivity</v>
      </c>
      <c r="BF93">
        <v>1</v>
      </c>
      <c r="BM93">
        <v>34</v>
      </c>
      <c r="BN93">
        <v>34.200000000000003</v>
      </c>
      <c r="BO93" t="s">
        <v>1401</v>
      </c>
      <c r="BP93" s="33">
        <v>2</v>
      </c>
      <c r="BR93">
        <v>34</v>
      </c>
      <c r="BS93">
        <v>34.200000000000003</v>
      </c>
      <c r="BT93" t="s">
        <v>1401</v>
      </c>
      <c r="BU93" t="str">
        <f t="shared" si="8"/>
        <v>34.2Centrality</v>
      </c>
      <c r="BV93">
        <v>2</v>
      </c>
      <c r="CC93">
        <v>52</v>
      </c>
      <c r="CF93" s="33">
        <v>4</v>
      </c>
      <c r="CH93">
        <v>52</v>
      </c>
      <c r="CK93" t="str">
        <f t="shared" si="9"/>
        <v/>
      </c>
      <c r="CL93">
        <v>4</v>
      </c>
    </row>
    <row r="94" spans="2:90" x14ac:dyDescent="0.25">
      <c r="B94">
        <v>25</v>
      </c>
      <c r="C94">
        <v>25.3</v>
      </c>
      <c r="E94" s="33">
        <v>1</v>
      </c>
      <c r="G94">
        <v>25</v>
      </c>
      <c r="H94">
        <v>25.3</v>
      </c>
      <c r="J94" t="str">
        <f t="shared" si="5"/>
        <v>25.3</v>
      </c>
      <c r="K94">
        <v>1</v>
      </c>
      <c r="AG94">
        <v>29</v>
      </c>
      <c r="AH94">
        <v>29.1</v>
      </c>
      <c r="AJ94" s="33">
        <v>2</v>
      </c>
      <c r="AL94">
        <v>29</v>
      </c>
      <c r="AM94" s="16">
        <v>29.1</v>
      </c>
      <c r="AN94" s="16"/>
      <c r="AO94" t="str">
        <f t="shared" si="6"/>
        <v>29.1</v>
      </c>
      <c r="AP94">
        <v>2</v>
      </c>
      <c r="AW94">
        <v>52</v>
      </c>
      <c r="AX94">
        <v>52.1</v>
      </c>
      <c r="AY94" t="s">
        <v>42</v>
      </c>
      <c r="AZ94" s="33">
        <v>1</v>
      </c>
      <c r="BB94">
        <v>52</v>
      </c>
      <c r="BC94">
        <v>52.1</v>
      </c>
      <c r="BD94" t="s">
        <v>42</v>
      </c>
      <c r="BE94" t="str">
        <f t="shared" si="7"/>
        <v>52.1Pop_Den</v>
      </c>
      <c r="BF94">
        <v>1</v>
      </c>
      <c r="BM94">
        <v>34</v>
      </c>
      <c r="BN94">
        <v>34.200000000000003</v>
      </c>
      <c r="BO94" t="s">
        <v>468</v>
      </c>
      <c r="BP94" s="33">
        <v>1</v>
      </c>
      <c r="BR94">
        <v>34</v>
      </c>
      <c r="BS94">
        <v>34.200000000000003</v>
      </c>
      <c r="BT94" t="s">
        <v>468</v>
      </c>
      <c r="BU94" t="str">
        <f t="shared" si="8"/>
        <v>34.2Connectivity</v>
      </c>
      <c r="BV94">
        <v>1</v>
      </c>
      <c r="CC94">
        <v>52</v>
      </c>
      <c r="CD94">
        <v>52.1</v>
      </c>
      <c r="CF94" s="33">
        <v>4</v>
      </c>
      <c r="CH94">
        <v>52</v>
      </c>
      <c r="CI94">
        <v>52.1</v>
      </c>
      <c r="CK94" t="str">
        <f t="shared" si="9"/>
        <v>52.1</v>
      </c>
      <c r="CL94">
        <v>4</v>
      </c>
    </row>
    <row r="95" spans="2:90" x14ac:dyDescent="0.25">
      <c r="B95">
        <v>25</v>
      </c>
      <c r="C95">
        <v>25.3</v>
      </c>
      <c r="D95" t="s">
        <v>350</v>
      </c>
      <c r="E95" s="33">
        <v>1</v>
      </c>
      <c r="G95">
        <v>25</v>
      </c>
      <c r="H95">
        <v>25.3</v>
      </c>
      <c r="I95" t="s">
        <v>350</v>
      </c>
      <c r="J95" t="str">
        <f t="shared" si="5"/>
        <v>25.3Balance</v>
      </c>
      <c r="K95">
        <v>1</v>
      </c>
      <c r="AG95">
        <v>29</v>
      </c>
      <c r="AH95">
        <v>29.1</v>
      </c>
      <c r="AI95" t="s">
        <v>350</v>
      </c>
      <c r="AJ95" s="33">
        <v>1</v>
      </c>
      <c r="AL95">
        <v>29</v>
      </c>
      <c r="AM95">
        <v>29.1</v>
      </c>
      <c r="AN95" t="s">
        <v>350</v>
      </c>
      <c r="AO95" t="str">
        <f t="shared" si="6"/>
        <v>29.1Balance</v>
      </c>
      <c r="AP95">
        <v>1</v>
      </c>
      <c r="AW95">
        <v>54</v>
      </c>
      <c r="AZ95" s="33">
        <v>12</v>
      </c>
      <c r="BB95">
        <v>54</v>
      </c>
      <c r="BE95" t="str">
        <f t="shared" si="7"/>
        <v/>
      </c>
      <c r="BF95">
        <v>12</v>
      </c>
      <c r="BM95">
        <v>34</v>
      </c>
      <c r="BN95">
        <v>34.200000000000003</v>
      </c>
      <c r="BO95" t="s">
        <v>645</v>
      </c>
      <c r="BP95" s="33">
        <v>1</v>
      </c>
      <c r="BR95">
        <v>34</v>
      </c>
      <c r="BS95">
        <v>34.200000000000003</v>
      </c>
      <c r="BT95" t="s">
        <v>645</v>
      </c>
      <c r="BU95" t="str">
        <f t="shared" si="8"/>
        <v>34.2Mix_Land</v>
      </c>
      <c r="BV95">
        <v>1</v>
      </c>
      <c r="CC95">
        <v>52</v>
      </c>
      <c r="CD95">
        <v>52.1</v>
      </c>
      <c r="CE95" t="s">
        <v>350</v>
      </c>
      <c r="CF95" s="33">
        <v>1</v>
      </c>
      <c r="CH95">
        <v>52</v>
      </c>
      <c r="CI95">
        <v>52.1</v>
      </c>
      <c r="CJ95" t="s">
        <v>350</v>
      </c>
      <c r="CK95" t="str">
        <f t="shared" si="9"/>
        <v>52.1Balance</v>
      </c>
      <c r="CL95">
        <v>1</v>
      </c>
    </row>
    <row r="96" spans="2:90" x14ac:dyDescent="0.25">
      <c r="B96">
        <v>25</v>
      </c>
      <c r="C96">
        <v>25.4</v>
      </c>
      <c r="E96" s="33">
        <v>1</v>
      </c>
      <c r="G96">
        <v>25</v>
      </c>
      <c r="H96">
        <v>25.4</v>
      </c>
      <c r="J96" t="str">
        <f t="shared" si="5"/>
        <v>25.4</v>
      </c>
      <c r="K96">
        <v>1</v>
      </c>
      <c r="AG96">
        <v>29</v>
      </c>
      <c r="AH96">
        <v>29.1</v>
      </c>
      <c r="AI96" t="s">
        <v>42</v>
      </c>
      <c r="AJ96" s="33">
        <v>1</v>
      </c>
      <c r="AL96" s="36">
        <v>29</v>
      </c>
      <c r="AM96" s="36">
        <v>29.1</v>
      </c>
      <c r="AN96" s="36" t="s">
        <v>42</v>
      </c>
      <c r="AO96" t="str">
        <f t="shared" si="6"/>
        <v>29.1Pop_Den</v>
      </c>
      <c r="AP96">
        <v>1</v>
      </c>
      <c r="AW96">
        <v>54</v>
      </c>
      <c r="AX96">
        <v>54.1</v>
      </c>
      <c r="AZ96" s="33">
        <v>4</v>
      </c>
      <c r="BB96">
        <v>54</v>
      </c>
      <c r="BC96">
        <v>54.1</v>
      </c>
      <c r="BE96" t="str">
        <f t="shared" si="7"/>
        <v>54.1</v>
      </c>
      <c r="BF96">
        <v>4</v>
      </c>
      <c r="BM96">
        <v>36</v>
      </c>
      <c r="BP96" s="33">
        <v>2</v>
      </c>
      <c r="BR96">
        <v>36</v>
      </c>
      <c r="BU96" t="str">
        <f t="shared" si="8"/>
        <v/>
      </c>
      <c r="BV96">
        <v>2</v>
      </c>
      <c r="CC96">
        <v>52</v>
      </c>
      <c r="CD96">
        <v>52.1</v>
      </c>
      <c r="CE96" t="s">
        <v>88</v>
      </c>
      <c r="CF96" s="33">
        <v>1</v>
      </c>
      <c r="CH96">
        <v>52</v>
      </c>
      <c r="CI96">
        <v>52.1</v>
      </c>
      <c r="CJ96" t="s">
        <v>88</v>
      </c>
      <c r="CK96" t="str">
        <f t="shared" si="9"/>
        <v>52.1Comm_Den</v>
      </c>
      <c r="CL96">
        <v>1</v>
      </c>
    </row>
    <row r="97" spans="2:90" x14ac:dyDescent="0.25">
      <c r="B97">
        <v>25</v>
      </c>
      <c r="C97">
        <v>25.4</v>
      </c>
      <c r="D97" t="s">
        <v>350</v>
      </c>
      <c r="E97" s="33">
        <v>1</v>
      </c>
      <c r="G97">
        <v>25</v>
      </c>
      <c r="H97">
        <v>25.4</v>
      </c>
      <c r="I97" t="s">
        <v>350</v>
      </c>
      <c r="J97" t="str">
        <f t="shared" si="5"/>
        <v>25.4Balance</v>
      </c>
      <c r="K97">
        <v>1</v>
      </c>
      <c r="AG97">
        <v>30</v>
      </c>
      <c r="AJ97" s="33">
        <v>12</v>
      </c>
      <c r="AL97">
        <v>30</v>
      </c>
      <c r="AM97" s="16"/>
      <c r="AN97" s="16"/>
      <c r="AO97" t="str">
        <f t="shared" si="6"/>
        <v/>
      </c>
      <c r="AP97">
        <v>12</v>
      </c>
      <c r="AW97">
        <v>54</v>
      </c>
      <c r="AX97">
        <v>54.1</v>
      </c>
      <c r="AY97" t="s">
        <v>468</v>
      </c>
      <c r="AZ97" s="33">
        <v>1</v>
      </c>
      <c r="BB97">
        <v>54</v>
      </c>
      <c r="BC97">
        <v>54.1</v>
      </c>
      <c r="BD97" t="s">
        <v>468</v>
      </c>
      <c r="BE97" t="str">
        <f t="shared" si="7"/>
        <v>54.1Connectivity</v>
      </c>
      <c r="BF97">
        <v>1</v>
      </c>
      <c r="BM97">
        <v>36</v>
      </c>
      <c r="BN97">
        <v>36.1</v>
      </c>
      <c r="BP97" s="33">
        <v>1</v>
      </c>
      <c r="BR97">
        <v>36</v>
      </c>
      <c r="BS97">
        <v>36.1</v>
      </c>
      <c r="BU97" t="str">
        <f t="shared" si="8"/>
        <v>36.1</v>
      </c>
      <c r="BV97">
        <v>1</v>
      </c>
      <c r="CC97">
        <v>52</v>
      </c>
      <c r="CD97">
        <v>52.1</v>
      </c>
      <c r="CE97" t="s">
        <v>468</v>
      </c>
      <c r="CF97" s="33">
        <v>1</v>
      </c>
      <c r="CH97">
        <v>52</v>
      </c>
      <c r="CI97">
        <v>52.1</v>
      </c>
      <c r="CJ97" t="s">
        <v>468</v>
      </c>
      <c r="CK97" t="str">
        <f t="shared" si="9"/>
        <v>52.1Connectivity</v>
      </c>
      <c r="CL97">
        <v>1</v>
      </c>
    </row>
    <row r="98" spans="2:90" x14ac:dyDescent="0.25">
      <c r="B98">
        <v>25</v>
      </c>
      <c r="C98">
        <v>25.5</v>
      </c>
      <c r="E98" s="33">
        <v>1</v>
      </c>
      <c r="G98">
        <v>25</v>
      </c>
      <c r="H98">
        <v>25.5</v>
      </c>
      <c r="J98" t="str">
        <f t="shared" si="5"/>
        <v>25.5</v>
      </c>
      <c r="K98">
        <v>1</v>
      </c>
      <c r="AG98">
        <v>30</v>
      </c>
      <c r="AH98">
        <v>30.1</v>
      </c>
      <c r="AJ98" s="33">
        <v>6</v>
      </c>
      <c r="AL98">
        <v>30</v>
      </c>
      <c r="AM98">
        <v>30.1</v>
      </c>
      <c r="AO98" t="str">
        <f t="shared" si="6"/>
        <v>30.1</v>
      </c>
      <c r="AP98">
        <v>6</v>
      </c>
      <c r="AW98">
        <v>54</v>
      </c>
      <c r="AX98">
        <v>54.1</v>
      </c>
      <c r="AY98" t="s">
        <v>711</v>
      </c>
      <c r="AZ98" s="33">
        <v>2</v>
      </c>
      <c r="BB98">
        <v>54</v>
      </c>
      <c r="BC98">
        <v>54.1</v>
      </c>
      <c r="BD98" t="s">
        <v>711</v>
      </c>
      <c r="BE98" t="str">
        <f t="shared" si="7"/>
        <v>54.1Mix_House</v>
      </c>
      <c r="BF98">
        <v>2</v>
      </c>
      <c r="BM98">
        <v>36</v>
      </c>
      <c r="BN98">
        <v>36.1</v>
      </c>
      <c r="BO98" t="s">
        <v>42</v>
      </c>
      <c r="BP98" s="33">
        <v>1</v>
      </c>
      <c r="BR98">
        <v>36</v>
      </c>
      <c r="BS98">
        <v>36.1</v>
      </c>
      <c r="BT98" t="s">
        <v>42</v>
      </c>
      <c r="BU98" t="str">
        <f t="shared" si="8"/>
        <v>36.1Pop_Den</v>
      </c>
      <c r="BV98">
        <v>1</v>
      </c>
      <c r="CC98">
        <v>52</v>
      </c>
      <c r="CD98">
        <v>52.1</v>
      </c>
      <c r="CE98" t="s">
        <v>42</v>
      </c>
      <c r="CF98" s="33">
        <v>1</v>
      </c>
      <c r="CH98">
        <v>52</v>
      </c>
      <c r="CI98">
        <v>52.1</v>
      </c>
      <c r="CJ98" t="s">
        <v>42</v>
      </c>
      <c r="CK98" t="str">
        <f t="shared" si="9"/>
        <v>52.1Pop_Den</v>
      </c>
      <c r="CL98">
        <v>1</v>
      </c>
    </row>
    <row r="99" spans="2:90" x14ac:dyDescent="0.25">
      <c r="B99">
        <v>25</v>
      </c>
      <c r="C99">
        <v>25.5</v>
      </c>
      <c r="D99" t="s">
        <v>350</v>
      </c>
      <c r="E99" s="33">
        <v>1</v>
      </c>
      <c r="G99">
        <v>25</v>
      </c>
      <c r="H99">
        <v>25.5</v>
      </c>
      <c r="I99" t="s">
        <v>350</v>
      </c>
      <c r="J99" t="str">
        <f t="shared" si="5"/>
        <v>25.5Balance</v>
      </c>
      <c r="K99">
        <v>1</v>
      </c>
      <c r="AG99">
        <v>30</v>
      </c>
      <c r="AH99">
        <v>30.1</v>
      </c>
      <c r="AI99" t="s">
        <v>334</v>
      </c>
      <c r="AJ99" s="33">
        <v>2</v>
      </c>
      <c r="AL99">
        <v>30</v>
      </c>
      <c r="AM99">
        <v>30.1</v>
      </c>
      <c r="AN99" t="s">
        <v>334</v>
      </c>
      <c r="AO99" t="str">
        <f t="shared" si="6"/>
        <v>30.1Amenity</v>
      </c>
      <c r="AP99">
        <v>2</v>
      </c>
      <c r="AW99">
        <v>54</v>
      </c>
      <c r="AX99">
        <v>54.1</v>
      </c>
      <c r="AY99" t="s">
        <v>645</v>
      </c>
      <c r="AZ99" s="33">
        <v>1</v>
      </c>
      <c r="BB99">
        <v>54</v>
      </c>
      <c r="BC99">
        <v>54.1</v>
      </c>
      <c r="BD99" t="s">
        <v>645</v>
      </c>
      <c r="BE99" t="str">
        <f t="shared" si="7"/>
        <v>54.1Mix_Land</v>
      </c>
      <c r="BF99">
        <v>1</v>
      </c>
      <c r="BM99">
        <v>36</v>
      </c>
      <c r="BN99">
        <v>36.200000000000003</v>
      </c>
      <c r="BP99" s="33">
        <v>1</v>
      </c>
      <c r="BR99">
        <v>36</v>
      </c>
      <c r="BS99">
        <v>36.200000000000003</v>
      </c>
      <c r="BU99" t="str">
        <f t="shared" si="8"/>
        <v>36.2</v>
      </c>
      <c r="BV99">
        <v>1</v>
      </c>
      <c r="CC99">
        <v>54</v>
      </c>
      <c r="CF99" s="33">
        <v>12</v>
      </c>
      <c r="CH99">
        <v>54</v>
      </c>
      <c r="CK99" t="str">
        <f t="shared" si="9"/>
        <v/>
      </c>
      <c r="CL99">
        <v>12</v>
      </c>
    </row>
    <row r="100" spans="2:90" x14ac:dyDescent="0.25">
      <c r="B100">
        <v>29</v>
      </c>
      <c r="E100" s="33">
        <v>2</v>
      </c>
      <c r="G100">
        <v>29</v>
      </c>
      <c r="J100" t="str">
        <f t="shared" si="5"/>
        <v/>
      </c>
      <c r="K100">
        <v>2</v>
      </c>
      <c r="AG100">
        <v>30</v>
      </c>
      <c r="AH100">
        <v>30.1</v>
      </c>
      <c r="AI100" t="s">
        <v>468</v>
      </c>
      <c r="AJ100" s="33">
        <v>2</v>
      </c>
      <c r="AL100" s="36">
        <v>30</v>
      </c>
      <c r="AM100" s="36">
        <v>30.1</v>
      </c>
      <c r="AN100" s="36" t="s">
        <v>468</v>
      </c>
      <c r="AO100" t="str">
        <f t="shared" si="6"/>
        <v>30.1Connectivity</v>
      </c>
      <c r="AP100">
        <v>2</v>
      </c>
      <c r="AW100">
        <v>54</v>
      </c>
      <c r="AX100">
        <v>54.2</v>
      </c>
      <c r="AZ100" s="33">
        <v>4</v>
      </c>
      <c r="BB100">
        <v>54</v>
      </c>
      <c r="BC100">
        <v>54.2</v>
      </c>
      <c r="BE100" t="str">
        <f t="shared" si="7"/>
        <v>54.2</v>
      </c>
      <c r="BF100">
        <v>4</v>
      </c>
      <c r="BM100">
        <v>36</v>
      </c>
      <c r="BN100">
        <v>36.200000000000003</v>
      </c>
      <c r="BO100" t="s">
        <v>88</v>
      </c>
      <c r="BP100" s="33">
        <v>1</v>
      </c>
      <c r="BR100">
        <v>36</v>
      </c>
      <c r="BS100">
        <v>36.200000000000003</v>
      </c>
      <c r="BT100" t="s">
        <v>88</v>
      </c>
      <c r="BU100" t="str">
        <f t="shared" si="8"/>
        <v>36.2Comm_Den</v>
      </c>
      <c r="BV100">
        <v>1</v>
      </c>
      <c r="CC100">
        <v>54</v>
      </c>
      <c r="CD100">
        <v>54.1</v>
      </c>
      <c r="CF100" s="33">
        <v>4</v>
      </c>
      <c r="CH100">
        <v>54</v>
      </c>
      <c r="CI100">
        <v>54.1</v>
      </c>
      <c r="CK100" t="str">
        <f t="shared" si="9"/>
        <v>54.1</v>
      </c>
      <c r="CL100">
        <v>4</v>
      </c>
    </row>
    <row r="101" spans="2:90" x14ac:dyDescent="0.25">
      <c r="B101">
        <v>29</v>
      </c>
      <c r="C101">
        <v>29.1</v>
      </c>
      <c r="E101" s="33">
        <v>2</v>
      </c>
      <c r="G101">
        <v>29</v>
      </c>
      <c r="H101">
        <v>29.1</v>
      </c>
      <c r="J101" t="str">
        <f t="shared" si="5"/>
        <v>29.1</v>
      </c>
      <c r="K101">
        <v>2</v>
      </c>
      <c r="AG101">
        <v>30</v>
      </c>
      <c r="AH101">
        <v>30.1</v>
      </c>
      <c r="AI101" t="s">
        <v>709</v>
      </c>
      <c r="AJ101" s="33">
        <v>1</v>
      </c>
      <c r="AL101">
        <v>30</v>
      </c>
      <c r="AM101" s="16">
        <v>30.1</v>
      </c>
      <c r="AN101" s="16" t="s">
        <v>709</v>
      </c>
      <c r="AO101" t="str">
        <f t="shared" si="6"/>
        <v>30.1Local_Access</v>
      </c>
      <c r="AP101">
        <v>1</v>
      </c>
      <c r="AW101">
        <v>54</v>
      </c>
      <c r="AX101">
        <v>54.2</v>
      </c>
      <c r="AY101" t="s">
        <v>468</v>
      </c>
      <c r="AZ101" s="33">
        <v>1</v>
      </c>
      <c r="BB101">
        <v>54</v>
      </c>
      <c r="BC101">
        <v>54.2</v>
      </c>
      <c r="BD101" t="s">
        <v>468</v>
      </c>
      <c r="BE101" t="str">
        <f t="shared" si="7"/>
        <v>54.2Connectivity</v>
      </c>
      <c r="BF101">
        <v>1</v>
      </c>
      <c r="BM101">
        <v>37</v>
      </c>
      <c r="BP101" s="33">
        <v>7</v>
      </c>
      <c r="BR101">
        <v>37</v>
      </c>
      <c r="BU101" t="str">
        <f t="shared" si="8"/>
        <v/>
      </c>
      <c r="BV101">
        <v>7</v>
      </c>
      <c r="CC101">
        <v>54</v>
      </c>
      <c r="CD101">
        <v>54.1</v>
      </c>
      <c r="CE101" t="s">
        <v>468</v>
      </c>
      <c r="CF101" s="33">
        <v>1</v>
      </c>
      <c r="CH101">
        <v>54</v>
      </c>
      <c r="CI101">
        <v>54.1</v>
      </c>
      <c r="CJ101" t="s">
        <v>468</v>
      </c>
      <c r="CK101" t="str">
        <f t="shared" si="9"/>
        <v>54.1Connectivity</v>
      </c>
      <c r="CL101">
        <v>1</v>
      </c>
    </row>
    <row r="102" spans="2:90" x14ac:dyDescent="0.25">
      <c r="B102">
        <v>29</v>
      </c>
      <c r="C102">
        <v>29.1</v>
      </c>
      <c r="D102" t="s">
        <v>350</v>
      </c>
      <c r="E102" s="33">
        <v>1</v>
      </c>
      <c r="G102">
        <v>29</v>
      </c>
      <c r="H102">
        <v>29.1</v>
      </c>
      <c r="I102" t="s">
        <v>350</v>
      </c>
      <c r="J102" t="str">
        <f t="shared" si="5"/>
        <v>29.1Balance</v>
      </c>
      <c r="K102">
        <v>1</v>
      </c>
      <c r="AG102">
        <v>30</v>
      </c>
      <c r="AH102">
        <v>30.1</v>
      </c>
      <c r="AI102" t="s">
        <v>645</v>
      </c>
      <c r="AJ102" s="33">
        <v>1</v>
      </c>
      <c r="AL102">
        <v>30</v>
      </c>
      <c r="AM102">
        <v>30.1</v>
      </c>
      <c r="AN102" t="s">
        <v>645</v>
      </c>
      <c r="AO102" t="str">
        <f t="shared" si="6"/>
        <v>30.1Mix_Land</v>
      </c>
      <c r="AP102">
        <v>1</v>
      </c>
      <c r="AW102">
        <v>54</v>
      </c>
      <c r="AX102">
        <v>54.2</v>
      </c>
      <c r="AY102" t="s">
        <v>711</v>
      </c>
      <c r="AZ102" s="33">
        <v>2</v>
      </c>
      <c r="BB102">
        <v>54</v>
      </c>
      <c r="BC102">
        <v>54.2</v>
      </c>
      <c r="BD102" t="s">
        <v>711</v>
      </c>
      <c r="BE102" t="str">
        <f t="shared" si="7"/>
        <v>54.2Mix_House</v>
      </c>
      <c r="BF102">
        <v>2</v>
      </c>
      <c r="BM102">
        <v>37</v>
      </c>
      <c r="BN102">
        <v>37.1</v>
      </c>
      <c r="BP102" s="33">
        <v>5</v>
      </c>
      <c r="BR102">
        <v>37</v>
      </c>
      <c r="BS102">
        <v>37.1</v>
      </c>
      <c r="BU102" t="str">
        <f t="shared" si="8"/>
        <v>37.1</v>
      </c>
      <c r="BV102">
        <v>5</v>
      </c>
      <c r="CC102">
        <v>54</v>
      </c>
      <c r="CD102">
        <v>54.1</v>
      </c>
      <c r="CE102" t="s">
        <v>711</v>
      </c>
      <c r="CF102" s="33">
        <v>2</v>
      </c>
      <c r="CH102">
        <v>54</v>
      </c>
      <c r="CI102">
        <v>54.1</v>
      </c>
      <c r="CJ102" t="s">
        <v>711</v>
      </c>
      <c r="CK102" t="str">
        <f t="shared" si="9"/>
        <v>54.1Mix_House</v>
      </c>
      <c r="CL102">
        <v>2</v>
      </c>
    </row>
    <row r="103" spans="2:90" x14ac:dyDescent="0.25">
      <c r="B103">
        <v>29</v>
      </c>
      <c r="C103">
        <v>29.1</v>
      </c>
      <c r="D103" t="s">
        <v>42</v>
      </c>
      <c r="E103" s="33">
        <v>1</v>
      </c>
      <c r="G103">
        <v>29</v>
      </c>
      <c r="H103">
        <v>29.1</v>
      </c>
      <c r="I103" t="s">
        <v>42</v>
      </c>
      <c r="J103" t="str">
        <f t="shared" si="5"/>
        <v>29.1Pop_Den</v>
      </c>
      <c r="K103">
        <v>1</v>
      </c>
      <c r="AG103">
        <v>30</v>
      </c>
      <c r="AH103">
        <v>30.2</v>
      </c>
      <c r="AJ103" s="33">
        <v>6</v>
      </c>
      <c r="AL103">
        <v>30</v>
      </c>
      <c r="AM103">
        <v>30.2</v>
      </c>
      <c r="AO103" t="str">
        <f t="shared" si="6"/>
        <v>30.2</v>
      </c>
      <c r="AP103">
        <v>6</v>
      </c>
      <c r="AW103">
        <v>54</v>
      </c>
      <c r="AX103">
        <v>54.2</v>
      </c>
      <c r="AY103" t="s">
        <v>645</v>
      </c>
      <c r="AZ103" s="33">
        <v>1</v>
      </c>
      <c r="BB103">
        <v>54</v>
      </c>
      <c r="BC103">
        <v>54.2</v>
      </c>
      <c r="BD103" t="s">
        <v>645</v>
      </c>
      <c r="BE103" t="str">
        <f t="shared" si="7"/>
        <v>54.2Mix_Land</v>
      </c>
      <c r="BF103">
        <v>1</v>
      </c>
      <c r="BM103">
        <v>37</v>
      </c>
      <c r="BN103">
        <v>37.1</v>
      </c>
      <c r="BO103" t="s">
        <v>32</v>
      </c>
      <c r="BP103" s="33">
        <v>1</v>
      </c>
      <c r="BR103">
        <v>37</v>
      </c>
      <c r="BS103">
        <v>37.1</v>
      </c>
      <c r="BT103" t="s">
        <v>32</v>
      </c>
      <c r="BU103" t="str">
        <f t="shared" si="8"/>
        <v>37.1Act_Den</v>
      </c>
      <c r="BV103">
        <v>1</v>
      </c>
      <c r="CC103">
        <v>54</v>
      </c>
      <c r="CD103">
        <v>54.1</v>
      </c>
      <c r="CE103" t="s">
        <v>645</v>
      </c>
      <c r="CF103" s="33">
        <v>1</v>
      </c>
      <c r="CH103">
        <v>54</v>
      </c>
      <c r="CI103">
        <v>54.1</v>
      </c>
      <c r="CJ103" t="s">
        <v>645</v>
      </c>
      <c r="CK103" t="str">
        <f t="shared" si="9"/>
        <v>54.1Mix_Land</v>
      </c>
      <c r="CL103">
        <v>1</v>
      </c>
    </row>
    <row r="104" spans="2:90" x14ac:dyDescent="0.25">
      <c r="B104">
        <v>30</v>
      </c>
      <c r="E104" s="33">
        <v>14</v>
      </c>
      <c r="G104">
        <v>30</v>
      </c>
      <c r="J104" t="str">
        <f t="shared" si="5"/>
        <v/>
      </c>
      <c r="K104">
        <v>14</v>
      </c>
      <c r="AG104">
        <v>30</v>
      </c>
      <c r="AH104">
        <v>30.2</v>
      </c>
      <c r="AI104" t="s">
        <v>334</v>
      </c>
      <c r="AJ104" s="33">
        <v>2</v>
      </c>
      <c r="AL104">
        <v>30</v>
      </c>
      <c r="AM104">
        <v>30.2</v>
      </c>
      <c r="AN104" t="s">
        <v>334</v>
      </c>
      <c r="AO104" t="str">
        <f t="shared" si="6"/>
        <v>30.2Amenity</v>
      </c>
      <c r="AP104">
        <v>2</v>
      </c>
      <c r="AW104">
        <v>54</v>
      </c>
      <c r="AX104">
        <v>54.3</v>
      </c>
      <c r="AZ104" s="33">
        <v>4</v>
      </c>
      <c r="BB104">
        <v>54</v>
      </c>
      <c r="BC104">
        <v>54.3</v>
      </c>
      <c r="BE104" t="str">
        <f t="shared" si="7"/>
        <v>54.3</v>
      </c>
      <c r="BF104">
        <v>4</v>
      </c>
      <c r="BM104">
        <v>37</v>
      </c>
      <c r="BN104">
        <v>37.1</v>
      </c>
      <c r="BO104" t="s">
        <v>468</v>
      </c>
      <c r="BP104" s="33">
        <v>2</v>
      </c>
      <c r="BR104">
        <v>37</v>
      </c>
      <c r="BS104">
        <v>37.1</v>
      </c>
      <c r="BT104" t="s">
        <v>468</v>
      </c>
      <c r="BU104" t="str">
        <f t="shared" si="8"/>
        <v>37.1Connectivity</v>
      </c>
      <c r="BV104">
        <v>2</v>
      </c>
      <c r="CC104">
        <v>54</v>
      </c>
      <c r="CD104">
        <v>54.2</v>
      </c>
      <c r="CF104" s="33">
        <v>4</v>
      </c>
      <c r="CH104">
        <v>54</v>
      </c>
      <c r="CI104">
        <v>54.2</v>
      </c>
      <c r="CK104" t="str">
        <f t="shared" si="9"/>
        <v>54.2</v>
      </c>
      <c r="CL104">
        <v>4</v>
      </c>
    </row>
    <row r="105" spans="2:90" x14ac:dyDescent="0.25">
      <c r="B105">
        <v>30</v>
      </c>
      <c r="C105">
        <v>30.1</v>
      </c>
      <c r="E105" s="33">
        <v>7</v>
      </c>
      <c r="G105">
        <v>30</v>
      </c>
      <c r="H105">
        <v>30.1</v>
      </c>
      <c r="J105" t="str">
        <f t="shared" si="5"/>
        <v>30.1</v>
      </c>
      <c r="K105">
        <v>7</v>
      </c>
      <c r="AG105">
        <v>30</v>
      </c>
      <c r="AH105">
        <v>30.2</v>
      </c>
      <c r="AI105" t="s">
        <v>468</v>
      </c>
      <c r="AJ105" s="33">
        <v>2</v>
      </c>
      <c r="AL105">
        <v>30</v>
      </c>
      <c r="AM105">
        <v>30.2</v>
      </c>
      <c r="AN105" t="s">
        <v>468</v>
      </c>
      <c r="AO105" t="str">
        <f t="shared" si="6"/>
        <v>30.2Connectivity</v>
      </c>
      <c r="AP105">
        <v>2</v>
      </c>
      <c r="AW105">
        <v>54</v>
      </c>
      <c r="AX105">
        <v>54.3</v>
      </c>
      <c r="AY105" t="s">
        <v>468</v>
      </c>
      <c r="AZ105" s="33">
        <v>1</v>
      </c>
      <c r="BB105">
        <v>54</v>
      </c>
      <c r="BC105">
        <v>54.3</v>
      </c>
      <c r="BD105" t="s">
        <v>468</v>
      </c>
      <c r="BE105" t="str">
        <f t="shared" si="7"/>
        <v>54.3Connectivity</v>
      </c>
      <c r="BF105">
        <v>1</v>
      </c>
      <c r="BM105">
        <v>37</v>
      </c>
      <c r="BN105">
        <v>37.1</v>
      </c>
      <c r="BO105" t="s">
        <v>42</v>
      </c>
      <c r="BP105" s="33">
        <v>2</v>
      </c>
      <c r="BR105">
        <v>37</v>
      </c>
      <c r="BS105">
        <v>37.1</v>
      </c>
      <c r="BT105" t="s">
        <v>42</v>
      </c>
      <c r="BU105" t="str">
        <f t="shared" si="8"/>
        <v>37.1Pop_Den</v>
      </c>
      <c r="BV105">
        <v>2</v>
      </c>
      <c r="CC105">
        <v>54</v>
      </c>
      <c r="CD105">
        <v>54.2</v>
      </c>
      <c r="CE105" t="s">
        <v>468</v>
      </c>
      <c r="CF105" s="33">
        <v>1</v>
      </c>
      <c r="CH105">
        <v>54</v>
      </c>
      <c r="CI105">
        <v>54.2</v>
      </c>
      <c r="CJ105" t="s">
        <v>468</v>
      </c>
      <c r="CK105" t="str">
        <f t="shared" si="9"/>
        <v>54.2Connectivity</v>
      </c>
      <c r="CL105">
        <v>1</v>
      </c>
    </row>
    <row r="106" spans="2:90" x14ac:dyDescent="0.25">
      <c r="B106">
        <v>30</v>
      </c>
      <c r="C106">
        <v>30.1</v>
      </c>
      <c r="D106" t="s">
        <v>334</v>
      </c>
      <c r="E106" s="33">
        <v>3</v>
      </c>
      <c r="G106">
        <v>30</v>
      </c>
      <c r="H106">
        <v>30.1</v>
      </c>
      <c r="I106" t="s">
        <v>334</v>
      </c>
      <c r="J106" t="str">
        <f t="shared" si="5"/>
        <v>30.1Amenity</v>
      </c>
      <c r="K106">
        <v>3</v>
      </c>
      <c r="AG106">
        <v>30</v>
      </c>
      <c r="AH106">
        <v>30.2</v>
      </c>
      <c r="AI106" t="s">
        <v>709</v>
      </c>
      <c r="AJ106" s="33">
        <v>1</v>
      </c>
      <c r="AL106">
        <v>30</v>
      </c>
      <c r="AM106" s="16">
        <v>30.2</v>
      </c>
      <c r="AN106" s="16" t="s">
        <v>709</v>
      </c>
      <c r="AO106" t="str">
        <f t="shared" si="6"/>
        <v>30.2Local_Access</v>
      </c>
      <c r="AP106">
        <v>1</v>
      </c>
      <c r="AW106">
        <v>54</v>
      </c>
      <c r="AX106">
        <v>54.3</v>
      </c>
      <c r="AY106" t="s">
        <v>711</v>
      </c>
      <c r="AZ106" s="33">
        <v>2</v>
      </c>
      <c r="BB106">
        <v>54</v>
      </c>
      <c r="BC106">
        <v>54.3</v>
      </c>
      <c r="BD106" t="s">
        <v>711</v>
      </c>
      <c r="BE106" t="str">
        <f t="shared" si="7"/>
        <v>54.3Mix_House</v>
      </c>
      <c r="BF106">
        <v>2</v>
      </c>
      <c r="BM106">
        <v>37</v>
      </c>
      <c r="BN106">
        <v>37.200000000000003</v>
      </c>
      <c r="BP106" s="33">
        <v>1</v>
      </c>
      <c r="BR106">
        <v>37</v>
      </c>
      <c r="BS106">
        <v>37.200000000000003</v>
      </c>
      <c r="BU106" t="str">
        <f t="shared" si="8"/>
        <v>37.2</v>
      </c>
      <c r="BV106">
        <v>1</v>
      </c>
      <c r="CC106">
        <v>54</v>
      </c>
      <c r="CD106">
        <v>54.2</v>
      </c>
      <c r="CE106" t="s">
        <v>711</v>
      </c>
      <c r="CF106" s="33">
        <v>2</v>
      </c>
      <c r="CH106">
        <v>54</v>
      </c>
      <c r="CI106">
        <v>54.2</v>
      </c>
      <c r="CJ106" t="s">
        <v>711</v>
      </c>
      <c r="CK106" t="str">
        <f t="shared" si="9"/>
        <v>54.2Mix_House</v>
      </c>
      <c r="CL106">
        <v>2</v>
      </c>
    </row>
    <row r="107" spans="2:90" x14ac:dyDescent="0.25">
      <c r="B107">
        <v>30</v>
      </c>
      <c r="C107">
        <v>30.1</v>
      </c>
      <c r="D107" t="s">
        <v>468</v>
      </c>
      <c r="E107" s="33">
        <v>2</v>
      </c>
      <c r="G107">
        <v>30</v>
      </c>
      <c r="H107">
        <v>30.1</v>
      </c>
      <c r="I107" t="s">
        <v>468</v>
      </c>
      <c r="J107" t="str">
        <f t="shared" si="5"/>
        <v>30.1Connectivity</v>
      </c>
      <c r="K107">
        <v>2</v>
      </c>
      <c r="AG107">
        <v>30</v>
      </c>
      <c r="AH107">
        <v>30.2</v>
      </c>
      <c r="AI107" t="s">
        <v>645</v>
      </c>
      <c r="AJ107" s="33">
        <v>1</v>
      </c>
      <c r="AL107">
        <v>30</v>
      </c>
      <c r="AM107">
        <v>30.2</v>
      </c>
      <c r="AN107" t="s">
        <v>645</v>
      </c>
      <c r="AO107" t="str">
        <f t="shared" si="6"/>
        <v>30.2Mix_Land</v>
      </c>
      <c r="AP107">
        <v>1</v>
      </c>
      <c r="AW107">
        <v>54</v>
      </c>
      <c r="AX107">
        <v>54.3</v>
      </c>
      <c r="AY107" t="s">
        <v>645</v>
      </c>
      <c r="AZ107" s="33">
        <v>1</v>
      </c>
      <c r="BB107">
        <v>54</v>
      </c>
      <c r="BC107">
        <v>54.3</v>
      </c>
      <c r="BD107" t="s">
        <v>645</v>
      </c>
      <c r="BE107" t="str">
        <f t="shared" si="7"/>
        <v>54.3Mix_Land</v>
      </c>
      <c r="BF107">
        <v>1</v>
      </c>
      <c r="BM107">
        <v>37</v>
      </c>
      <c r="BN107">
        <v>37.200000000000003</v>
      </c>
      <c r="BO107" t="s">
        <v>42</v>
      </c>
      <c r="BP107" s="33">
        <v>1</v>
      </c>
      <c r="BR107">
        <v>37</v>
      </c>
      <c r="BS107">
        <v>37.200000000000003</v>
      </c>
      <c r="BT107" t="s">
        <v>42</v>
      </c>
      <c r="BU107" t="str">
        <f t="shared" si="8"/>
        <v>37.2Pop_Den</v>
      </c>
      <c r="BV107">
        <v>1</v>
      </c>
      <c r="CC107">
        <v>54</v>
      </c>
      <c r="CD107">
        <v>54.2</v>
      </c>
      <c r="CE107" t="s">
        <v>645</v>
      </c>
      <c r="CF107" s="33">
        <v>1</v>
      </c>
      <c r="CH107">
        <v>54</v>
      </c>
      <c r="CI107">
        <v>54.2</v>
      </c>
      <c r="CJ107" t="s">
        <v>645</v>
      </c>
      <c r="CK107" t="str">
        <f t="shared" si="9"/>
        <v>54.2Mix_Land</v>
      </c>
      <c r="CL107">
        <v>1</v>
      </c>
    </row>
    <row r="108" spans="2:90" x14ac:dyDescent="0.25">
      <c r="B108">
        <v>30</v>
      </c>
      <c r="C108">
        <v>30.1</v>
      </c>
      <c r="D108" t="s">
        <v>709</v>
      </c>
      <c r="E108" s="33">
        <v>1</v>
      </c>
      <c r="G108">
        <v>30</v>
      </c>
      <c r="H108">
        <v>30.1</v>
      </c>
      <c r="I108" t="s">
        <v>709</v>
      </c>
      <c r="J108" t="str">
        <f t="shared" si="5"/>
        <v>30.1Local_Access</v>
      </c>
      <c r="K108">
        <v>1</v>
      </c>
      <c r="AG108">
        <v>31</v>
      </c>
      <c r="AJ108" s="33">
        <v>11</v>
      </c>
      <c r="AL108">
        <v>31</v>
      </c>
      <c r="AO108" t="str">
        <f t="shared" si="6"/>
        <v/>
      </c>
      <c r="AP108">
        <v>11</v>
      </c>
      <c r="AW108">
        <v>55</v>
      </c>
      <c r="AZ108" s="33">
        <v>7</v>
      </c>
      <c r="BB108">
        <v>55</v>
      </c>
      <c r="BE108" t="str">
        <f t="shared" si="7"/>
        <v/>
      </c>
      <c r="BF108">
        <v>7</v>
      </c>
      <c r="BM108">
        <v>37</v>
      </c>
      <c r="BN108">
        <v>37.299999999999997</v>
      </c>
      <c r="BP108" s="33">
        <v>1</v>
      </c>
      <c r="BR108">
        <v>37</v>
      </c>
      <c r="BS108">
        <v>37.299999999999997</v>
      </c>
      <c r="BU108" t="str">
        <f t="shared" si="8"/>
        <v>37.3</v>
      </c>
      <c r="BV108">
        <v>1</v>
      </c>
      <c r="CC108">
        <v>54</v>
      </c>
      <c r="CD108">
        <v>54.3</v>
      </c>
      <c r="CF108" s="33">
        <v>4</v>
      </c>
      <c r="CH108">
        <v>54</v>
      </c>
      <c r="CI108">
        <v>54.3</v>
      </c>
      <c r="CK108" t="str">
        <f t="shared" si="9"/>
        <v>54.3</v>
      </c>
      <c r="CL108">
        <v>4</v>
      </c>
    </row>
    <row r="109" spans="2:90" x14ac:dyDescent="0.25">
      <c r="B109">
        <v>30</v>
      </c>
      <c r="C109">
        <v>30.1</v>
      </c>
      <c r="D109" t="s">
        <v>645</v>
      </c>
      <c r="E109" s="33">
        <v>1</v>
      </c>
      <c r="G109">
        <v>30</v>
      </c>
      <c r="H109">
        <v>30.1</v>
      </c>
      <c r="I109" t="s">
        <v>645</v>
      </c>
      <c r="J109" t="str">
        <f t="shared" si="5"/>
        <v>30.1Mix_Land</v>
      </c>
      <c r="K109">
        <v>1</v>
      </c>
      <c r="AG109">
        <v>31</v>
      </c>
      <c r="AH109">
        <v>31.1</v>
      </c>
      <c r="AJ109" s="33">
        <v>5</v>
      </c>
      <c r="AL109">
        <v>31</v>
      </c>
      <c r="AM109">
        <v>31.1</v>
      </c>
      <c r="AO109" t="str">
        <f t="shared" si="6"/>
        <v>31.1</v>
      </c>
      <c r="AP109">
        <v>5</v>
      </c>
      <c r="AW109">
        <v>55</v>
      </c>
      <c r="AX109">
        <v>55.1</v>
      </c>
      <c r="AZ109" s="33">
        <v>7</v>
      </c>
      <c r="BB109">
        <v>55</v>
      </c>
      <c r="BC109">
        <v>55.1</v>
      </c>
      <c r="BE109" t="str">
        <f t="shared" si="7"/>
        <v>55.1</v>
      </c>
      <c r="BF109">
        <v>7</v>
      </c>
      <c r="BM109">
        <v>37</v>
      </c>
      <c r="BN109">
        <v>37.299999999999997</v>
      </c>
      <c r="BO109" t="s">
        <v>42</v>
      </c>
      <c r="BP109" s="33">
        <v>1</v>
      </c>
      <c r="BR109">
        <v>37</v>
      </c>
      <c r="BS109">
        <v>37.299999999999997</v>
      </c>
      <c r="BT109" t="s">
        <v>42</v>
      </c>
      <c r="BU109" t="str">
        <f t="shared" si="8"/>
        <v>37.3Pop_Den</v>
      </c>
      <c r="BV109">
        <v>1</v>
      </c>
      <c r="CC109">
        <v>54</v>
      </c>
      <c r="CD109">
        <v>54.3</v>
      </c>
      <c r="CE109" t="s">
        <v>468</v>
      </c>
      <c r="CF109" s="33">
        <v>1</v>
      </c>
      <c r="CH109">
        <v>54</v>
      </c>
      <c r="CI109">
        <v>54.3</v>
      </c>
      <c r="CJ109" t="s">
        <v>468</v>
      </c>
      <c r="CK109" t="str">
        <f t="shared" si="9"/>
        <v>54.3Connectivity</v>
      </c>
      <c r="CL109">
        <v>1</v>
      </c>
    </row>
    <row r="110" spans="2:90" x14ac:dyDescent="0.25">
      <c r="B110">
        <v>30</v>
      </c>
      <c r="C110">
        <v>30.2</v>
      </c>
      <c r="E110" s="33">
        <v>7</v>
      </c>
      <c r="G110">
        <v>30</v>
      </c>
      <c r="H110">
        <v>30.2</v>
      </c>
      <c r="J110" t="str">
        <f t="shared" si="5"/>
        <v>30.2</v>
      </c>
      <c r="K110">
        <v>7</v>
      </c>
      <c r="AG110">
        <v>31</v>
      </c>
      <c r="AH110">
        <v>31.1</v>
      </c>
      <c r="AI110" t="s">
        <v>88</v>
      </c>
      <c r="AJ110" s="33">
        <v>2</v>
      </c>
      <c r="AL110">
        <v>31</v>
      </c>
      <c r="AM110">
        <v>31.1</v>
      </c>
      <c r="AN110" t="s">
        <v>88</v>
      </c>
      <c r="AO110" t="str">
        <f t="shared" si="6"/>
        <v>31.1Comm_Den</v>
      </c>
      <c r="AP110">
        <v>2</v>
      </c>
      <c r="AW110">
        <v>55</v>
      </c>
      <c r="AX110">
        <v>55.1</v>
      </c>
      <c r="AY110" t="s">
        <v>468</v>
      </c>
      <c r="AZ110" s="33">
        <v>3</v>
      </c>
      <c r="BB110">
        <v>55</v>
      </c>
      <c r="BC110">
        <v>55.1</v>
      </c>
      <c r="BD110" t="s">
        <v>468</v>
      </c>
      <c r="BE110" t="str">
        <f t="shared" si="7"/>
        <v>55.1Connectivity</v>
      </c>
      <c r="BF110">
        <v>3</v>
      </c>
      <c r="BM110">
        <v>39</v>
      </c>
      <c r="BP110" s="33">
        <v>1</v>
      </c>
      <c r="BR110">
        <v>39</v>
      </c>
      <c r="BU110" t="str">
        <f t="shared" si="8"/>
        <v/>
      </c>
      <c r="BV110">
        <v>1</v>
      </c>
      <c r="CC110">
        <v>54</v>
      </c>
      <c r="CD110">
        <v>54.3</v>
      </c>
      <c r="CE110" t="s">
        <v>711</v>
      </c>
      <c r="CF110" s="33">
        <v>2</v>
      </c>
      <c r="CH110">
        <v>54</v>
      </c>
      <c r="CI110">
        <v>54.3</v>
      </c>
      <c r="CJ110" t="s">
        <v>711</v>
      </c>
      <c r="CK110" t="str">
        <f t="shared" si="9"/>
        <v>54.3Mix_House</v>
      </c>
      <c r="CL110">
        <v>2</v>
      </c>
    </row>
    <row r="111" spans="2:90" x14ac:dyDescent="0.25">
      <c r="B111">
        <v>30</v>
      </c>
      <c r="C111">
        <v>30.2</v>
      </c>
      <c r="D111" t="s">
        <v>334</v>
      </c>
      <c r="E111" s="33">
        <v>3</v>
      </c>
      <c r="G111">
        <v>30</v>
      </c>
      <c r="H111">
        <v>30.2</v>
      </c>
      <c r="I111" t="s">
        <v>334</v>
      </c>
      <c r="J111" t="str">
        <f t="shared" si="5"/>
        <v>30.2Amenity</v>
      </c>
      <c r="K111">
        <v>3</v>
      </c>
      <c r="AG111">
        <v>31</v>
      </c>
      <c r="AH111">
        <v>31.1</v>
      </c>
      <c r="AI111" t="s">
        <v>468</v>
      </c>
      <c r="AJ111" s="33">
        <v>2</v>
      </c>
      <c r="AL111" s="36">
        <v>31</v>
      </c>
      <c r="AM111" s="36">
        <v>31.1</v>
      </c>
      <c r="AN111" s="36" t="s">
        <v>468</v>
      </c>
      <c r="AO111" t="str">
        <f t="shared" si="6"/>
        <v>31.1Connectivity</v>
      </c>
      <c r="AP111">
        <v>2</v>
      </c>
      <c r="AW111">
        <v>55</v>
      </c>
      <c r="AX111">
        <v>55.1</v>
      </c>
      <c r="AY111" t="s">
        <v>1019</v>
      </c>
      <c r="AZ111" s="33">
        <v>4</v>
      </c>
      <c r="BB111">
        <v>55</v>
      </c>
      <c r="BC111">
        <v>55.1</v>
      </c>
      <c r="BD111" t="s">
        <v>1019</v>
      </c>
      <c r="BE111" t="str">
        <f t="shared" si="7"/>
        <v>55.1Safety</v>
      </c>
      <c r="BF111">
        <v>4</v>
      </c>
      <c r="BM111">
        <v>39</v>
      </c>
      <c r="BN111">
        <v>39.1</v>
      </c>
      <c r="BP111" s="33">
        <v>1</v>
      </c>
      <c r="BR111">
        <v>39</v>
      </c>
      <c r="BS111">
        <v>39.1</v>
      </c>
      <c r="BU111" t="str">
        <f t="shared" si="8"/>
        <v>39.1</v>
      </c>
      <c r="BV111">
        <v>1</v>
      </c>
      <c r="CC111">
        <v>54</v>
      </c>
      <c r="CD111">
        <v>54.3</v>
      </c>
      <c r="CE111" t="s">
        <v>645</v>
      </c>
      <c r="CF111" s="33">
        <v>1</v>
      </c>
      <c r="CH111">
        <v>54</v>
      </c>
      <c r="CI111">
        <v>54.3</v>
      </c>
      <c r="CJ111" t="s">
        <v>645</v>
      </c>
      <c r="CK111" t="str">
        <f t="shared" si="9"/>
        <v>54.3Mix_Land</v>
      </c>
      <c r="CL111">
        <v>1</v>
      </c>
    </row>
    <row r="112" spans="2:90" x14ac:dyDescent="0.25">
      <c r="B112">
        <v>30</v>
      </c>
      <c r="C112">
        <v>30.2</v>
      </c>
      <c r="D112" t="s">
        <v>468</v>
      </c>
      <c r="E112" s="33">
        <v>2</v>
      </c>
      <c r="G112">
        <v>30</v>
      </c>
      <c r="H112">
        <v>30.2</v>
      </c>
      <c r="I112" t="s">
        <v>468</v>
      </c>
      <c r="J112" t="str">
        <f t="shared" si="5"/>
        <v>30.2Connectivity</v>
      </c>
      <c r="K112">
        <v>2</v>
      </c>
      <c r="AG112">
        <v>31</v>
      </c>
      <c r="AH112">
        <v>31.1</v>
      </c>
      <c r="AI112" t="s">
        <v>645</v>
      </c>
      <c r="AJ112" s="33">
        <v>1</v>
      </c>
      <c r="AL112">
        <v>31</v>
      </c>
      <c r="AM112" s="16">
        <v>31.1</v>
      </c>
      <c r="AN112" s="16" t="s">
        <v>645</v>
      </c>
      <c r="AO112" t="str">
        <f t="shared" si="6"/>
        <v>31.1Mix_Land</v>
      </c>
      <c r="AP112">
        <v>1</v>
      </c>
      <c r="AW112">
        <v>58</v>
      </c>
      <c r="AZ112" s="33">
        <v>3</v>
      </c>
      <c r="BB112">
        <v>58</v>
      </c>
      <c r="BE112" t="str">
        <f t="shared" si="7"/>
        <v/>
      </c>
      <c r="BF112">
        <v>3</v>
      </c>
      <c r="BM112">
        <v>39</v>
      </c>
      <c r="BN112">
        <v>39.1</v>
      </c>
      <c r="BO112" t="s">
        <v>42</v>
      </c>
      <c r="BP112" s="33">
        <v>1</v>
      </c>
      <c r="BR112">
        <v>39</v>
      </c>
      <c r="BS112">
        <v>39.1</v>
      </c>
      <c r="BT112" t="s">
        <v>42</v>
      </c>
      <c r="BU112" t="str">
        <f t="shared" si="8"/>
        <v>39.1Pop_Den</v>
      </c>
      <c r="BV112">
        <v>1</v>
      </c>
      <c r="CC112">
        <v>55</v>
      </c>
      <c r="CF112" s="33">
        <v>8</v>
      </c>
      <c r="CH112">
        <v>55</v>
      </c>
      <c r="CK112" t="str">
        <f t="shared" si="9"/>
        <v/>
      </c>
      <c r="CL112">
        <v>8</v>
      </c>
    </row>
    <row r="113" spans="2:90" x14ac:dyDescent="0.25">
      <c r="B113">
        <v>30</v>
      </c>
      <c r="C113">
        <v>30.2</v>
      </c>
      <c r="D113" t="s">
        <v>709</v>
      </c>
      <c r="E113" s="33">
        <v>1</v>
      </c>
      <c r="G113">
        <v>30</v>
      </c>
      <c r="H113">
        <v>30.2</v>
      </c>
      <c r="I113" t="s">
        <v>709</v>
      </c>
      <c r="J113" t="str">
        <f t="shared" si="5"/>
        <v>30.2Local_Access</v>
      </c>
      <c r="K113">
        <v>1</v>
      </c>
      <c r="AG113">
        <v>31</v>
      </c>
      <c r="AH113">
        <v>31.2</v>
      </c>
      <c r="AJ113" s="33">
        <v>6</v>
      </c>
      <c r="AL113">
        <v>31</v>
      </c>
      <c r="AM113">
        <v>31.2</v>
      </c>
      <c r="AO113" t="str">
        <f t="shared" si="6"/>
        <v>31.2</v>
      </c>
      <c r="AP113">
        <v>6</v>
      </c>
      <c r="AW113">
        <v>58</v>
      </c>
      <c r="AX113">
        <v>58.1</v>
      </c>
      <c r="AZ113" s="33">
        <v>3</v>
      </c>
      <c r="BB113">
        <v>58</v>
      </c>
      <c r="BC113">
        <v>58.1</v>
      </c>
      <c r="BE113" t="str">
        <f t="shared" si="7"/>
        <v>58.1</v>
      </c>
      <c r="BF113">
        <v>3</v>
      </c>
      <c r="BM113">
        <v>44</v>
      </c>
      <c r="BP113" s="33">
        <v>3</v>
      </c>
      <c r="BR113">
        <v>44</v>
      </c>
      <c r="BU113" t="str">
        <f t="shared" si="8"/>
        <v/>
      </c>
      <c r="BV113">
        <v>3</v>
      </c>
      <c r="CC113">
        <v>55</v>
      </c>
      <c r="CD113">
        <v>55.1</v>
      </c>
      <c r="CF113" s="33">
        <v>8</v>
      </c>
      <c r="CH113">
        <v>55</v>
      </c>
      <c r="CI113">
        <v>55.1</v>
      </c>
      <c r="CK113" t="str">
        <f t="shared" si="9"/>
        <v>55.1</v>
      </c>
      <c r="CL113">
        <v>8</v>
      </c>
    </row>
    <row r="114" spans="2:90" x14ac:dyDescent="0.25">
      <c r="B114">
        <v>30</v>
      </c>
      <c r="C114">
        <v>30.2</v>
      </c>
      <c r="D114" t="s">
        <v>645</v>
      </c>
      <c r="E114" s="33">
        <v>1</v>
      </c>
      <c r="G114">
        <v>30</v>
      </c>
      <c r="H114">
        <v>30.2</v>
      </c>
      <c r="I114" t="s">
        <v>645</v>
      </c>
      <c r="J114" t="str">
        <f t="shared" si="5"/>
        <v>30.2Mix_Land</v>
      </c>
      <c r="K114">
        <v>1</v>
      </c>
      <c r="AG114">
        <v>31</v>
      </c>
      <c r="AH114">
        <v>31.2</v>
      </c>
      <c r="AI114" t="s">
        <v>88</v>
      </c>
      <c r="AJ114" s="33">
        <v>2</v>
      </c>
      <c r="AL114">
        <v>31</v>
      </c>
      <c r="AM114">
        <v>31.2</v>
      </c>
      <c r="AN114" t="s">
        <v>88</v>
      </c>
      <c r="AO114" t="str">
        <f t="shared" si="6"/>
        <v>31.2Comm_Den</v>
      </c>
      <c r="AP114">
        <v>2</v>
      </c>
      <c r="AW114">
        <v>58</v>
      </c>
      <c r="AX114">
        <v>58.1</v>
      </c>
      <c r="AY114" t="s">
        <v>709</v>
      </c>
      <c r="AZ114" s="33">
        <v>1</v>
      </c>
      <c r="BB114">
        <v>58</v>
      </c>
      <c r="BC114">
        <v>58.1</v>
      </c>
      <c r="BD114" t="s">
        <v>709</v>
      </c>
      <c r="BE114" t="str">
        <f t="shared" si="7"/>
        <v>58.1Local_Access</v>
      </c>
      <c r="BF114">
        <v>1</v>
      </c>
      <c r="BM114">
        <v>44</v>
      </c>
      <c r="BN114">
        <v>44.1</v>
      </c>
      <c r="BP114" s="33">
        <v>1</v>
      </c>
      <c r="BR114">
        <v>44</v>
      </c>
      <c r="BS114">
        <v>44.1</v>
      </c>
      <c r="BU114" t="str">
        <f t="shared" si="8"/>
        <v>44.1</v>
      </c>
      <c r="BV114">
        <v>1</v>
      </c>
      <c r="CC114">
        <v>55</v>
      </c>
      <c r="CD114">
        <v>55.1</v>
      </c>
      <c r="CE114" t="s">
        <v>468</v>
      </c>
      <c r="CF114" s="33">
        <v>3</v>
      </c>
      <c r="CH114">
        <v>55</v>
      </c>
      <c r="CI114">
        <v>55.1</v>
      </c>
      <c r="CJ114" t="s">
        <v>468</v>
      </c>
      <c r="CK114" t="str">
        <f t="shared" si="9"/>
        <v>55.1Connectivity</v>
      </c>
      <c r="CL114">
        <v>3</v>
      </c>
    </row>
    <row r="115" spans="2:90" x14ac:dyDescent="0.25">
      <c r="B115">
        <v>31</v>
      </c>
      <c r="E115" s="33">
        <v>11</v>
      </c>
      <c r="G115">
        <v>31</v>
      </c>
      <c r="J115" t="str">
        <f t="shared" si="5"/>
        <v/>
      </c>
      <c r="K115">
        <v>11</v>
      </c>
      <c r="AG115">
        <v>31</v>
      </c>
      <c r="AH115">
        <v>31.2</v>
      </c>
      <c r="AI115" t="s">
        <v>468</v>
      </c>
      <c r="AJ115" s="33">
        <v>2</v>
      </c>
      <c r="AL115">
        <v>31</v>
      </c>
      <c r="AM115">
        <v>31.2</v>
      </c>
      <c r="AN115" t="s">
        <v>468</v>
      </c>
      <c r="AO115" t="str">
        <f t="shared" si="6"/>
        <v>31.2Connectivity</v>
      </c>
      <c r="AP115">
        <v>2</v>
      </c>
      <c r="AW115">
        <v>58</v>
      </c>
      <c r="AX115">
        <v>58.1</v>
      </c>
      <c r="AY115" t="s">
        <v>711</v>
      </c>
      <c r="AZ115" s="33">
        <v>1</v>
      </c>
      <c r="BB115">
        <v>58</v>
      </c>
      <c r="BC115">
        <v>58.1</v>
      </c>
      <c r="BD115" t="s">
        <v>711</v>
      </c>
      <c r="BE115" t="str">
        <f t="shared" si="7"/>
        <v>58.1Mix_House</v>
      </c>
      <c r="BF115">
        <v>1</v>
      </c>
      <c r="BM115">
        <v>44</v>
      </c>
      <c r="BN115">
        <v>44.1</v>
      </c>
      <c r="BO115" t="s">
        <v>1401</v>
      </c>
      <c r="BP115" s="33">
        <v>1</v>
      </c>
      <c r="BR115">
        <v>44</v>
      </c>
      <c r="BS115">
        <v>44.1</v>
      </c>
      <c r="BT115" t="s">
        <v>1401</v>
      </c>
      <c r="BU115" t="str">
        <f t="shared" si="8"/>
        <v>44.1Centrality</v>
      </c>
      <c r="BV115">
        <v>1</v>
      </c>
      <c r="CC115">
        <v>55</v>
      </c>
      <c r="CD115">
        <v>55.1</v>
      </c>
      <c r="CE115" t="s">
        <v>645</v>
      </c>
      <c r="CF115" s="33">
        <v>1</v>
      </c>
      <c r="CH115">
        <v>55</v>
      </c>
      <c r="CI115">
        <v>55.1</v>
      </c>
      <c r="CJ115" t="s">
        <v>645</v>
      </c>
      <c r="CK115" t="str">
        <f t="shared" si="9"/>
        <v>55.1Mix_Land</v>
      </c>
      <c r="CL115">
        <v>1</v>
      </c>
    </row>
    <row r="116" spans="2:90" x14ac:dyDescent="0.25">
      <c r="B116">
        <v>31</v>
      </c>
      <c r="C116">
        <v>31.1</v>
      </c>
      <c r="E116" s="33">
        <v>5</v>
      </c>
      <c r="G116">
        <v>31</v>
      </c>
      <c r="H116">
        <v>31.1</v>
      </c>
      <c r="J116" t="str">
        <f t="shared" si="5"/>
        <v>31.1</v>
      </c>
      <c r="K116">
        <v>5</v>
      </c>
      <c r="AG116">
        <v>31</v>
      </c>
      <c r="AH116">
        <v>31.2</v>
      </c>
      <c r="AI116" t="s">
        <v>645</v>
      </c>
      <c r="AJ116" s="33">
        <v>2</v>
      </c>
      <c r="AL116">
        <v>31</v>
      </c>
      <c r="AM116" s="16">
        <v>31.2</v>
      </c>
      <c r="AN116" s="16" t="s">
        <v>645</v>
      </c>
      <c r="AO116" t="str">
        <f t="shared" si="6"/>
        <v>31.2Mix_Land</v>
      </c>
      <c r="AP116">
        <v>2</v>
      </c>
      <c r="AW116">
        <v>58</v>
      </c>
      <c r="AX116">
        <v>58.1</v>
      </c>
      <c r="AY116" t="s">
        <v>645</v>
      </c>
      <c r="AZ116" s="33">
        <v>1</v>
      </c>
      <c r="BB116">
        <v>58</v>
      </c>
      <c r="BC116">
        <v>58.1</v>
      </c>
      <c r="BD116" t="s">
        <v>645</v>
      </c>
      <c r="BE116" t="str">
        <f t="shared" si="7"/>
        <v>58.1Mix_Land</v>
      </c>
      <c r="BF116">
        <v>1</v>
      </c>
      <c r="BM116">
        <v>44</v>
      </c>
      <c r="BN116">
        <v>44.2</v>
      </c>
      <c r="BP116" s="33">
        <v>1</v>
      </c>
      <c r="BR116">
        <v>44</v>
      </c>
      <c r="BS116">
        <v>44.2</v>
      </c>
      <c r="BU116" t="str">
        <f t="shared" si="8"/>
        <v>44.2</v>
      </c>
      <c r="BV116">
        <v>1</v>
      </c>
      <c r="CC116">
        <v>55</v>
      </c>
      <c r="CD116">
        <v>55.1</v>
      </c>
      <c r="CE116" t="s">
        <v>1019</v>
      </c>
      <c r="CF116" s="33">
        <v>4</v>
      </c>
      <c r="CH116">
        <v>55</v>
      </c>
      <c r="CI116">
        <v>55.1</v>
      </c>
      <c r="CJ116" t="s">
        <v>1019</v>
      </c>
      <c r="CK116" t="str">
        <f t="shared" si="9"/>
        <v>55.1Safety</v>
      </c>
      <c r="CL116">
        <v>4</v>
      </c>
    </row>
    <row r="117" spans="2:90" x14ac:dyDescent="0.25">
      <c r="B117">
        <v>31</v>
      </c>
      <c r="C117">
        <v>31.1</v>
      </c>
      <c r="D117" t="s">
        <v>88</v>
      </c>
      <c r="E117" s="33">
        <v>2</v>
      </c>
      <c r="G117">
        <v>31</v>
      </c>
      <c r="H117">
        <v>31.1</v>
      </c>
      <c r="I117" t="s">
        <v>88</v>
      </c>
      <c r="J117" t="str">
        <f t="shared" si="5"/>
        <v>31.1Comm_Den</v>
      </c>
      <c r="K117">
        <v>2</v>
      </c>
      <c r="AG117">
        <v>110</v>
      </c>
      <c r="AJ117" s="33">
        <v>11</v>
      </c>
      <c r="AL117">
        <v>110</v>
      </c>
      <c r="AO117" t="str">
        <f t="shared" si="6"/>
        <v/>
      </c>
      <c r="AP117">
        <v>11</v>
      </c>
      <c r="AW117">
        <v>59</v>
      </c>
      <c r="AZ117" s="33">
        <v>3</v>
      </c>
      <c r="BB117">
        <v>59</v>
      </c>
      <c r="BE117" t="str">
        <f t="shared" si="7"/>
        <v/>
      </c>
      <c r="BF117">
        <v>3</v>
      </c>
      <c r="BM117">
        <v>44</v>
      </c>
      <c r="BN117">
        <v>44.2</v>
      </c>
      <c r="BO117" t="s">
        <v>1401</v>
      </c>
      <c r="BP117" s="33">
        <v>1</v>
      </c>
      <c r="BR117">
        <v>44</v>
      </c>
      <c r="BS117">
        <v>44.2</v>
      </c>
      <c r="BT117" t="s">
        <v>1401</v>
      </c>
      <c r="BU117" t="str">
        <f t="shared" si="8"/>
        <v>44.2Centrality</v>
      </c>
      <c r="BV117">
        <v>1</v>
      </c>
      <c r="CC117">
        <v>59</v>
      </c>
      <c r="CF117" s="33">
        <v>3</v>
      </c>
      <c r="CH117">
        <v>59</v>
      </c>
      <c r="CK117" t="str">
        <f t="shared" si="9"/>
        <v/>
      </c>
      <c r="CL117">
        <v>3</v>
      </c>
    </row>
    <row r="118" spans="2:90" x14ac:dyDescent="0.25">
      <c r="B118">
        <v>31</v>
      </c>
      <c r="C118">
        <v>31.1</v>
      </c>
      <c r="D118" t="s">
        <v>468</v>
      </c>
      <c r="E118" s="33">
        <v>2</v>
      </c>
      <c r="G118">
        <v>31</v>
      </c>
      <c r="H118">
        <v>31.1</v>
      </c>
      <c r="I118" t="s">
        <v>468</v>
      </c>
      <c r="J118" t="str">
        <f t="shared" si="5"/>
        <v>31.1Connectivity</v>
      </c>
      <c r="K118">
        <v>2</v>
      </c>
      <c r="AG118">
        <v>110</v>
      </c>
      <c r="AH118">
        <v>110.1</v>
      </c>
      <c r="AJ118" s="33">
        <v>3</v>
      </c>
      <c r="AL118">
        <v>110</v>
      </c>
      <c r="AM118">
        <v>110.1</v>
      </c>
      <c r="AO118" t="str">
        <f t="shared" si="6"/>
        <v>110.1</v>
      </c>
      <c r="AP118">
        <v>3</v>
      </c>
      <c r="AW118">
        <v>59</v>
      </c>
      <c r="AX118">
        <v>59.1</v>
      </c>
      <c r="AZ118" s="33">
        <v>1</v>
      </c>
      <c r="BB118">
        <v>59</v>
      </c>
      <c r="BC118">
        <v>59.1</v>
      </c>
      <c r="BE118" t="str">
        <f t="shared" si="7"/>
        <v>59.1</v>
      </c>
      <c r="BF118">
        <v>1</v>
      </c>
      <c r="BM118">
        <v>44</v>
      </c>
      <c r="BN118">
        <v>44.3</v>
      </c>
      <c r="BP118" s="33">
        <v>1</v>
      </c>
      <c r="BR118">
        <v>44</v>
      </c>
      <c r="BS118">
        <v>44.3</v>
      </c>
      <c r="BU118" t="str">
        <f t="shared" si="8"/>
        <v>44.3</v>
      </c>
      <c r="BV118">
        <v>1</v>
      </c>
      <c r="CC118">
        <v>59</v>
      </c>
      <c r="CD118">
        <v>59.1</v>
      </c>
      <c r="CF118" s="33">
        <v>1</v>
      </c>
      <c r="CH118">
        <v>59</v>
      </c>
      <c r="CI118">
        <v>59.1</v>
      </c>
      <c r="CK118" t="str">
        <f t="shared" si="9"/>
        <v>59.1</v>
      </c>
      <c r="CL118">
        <v>1</v>
      </c>
    </row>
    <row r="119" spans="2:90" x14ac:dyDescent="0.25">
      <c r="B119">
        <v>31</v>
      </c>
      <c r="C119">
        <v>31.1</v>
      </c>
      <c r="D119" t="s">
        <v>645</v>
      </c>
      <c r="E119" s="33">
        <v>1</v>
      </c>
      <c r="G119">
        <v>31</v>
      </c>
      <c r="H119">
        <v>31.1</v>
      </c>
      <c r="I119" t="s">
        <v>645</v>
      </c>
      <c r="J119" t="str">
        <f t="shared" si="5"/>
        <v>31.1Mix_Land</v>
      </c>
      <c r="K119">
        <v>1</v>
      </c>
      <c r="AG119">
        <v>110</v>
      </c>
      <c r="AH119">
        <v>110.1</v>
      </c>
      <c r="AI119" t="s">
        <v>17</v>
      </c>
      <c r="AJ119" s="33">
        <v>1</v>
      </c>
      <c r="AL119">
        <v>110</v>
      </c>
      <c r="AM119">
        <v>110.1</v>
      </c>
      <c r="AN119" t="s">
        <v>17</v>
      </c>
      <c r="AO119" t="str">
        <f t="shared" si="6"/>
        <v>110.1Emp_Den</v>
      </c>
      <c r="AP119">
        <v>1</v>
      </c>
      <c r="AW119">
        <v>59</v>
      </c>
      <c r="AX119">
        <v>59.1</v>
      </c>
      <c r="AY119" t="s">
        <v>17</v>
      </c>
      <c r="AZ119" s="33">
        <v>1</v>
      </c>
      <c r="BB119">
        <v>59</v>
      </c>
      <c r="BC119">
        <v>59.1</v>
      </c>
      <c r="BD119" t="s">
        <v>17</v>
      </c>
      <c r="BE119" t="str">
        <f t="shared" si="7"/>
        <v>59.1Emp_Den</v>
      </c>
      <c r="BF119">
        <v>1</v>
      </c>
      <c r="BM119">
        <v>44</v>
      </c>
      <c r="BN119">
        <v>44.3</v>
      </c>
      <c r="BO119" t="s">
        <v>1401</v>
      </c>
      <c r="BP119" s="33">
        <v>1</v>
      </c>
      <c r="BR119">
        <v>44</v>
      </c>
      <c r="BS119">
        <v>44.3</v>
      </c>
      <c r="BT119" t="s">
        <v>1401</v>
      </c>
      <c r="BU119" t="str">
        <f t="shared" si="8"/>
        <v>44.3Centrality</v>
      </c>
      <c r="BV119">
        <v>1</v>
      </c>
      <c r="CC119">
        <v>59</v>
      </c>
      <c r="CD119">
        <v>59.1</v>
      </c>
      <c r="CE119" t="s">
        <v>17</v>
      </c>
      <c r="CF119" s="33">
        <v>1</v>
      </c>
      <c r="CH119">
        <v>59</v>
      </c>
      <c r="CI119">
        <v>59.1</v>
      </c>
      <c r="CJ119" t="s">
        <v>17</v>
      </c>
      <c r="CK119" t="str">
        <f t="shared" si="9"/>
        <v>59.1Emp_Den</v>
      </c>
      <c r="CL119">
        <v>1</v>
      </c>
    </row>
    <row r="120" spans="2:90" x14ac:dyDescent="0.25">
      <c r="B120">
        <v>31</v>
      </c>
      <c r="C120">
        <v>31.2</v>
      </c>
      <c r="E120" s="33">
        <v>6</v>
      </c>
      <c r="G120">
        <v>31</v>
      </c>
      <c r="H120">
        <v>31.2</v>
      </c>
      <c r="J120" t="str">
        <f t="shared" si="5"/>
        <v>31.2</v>
      </c>
      <c r="K120">
        <v>6</v>
      </c>
      <c r="AG120">
        <v>110</v>
      </c>
      <c r="AH120">
        <v>110.1</v>
      </c>
      <c r="AI120" t="s">
        <v>709</v>
      </c>
      <c r="AJ120" s="33">
        <v>2</v>
      </c>
      <c r="AL120" s="36">
        <v>110</v>
      </c>
      <c r="AM120" s="36">
        <v>110.1</v>
      </c>
      <c r="AN120" s="36" t="s">
        <v>709</v>
      </c>
      <c r="AO120" t="str">
        <f t="shared" si="6"/>
        <v>110.1Local_Access</v>
      </c>
      <c r="AP120">
        <v>2</v>
      </c>
      <c r="AW120">
        <v>59</v>
      </c>
      <c r="AX120">
        <v>59.2</v>
      </c>
      <c r="AZ120" s="33">
        <v>1</v>
      </c>
      <c r="BB120">
        <v>59</v>
      </c>
      <c r="BC120">
        <v>59.2</v>
      </c>
      <c r="BE120" t="str">
        <f t="shared" si="7"/>
        <v>59.2</v>
      </c>
      <c r="BF120">
        <v>1</v>
      </c>
      <c r="BM120">
        <v>47</v>
      </c>
      <c r="BP120" s="33">
        <v>4</v>
      </c>
      <c r="BR120">
        <v>47</v>
      </c>
      <c r="BU120" t="str">
        <f t="shared" si="8"/>
        <v/>
      </c>
      <c r="BV120">
        <v>4</v>
      </c>
      <c r="CC120">
        <v>59</v>
      </c>
      <c r="CD120">
        <v>59.2</v>
      </c>
      <c r="CF120" s="33">
        <v>1</v>
      </c>
      <c r="CH120">
        <v>59</v>
      </c>
      <c r="CI120">
        <v>59.2</v>
      </c>
      <c r="CK120" t="str">
        <f t="shared" si="9"/>
        <v>59.2</v>
      </c>
      <c r="CL120">
        <v>1</v>
      </c>
    </row>
    <row r="121" spans="2:90" x14ac:dyDescent="0.25">
      <c r="B121">
        <v>31</v>
      </c>
      <c r="C121">
        <v>31.2</v>
      </c>
      <c r="D121" t="s">
        <v>88</v>
      </c>
      <c r="E121" s="33">
        <v>2</v>
      </c>
      <c r="G121">
        <v>31</v>
      </c>
      <c r="H121">
        <v>31.2</v>
      </c>
      <c r="I121" t="s">
        <v>88</v>
      </c>
      <c r="J121" t="str">
        <f t="shared" si="5"/>
        <v>31.2Comm_Den</v>
      </c>
      <c r="K121">
        <v>2</v>
      </c>
      <c r="AG121">
        <v>110</v>
      </c>
      <c r="AH121">
        <v>110.2</v>
      </c>
      <c r="AJ121" s="33">
        <v>2</v>
      </c>
      <c r="AL121">
        <v>110</v>
      </c>
      <c r="AM121" s="16">
        <v>110.2</v>
      </c>
      <c r="AN121" s="16"/>
      <c r="AO121" t="str">
        <f t="shared" si="6"/>
        <v>110.2</v>
      </c>
      <c r="AP121">
        <v>2</v>
      </c>
      <c r="AW121">
        <v>59</v>
      </c>
      <c r="AX121">
        <v>59.2</v>
      </c>
      <c r="AY121" t="s">
        <v>17</v>
      </c>
      <c r="AZ121" s="33">
        <v>1</v>
      </c>
      <c r="BB121">
        <v>59</v>
      </c>
      <c r="BC121">
        <v>59.2</v>
      </c>
      <c r="BD121" t="s">
        <v>17</v>
      </c>
      <c r="BE121" t="str">
        <f t="shared" si="7"/>
        <v>59.2Emp_Den</v>
      </c>
      <c r="BF121">
        <v>1</v>
      </c>
      <c r="BM121">
        <v>47</v>
      </c>
      <c r="BN121">
        <v>47.1</v>
      </c>
      <c r="BP121" s="33">
        <v>2</v>
      </c>
      <c r="BR121">
        <v>47</v>
      </c>
      <c r="BS121">
        <v>47.1</v>
      </c>
      <c r="BU121" t="str">
        <f t="shared" si="8"/>
        <v>47.1</v>
      </c>
      <c r="BV121">
        <v>2</v>
      </c>
      <c r="CC121">
        <v>59</v>
      </c>
      <c r="CD121">
        <v>59.2</v>
      </c>
      <c r="CE121" t="s">
        <v>17</v>
      </c>
      <c r="CF121" s="33">
        <v>1</v>
      </c>
      <c r="CH121">
        <v>59</v>
      </c>
      <c r="CI121">
        <v>59.2</v>
      </c>
      <c r="CJ121" t="s">
        <v>17</v>
      </c>
      <c r="CK121" t="str">
        <f t="shared" si="9"/>
        <v>59.2Emp_Den</v>
      </c>
      <c r="CL121">
        <v>1</v>
      </c>
    </row>
    <row r="122" spans="2:90" x14ac:dyDescent="0.25">
      <c r="B122">
        <v>31</v>
      </c>
      <c r="C122">
        <v>31.2</v>
      </c>
      <c r="D122" t="s">
        <v>468</v>
      </c>
      <c r="E122" s="33">
        <v>2</v>
      </c>
      <c r="G122">
        <v>31</v>
      </c>
      <c r="H122">
        <v>31.2</v>
      </c>
      <c r="I122" t="s">
        <v>468</v>
      </c>
      <c r="J122" t="str">
        <f t="shared" si="5"/>
        <v>31.2Connectivity</v>
      </c>
      <c r="K122">
        <v>2</v>
      </c>
      <c r="AG122">
        <v>110</v>
      </c>
      <c r="AH122">
        <v>110.2</v>
      </c>
      <c r="AI122" t="s">
        <v>17</v>
      </c>
      <c r="AJ122" s="33">
        <v>1</v>
      </c>
      <c r="AL122">
        <v>110</v>
      </c>
      <c r="AM122">
        <v>110.2</v>
      </c>
      <c r="AN122" t="s">
        <v>17</v>
      </c>
      <c r="AO122" t="str">
        <f t="shared" si="6"/>
        <v>110.2Emp_Den</v>
      </c>
      <c r="AP122">
        <v>1</v>
      </c>
      <c r="AW122">
        <v>59</v>
      </c>
      <c r="AX122">
        <v>59.6</v>
      </c>
      <c r="AZ122" s="33">
        <v>1</v>
      </c>
      <c r="BB122">
        <v>59</v>
      </c>
      <c r="BC122">
        <v>59.6</v>
      </c>
      <c r="BE122" t="str">
        <f t="shared" si="7"/>
        <v>59.6</v>
      </c>
      <c r="BF122">
        <v>1</v>
      </c>
      <c r="BM122">
        <v>47</v>
      </c>
      <c r="BN122">
        <v>47.1</v>
      </c>
      <c r="BO122" t="s">
        <v>1401</v>
      </c>
      <c r="BP122" s="33">
        <v>2</v>
      </c>
      <c r="BR122">
        <v>47</v>
      </c>
      <c r="BS122">
        <v>47.1</v>
      </c>
      <c r="BT122" t="s">
        <v>1401</v>
      </c>
      <c r="BU122" t="str">
        <f t="shared" si="8"/>
        <v>47.1Centrality</v>
      </c>
      <c r="BV122">
        <v>2</v>
      </c>
      <c r="CC122">
        <v>59</v>
      </c>
      <c r="CD122">
        <v>59.6</v>
      </c>
      <c r="CF122" s="33">
        <v>1</v>
      </c>
      <c r="CH122">
        <v>59</v>
      </c>
      <c r="CI122">
        <v>59.6</v>
      </c>
      <c r="CK122" t="str">
        <f t="shared" si="9"/>
        <v>59.6</v>
      </c>
      <c r="CL122">
        <v>1</v>
      </c>
    </row>
    <row r="123" spans="2:90" x14ac:dyDescent="0.25">
      <c r="B123">
        <v>31</v>
      </c>
      <c r="C123">
        <v>31.2</v>
      </c>
      <c r="D123" t="s">
        <v>645</v>
      </c>
      <c r="E123" s="33">
        <v>2</v>
      </c>
      <c r="G123">
        <v>31</v>
      </c>
      <c r="H123">
        <v>31.2</v>
      </c>
      <c r="I123" t="s">
        <v>645</v>
      </c>
      <c r="J123" t="str">
        <f t="shared" si="5"/>
        <v>31.2Mix_Land</v>
      </c>
      <c r="K123">
        <v>2</v>
      </c>
      <c r="AG123">
        <v>110</v>
      </c>
      <c r="AH123">
        <v>110.2</v>
      </c>
      <c r="AI123" t="s">
        <v>709</v>
      </c>
      <c r="AJ123" s="33">
        <v>1</v>
      </c>
      <c r="AL123">
        <v>110</v>
      </c>
      <c r="AM123">
        <v>110.2</v>
      </c>
      <c r="AN123" t="s">
        <v>709</v>
      </c>
      <c r="AO123" t="str">
        <f t="shared" si="6"/>
        <v>110.2Local_Access</v>
      </c>
      <c r="AP123">
        <v>1</v>
      </c>
      <c r="AW123">
        <v>59</v>
      </c>
      <c r="AX123">
        <v>59.6</v>
      </c>
      <c r="AY123" t="s">
        <v>17</v>
      </c>
      <c r="AZ123" s="33">
        <v>1</v>
      </c>
      <c r="BB123">
        <v>59</v>
      </c>
      <c r="BC123">
        <v>59.6</v>
      </c>
      <c r="BD123" t="s">
        <v>17</v>
      </c>
      <c r="BE123" t="str">
        <f t="shared" si="7"/>
        <v>59.6Emp_Den</v>
      </c>
      <c r="BF123">
        <v>1</v>
      </c>
      <c r="BM123">
        <v>47</v>
      </c>
      <c r="BN123">
        <v>47.7</v>
      </c>
      <c r="BP123" s="33">
        <v>1</v>
      </c>
      <c r="BR123">
        <v>47</v>
      </c>
      <c r="BS123">
        <v>47.7</v>
      </c>
      <c r="BU123" t="str">
        <f t="shared" si="8"/>
        <v>47.7</v>
      </c>
      <c r="BV123">
        <v>1</v>
      </c>
      <c r="CC123">
        <v>59</v>
      </c>
      <c r="CD123">
        <v>59.6</v>
      </c>
      <c r="CE123" t="s">
        <v>17</v>
      </c>
      <c r="CF123" s="33">
        <v>1</v>
      </c>
      <c r="CH123">
        <v>59</v>
      </c>
      <c r="CI123">
        <v>59.6</v>
      </c>
      <c r="CJ123" t="s">
        <v>17</v>
      </c>
      <c r="CK123" t="str">
        <f t="shared" si="9"/>
        <v>59.6Emp_Den</v>
      </c>
      <c r="CL123">
        <v>1</v>
      </c>
    </row>
    <row r="124" spans="2:90" x14ac:dyDescent="0.25">
      <c r="B124">
        <v>32</v>
      </c>
      <c r="E124" s="33">
        <v>3</v>
      </c>
      <c r="G124">
        <v>32</v>
      </c>
      <c r="J124" t="str">
        <f t="shared" si="5"/>
        <v/>
      </c>
      <c r="K124">
        <v>3</v>
      </c>
      <c r="AG124">
        <v>110</v>
      </c>
      <c r="AH124">
        <v>110.3</v>
      </c>
      <c r="AJ124" s="33">
        <v>3</v>
      </c>
      <c r="AL124" s="36">
        <v>110</v>
      </c>
      <c r="AM124" s="36">
        <v>110.3</v>
      </c>
      <c r="AN124" s="36"/>
      <c r="AO124" t="str">
        <f t="shared" si="6"/>
        <v>110.3</v>
      </c>
      <c r="AP124">
        <v>3</v>
      </c>
      <c r="AW124">
        <v>60</v>
      </c>
      <c r="AZ124" s="33">
        <v>1</v>
      </c>
      <c r="BB124">
        <v>60</v>
      </c>
      <c r="BE124" t="str">
        <f t="shared" si="7"/>
        <v/>
      </c>
      <c r="BF124">
        <v>1</v>
      </c>
      <c r="BM124">
        <v>47</v>
      </c>
      <c r="BN124">
        <v>47.7</v>
      </c>
      <c r="BO124" t="s">
        <v>1401</v>
      </c>
      <c r="BP124" s="33">
        <v>1</v>
      </c>
      <c r="BR124">
        <v>47</v>
      </c>
      <c r="BS124">
        <v>47.7</v>
      </c>
      <c r="BT124" t="s">
        <v>1401</v>
      </c>
      <c r="BU124" t="str">
        <f t="shared" si="8"/>
        <v>47.7Centrality</v>
      </c>
      <c r="BV124">
        <v>1</v>
      </c>
      <c r="CC124">
        <v>65</v>
      </c>
      <c r="CF124" s="33">
        <v>88</v>
      </c>
      <c r="CH124">
        <v>65</v>
      </c>
      <c r="CK124" t="str">
        <f t="shared" si="9"/>
        <v/>
      </c>
      <c r="CL124">
        <v>88</v>
      </c>
    </row>
    <row r="125" spans="2:90" x14ac:dyDescent="0.25">
      <c r="B125">
        <v>32</v>
      </c>
      <c r="C125">
        <v>32.1</v>
      </c>
      <c r="E125" s="33">
        <v>3</v>
      </c>
      <c r="G125">
        <v>32</v>
      </c>
      <c r="H125">
        <v>32.1</v>
      </c>
      <c r="J125" t="str">
        <f t="shared" si="5"/>
        <v>32.1</v>
      </c>
      <c r="K125">
        <v>3</v>
      </c>
      <c r="AG125">
        <v>110</v>
      </c>
      <c r="AH125">
        <v>110.3</v>
      </c>
      <c r="AI125" t="s">
        <v>17</v>
      </c>
      <c r="AJ125" s="33">
        <v>1</v>
      </c>
      <c r="AL125">
        <v>110</v>
      </c>
      <c r="AM125" s="16">
        <v>110.3</v>
      </c>
      <c r="AN125" s="16" t="s">
        <v>17</v>
      </c>
      <c r="AO125" t="str">
        <f t="shared" si="6"/>
        <v>110.3Emp_Den</v>
      </c>
      <c r="AP125">
        <v>1</v>
      </c>
      <c r="AW125">
        <v>60</v>
      </c>
      <c r="AX125">
        <v>60.1</v>
      </c>
      <c r="AZ125" s="33">
        <v>1</v>
      </c>
      <c r="BB125">
        <v>60</v>
      </c>
      <c r="BC125">
        <v>60.1</v>
      </c>
      <c r="BE125" t="str">
        <f t="shared" si="7"/>
        <v>60.1</v>
      </c>
      <c r="BF125">
        <v>1</v>
      </c>
      <c r="BM125">
        <v>47</v>
      </c>
      <c r="BN125">
        <v>47.8</v>
      </c>
      <c r="BP125" s="33">
        <v>1</v>
      </c>
      <c r="BR125">
        <v>47</v>
      </c>
      <c r="BS125">
        <v>47.8</v>
      </c>
      <c r="BU125" t="str">
        <f t="shared" si="8"/>
        <v>47.8</v>
      </c>
      <c r="BV125">
        <v>1</v>
      </c>
      <c r="CC125">
        <v>65</v>
      </c>
      <c r="CD125">
        <v>65.099999999999994</v>
      </c>
      <c r="CF125" s="33">
        <v>18</v>
      </c>
      <c r="CH125">
        <v>65</v>
      </c>
      <c r="CI125">
        <v>65.099999999999994</v>
      </c>
      <c r="CK125" t="str">
        <f t="shared" si="9"/>
        <v>65.1</v>
      </c>
      <c r="CL125">
        <v>18</v>
      </c>
    </row>
    <row r="126" spans="2:90" x14ac:dyDescent="0.25">
      <c r="B126">
        <v>32</v>
      </c>
      <c r="C126">
        <v>32.1</v>
      </c>
      <c r="D126" t="s">
        <v>17</v>
      </c>
      <c r="E126" s="33">
        <v>1</v>
      </c>
      <c r="G126">
        <v>32</v>
      </c>
      <c r="H126">
        <v>32.1</v>
      </c>
      <c r="I126" t="s">
        <v>17</v>
      </c>
      <c r="J126" t="str">
        <f t="shared" si="5"/>
        <v>32.1Emp_Den</v>
      </c>
      <c r="K126">
        <v>1</v>
      </c>
      <c r="AG126">
        <v>110</v>
      </c>
      <c r="AH126">
        <v>110.3</v>
      </c>
      <c r="AI126" t="s">
        <v>709</v>
      </c>
      <c r="AJ126" s="33">
        <v>2</v>
      </c>
      <c r="AL126">
        <v>110</v>
      </c>
      <c r="AM126">
        <v>110.3</v>
      </c>
      <c r="AN126" t="s">
        <v>709</v>
      </c>
      <c r="AO126" t="str">
        <f t="shared" si="6"/>
        <v>110.3Local_Access</v>
      </c>
      <c r="AP126">
        <v>2</v>
      </c>
      <c r="AW126">
        <v>60</v>
      </c>
      <c r="AX126">
        <v>60.1</v>
      </c>
      <c r="AY126" t="s">
        <v>42</v>
      </c>
      <c r="AZ126" s="33">
        <v>1</v>
      </c>
      <c r="BB126">
        <v>60</v>
      </c>
      <c r="BC126">
        <v>60.1</v>
      </c>
      <c r="BD126" t="s">
        <v>42</v>
      </c>
      <c r="BE126" t="str">
        <f t="shared" si="7"/>
        <v>60.1Pop_Den</v>
      </c>
      <c r="BF126">
        <v>1</v>
      </c>
      <c r="BM126">
        <v>47</v>
      </c>
      <c r="BN126">
        <v>47.8</v>
      </c>
      <c r="BO126" t="s">
        <v>1401</v>
      </c>
      <c r="BP126" s="33">
        <v>1</v>
      </c>
      <c r="BR126">
        <v>47</v>
      </c>
      <c r="BS126">
        <v>47.8</v>
      </c>
      <c r="BT126" t="s">
        <v>1401</v>
      </c>
      <c r="BU126" t="str">
        <f t="shared" si="8"/>
        <v>47.8Centrality</v>
      </c>
      <c r="BV126">
        <v>1</v>
      </c>
      <c r="CC126">
        <v>65</v>
      </c>
      <c r="CD126">
        <v>65.099999999999994</v>
      </c>
      <c r="CE126" t="s">
        <v>350</v>
      </c>
      <c r="CF126" s="33">
        <v>6</v>
      </c>
      <c r="CH126">
        <v>65</v>
      </c>
      <c r="CI126">
        <v>65.099999999999994</v>
      </c>
      <c r="CJ126" t="s">
        <v>350</v>
      </c>
      <c r="CK126" t="str">
        <f t="shared" si="9"/>
        <v>65.1Balance</v>
      </c>
      <c r="CL126">
        <v>6</v>
      </c>
    </row>
    <row r="127" spans="2:90" x14ac:dyDescent="0.25">
      <c r="B127">
        <v>32</v>
      </c>
      <c r="C127">
        <v>32.1</v>
      </c>
      <c r="D127" t="s">
        <v>42</v>
      </c>
      <c r="E127" s="33">
        <v>2</v>
      </c>
      <c r="G127">
        <v>32</v>
      </c>
      <c r="H127">
        <v>32.1</v>
      </c>
      <c r="I127" t="s">
        <v>42</v>
      </c>
      <c r="J127" t="str">
        <f t="shared" si="5"/>
        <v>32.1Pop_Den</v>
      </c>
      <c r="K127">
        <v>2</v>
      </c>
      <c r="AG127">
        <v>110</v>
      </c>
      <c r="AH127">
        <v>110.4</v>
      </c>
      <c r="AJ127" s="33">
        <v>3</v>
      </c>
      <c r="AL127">
        <v>110</v>
      </c>
      <c r="AM127" s="16">
        <v>110.4</v>
      </c>
      <c r="AN127" s="16"/>
      <c r="AO127" t="str">
        <f t="shared" si="6"/>
        <v>110.4</v>
      </c>
      <c r="AP127">
        <v>3</v>
      </c>
      <c r="AW127">
        <v>62</v>
      </c>
      <c r="AZ127" s="33">
        <v>1</v>
      </c>
      <c r="BB127">
        <v>62</v>
      </c>
      <c r="BE127" t="str">
        <f t="shared" si="7"/>
        <v/>
      </c>
      <c r="BF127">
        <v>1</v>
      </c>
      <c r="BM127">
        <v>50</v>
      </c>
      <c r="BP127" s="33">
        <v>3</v>
      </c>
      <c r="BR127">
        <v>50</v>
      </c>
      <c r="BU127" t="str">
        <f t="shared" si="8"/>
        <v/>
      </c>
      <c r="BV127">
        <v>3</v>
      </c>
      <c r="CC127">
        <v>65</v>
      </c>
      <c r="CD127">
        <v>65.099999999999994</v>
      </c>
      <c r="CE127" t="s">
        <v>88</v>
      </c>
      <c r="CF127" s="33">
        <v>2</v>
      </c>
      <c r="CH127">
        <v>65</v>
      </c>
      <c r="CI127">
        <v>65.099999999999994</v>
      </c>
      <c r="CJ127" t="s">
        <v>88</v>
      </c>
      <c r="CK127" t="str">
        <f t="shared" si="9"/>
        <v>65.1Comm_Den</v>
      </c>
      <c r="CL127">
        <v>2</v>
      </c>
    </row>
    <row r="128" spans="2:90" x14ac:dyDescent="0.25">
      <c r="B128">
        <v>33</v>
      </c>
      <c r="E128" s="33">
        <v>7</v>
      </c>
      <c r="G128">
        <v>33</v>
      </c>
      <c r="J128" t="str">
        <f t="shared" si="5"/>
        <v/>
      </c>
      <c r="K128">
        <v>7</v>
      </c>
      <c r="AG128">
        <v>110</v>
      </c>
      <c r="AH128">
        <v>110.4</v>
      </c>
      <c r="AI128" t="s">
        <v>17</v>
      </c>
      <c r="AJ128" s="33">
        <v>1</v>
      </c>
      <c r="AL128">
        <v>110</v>
      </c>
      <c r="AM128">
        <v>110.4</v>
      </c>
      <c r="AN128" t="s">
        <v>17</v>
      </c>
      <c r="AO128" t="str">
        <f t="shared" si="6"/>
        <v>110.4Emp_Den</v>
      </c>
      <c r="AP128">
        <v>1</v>
      </c>
      <c r="AW128">
        <v>62</v>
      </c>
      <c r="AX128">
        <v>62.1</v>
      </c>
      <c r="AZ128" s="33">
        <v>1</v>
      </c>
      <c r="BB128">
        <v>62</v>
      </c>
      <c r="BC128">
        <v>62.1</v>
      </c>
      <c r="BE128" t="str">
        <f t="shared" si="7"/>
        <v>62.1</v>
      </c>
      <c r="BF128">
        <v>1</v>
      </c>
      <c r="BM128">
        <v>50</v>
      </c>
      <c r="BN128">
        <v>50.1</v>
      </c>
      <c r="BP128" s="33">
        <v>3</v>
      </c>
      <c r="BR128">
        <v>50</v>
      </c>
      <c r="BS128">
        <v>50.1</v>
      </c>
      <c r="BU128" t="str">
        <f t="shared" si="8"/>
        <v>50.1</v>
      </c>
      <c r="BV128">
        <v>3</v>
      </c>
      <c r="CC128">
        <v>65</v>
      </c>
      <c r="CD128">
        <v>65.099999999999994</v>
      </c>
      <c r="CE128" t="s">
        <v>17</v>
      </c>
      <c r="CF128" s="33">
        <v>2</v>
      </c>
      <c r="CH128">
        <v>65</v>
      </c>
      <c r="CI128">
        <v>65.099999999999994</v>
      </c>
      <c r="CJ128" t="s">
        <v>17</v>
      </c>
      <c r="CK128" t="str">
        <f t="shared" si="9"/>
        <v>65.1Emp_Den</v>
      </c>
      <c r="CL128">
        <v>2</v>
      </c>
    </row>
    <row r="129" spans="2:90" x14ac:dyDescent="0.25">
      <c r="B129">
        <v>33</v>
      </c>
      <c r="C129">
        <v>33.1</v>
      </c>
      <c r="E129" s="33">
        <v>2</v>
      </c>
      <c r="G129">
        <v>33</v>
      </c>
      <c r="H129">
        <v>33.1</v>
      </c>
      <c r="J129" t="str">
        <f t="shared" si="5"/>
        <v>33.1</v>
      </c>
      <c r="K129">
        <v>2</v>
      </c>
      <c r="AG129">
        <v>110</v>
      </c>
      <c r="AH129">
        <v>110.4</v>
      </c>
      <c r="AI129" t="s">
        <v>709</v>
      </c>
      <c r="AJ129" s="33">
        <v>2</v>
      </c>
      <c r="AL129">
        <v>110</v>
      </c>
      <c r="AM129">
        <v>110.4</v>
      </c>
      <c r="AN129" t="s">
        <v>709</v>
      </c>
      <c r="AO129" t="str">
        <f t="shared" si="6"/>
        <v>110.4Local_Access</v>
      </c>
      <c r="AP129">
        <v>2</v>
      </c>
      <c r="AW129">
        <v>62</v>
      </c>
      <c r="AX129">
        <v>62.1</v>
      </c>
      <c r="AY129" t="s">
        <v>17</v>
      </c>
      <c r="AZ129" s="33">
        <v>1</v>
      </c>
      <c r="BB129">
        <v>62</v>
      </c>
      <c r="BC129">
        <v>62.1</v>
      </c>
      <c r="BD129" t="s">
        <v>17</v>
      </c>
      <c r="BE129" t="str">
        <f t="shared" si="7"/>
        <v>62.1Emp_Den</v>
      </c>
      <c r="BF129">
        <v>1</v>
      </c>
      <c r="BM129">
        <v>50</v>
      </c>
      <c r="BN129">
        <v>50.1</v>
      </c>
      <c r="BO129" t="s">
        <v>334</v>
      </c>
      <c r="BP129" s="33">
        <v>1</v>
      </c>
      <c r="BR129">
        <v>50</v>
      </c>
      <c r="BS129">
        <v>50.1</v>
      </c>
      <c r="BT129" t="s">
        <v>334</v>
      </c>
      <c r="BU129" t="str">
        <f t="shared" si="8"/>
        <v>50.1Amenity</v>
      </c>
      <c r="BV129">
        <v>1</v>
      </c>
      <c r="CC129">
        <v>65</v>
      </c>
      <c r="CD129">
        <v>65.099999999999994</v>
      </c>
      <c r="CE129" t="s">
        <v>711</v>
      </c>
      <c r="CF129" s="33">
        <v>2</v>
      </c>
      <c r="CH129">
        <v>65</v>
      </c>
      <c r="CI129">
        <v>65.099999999999994</v>
      </c>
      <c r="CJ129" t="s">
        <v>711</v>
      </c>
      <c r="CK129" t="str">
        <f t="shared" si="9"/>
        <v>65.1Mix_House</v>
      </c>
      <c r="CL129">
        <v>2</v>
      </c>
    </row>
    <row r="130" spans="2:90" x14ac:dyDescent="0.25">
      <c r="B130">
        <v>33</v>
      </c>
      <c r="C130">
        <v>33.1</v>
      </c>
      <c r="D130" t="s">
        <v>17</v>
      </c>
      <c r="E130" s="33">
        <v>1</v>
      </c>
      <c r="G130">
        <v>33</v>
      </c>
      <c r="H130">
        <v>33.1</v>
      </c>
      <c r="I130" t="s">
        <v>17</v>
      </c>
      <c r="J130" t="str">
        <f t="shared" si="5"/>
        <v>33.1Emp_Den</v>
      </c>
      <c r="K130">
        <v>1</v>
      </c>
      <c r="AG130">
        <v>111</v>
      </c>
      <c r="AJ130" s="33">
        <v>7</v>
      </c>
      <c r="AL130">
        <v>111</v>
      </c>
      <c r="AO130" t="str">
        <f t="shared" si="6"/>
        <v/>
      </c>
      <c r="AP130">
        <v>7</v>
      </c>
      <c r="AW130">
        <v>64</v>
      </c>
      <c r="AZ130" s="33">
        <v>1</v>
      </c>
      <c r="BB130">
        <v>64</v>
      </c>
      <c r="BE130" t="str">
        <f t="shared" si="7"/>
        <v/>
      </c>
      <c r="BF130">
        <v>1</v>
      </c>
      <c r="BM130">
        <v>50</v>
      </c>
      <c r="BN130">
        <v>50.1</v>
      </c>
      <c r="BO130" t="s">
        <v>17</v>
      </c>
      <c r="BP130" s="33">
        <v>1</v>
      </c>
      <c r="BR130">
        <v>50</v>
      </c>
      <c r="BS130">
        <v>50.1</v>
      </c>
      <c r="BT130" t="s">
        <v>17</v>
      </c>
      <c r="BU130" t="str">
        <f t="shared" si="8"/>
        <v>50.1Emp_Den</v>
      </c>
      <c r="BV130">
        <v>1</v>
      </c>
      <c r="CC130">
        <v>65</v>
      </c>
      <c r="CD130">
        <v>65.099999999999994</v>
      </c>
      <c r="CE130" t="s">
        <v>645</v>
      </c>
      <c r="CF130" s="33">
        <v>2</v>
      </c>
      <c r="CH130">
        <v>65</v>
      </c>
      <c r="CI130">
        <v>65.099999999999994</v>
      </c>
      <c r="CJ130" t="s">
        <v>645</v>
      </c>
      <c r="CK130" t="str">
        <f t="shared" si="9"/>
        <v>65.1Mix_Land</v>
      </c>
      <c r="CL130">
        <v>2</v>
      </c>
    </row>
    <row r="131" spans="2:90" x14ac:dyDescent="0.25">
      <c r="B131">
        <v>33</v>
      </c>
      <c r="C131">
        <v>33.1</v>
      </c>
      <c r="D131" t="s">
        <v>42</v>
      </c>
      <c r="E131" s="33">
        <v>1</v>
      </c>
      <c r="G131">
        <v>33</v>
      </c>
      <c r="H131">
        <v>33.1</v>
      </c>
      <c r="I131" t="s">
        <v>42</v>
      </c>
      <c r="J131" t="str">
        <f t="shared" si="5"/>
        <v>33.1Pop_Den</v>
      </c>
      <c r="K131">
        <v>1</v>
      </c>
      <c r="AG131">
        <v>111</v>
      </c>
      <c r="AH131">
        <v>111.1</v>
      </c>
      <c r="AJ131" s="33">
        <v>3</v>
      </c>
      <c r="AL131" s="36">
        <v>111</v>
      </c>
      <c r="AM131" s="36">
        <v>111.1</v>
      </c>
      <c r="AN131" s="36"/>
      <c r="AO131" t="str">
        <f t="shared" si="6"/>
        <v>111.1</v>
      </c>
      <c r="AP131">
        <v>3</v>
      </c>
      <c r="AW131">
        <v>64</v>
      </c>
      <c r="AX131">
        <v>64.099999999999994</v>
      </c>
      <c r="AZ131" s="33">
        <v>1</v>
      </c>
      <c r="BB131">
        <v>64</v>
      </c>
      <c r="BC131">
        <v>64.099999999999994</v>
      </c>
      <c r="BE131" t="str">
        <f t="shared" si="7"/>
        <v>64.1</v>
      </c>
      <c r="BF131">
        <v>1</v>
      </c>
      <c r="BM131">
        <v>50</v>
      </c>
      <c r="BN131">
        <v>50.1</v>
      </c>
      <c r="BO131" t="s">
        <v>42</v>
      </c>
      <c r="BP131" s="33">
        <v>1</v>
      </c>
      <c r="BR131">
        <v>50</v>
      </c>
      <c r="BS131">
        <v>50.1</v>
      </c>
      <c r="BT131" t="s">
        <v>42</v>
      </c>
      <c r="BU131" t="str">
        <f t="shared" si="8"/>
        <v>50.1Pop_Den</v>
      </c>
      <c r="BV131">
        <v>1</v>
      </c>
      <c r="CC131">
        <v>65</v>
      </c>
      <c r="CD131">
        <v>65.099999999999994</v>
      </c>
      <c r="CE131" t="s">
        <v>42</v>
      </c>
      <c r="CF131" s="33">
        <v>4</v>
      </c>
      <c r="CH131">
        <v>65</v>
      </c>
      <c r="CI131">
        <v>65.099999999999994</v>
      </c>
      <c r="CJ131" t="s">
        <v>42</v>
      </c>
      <c r="CK131" t="str">
        <f t="shared" si="9"/>
        <v>65.1Pop_Den</v>
      </c>
      <c r="CL131">
        <v>4</v>
      </c>
    </row>
    <row r="132" spans="2:90" x14ac:dyDescent="0.25">
      <c r="B132">
        <v>33</v>
      </c>
      <c r="C132">
        <v>33.200000000000003</v>
      </c>
      <c r="E132" s="33">
        <v>2</v>
      </c>
      <c r="G132">
        <v>33</v>
      </c>
      <c r="H132">
        <v>33.200000000000003</v>
      </c>
      <c r="J132" t="str">
        <f t="shared" si="5"/>
        <v>33.2</v>
      </c>
      <c r="K132">
        <v>2</v>
      </c>
      <c r="AG132">
        <v>111</v>
      </c>
      <c r="AH132">
        <v>111.1</v>
      </c>
      <c r="AI132" t="s">
        <v>88</v>
      </c>
      <c r="AJ132" s="33">
        <v>3</v>
      </c>
      <c r="AL132">
        <v>111</v>
      </c>
      <c r="AM132" s="16">
        <v>111.1</v>
      </c>
      <c r="AN132" s="16" t="s">
        <v>88</v>
      </c>
      <c r="AO132" t="str">
        <f t="shared" si="6"/>
        <v>111.1Comm_Den</v>
      </c>
      <c r="AP132">
        <v>3</v>
      </c>
      <c r="AW132">
        <v>64</v>
      </c>
      <c r="AX132">
        <v>64.099999999999994</v>
      </c>
      <c r="AY132" t="s">
        <v>17</v>
      </c>
      <c r="AZ132" s="33">
        <v>1</v>
      </c>
      <c r="BB132">
        <v>64</v>
      </c>
      <c r="BC132">
        <v>64.099999999999994</v>
      </c>
      <c r="BD132" t="s">
        <v>17</v>
      </c>
      <c r="BE132" t="str">
        <f t="shared" si="7"/>
        <v>64.1Emp_Den</v>
      </c>
      <c r="BF132">
        <v>1</v>
      </c>
      <c r="BM132">
        <v>54</v>
      </c>
      <c r="BP132" s="33">
        <v>12</v>
      </c>
      <c r="BR132">
        <v>54</v>
      </c>
      <c r="BU132" t="str">
        <f t="shared" si="8"/>
        <v/>
      </c>
      <c r="BV132">
        <v>12</v>
      </c>
      <c r="CC132">
        <v>65</v>
      </c>
      <c r="CD132">
        <v>65.2</v>
      </c>
      <c r="CF132" s="33">
        <v>9</v>
      </c>
      <c r="CH132">
        <v>65</v>
      </c>
      <c r="CI132">
        <v>65.2</v>
      </c>
      <c r="CK132" t="str">
        <f t="shared" si="9"/>
        <v>65.2</v>
      </c>
      <c r="CL132">
        <v>9</v>
      </c>
    </row>
    <row r="133" spans="2:90" x14ac:dyDescent="0.25">
      <c r="B133">
        <v>33</v>
      </c>
      <c r="C133">
        <v>33.200000000000003</v>
      </c>
      <c r="D133" t="s">
        <v>17</v>
      </c>
      <c r="E133" s="33">
        <v>1</v>
      </c>
      <c r="G133">
        <v>33</v>
      </c>
      <c r="H133">
        <v>33.200000000000003</v>
      </c>
      <c r="I133" t="s">
        <v>17</v>
      </c>
      <c r="J133" t="str">
        <f t="shared" si="5"/>
        <v>33.2Emp_Den</v>
      </c>
      <c r="K133">
        <v>1</v>
      </c>
      <c r="AG133">
        <v>111</v>
      </c>
      <c r="AH133">
        <v>111.2</v>
      </c>
      <c r="AJ133" s="33">
        <v>2</v>
      </c>
      <c r="AL133">
        <v>111</v>
      </c>
      <c r="AM133">
        <v>111.2</v>
      </c>
      <c r="AO133" t="str">
        <f t="shared" si="6"/>
        <v>111.2</v>
      </c>
      <c r="AP133">
        <v>2</v>
      </c>
      <c r="AW133">
        <v>65</v>
      </c>
      <c r="AZ133" s="33">
        <v>88</v>
      </c>
      <c r="BB133">
        <v>65</v>
      </c>
      <c r="BE133" t="str">
        <f t="shared" si="7"/>
        <v/>
      </c>
      <c r="BF133">
        <v>88</v>
      </c>
      <c r="BM133">
        <v>54</v>
      </c>
      <c r="BN133">
        <v>54.1</v>
      </c>
      <c r="BP133" s="33">
        <v>4</v>
      </c>
      <c r="BR133">
        <v>54</v>
      </c>
      <c r="BS133">
        <v>54.1</v>
      </c>
      <c r="BU133" t="str">
        <f t="shared" si="8"/>
        <v>54.1</v>
      </c>
      <c r="BV133">
        <v>4</v>
      </c>
      <c r="CC133">
        <v>65</v>
      </c>
      <c r="CD133">
        <v>65.2</v>
      </c>
      <c r="CE133" t="s">
        <v>350</v>
      </c>
      <c r="CF133" s="33">
        <v>3</v>
      </c>
      <c r="CH133">
        <v>65</v>
      </c>
      <c r="CI133">
        <v>65.2</v>
      </c>
      <c r="CJ133" t="s">
        <v>350</v>
      </c>
      <c r="CK133" t="str">
        <f t="shared" si="9"/>
        <v>65.2Balance</v>
      </c>
      <c r="CL133">
        <v>3</v>
      </c>
    </row>
    <row r="134" spans="2:90" x14ac:dyDescent="0.25">
      <c r="B134">
        <v>33</v>
      </c>
      <c r="C134">
        <v>33.200000000000003</v>
      </c>
      <c r="D134" t="s">
        <v>42</v>
      </c>
      <c r="E134" s="33">
        <v>1</v>
      </c>
      <c r="G134">
        <v>33</v>
      </c>
      <c r="H134">
        <v>33.200000000000003</v>
      </c>
      <c r="I134" t="s">
        <v>42</v>
      </c>
      <c r="J134" t="str">
        <f t="shared" si="5"/>
        <v>33.2Pop_Den</v>
      </c>
      <c r="K134">
        <v>1</v>
      </c>
      <c r="AG134">
        <v>111</v>
      </c>
      <c r="AH134">
        <v>111.2</v>
      </c>
      <c r="AI134" t="s">
        <v>32</v>
      </c>
      <c r="AJ134" s="33">
        <v>2</v>
      </c>
      <c r="AL134">
        <v>111</v>
      </c>
      <c r="AM134" s="16">
        <v>111.2</v>
      </c>
      <c r="AN134" s="16" t="s">
        <v>32</v>
      </c>
      <c r="AO134" t="str">
        <f t="shared" si="6"/>
        <v>111.2Act_Den</v>
      </c>
      <c r="AP134">
        <v>2</v>
      </c>
      <c r="AW134">
        <v>65</v>
      </c>
      <c r="AX134">
        <v>65.099999999999994</v>
      </c>
      <c r="AZ134" s="33">
        <v>18</v>
      </c>
      <c r="BB134">
        <v>65</v>
      </c>
      <c r="BC134">
        <v>65.099999999999994</v>
      </c>
      <c r="BE134" t="str">
        <f t="shared" si="7"/>
        <v>65.1</v>
      </c>
      <c r="BF134">
        <v>18</v>
      </c>
      <c r="BM134">
        <v>54</v>
      </c>
      <c r="BN134">
        <v>54.1</v>
      </c>
      <c r="BO134" t="s">
        <v>468</v>
      </c>
      <c r="BP134" s="33">
        <v>1</v>
      </c>
      <c r="BR134">
        <v>54</v>
      </c>
      <c r="BS134">
        <v>54.1</v>
      </c>
      <c r="BT134" t="s">
        <v>468</v>
      </c>
      <c r="BU134" t="str">
        <f t="shared" si="8"/>
        <v>54.1Connectivity</v>
      </c>
      <c r="BV134">
        <v>1</v>
      </c>
      <c r="CC134">
        <v>65</v>
      </c>
      <c r="CD134">
        <v>65.2</v>
      </c>
      <c r="CE134" t="s">
        <v>88</v>
      </c>
      <c r="CF134" s="33">
        <v>1</v>
      </c>
      <c r="CH134">
        <v>65</v>
      </c>
      <c r="CI134">
        <v>65.2</v>
      </c>
      <c r="CJ134" t="s">
        <v>88</v>
      </c>
      <c r="CK134" t="str">
        <f t="shared" si="9"/>
        <v>65.2Comm_Den</v>
      </c>
      <c r="CL134">
        <v>1</v>
      </c>
    </row>
    <row r="135" spans="2:90" x14ac:dyDescent="0.25">
      <c r="B135">
        <v>33</v>
      </c>
      <c r="C135">
        <v>33.299999999999997</v>
      </c>
      <c r="E135" s="33">
        <v>2</v>
      </c>
      <c r="G135">
        <v>33</v>
      </c>
      <c r="H135">
        <v>33.299999999999997</v>
      </c>
      <c r="J135" t="str">
        <f t="shared" si="5"/>
        <v>33.3</v>
      </c>
      <c r="K135">
        <v>2</v>
      </c>
      <c r="AG135">
        <v>111</v>
      </c>
      <c r="AH135">
        <v>111.3</v>
      </c>
      <c r="AJ135" s="33">
        <v>2</v>
      </c>
      <c r="AL135">
        <v>111</v>
      </c>
      <c r="AM135">
        <v>111.3</v>
      </c>
      <c r="AO135" t="str">
        <f t="shared" si="6"/>
        <v>111.3</v>
      </c>
      <c r="AP135">
        <v>2</v>
      </c>
      <c r="AW135">
        <v>65</v>
      </c>
      <c r="AX135">
        <v>65.099999999999994</v>
      </c>
      <c r="AY135" t="s">
        <v>350</v>
      </c>
      <c r="AZ135" s="33">
        <v>6</v>
      </c>
      <c r="BB135">
        <v>65</v>
      </c>
      <c r="BC135">
        <v>65.099999999999994</v>
      </c>
      <c r="BD135" t="s">
        <v>350</v>
      </c>
      <c r="BE135" t="str">
        <f t="shared" si="7"/>
        <v>65.1Balance</v>
      </c>
      <c r="BF135">
        <v>6</v>
      </c>
      <c r="BM135">
        <v>54</v>
      </c>
      <c r="BN135">
        <v>54.1</v>
      </c>
      <c r="BO135" t="s">
        <v>711</v>
      </c>
      <c r="BP135" s="33">
        <v>2</v>
      </c>
      <c r="BR135">
        <v>54</v>
      </c>
      <c r="BS135">
        <v>54.1</v>
      </c>
      <c r="BT135" t="s">
        <v>711</v>
      </c>
      <c r="BU135" t="str">
        <f t="shared" si="8"/>
        <v>54.1Mix_House</v>
      </c>
      <c r="BV135">
        <v>2</v>
      </c>
      <c r="CC135">
        <v>65</v>
      </c>
      <c r="CD135">
        <v>65.2</v>
      </c>
      <c r="CE135" t="s">
        <v>17</v>
      </c>
      <c r="CF135" s="33">
        <v>1</v>
      </c>
      <c r="CH135">
        <v>65</v>
      </c>
      <c r="CI135">
        <v>65.2</v>
      </c>
      <c r="CJ135" t="s">
        <v>17</v>
      </c>
      <c r="CK135" t="str">
        <f t="shared" si="9"/>
        <v>65.2Emp_Den</v>
      </c>
      <c r="CL135">
        <v>1</v>
      </c>
    </row>
    <row r="136" spans="2:90" x14ac:dyDescent="0.25">
      <c r="B136">
        <v>33</v>
      </c>
      <c r="C136">
        <v>33.299999999999997</v>
      </c>
      <c r="D136" t="s">
        <v>17</v>
      </c>
      <c r="E136" s="33">
        <v>1</v>
      </c>
      <c r="G136">
        <v>33</v>
      </c>
      <c r="H136">
        <v>33.299999999999997</v>
      </c>
      <c r="I136" t="s">
        <v>17</v>
      </c>
      <c r="J136" t="str">
        <f t="shared" si="5"/>
        <v>33.3Emp_Den</v>
      </c>
      <c r="K136">
        <v>1</v>
      </c>
      <c r="AG136">
        <v>111</v>
      </c>
      <c r="AH136">
        <v>111.3</v>
      </c>
      <c r="AI136" t="s">
        <v>32</v>
      </c>
      <c r="AJ136" s="33">
        <v>1</v>
      </c>
      <c r="AL136" s="36">
        <v>111</v>
      </c>
      <c r="AM136" s="36">
        <v>111.3</v>
      </c>
      <c r="AN136" s="36" t="s">
        <v>32</v>
      </c>
      <c r="AO136" t="str">
        <f t="shared" si="6"/>
        <v>111.3Act_Den</v>
      </c>
      <c r="AP136">
        <v>1</v>
      </c>
      <c r="AW136">
        <v>65</v>
      </c>
      <c r="AX136">
        <v>65.099999999999994</v>
      </c>
      <c r="AY136" t="s">
        <v>88</v>
      </c>
      <c r="AZ136" s="33">
        <v>2</v>
      </c>
      <c r="BB136">
        <v>65</v>
      </c>
      <c r="BC136">
        <v>65.099999999999994</v>
      </c>
      <c r="BD136" t="s">
        <v>88</v>
      </c>
      <c r="BE136" t="str">
        <f t="shared" si="7"/>
        <v>65.1Comm_Den</v>
      </c>
      <c r="BF136">
        <v>2</v>
      </c>
      <c r="BM136">
        <v>54</v>
      </c>
      <c r="BN136">
        <v>54.1</v>
      </c>
      <c r="BO136" t="s">
        <v>645</v>
      </c>
      <c r="BP136" s="33">
        <v>1</v>
      </c>
      <c r="BR136">
        <v>54</v>
      </c>
      <c r="BS136">
        <v>54.1</v>
      </c>
      <c r="BT136" t="s">
        <v>645</v>
      </c>
      <c r="BU136" t="str">
        <f t="shared" si="8"/>
        <v>54.1Mix_Land</v>
      </c>
      <c r="BV136">
        <v>1</v>
      </c>
      <c r="CC136">
        <v>65</v>
      </c>
      <c r="CD136">
        <v>65.2</v>
      </c>
      <c r="CE136" t="s">
        <v>711</v>
      </c>
      <c r="CF136" s="33">
        <v>1</v>
      </c>
      <c r="CH136">
        <v>65</v>
      </c>
      <c r="CI136">
        <v>65.2</v>
      </c>
      <c r="CJ136" t="s">
        <v>711</v>
      </c>
      <c r="CK136" t="str">
        <f t="shared" si="9"/>
        <v>65.2Mix_House</v>
      </c>
      <c r="CL136">
        <v>1</v>
      </c>
    </row>
    <row r="137" spans="2:90" x14ac:dyDescent="0.25">
      <c r="B137">
        <v>33</v>
      </c>
      <c r="C137">
        <v>33.299999999999997</v>
      </c>
      <c r="D137" t="s">
        <v>42</v>
      </c>
      <c r="E137" s="33">
        <v>1</v>
      </c>
      <c r="G137">
        <v>33</v>
      </c>
      <c r="H137">
        <v>33.299999999999997</v>
      </c>
      <c r="I137" t="s">
        <v>42</v>
      </c>
      <c r="J137" t="str">
        <f t="shared" si="5"/>
        <v>33.3Pop_Den</v>
      </c>
      <c r="K137">
        <v>1</v>
      </c>
      <c r="AG137">
        <v>111</v>
      </c>
      <c r="AH137">
        <v>111.3</v>
      </c>
      <c r="AI137" t="s">
        <v>88</v>
      </c>
      <c r="AJ137" s="33">
        <v>1</v>
      </c>
      <c r="AL137">
        <v>111</v>
      </c>
      <c r="AM137" s="16">
        <v>111.3</v>
      </c>
      <c r="AN137" s="16" t="s">
        <v>88</v>
      </c>
      <c r="AO137" t="str">
        <f t="shared" si="6"/>
        <v>111.3Comm_Den</v>
      </c>
      <c r="AP137">
        <v>1</v>
      </c>
      <c r="AW137">
        <v>65</v>
      </c>
      <c r="AX137">
        <v>65.099999999999994</v>
      </c>
      <c r="AY137" t="s">
        <v>17</v>
      </c>
      <c r="AZ137" s="33">
        <v>2</v>
      </c>
      <c r="BB137">
        <v>65</v>
      </c>
      <c r="BC137">
        <v>65.099999999999994</v>
      </c>
      <c r="BD137" t="s">
        <v>17</v>
      </c>
      <c r="BE137" t="str">
        <f t="shared" si="7"/>
        <v>65.1Emp_Den</v>
      </c>
      <c r="BF137">
        <v>2</v>
      </c>
      <c r="BM137">
        <v>54</v>
      </c>
      <c r="BN137">
        <v>54.2</v>
      </c>
      <c r="BP137" s="33">
        <v>4</v>
      </c>
      <c r="BR137">
        <v>54</v>
      </c>
      <c r="BS137">
        <v>54.2</v>
      </c>
      <c r="BU137" t="str">
        <f t="shared" si="8"/>
        <v>54.2</v>
      </c>
      <c r="BV137">
        <v>4</v>
      </c>
      <c r="CC137">
        <v>65</v>
      </c>
      <c r="CD137">
        <v>65.2</v>
      </c>
      <c r="CE137" t="s">
        <v>645</v>
      </c>
      <c r="CF137" s="33">
        <v>1</v>
      </c>
      <c r="CH137">
        <v>65</v>
      </c>
      <c r="CI137">
        <v>65.2</v>
      </c>
      <c r="CJ137" t="s">
        <v>645</v>
      </c>
      <c r="CK137" t="str">
        <f t="shared" si="9"/>
        <v>65.2Mix_Land</v>
      </c>
      <c r="CL137">
        <v>1</v>
      </c>
    </row>
    <row r="138" spans="2:90" x14ac:dyDescent="0.25">
      <c r="B138">
        <v>33</v>
      </c>
      <c r="C138">
        <v>33.4</v>
      </c>
      <c r="E138" s="33">
        <v>1</v>
      </c>
      <c r="G138">
        <v>33</v>
      </c>
      <c r="H138">
        <v>33.4</v>
      </c>
      <c r="J138" t="str">
        <f t="shared" ref="J138:J201" si="10">H138&amp;""&amp;I138</f>
        <v>33.4</v>
      </c>
      <c r="K138">
        <v>1</v>
      </c>
      <c r="AG138">
        <v>115</v>
      </c>
      <c r="AJ138" s="33">
        <v>3</v>
      </c>
      <c r="AL138">
        <v>115</v>
      </c>
      <c r="AO138" t="str">
        <f t="shared" ref="AO138:AO160" si="11">AM138&amp;""&amp;AN138</f>
        <v/>
      </c>
      <c r="AP138">
        <v>3</v>
      </c>
      <c r="AW138">
        <v>65</v>
      </c>
      <c r="AX138">
        <v>65.099999999999994</v>
      </c>
      <c r="AY138" t="s">
        <v>711</v>
      </c>
      <c r="AZ138" s="33">
        <v>2</v>
      </c>
      <c r="BB138">
        <v>65</v>
      </c>
      <c r="BC138">
        <v>65.099999999999994</v>
      </c>
      <c r="BD138" t="s">
        <v>711</v>
      </c>
      <c r="BE138" t="str">
        <f t="shared" ref="BE138:BE201" si="12">BC138&amp;""&amp;BD138</f>
        <v>65.1Mix_House</v>
      </c>
      <c r="BF138">
        <v>2</v>
      </c>
      <c r="BM138">
        <v>54</v>
      </c>
      <c r="BN138">
        <v>54.2</v>
      </c>
      <c r="BO138" t="s">
        <v>468</v>
      </c>
      <c r="BP138" s="33">
        <v>1</v>
      </c>
      <c r="BR138">
        <v>54</v>
      </c>
      <c r="BS138">
        <v>54.2</v>
      </c>
      <c r="BT138" t="s">
        <v>468</v>
      </c>
      <c r="BU138" t="str">
        <f t="shared" ref="BU138:BU201" si="13">BS138&amp;""&amp;BT138</f>
        <v>54.2Connectivity</v>
      </c>
      <c r="BV138">
        <v>1</v>
      </c>
      <c r="CC138">
        <v>65</v>
      </c>
      <c r="CD138">
        <v>65.2</v>
      </c>
      <c r="CE138" t="s">
        <v>42</v>
      </c>
      <c r="CF138" s="33">
        <v>2</v>
      </c>
      <c r="CH138">
        <v>65</v>
      </c>
      <c r="CI138">
        <v>65.2</v>
      </c>
      <c r="CJ138" t="s">
        <v>42</v>
      </c>
      <c r="CK138" t="str">
        <f t="shared" ref="CK138:CK201" si="14">CI138&amp;""&amp;CJ138</f>
        <v>65.2Pop_Den</v>
      </c>
      <c r="CL138">
        <v>2</v>
      </c>
    </row>
    <row r="139" spans="2:90" x14ac:dyDescent="0.25">
      <c r="B139">
        <v>33</v>
      </c>
      <c r="C139">
        <v>33.4</v>
      </c>
      <c r="D139" t="s">
        <v>42</v>
      </c>
      <c r="E139" s="33">
        <v>1</v>
      </c>
      <c r="G139">
        <v>33</v>
      </c>
      <c r="H139">
        <v>33.4</v>
      </c>
      <c r="I139" t="s">
        <v>42</v>
      </c>
      <c r="J139" t="str">
        <f t="shared" si="10"/>
        <v>33.4Pop_Den</v>
      </c>
      <c r="K139">
        <v>1</v>
      </c>
      <c r="AG139">
        <v>115</v>
      </c>
      <c r="AH139">
        <v>115.4</v>
      </c>
      <c r="AJ139" s="33">
        <v>3</v>
      </c>
      <c r="AL139">
        <v>115</v>
      </c>
      <c r="AM139">
        <v>115.4</v>
      </c>
      <c r="AO139" t="str">
        <f t="shared" si="11"/>
        <v>115.4</v>
      </c>
      <c r="AP139">
        <v>3</v>
      </c>
      <c r="AW139">
        <v>65</v>
      </c>
      <c r="AX139">
        <v>65.099999999999994</v>
      </c>
      <c r="AY139" t="s">
        <v>645</v>
      </c>
      <c r="AZ139" s="33">
        <v>2</v>
      </c>
      <c r="BB139">
        <v>65</v>
      </c>
      <c r="BC139">
        <v>65.099999999999994</v>
      </c>
      <c r="BD139" t="s">
        <v>645</v>
      </c>
      <c r="BE139" t="str">
        <f t="shared" si="12"/>
        <v>65.1Mix_Land</v>
      </c>
      <c r="BF139">
        <v>2</v>
      </c>
      <c r="BM139">
        <v>54</v>
      </c>
      <c r="BN139">
        <v>54.2</v>
      </c>
      <c r="BO139" t="s">
        <v>711</v>
      </c>
      <c r="BP139" s="33">
        <v>2</v>
      </c>
      <c r="BR139">
        <v>54</v>
      </c>
      <c r="BS139">
        <v>54.2</v>
      </c>
      <c r="BT139" t="s">
        <v>711</v>
      </c>
      <c r="BU139" t="str">
        <f t="shared" si="13"/>
        <v>54.2Mix_House</v>
      </c>
      <c r="BV139">
        <v>2</v>
      </c>
      <c r="CC139">
        <v>65</v>
      </c>
      <c r="CD139">
        <v>65.3</v>
      </c>
      <c r="CF139" s="33">
        <v>9</v>
      </c>
      <c r="CH139">
        <v>65</v>
      </c>
      <c r="CI139">
        <v>65.3</v>
      </c>
      <c r="CK139" t="str">
        <f t="shared" si="14"/>
        <v>65.3</v>
      </c>
      <c r="CL139">
        <v>9</v>
      </c>
    </row>
    <row r="140" spans="2:90" x14ac:dyDescent="0.25">
      <c r="B140">
        <v>34</v>
      </c>
      <c r="E140" s="33">
        <v>5</v>
      </c>
      <c r="G140">
        <v>34</v>
      </c>
      <c r="J140" t="str">
        <f t="shared" si="10"/>
        <v/>
      </c>
      <c r="K140">
        <v>5</v>
      </c>
      <c r="AG140">
        <v>115</v>
      </c>
      <c r="AH140">
        <v>115.4</v>
      </c>
      <c r="AI140" t="s">
        <v>334</v>
      </c>
      <c r="AJ140" s="33">
        <v>2</v>
      </c>
      <c r="AL140">
        <v>115</v>
      </c>
      <c r="AM140">
        <v>115.4</v>
      </c>
      <c r="AN140" t="s">
        <v>334</v>
      </c>
      <c r="AO140" t="str">
        <f t="shared" si="11"/>
        <v>115.4Amenity</v>
      </c>
      <c r="AP140">
        <v>2</v>
      </c>
      <c r="AW140">
        <v>65</v>
      </c>
      <c r="AX140">
        <v>65.099999999999994</v>
      </c>
      <c r="AY140" t="s">
        <v>42</v>
      </c>
      <c r="AZ140" s="33">
        <v>4</v>
      </c>
      <c r="BB140">
        <v>65</v>
      </c>
      <c r="BC140">
        <v>65.099999999999994</v>
      </c>
      <c r="BD140" t="s">
        <v>42</v>
      </c>
      <c r="BE140" t="str">
        <f t="shared" si="12"/>
        <v>65.1Pop_Den</v>
      </c>
      <c r="BF140">
        <v>4</v>
      </c>
      <c r="BM140">
        <v>54</v>
      </c>
      <c r="BN140">
        <v>54.2</v>
      </c>
      <c r="BO140" t="s">
        <v>645</v>
      </c>
      <c r="BP140" s="33">
        <v>1</v>
      </c>
      <c r="BR140">
        <v>54</v>
      </c>
      <c r="BS140">
        <v>54.2</v>
      </c>
      <c r="BT140" t="s">
        <v>645</v>
      </c>
      <c r="BU140" t="str">
        <f t="shared" si="13"/>
        <v>54.2Mix_Land</v>
      </c>
      <c r="BV140">
        <v>1</v>
      </c>
      <c r="CC140">
        <v>65</v>
      </c>
      <c r="CD140">
        <v>65.3</v>
      </c>
      <c r="CE140" t="s">
        <v>350</v>
      </c>
      <c r="CF140" s="33">
        <v>3</v>
      </c>
      <c r="CH140">
        <v>65</v>
      </c>
      <c r="CI140">
        <v>65.3</v>
      </c>
      <c r="CJ140" t="s">
        <v>350</v>
      </c>
      <c r="CK140" t="str">
        <f t="shared" si="14"/>
        <v>65.3Balance</v>
      </c>
      <c r="CL140">
        <v>3</v>
      </c>
    </row>
    <row r="141" spans="2:90" x14ac:dyDescent="0.25">
      <c r="B141">
        <v>34</v>
      </c>
      <c r="C141">
        <v>34.1</v>
      </c>
      <c r="E141" s="33">
        <v>1</v>
      </c>
      <c r="G141">
        <v>34</v>
      </c>
      <c r="H141">
        <v>34.1</v>
      </c>
      <c r="J141" t="str">
        <f t="shared" si="10"/>
        <v>34.1</v>
      </c>
      <c r="K141">
        <v>1</v>
      </c>
      <c r="AG141">
        <v>115</v>
      </c>
      <c r="AH141">
        <v>115.4</v>
      </c>
      <c r="AI141" t="s">
        <v>468</v>
      </c>
      <c r="AJ141" s="33">
        <v>1</v>
      </c>
      <c r="AL141">
        <v>115</v>
      </c>
      <c r="AM141" s="16">
        <v>115.4</v>
      </c>
      <c r="AN141" s="16" t="s">
        <v>468</v>
      </c>
      <c r="AO141" t="str">
        <f t="shared" si="11"/>
        <v>115.4Connectivity</v>
      </c>
      <c r="AP141">
        <v>1</v>
      </c>
      <c r="AW141">
        <v>65</v>
      </c>
      <c r="AX141">
        <v>65.2</v>
      </c>
      <c r="AZ141" s="33">
        <v>9</v>
      </c>
      <c r="BB141">
        <v>65</v>
      </c>
      <c r="BC141">
        <v>65.2</v>
      </c>
      <c r="BE141" t="str">
        <f t="shared" si="12"/>
        <v>65.2</v>
      </c>
      <c r="BF141">
        <v>9</v>
      </c>
      <c r="BM141">
        <v>54</v>
      </c>
      <c r="BN141">
        <v>54.3</v>
      </c>
      <c r="BP141" s="33">
        <v>4</v>
      </c>
      <c r="BR141">
        <v>54</v>
      </c>
      <c r="BS141">
        <v>54.3</v>
      </c>
      <c r="BU141" t="str">
        <f t="shared" si="13"/>
        <v>54.3</v>
      </c>
      <c r="BV141">
        <v>4</v>
      </c>
      <c r="CC141">
        <v>65</v>
      </c>
      <c r="CD141">
        <v>65.3</v>
      </c>
      <c r="CE141" t="s">
        <v>88</v>
      </c>
      <c r="CF141" s="33">
        <v>1</v>
      </c>
      <c r="CH141">
        <v>65</v>
      </c>
      <c r="CI141">
        <v>65.3</v>
      </c>
      <c r="CJ141" t="s">
        <v>88</v>
      </c>
      <c r="CK141" t="str">
        <f t="shared" si="14"/>
        <v>65.3Comm_Den</v>
      </c>
      <c r="CL141">
        <v>1</v>
      </c>
    </row>
    <row r="142" spans="2:90" x14ac:dyDescent="0.25">
      <c r="B142">
        <v>34</v>
      </c>
      <c r="C142">
        <v>34.1</v>
      </c>
      <c r="D142" t="s">
        <v>1401</v>
      </c>
      <c r="E142" s="33">
        <v>1</v>
      </c>
      <c r="G142">
        <v>34</v>
      </c>
      <c r="H142">
        <v>34.1</v>
      </c>
      <c r="I142" t="s">
        <v>1401</v>
      </c>
      <c r="J142" t="str">
        <f t="shared" si="10"/>
        <v>34.1Centrality</v>
      </c>
      <c r="K142">
        <v>1</v>
      </c>
      <c r="AG142">
        <v>117</v>
      </c>
      <c r="AJ142" s="33">
        <v>2</v>
      </c>
      <c r="AL142">
        <v>117</v>
      </c>
      <c r="AO142" t="str">
        <f t="shared" si="11"/>
        <v/>
      </c>
      <c r="AP142">
        <v>2</v>
      </c>
      <c r="AW142">
        <v>65</v>
      </c>
      <c r="AX142">
        <v>65.2</v>
      </c>
      <c r="AY142" t="s">
        <v>350</v>
      </c>
      <c r="AZ142" s="33">
        <v>3</v>
      </c>
      <c r="BB142">
        <v>65</v>
      </c>
      <c r="BC142">
        <v>65.2</v>
      </c>
      <c r="BD142" t="s">
        <v>350</v>
      </c>
      <c r="BE142" t="str">
        <f t="shared" si="12"/>
        <v>65.2Balance</v>
      </c>
      <c r="BF142">
        <v>3</v>
      </c>
      <c r="BM142">
        <v>54</v>
      </c>
      <c r="BN142">
        <v>54.3</v>
      </c>
      <c r="BO142" t="s">
        <v>468</v>
      </c>
      <c r="BP142" s="33">
        <v>1</v>
      </c>
      <c r="BR142">
        <v>54</v>
      </c>
      <c r="BS142">
        <v>54.3</v>
      </c>
      <c r="BT142" t="s">
        <v>468</v>
      </c>
      <c r="BU142" t="str">
        <f t="shared" si="13"/>
        <v>54.3Connectivity</v>
      </c>
      <c r="BV142">
        <v>1</v>
      </c>
      <c r="CC142">
        <v>65</v>
      </c>
      <c r="CD142">
        <v>65.3</v>
      </c>
      <c r="CE142" t="s">
        <v>17</v>
      </c>
      <c r="CF142" s="33">
        <v>1</v>
      </c>
      <c r="CH142">
        <v>65</v>
      </c>
      <c r="CI142">
        <v>65.3</v>
      </c>
      <c r="CJ142" t="s">
        <v>17</v>
      </c>
      <c r="CK142" t="str">
        <f t="shared" si="14"/>
        <v>65.3Emp_Den</v>
      </c>
      <c r="CL142">
        <v>1</v>
      </c>
    </row>
    <row r="143" spans="2:90" x14ac:dyDescent="0.25">
      <c r="B143">
        <v>34</v>
      </c>
      <c r="C143">
        <v>34.200000000000003</v>
      </c>
      <c r="E143" s="33">
        <v>4</v>
      </c>
      <c r="G143">
        <v>34</v>
      </c>
      <c r="H143">
        <v>34.200000000000003</v>
      </c>
      <c r="J143" t="str">
        <f t="shared" si="10"/>
        <v>34.2</v>
      </c>
      <c r="K143">
        <v>4</v>
      </c>
      <c r="AG143">
        <v>117</v>
      </c>
      <c r="AH143">
        <v>117.1</v>
      </c>
      <c r="AJ143" s="33">
        <v>2</v>
      </c>
      <c r="AL143">
        <v>117</v>
      </c>
      <c r="AM143" s="16">
        <v>117.1</v>
      </c>
      <c r="AN143" s="16"/>
      <c r="AO143" t="str">
        <f t="shared" si="11"/>
        <v>117.1</v>
      </c>
      <c r="AP143">
        <v>2</v>
      </c>
      <c r="AW143">
        <v>65</v>
      </c>
      <c r="AX143">
        <v>65.2</v>
      </c>
      <c r="AY143" t="s">
        <v>88</v>
      </c>
      <c r="AZ143" s="33">
        <v>1</v>
      </c>
      <c r="BB143">
        <v>65</v>
      </c>
      <c r="BC143">
        <v>65.2</v>
      </c>
      <c r="BD143" t="s">
        <v>88</v>
      </c>
      <c r="BE143" t="str">
        <f t="shared" si="12"/>
        <v>65.2Comm_Den</v>
      </c>
      <c r="BF143">
        <v>1</v>
      </c>
      <c r="BM143">
        <v>54</v>
      </c>
      <c r="BN143">
        <v>54.3</v>
      </c>
      <c r="BO143" t="s">
        <v>711</v>
      </c>
      <c r="BP143" s="33">
        <v>2</v>
      </c>
      <c r="BR143">
        <v>54</v>
      </c>
      <c r="BS143">
        <v>54.3</v>
      </c>
      <c r="BT143" t="s">
        <v>711</v>
      </c>
      <c r="BU143" t="str">
        <f t="shared" si="13"/>
        <v>54.3Mix_House</v>
      </c>
      <c r="BV143">
        <v>2</v>
      </c>
      <c r="CC143">
        <v>65</v>
      </c>
      <c r="CD143">
        <v>65.3</v>
      </c>
      <c r="CE143" t="s">
        <v>711</v>
      </c>
      <c r="CF143" s="33">
        <v>1</v>
      </c>
      <c r="CH143">
        <v>65</v>
      </c>
      <c r="CI143">
        <v>65.3</v>
      </c>
      <c r="CJ143" t="s">
        <v>711</v>
      </c>
      <c r="CK143" t="str">
        <f t="shared" si="14"/>
        <v>65.3Mix_House</v>
      </c>
      <c r="CL143">
        <v>1</v>
      </c>
    </row>
    <row r="144" spans="2:90" x14ac:dyDescent="0.25">
      <c r="B144">
        <v>34</v>
      </c>
      <c r="C144">
        <v>34.200000000000003</v>
      </c>
      <c r="D144" t="s">
        <v>1401</v>
      </c>
      <c r="E144" s="33">
        <v>2</v>
      </c>
      <c r="G144">
        <v>34</v>
      </c>
      <c r="H144">
        <v>34.200000000000003</v>
      </c>
      <c r="I144" t="s">
        <v>1401</v>
      </c>
      <c r="J144" t="str">
        <f t="shared" si="10"/>
        <v>34.2Centrality</v>
      </c>
      <c r="K144">
        <v>2</v>
      </c>
      <c r="AG144">
        <v>117</v>
      </c>
      <c r="AH144">
        <v>117.1</v>
      </c>
      <c r="AI144" t="s">
        <v>645</v>
      </c>
      <c r="AJ144" s="33">
        <v>1</v>
      </c>
      <c r="AL144">
        <v>117</v>
      </c>
      <c r="AM144">
        <v>117.1</v>
      </c>
      <c r="AN144" t="s">
        <v>645</v>
      </c>
      <c r="AO144" t="str">
        <f t="shared" si="11"/>
        <v>117.1Mix_Land</v>
      </c>
      <c r="AP144">
        <v>1</v>
      </c>
      <c r="AW144">
        <v>65</v>
      </c>
      <c r="AX144">
        <v>65.2</v>
      </c>
      <c r="AY144" t="s">
        <v>17</v>
      </c>
      <c r="AZ144" s="33">
        <v>1</v>
      </c>
      <c r="BB144">
        <v>65</v>
      </c>
      <c r="BC144">
        <v>65.2</v>
      </c>
      <c r="BD144" t="s">
        <v>17</v>
      </c>
      <c r="BE144" t="str">
        <f t="shared" si="12"/>
        <v>65.2Emp_Den</v>
      </c>
      <c r="BF144">
        <v>1</v>
      </c>
      <c r="BM144">
        <v>54</v>
      </c>
      <c r="BN144">
        <v>54.3</v>
      </c>
      <c r="BO144" t="s">
        <v>645</v>
      </c>
      <c r="BP144" s="33">
        <v>1</v>
      </c>
      <c r="BR144">
        <v>54</v>
      </c>
      <c r="BS144">
        <v>54.3</v>
      </c>
      <c r="BT144" t="s">
        <v>645</v>
      </c>
      <c r="BU144" t="str">
        <f t="shared" si="13"/>
        <v>54.3Mix_Land</v>
      </c>
      <c r="BV144">
        <v>1</v>
      </c>
      <c r="CC144">
        <v>65</v>
      </c>
      <c r="CD144">
        <v>65.3</v>
      </c>
      <c r="CE144" t="s">
        <v>645</v>
      </c>
      <c r="CF144" s="33">
        <v>1</v>
      </c>
      <c r="CH144">
        <v>65</v>
      </c>
      <c r="CI144">
        <v>65.3</v>
      </c>
      <c r="CJ144" t="s">
        <v>645</v>
      </c>
      <c r="CK144" t="str">
        <f t="shared" si="14"/>
        <v>65.3Mix_Land</v>
      </c>
      <c r="CL144">
        <v>1</v>
      </c>
    </row>
    <row r="145" spans="2:90" x14ac:dyDescent="0.25">
      <c r="B145">
        <v>34</v>
      </c>
      <c r="C145">
        <v>34.200000000000003</v>
      </c>
      <c r="D145" t="s">
        <v>468</v>
      </c>
      <c r="E145" s="33">
        <v>1</v>
      </c>
      <c r="G145">
        <v>34</v>
      </c>
      <c r="H145">
        <v>34.200000000000003</v>
      </c>
      <c r="I145" t="s">
        <v>468</v>
      </c>
      <c r="J145" t="str">
        <f t="shared" si="10"/>
        <v>34.2Connectivity</v>
      </c>
      <c r="K145">
        <v>1</v>
      </c>
      <c r="AG145">
        <v>117</v>
      </c>
      <c r="AH145">
        <v>117.1</v>
      </c>
      <c r="AI145" t="s">
        <v>42</v>
      </c>
      <c r="AJ145" s="33">
        <v>1</v>
      </c>
      <c r="AL145" s="36">
        <v>117</v>
      </c>
      <c r="AM145" s="36">
        <v>117.1</v>
      </c>
      <c r="AN145" s="36" t="s">
        <v>42</v>
      </c>
      <c r="AO145" t="str">
        <f t="shared" si="11"/>
        <v>117.1Pop_Den</v>
      </c>
      <c r="AP145">
        <v>1</v>
      </c>
      <c r="AW145">
        <v>65</v>
      </c>
      <c r="AX145">
        <v>65.2</v>
      </c>
      <c r="AY145" t="s">
        <v>711</v>
      </c>
      <c r="AZ145" s="33">
        <v>1</v>
      </c>
      <c r="BB145">
        <v>65</v>
      </c>
      <c r="BC145">
        <v>65.2</v>
      </c>
      <c r="BD145" t="s">
        <v>711</v>
      </c>
      <c r="BE145" t="str">
        <f t="shared" si="12"/>
        <v>65.2Mix_House</v>
      </c>
      <c r="BF145">
        <v>1</v>
      </c>
      <c r="BM145">
        <v>55</v>
      </c>
      <c r="BP145" s="33">
        <v>8</v>
      </c>
      <c r="BR145">
        <v>55</v>
      </c>
      <c r="BU145" t="str">
        <f t="shared" si="13"/>
        <v/>
      </c>
      <c r="BV145">
        <v>8</v>
      </c>
      <c r="CC145">
        <v>65</v>
      </c>
      <c r="CD145">
        <v>65.3</v>
      </c>
      <c r="CE145" t="s">
        <v>42</v>
      </c>
      <c r="CF145" s="33">
        <v>2</v>
      </c>
      <c r="CH145">
        <v>65</v>
      </c>
      <c r="CI145">
        <v>65.3</v>
      </c>
      <c r="CJ145" t="s">
        <v>42</v>
      </c>
      <c r="CK145" t="str">
        <f t="shared" si="14"/>
        <v>65.3Pop_Den</v>
      </c>
      <c r="CL145">
        <v>2</v>
      </c>
    </row>
    <row r="146" spans="2:90" x14ac:dyDescent="0.25">
      <c r="B146">
        <v>34</v>
      </c>
      <c r="C146">
        <v>34.200000000000003</v>
      </c>
      <c r="D146" t="s">
        <v>645</v>
      </c>
      <c r="E146" s="33">
        <v>1</v>
      </c>
      <c r="G146">
        <v>34</v>
      </c>
      <c r="H146">
        <v>34.200000000000003</v>
      </c>
      <c r="I146" t="s">
        <v>645</v>
      </c>
      <c r="J146" t="str">
        <f t="shared" si="10"/>
        <v>34.2Mix_Land</v>
      </c>
      <c r="K146">
        <v>1</v>
      </c>
      <c r="AG146">
        <v>131</v>
      </c>
      <c r="AJ146" s="33">
        <v>16</v>
      </c>
      <c r="AL146">
        <v>131</v>
      </c>
      <c r="AM146" s="16"/>
      <c r="AN146" s="16"/>
      <c r="AO146" t="str">
        <f t="shared" si="11"/>
        <v/>
      </c>
      <c r="AP146">
        <v>16</v>
      </c>
      <c r="AW146">
        <v>65</v>
      </c>
      <c r="AX146">
        <v>65.2</v>
      </c>
      <c r="AY146" t="s">
        <v>645</v>
      </c>
      <c r="AZ146" s="33">
        <v>1</v>
      </c>
      <c r="BB146">
        <v>65</v>
      </c>
      <c r="BC146">
        <v>65.2</v>
      </c>
      <c r="BD146" t="s">
        <v>645</v>
      </c>
      <c r="BE146" t="str">
        <f t="shared" si="12"/>
        <v>65.2Mix_Land</v>
      </c>
      <c r="BF146">
        <v>1</v>
      </c>
      <c r="BM146">
        <v>55</v>
      </c>
      <c r="BN146">
        <v>55.1</v>
      </c>
      <c r="BP146" s="33">
        <v>8</v>
      </c>
      <c r="BR146">
        <v>55</v>
      </c>
      <c r="BS146">
        <v>55.1</v>
      </c>
      <c r="BU146" t="str">
        <f t="shared" si="13"/>
        <v>55.1</v>
      </c>
      <c r="BV146">
        <v>8</v>
      </c>
      <c r="CC146">
        <v>65</v>
      </c>
      <c r="CD146">
        <v>65.400000000000006</v>
      </c>
      <c r="CF146" s="33">
        <v>8</v>
      </c>
      <c r="CH146">
        <v>65</v>
      </c>
      <c r="CI146">
        <v>65.400000000000006</v>
      </c>
      <c r="CK146" t="str">
        <f t="shared" si="14"/>
        <v>65.4</v>
      </c>
      <c r="CL146">
        <v>8</v>
      </c>
    </row>
    <row r="147" spans="2:90" x14ac:dyDescent="0.25">
      <c r="B147">
        <v>36</v>
      </c>
      <c r="E147" s="33">
        <v>2</v>
      </c>
      <c r="G147">
        <v>36</v>
      </c>
      <c r="J147" t="str">
        <f t="shared" si="10"/>
        <v/>
      </c>
      <c r="K147">
        <v>2</v>
      </c>
      <c r="AG147">
        <v>131</v>
      </c>
      <c r="AH147">
        <v>131.1</v>
      </c>
      <c r="AJ147" s="33">
        <v>6</v>
      </c>
      <c r="AL147">
        <v>131</v>
      </c>
      <c r="AM147">
        <v>131.1</v>
      </c>
      <c r="AO147" t="str">
        <f t="shared" si="11"/>
        <v>131.1</v>
      </c>
      <c r="AP147">
        <v>6</v>
      </c>
      <c r="AW147">
        <v>65</v>
      </c>
      <c r="AX147">
        <v>65.2</v>
      </c>
      <c r="AY147" t="s">
        <v>42</v>
      </c>
      <c r="AZ147" s="33">
        <v>2</v>
      </c>
      <c r="BB147">
        <v>65</v>
      </c>
      <c r="BC147">
        <v>65.2</v>
      </c>
      <c r="BD147" t="s">
        <v>42</v>
      </c>
      <c r="BE147" t="str">
        <f t="shared" si="12"/>
        <v>65.2Pop_Den</v>
      </c>
      <c r="BF147">
        <v>2</v>
      </c>
      <c r="BM147">
        <v>55</v>
      </c>
      <c r="BN147">
        <v>55.1</v>
      </c>
      <c r="BO147" t="s">
        <v>468</v>
      </c>
      <c r="BP147" s="33">
        <v>3</v>
      </c>
      <c r="BR147">
        <v>55</v>
      </c>
      <c r="BS147">
        <v>55.1</v>
      </c>
      <c r="BT147" t="s">
        <v>468</v>
      </c>
      <c r="BU147" t="str">
        <f t="shared" si="13"/>
        <v>55.1Connectivity</v>
      </c>
      <c r="BV147">
        <v>3</v>
      </c>
      <c r="CC147">
        <v>65</v>
      </c>
      <c r="CD147">
        <v>65.400000000000006</v>
      </c>
      <c r="CE147" t="s">
        <v>350</v>
      </c>
      <c r="CF147" s="33">
        <v>2</v>
      </c>
      <c r="CH147">
        <v>65</v>
      </c>
      <c r="CI147">
        <v>65.400000000000006</v>
      </c>
      <c r="CJ147" t="s">
        <v>350</v>
      </c>
      <c r="CK147" t="str">
        <f t="shared" si="14"/>
        <v>65.4Balance</v>
      </c>
      <c r="CL147">
        <v>2</v>
      </c>
    </row>
    <row r="148" spans="2:90" x14ac:dyDescent="0.25">
      <c r="B148">
        <v>36</v>
      </c>
      <c r="C148">
        <v>36.1</v>
      </c>
      <c r="E148" s="33">
        <v>1</v>
      </c>
      <c r="G148">
        <v>36</v>
      </c>
      <c r="H148">
        <v>36.1</v>
      </c>
      <c r="J148" t="str">
        <f t="shared" si="10"/>
        <v>36.1</v>
      </c>
      <c r="K148">
        <v>1</v>
      </c>
      <c r="AG148">
        <v>131</v>
      </c>
      <c r="AH148">
        <v>131.1</v>
      </c>
      <c r="AI148" t="s">
        <v>350</v>
      </c>
      <c r="AJ148" s="33">
        <v>2</v>
      </c>
      <c r="AL148" s="36">
        <v>131</v>
      </c>
      <c r="AM148" s="36">
        <v>131.1</v>
      </c>
      <c r="AN148" s="36" t="s">
        <v>350</v>
      </c>
      <c r="AO148" t="str">
        <f t="shared" si="11"/>
        <v>131.1Balance</v>
      </c>
      <c r="AP148">
        <v>2</v>
      </c>
      <c r="AW148">
        <v>65</v>
      </c>
      <c r="AX148">
        <v>65.3</v>
      </c>
      <c r="AZ148" s="33">
        <v>9</v>
      </c>
      <c r="BB148">
        <v>65</v>
      </c>
      <c r="BC148">
        <v>65.3</v>
      </c>
      <c r="BE148" t="str">
        <f t="shared" si="12"/>
        <v>65.3</v>
      </c>
      <c r="BF148">
        <v>9</v>
      </c>
      <c r="BM148">
        <v>55</v>
      </c>
      <c r="BN148">
        <v>55.1</v>
      </c>
      <c r="BO148" t="s">
        <v>645</v>
      </c>
      <c r="BP148" s="33">
        <v>1</v>
      </c>
      <c r="BR148">
        <v>55</v>
      </c>
      <c r="BS148">
        <v>55.1</v>
      </c>
      <c r="BT148" t="s">
        <v>645</v>
      </c>
      <c r="BU148" t="str">
        <f t="shared" si="13"/>
        <v>55.1Mix_Land</v>
      </c>
      <c r="BV148">
        <v>1</v>
      </c>
      <c r="CC148">
        <v>65</v>
      </c>
      <c r="CD148">
        <v>65.400000000000006</v>
      </c>
      <c r="CE148" t="s">
        <v>88</v>
      </c>
      <c r="CF148" s="33">
        <v>1</v>
      </c>
      <c r="CH148">
        <v>65</v>
      </c>
      <c r="CI148">
        <v>65.400000000000006</v>
      </c>
      <c r="CJ148" t="s">
        <v>88</v>
      </c>
      <c r="CK148" t="str">
        <f t="shared" si="14"/>
        <v>65.4Comm_Den</v>
      </c>
      <c r="CL148">
        <v>1</v>
      </c>
    </row>
    <row r="149" spans="2:90" x14ac:dyDescent="0.25">
      <c r="B149">
        <v>36</v>
      </c>
      <c r="C149">
        <v>36.1</v>
      </c>
      <c r="D149" t="s">
        <v>42</v>
      </c>
      <c r="E149" s="33">
        <v>1</v>
      </c>
      <c r="G149">
        <v>36</v>
      </c>
      <c r="H149">
        <v>36.1</v>
      </c>
      <c r="I149" t="s">
        <v>42</v>
      </c>
      <c r="J149" t="str">
        <f t="shared" si="10"/>
        <v>36.1Pop_Den</v>
      </c>
      <c r="K149">
        <v>1</v>
      </c>
      <c r="AG149">
        <v>131</v>
      </c>
      <c r="AH149">
        <v>131.1</v>
      </c>
      <c r="AI149" t="s">
        <v>17</v>
      </c>
      <c r="AJ149" s="33">
        <v>2</v>
      </c>
      <c r="AL149">
        <v>131</v>
      </c>
      <c r="AM149" s="16">
        <v>131.1</v>
      </c>
      <c r="AN149" s="16" t="s">
        <v>17</v>
      </c>
      <c r="AO149" t="str">
        <f t="shared" si="11"/>
        <v>131.1Emp_Den</v>
      </c>
      <c r="AP149">
        <v>2</v>
      </c>
      <c r="AW149">
        <v>65</v>
      </c>
      <c r="AX149">
        <v>65.3</v>
      </c>
      <c r="AY149" t="s">
        <v>350</v>
      </c>
      <c r="AZ149" s="33">
        <v>3</v>
      </c>
      <c r="BB149">
        <v>65</v>
      </c>
      <c r="BC149">
        <v>65.3</v>
      </c>
      <c r="BD149" t="s">
        <v>350</v>
      </c>
      <c r="BE149" t="str">
        <f t="shared" si="12"/>
        <v>65.3Balance</v>
      </c>
      <c r="BF149">
        <v>3</v>
      </c>
      <c r="BM149">
        <v>55</v>
      </c>
      <c r="BN149">
        <v>55.1</v>
      </c>
      <c r="BO149" t="s">
        <v>1019</v>
      </c>
      <c r="BP149" s="33">
        <v>4</v>
      </c>
      <c r="BR149">
        <v>55</v>
      </c>
      <c r="BS149">
        <v>55.1</v>
      </c>
      <c r="BT149" t="s">
        <v>1019</v>
      </c>
      <c r="BU149" t="str">
        <f t="shared" si="13"/>
        <v>55.1Safety</v>
      </c>
      <c r="BV149">
        <v>4</v>
      </c>
      <c r="CC149">
        <v>65</v>
      </c>
      <c r="CD149">
        <v>65.400000000000006</v>
      </c>
      <c r="CE149" t="s">
        <v>17</v>
      </c>
      <c r="CF149" s="33">
        <v>1</v>
      </c>
      <c r="CH149">
        <v>65</v>
      </c>
      <c r="CI149">
        <v>65.400000000000006</v>
      </c>
      <c r="CJ149" t="s">
        <v>17</v>
      </c>
      <c r="CK149" t="str">
        <f t="shared" si="14"/>
        <v>65.4Emp_Den</v>
      </c>
      <c r="CL149">
        <v>1</v>
      </c>
    </row>
    <row r="150" spans="2:90" x14ac:dyDescent="0.25">
      <c r="B150">
        <v>36</v>
      </c>
      <c r="C150">
        <v>36.200000000000003</v>
      </c>
      <c r="E150" s="33">
        <v>1</v>
      </c>
      <c r="G150">
        <v>36</v>
      </c>
      <c r="H150">
        <v>36.200000000000003</v>
      </c>
      <c r="J150" t="str">
        <f t="shared" si="10"/>
        <v>36.2</v>
      </c>
      <c r="K150">
        <v>1</v>
      </c>
      <c r="AG150">
        <v>131</v>
      </c>
      <c r="AH150">
        <v>131.1</v>
      </c>
      <c r="AI150" t="s">
        <v>42</v>
      </c>
      <c r="AJ150" s="33">
        <v>2</v>
      </c>
      <c r="AL150">
        <v>131</v>
      </c>
      <c r="AM150">
        <v>131.1</v>
      </c>
      <c r="AN150" t="s">
        <v>42</v>
      </c>
      <c r="AO150" t="str">
        <f t="shared" si="11"/>
        <v>131.1Pop_Den</v>
      </c>
      <c r="AP150">
        <v>2</v>
      </c>
      <c r="AW150">
        <v>65</v>
      </c>
      <c r="AX150">
        <v>65.3</v>
      </c>
      <c r="AY150" t="s">
        <v>88</v>
      </c>
      <c r="AZ150" s="33">
        <v>1</v>
      </c>
      <c r="BB150">
        <v>65</v>
      </c>
      <c r="BC150">
        <v>65.3</v>
      </c>
      <c r="BD150" t="s">
        <v>88</v>
      </c>
      <c r="BE150" t="str">
        <f t="shared" si="12"/>
        <v>65.3Comm_Den</v>
      </c>
      <c r="BF150">
        <v>1</v>
      </c>
      <c r="BM150">
        <v>58</v>
      </c>
      <c r="BP150" s="33">
        <v>3</v>
      </c>
      <c r="BR150">
        <v>58</v>
      </c>
      <c r="BU150" t="str">
        <f t="shared" si="13"/>
        <v/>
      </c>
      <c r="BV150">
        <v>3</v>
      </c>
      <c r="CC150">
        <v>65</v>
      </c>
      <c r="CD150">
        <v>65.400000000000006</v>
      </c>
      <c r="CE150" t="s">
        <v>711</v>
      </c>
      <c r="CF150" s="33">
        <v>1</v>
      </c>
      <c r="CH150">
        <v>65</v>
      </c>
      <c r="CI150">
        <v>65.400000000000006</v>
      </c>
      <c r="CJ150" t="s">
        <v>711</v>
      </c>
      <c r="CK150" t="str">
        <f t="shared" si="14"/>
        <v>65.4Mix_House</v>
      </c>
      <c r="CL150">
        <v>1</v>
      </c>
    </row>
    <row r="151" spans="2:90" x14ac:dyDescent="0.25">
      <c r="B151">
        <v>36</v>
      </c>
      <c r="C151">
        <v>36.200000000000003</v>
      </c>
      <c r="D151" t="s">
        <v>88</v>
      </c>
      <c r="E151" s="33">
        <v>1</v>
      </c>
      <c r="G151">
        <v>36</v>
      </c>
      <c r="H151">
        <v>36.200000000000003</v>
      </c>
      <c r="I151" t="s">
        <v>88</v>
      </c>
      <c r="J151" t="str">
        <f t="shared" si="10"/>
        <v>36.2Comm_Den</v>
      </c>
      <c r="K151">
        <v>1</v>
      </c>
      <c r="AG151">
        <v>131</v>
      </c>
      <c r="AH151">
        <v>131.19999999999999</v>
      </c>
      <c r="AJ151" s="33">
        <v>6</v>
      </c>
      <c r="AL151">
        <v>131</v>
      </c>
      <c r="AM151" s="16">
        <v>131.19999999999999</v>
      </c>
      <c r="AN151" s="16"/>
      <c r="AO151" t="str">
        <f t="shared" si="11"/>
        <v>131.2</v>
      </c>
      <c r="AP151">
        <v>6</v>
      </c>
      <c r="AW151">
        <v>65</v>
      </c>
      <c r="AX151">
        <v>65.3</v>
      </c>
      <c r="AY151" t="s">
        <v>17</v>
      </c>
      <c r="AZ151" s="33">
        <v>1</v>
      </c>
      <c r="BB151">
        <v>65</v>
      </c>
      <c r="BC151">
        <v>65.3</v>
      </c>
      <c r="BD151" t="s">
        <v>17</v>
      </c>
      <c r="BE151" t="str">
        <f t="shared" si="12"/>
        <v>65.3Emp_Den</v>
      </c>
      <c r="BF151">
        <v>1</v>
      </c>
      <c r="BM151">
        <v>58</v>
      </c>
      <c r="BN151">
        <v>58.1</v>
      </c>
      <c r="BP151" s="33">
        <v>3</v>
      </c>
      <c r="BR151">
        <v>58</v>
      </c>
      <c r="BS151">
        <v>58.1</v>
      </c>
      <c r="BU151" t="str">
        <f t="shared" si="13"/>
        <v>58.1</v>
      </c>
      <c r="BV151">
        <v>3</v>
      </c>
      <c r="CC151">
        <v>65</v>
      </c>
      <c r="CD151">
        <v>65.400000000000006</v>
      </c>
      <c r="CE151" t="s">
        <v>645</v>
      </c>
      <c r="CF151" s="33">
        <v>1</v>
      </c>
      <c r="CH151">
        <v>65</v>
      </c>
      <c r="CI151">
        <v>65.400000000000006</v>
      </c>
      <c r="CJ151" t="s">
        <v>645</v>
      </c>
      <c r="CK151" t="str">
        <f t="shared" si="14"/>
        <v>65.4Mix_Land</v>
      </c>
      <c r="CL151">
        <v>1</v>
      </c>
    </row>
    <row r="152" spans="2:90" x14ac:dyDescent="0.25">
      <c r="B152">
        <v>37</v>
      </c>
      <c r="E152" s="33">
        <v>7</v>
      </c>
      <c r="G152">
        <v>37</v>
      </c>
      <c r="J152" t="str">
        <f t="shared" si="10"/>
        <v/>
      </c>
      <c r="K152">
        <v>7</v>
      </c>
      <c r="AG152">
        <v>131</v>
      </c>
      <c r="AH152">
        <v>131.19999999999999</v>
      </c>
      <c r="AI152" t="s">
        <v>350</v>
      </c>
      <c r="AJ152" s="33">
        <v>2</v>
      </c>
      <c r="AL152">
        <v>131</v>
      </c>
      <c r="AM152">
        <v>131.19999999999999</v>
      </c>
      <c r="AN152" t="s">
        <v>350</v>
      </c>
      <c r="AO152" t="str">
        <f t="shared" si="11"/>
        <v>131.2Balance</v>
      </c>
      <c r="AP152">
        <v>2</v>
      </c>
      <c r="AW152">
        <v>65</v>
      </c>
      <c r="AX152">
        <v>65.3</v>
      </c>
      <c r="AY152" t="s">
        <v>711</v>
      </c>
      <c r="AZ152" s="33">
        <v>1</v>
      </c>
      <c r="BB152">
        <v>65</v>
      </c>
      <c r="BC152">
        <v>65.3</v>
      </c>
      <c r="BD152" t="s">
        <v>711</v>
      </c>
      <c r="BE152" t="str">
        <f t="shared" si="12"/>
        <v>65.3Mix_House</v>
      </c>
      <c r="BF152">
        <v>1</v>
      </c>
      <c r="BM152">
        <v>58</v>
      </c>
      <c r="BN152">
        <v>58.1</v>
      </c>
      <c r="BO152" t="s">
        <v>709</v>
      </c>
      <c r="BP152" s="33">
        <v>1</v>
      </c>
      <c r="BR152">
        <v>58</v>
      </c>
      <c r="BS152">
        <v>58.1</v>
      </c>
      <c r="BT152" t="s">
        <v>709</v>
      </c>
      <c r="BU152" t="str">
        <f t="shared" si="13"/>
        <v>58.1Local_Access</v>
      </c>
      <c r="BV152">
        <v>1</v>
      </c>
      <c r="CC152">
        <v>65</v>
      </c>
      <c r="CD152">
        <v>65.400000000000006</v>
      </c>
      <c r="CE152" t="s">
        <v>42</v>
      </c>
      <c r="CF152" s="33">
        <v>2</v>
      </c>
      <c r="CH152">
        <v>65</v>
      </c>
      <c r="CI152">
        <v>65.400000000000006</v>
      </c>
      <c r="CJ152" t="s">
        <v>42</v>
      </c>
      <c r="CK152" t="str">
        <f t="shared" si="14"/>
        <v>65.4Pop_Den</v>
      </c>
      <c r="CL152">
        <v>2</v>
      </c>
    </row>
    <row r="153" spans="2:90" x14ac:dyDescent="0.25">
      <c r="B153">
        <v>37</v>
      </c>
      <c r="C153">
        <v>37.1</v>
      </c>
      <c r="E153" s="33">
        <v>5</v>
      </c>
      <c r="G153">
        <v>37</v>
      </c>
      <c r="H153">
        <v>37.1</v>
      </c>
      <c r="J153" t="str">
        <f t="shared" si="10"/>
        <v>37.1</v>
      </c>
      <c r="K153">
        <v>5</v>
      </c>
      <c r="AG153">
        <v>131</v>
      </c>
      <c r="AH153">
        <v>131.19999999999999</v>
      </c>
      <c r="AI153" t="s">
        <v>17</v>
      </c>
      <c r="AJ153" s="33">
        <v>2</v>
      </c>
      <c r="AL153">
        <v>131</v>
      </c>
      <c r="AM153" s="16">
        <v>131.19999999999999</v>
      </c>
      <c r="AN153" s="16" t="s">
        <v>17</v>
      </c>
      <c r="AO153" t="str">
        <f t="shared" si="11"/>
        <v>131.2Emp_Den</v>
      </c>
      <c r="AP153">
        <v>2</v>
      </c>
      <c r="AW153">
        <v>65</v>
      </c>
      <c r="AX153">
        <v>65.3</v>
      </c>
      <c r="AY153" t="s">
        <v>645</v>
      </c>
      <c r="AZ153" s="33">
        <v>1</v>
      </c>
      <c r="BB153">
        <v>65</v>
      </c>
      <c r="BC153">
        <v>65.3</v>
      </c>
      <c r="BD153" t="s">
        <v>645</v>
      </c>
      <c r="BE153" t="str">
        <f t="shared" si="12"/>
        <v>65.3Mix_Land</v>
      </c>
      <c r="BF153">
        <v>1</v>
      </c>
      <c r="BM153">
        <v>58</v>
      </c>
      <c r="BN153">
        <v>58.1</v>
      </c>
      <c r="BO153" t="s">
        <v>711</v>
      </c>
      <c r="BP153" s="33">
        <v>1</v>
      </c>
      <c r="BR153">
        <v>58</v>
      </c>
      <c r="BS153">
        <v>58.1</v>
      </c>
      <c r="BT153" t="s">
        <v>711</v>
      </c>
      <c r="BU153" t="str">
        <f t="shared" si="13"/>
        <v>58.1Mix_House</v>
      </c>
      <c r="BV153">
        <v>1</v>
      </c>
      <c r="CC153">
        <v>65</v>
      </c>
      <c r="CD153">
        <v>65.5</v>
      </c>
      <c r="CF153" s="33">
        <v>8</v>
      </c>
      <c r="CH153">
        <v>65</v>
      </c>
      <c r="CI153">
        <v>65.5</v>
      </c>
      <c r="CK153" t="str">
        <f t="shared" si="14"/>
        <v>65.5</v>
      </c>
      <c r="CL153">
        <v>8</v>
      </c>
    </row>
    <row r="154" spans="2:90" x14ac:dyDescent="0.25">
      <c r="B154">
        <v>37</v>
      </c>
      <c r="C154">
        <v>37.1</v>
      </c>
      <c r="D154" t="s">
        <v>32</v>
      </c>
      <c r="E154" s="33">
        <v>1</v>
      </c>
      <c r="G154">
        <v>37</v>
      </c>
      <c r="H154">
        <v>37.1</v>
      </c>
      <c r="I154" t="s">
        <v>32</v>
      </c>
      <c r="J154" t="str">
        <f t="shared" si="10"/>
        <v>37.1Act_Den</v>
      </c>
      <c r="K154">
        <v>1</v>
      </c>
      <c r="AG154">
        <v>131</v>
      </c>
      <c r="AH154">
        <v>131.19999999999999</v>
      </c>
      <c r="AI154" t="s">
        <v>42</v>
      </c>
      <c r="AJ154" s="33">
        <v>2</v>
      </c>
      <c r="AL154">
        <v>131</v>
      </c>
      <c r="AM154">
        <v>131.19999999999999</v>
      </c>
      <c r="AN154" t="s">
        <v>42</v>
      </c>
      <c r="AO154" t="str">
        <f t="shared" si="11"/>
        <v>131.2Pop_Den</v>
      </c>
      <c r="AP154">
        <v>2</v>
      </c>
      <c r="AW154">
        <v>65</v>
      </c>
      <c r="AX154">
        <v>65.3</v>
      </c>
      <c r="AY154" t="s">
        <v>42</v>
      </c>
      <c r="AZ154" s="33">
        <v>2</v>
      </c>
      <c r="BB154">
        <v>65</v>
      </c>
      <c r="BC154">
        <v>65.3</v>
      </c>
      <c r="BD154" t="s">
        <v>42</v>
      </c>
      <c r="BE154" t="str">
        <f t="shared" si="12"/>
        <v>65.3Pop_Den</v>
      </c>
      <c r="BF154">
        <v>2</v>
      </c>
      <c r="BM154">
        <v>58</v>
      </c>
      <c r="BN154">
        <v>58.1</v>
      </c>
      <c r="BO154" t="s">
        <v>645</v>
      </c>
      <c r="BP154" s="33">
        <v>1</v>
      </c>
      <c r="BR154">
        <v>58</v>
      </c>
      <c r="BS154">
        <v>58.1</v>
      </c>
      <c r="BT154" t="s">
        <v>645</v>
      </c>
      <c r="BU154" t="str">
        <f t="shared" si="13"/>
        <v>58.1Mix_Land</v>
      </c>
      <c r="BV154">
        <v>1</v>
      </c>
      <c r="CC154">
        <v>65</v>
      </c>
      <c r="CD154">
        <v>65.5</v>
      </c>
      <c r="CE154" t="s">
        <v>350</v>
      </c>
      <c r="CF154" s="33">
        <v>3</v>
      </c>
      <c r="CH154">
        <v>65</v>
      </c>
      <c r="CI154">
        <v>65.5</v>
      </c>
      <c r="CJ154" t="s">
        <v>350</v>
      </c>
      <c r="CK154" t="str">
        <f t="shared" si="14"/>
        <v>65.5Balance</v>
      </c>
      <c r="CL154">
        <v>3</v>
      </c>
    </row>
    <row r="155" spans="2:90" x14ac:dyDescent="0.25">
      <c r="B155">
        <v>37</v>
      </c>
      <c r="C155">
        <v>37.1</v>
      </c>
      <c r="D155" t="s">
        <v>468</v>
      </c>
      <c r="E155" s="33">
        <v>2</v>
      </c>
      <c r="G155">
        <v>37</v>
      </c>
      <c r="H155">
        <v>37.1</v>
      </c>
      <c r="I155" t="s">
        <v>468</v>
      </c>
      <c r="J155" t="str">
        <f t="shared" si="10"/>
        <v>37.1Connectivity</v>
      </c>
      <c r="K155">
        <v>2</v>
      </c>
      <c r="AG155">
        <v>131</v>
      </c>
      <c r="AH155">
        <v>131.30000000000001</v>
      </c>
      <c r="AJ155" s="33">
        <v>2</v>
      </c>
      <c r="AL155" s="36">
        <v>131</v>
      </c>
      <c r="AM155" s="36">
        <v>131.30000000000001</v>
      </c>
      <c r="AN155" s="36"/>
      <c r="AO155" t="str">
        <f t="shared" si="11"/>
        <v>131.3</v>
      </c>
      <c r="AP155">
        <v>2</v>
      </c>
      <c r="AW155">
        <v>65</v>
      </c>
      <c r="AX155">
        <v>65.400000000000006</v>
      </c>
      <c r="AZ155" s="33">
        <v>8</v>
      </c>
      <c r="BB155">
        <v>65</v>
      </c>
      <c r="BC155">
        <v>65.400000000000006</v>
      </c>
      <c r="BE155" t="str">
        <f t="shared" si="12"/>
        <v>65.4</v>
      </c>
      <c r="BF155">
        <v>8</v>
      </c>
      <c r="BM155">
        <v>64</v>
      </c>
      <c r="BP155" s="33">
        <v>1</v>
      </c>
      <c r="BR155">
        <v>64</v>
      </c>
      <c r="BU155" t="str">
        <f t="shared" si="13"/>
        <v/>
      </c>
      <c r="BV155">
        <v>1</v>
      </c>
      <c r="CC155">
        <v>65</v>
      </c>
      <c r="CD155">
        <v>65.5</v>
      </c>
      <c r="CE155" t="s">
        <v>88</v>
      </c>
      <c r="CF155" s="33">
        <v>1</v>
      </c>
      <c r="CH155">
        <v>65</v>
      </c>
      <c r="CI155">
        <v>65.5</v>
      </c>
      <c r="CJ155" t="s">
        <v>88</v>
      </c>
      <c r="CK155" t="str">
        <f t="shared" si="14"/>
        <v>65.5Comm_Den</v>
      </c>
      <c r="CL155">
        <v>1</v>
      </c>
    </row>
    <row r="156" spans="2:90" x14ac:dyDescent="0.25">
      <c r="B156">
        <v>37</v>
      </c>
      <c r="C156">
        <v>37.1</v>
      </c>
      <c r="D156" t="s">
        <v>42</v>
      </c>
      <c r="E156" s="33">
        <v>2</v>
      </c>
      <c r="G156">
        <v>37</v>
      </c>
      <c r="H156">
        <v>37.1</v>
      </c>
      <c r="I156" t="s">
        <v>42</v>
      </c>
      <c r="J156" t="str">
        <f t="shared" si="10"/>
        <v>37.1Pop_Den</v>
      </c>
      <c r="K156">
        <v>2</v>
      </c>
      <c r="AG156">
        <v>131</v>
      </c>
      <c r="AH156">
        <v>131.30000000000001</v>
      </c>
      <c r="AI156" t="s">
        <v>17</v>
      </c>
      <c r="AJ156" s="33">
        <v>1</v>
      </c>
      <c r="AL156">
        <v>131</v>
      </c>
      <c r="AM156" s="16">
        <v>131.30000000000001</v>
      </c>
      <c r="AN156" s="16" t="s">
        <v>17</v>
      </c>
      <c r="AO156" t="str">
        <f t="shared" si="11"/>
        <v>131.3Emp_Den</v>
      </c>
      <c r="AP156">
        <v>1</v>
      </c>
      <c r="AW156">
        <v>65</v>
      </c>
      <c r="AX156">
        <v>65.400000000000006</v>
      </c>
      <c r="AY156" t="s">
        <v>350</v>
      </c>
      <c r="AZ156" s="33">
        <v>2</v>
      </c>
      <c r="BB156">
        <v>65</v>
      </c>
      <c r="BC156">
        <v>65.400000000000006</v>
      </c>
      <c r="BD156" t="s">
        <v>350</v>
      </c>
      <c r="BE156" t="str">
        <f t="shared" si="12"/>
        <v>65.4Balance</v>
      </c>
      <c r="BF156">
        <v>2</v>
      </c>
      <c r="BM156">
        <v>64</v>
      </c>
      <c r="BN156">
        <v>64.099999999999994</v>
      </c>
      <c r="BP156" s="33">
        <v>1</v>
      </c>
      <c r="BR156">
        <v>64</v>
      </c>
      <c r="BS156">
        <v>64.099999999999994</v>
      </c>
      <c r="BU156" t="str">
        <f t="shared" si="13"/>
        <v>64.1</v>
      </c>
      <c r="BV156">
        <v>1</v>
      </c>
      <c r="CC156">
        <v>65</v>
      </c>
      <c r="CD156">
        <v>65.5</v>
      </c>
      <c r="CE156" t="s">
        <v>17</v>
      </c>
      <c r="CF156" s="33">
        <v>1</v>
      </c>
      <c r="CH156">
        <v>65</v>
      </c>
      <c r="CI156">
        <v>65.5</v>
      </c>
      <c r="CJ156" t="s">
        <v>17</v>
      </c>
      <c r="CK156" t="str">
        <f t="shared" si="14"/>
        <v>65.5Emp_Den</v>
      </c>
      <c r="CL156">
        <v>1</v>
      </c>
    </row>
    <row r="157" spans="2:90" x14ac:dyDescent="0.25">
      <c r="B157">
        <v>37</v>
      </c>
      <c r="C157">
        <v>37.200000000000003</v>
      </c>
      <c r="E157" s="33">
        <v>1</v>
      </c>
      <c r="G157">
        <v>37</v>
      </c>
      <c r="H157">
        <v>37.200000000000003</v>
      </c>
      <c r="J157" t="str">
        <f t="shared" si="10"/>
        <v>37.2</v>
      </c>
      <c r="K157">
        <v>1</v>
      </c>
      <c r="AG157">
        <v>131</v>
      </c>
      <c r="AH157">
        <v>131.30000000000001</v>
      </c>
      <c r="AI157" t="s">
        <v>42</v>
      </c>
      <c r="AJ157" s="33">
        <v>1</v>
      </c>
      <c r="AL157">
        <v>131</v>
      </c>
      <c r="AM157">
        <v>131.30000000000001</v>
      </c>
      <c r="AN157" t="s">
        <v>42</v>
      </c>
      <c r="AO157" t="str">
        <f t="shared" si="11"/>
        <v>131.3Pop_Den</v>
      </c>
      <c r="AP157">
        <v>1</v>
      </c>
      <c r="AW157">
        <v>65</v>
      </c>
      <c r="AX157">
        <v>65.400000000000006</v>
      </c>
      <c r="AY157" t="s">
        <v>88</v>
      </c>
      <c r="AZ157" s="33">
        <v>1</v>
      </c>
      <c r="BB157">
        <v>65</v>
      </c>
      <c r="BC157">
        <v>65.400000000000006</v>
      </c>
      <c r="BD157" t="s">
        <v>88</v>
      </c>
      <c r="BE157" t="str">
        <f t="shared" si="12"/>
        <v>65.4Comm_Den</v>
      </c>
      <c r="BF157">
        <v>1</v>
      </c>
      <c r="BM157">
        <v>64</v>
      </c>
      <c r="BN157">
        <v>64.099999999999994</v>
      </c>
      <c r="BO157" t="s">
        <v>17</v>
      </c>
      <c r="BP157" s="33">
        <v>1</v>
      </c>
      <c r="BR157">
        <v>64</v>
      </c>
      <c r="BS157">
        <v>64.099999999999994</v>
      </c>
      <c r="BT157" t="s">
        <v>17</v>
      </c>
      <c r="BU157" t="str">
        <f t="shared" si="13"/>
        <v>64.1Emp_Den</v>
      </c>
      <c r="BV157">
        <v>1</v>
      </c>
      <c r="CC157">
        <v>65</v>
      </c>
      <c r="CD157">
        <v>65.5</v>
      </c>
      <c r="CE157" t="s">
        <v>645</v>
      </c>
      <c r="CF157" s="33">
        <v>1</v>
      </c>
      <c r="CH157">
        <v>65</v>
      </c>
      <c r="CI157">
        <v>65.5</v>
      </c>
      <c r="CJ157" t="s">
        <v>645</v>
      </c>
      <c r="CK157" t="str">
        <f t="shared" si="14"/>
        <v>65.5Mix_Land</v>
      </c>
      <c r="CL157">
        <v>1</v>
      </c>
    </row>
    <row r="158" spans="2:90" x14ac:dyDescent="0.25">
      <c r="B158">
        <v>37</v>
      </c>
      <c r="C158">
        <v>37.200000000000003</v>
      </c>
      <c r="D158" t="s">
        <v>42</v>
      </c>
      <c r="E158" s="33">
        <v>1</v>
      </c>
      <c r="G158">
        <v>37</v>
      </c>
      <c r="H158">
        <v>37.200000000000003</v>
      </c>
      <c r="I158" t="s">
        <v>42</v>
      </c>
      <c r="J158" t="str">
        <f t="shared" si="10"/>
        <v>37.2Pop_Den</v>
      </c>
      <c r="K158">
        <v>1</v>
      </c>
      <c r="AG158">
        <v>131</v>
      </c>
      <c r="AH158">
        <v>131.4</v>
      </c>
      <c r="AJ158" s="33">
        <v>2</v>
      </c>
      <c r="AL158">
        <v>131</v>
      </c>
      <c r="AM158">
        <v>131.4</v>
      </c>
      <c r="AO158" t="str">
        <f t="shared" si="11"/>
        <v>131.4</v>
      </c>
      <c r="AP158">
        <v>2</v>
      </c>
      <c r="AW158">
        <v>65</v>
      </c>
      <c r="AX158">
        <v>65.400000000000006</v>
      </c>
      <c r="AY158" t="s">
        <v>17</v>
      </c>
      <c r="AZ158" s="33">
        <v>1</v>
      </c>
      <c r="BB158">
        <v>65</v>
      </c>
      <c r="BC158">
        <v>65.400000000000006</v>
      </c>
      <c r="BD158" t="s">
        <v>17</v>
      </c>
      <c r="BE158" t="str">
        <f t="shared" si="12"/>
        <v>65.4Emp_Den</v>
      </c>
      <c r="BF158">
        <v>1</v>
      </c>
      <c r="BM158">
        <v>66</v>
      </c>
      <c r="BP158" s="33">
        <v>1</v>
      </c>
      <c r="BR158">
        <v>66</v>
      </c>
      <c r="BU158" t="str">
        <f t="shared" si="13"/>
        <v/>
      </c>
      <c r="BV158">
        <v>1</v>
      </c>
      <c r="CC158">
        <v>65</v>
      </c>
      <c r="CD158">
        <v>65.5</v>
      </c>
      <c r="CE158" t="s">
        <v>42</v>
      </c>
      <c r="CF158" s="33">
        <v>2</v>
      </c>
      <c r="CH158">
        <v>65</v>
      </c>
      <c r="CI158">
        <v>65.5</v>
      </c>
      <c r="CJ158" t="s">
        <v>42</v>
      </c>
      <c r="CK158" t="str">
        <f t="shared" si="14"/>
        <v>65.5Pop_Den</v>
      </c>
      <c r="CL158">
        <v>2</v>
      </c>
    </row>
    <row r="159" spans="2:90" x14ac:dyDescent="0.25">
      <c r="B159">
        <v>37</v>
      </c>
      <c r="C159">
        <v>37.299999999999997</v>
      </c>
      <c r="E159" s="33">
        <v>1</v>
      </c>
      <c r="G159">
        <v>37</v>
      </c>
      <c r="H159">
        <v>37.299999999999997</v>
      </c>
      <c r="J159" t="str">
        <f t="shared" si="10"/>
        <v>37.3</v>
      </c>
      <c r="K159">
        <v>1</v>
      </c>
      <c r="AG159">
        <v>131</v>
      </c>
      <c r="AH159">
        <v>131.4</v>
      </c>
      <c r="AI159" t="s">
        <v>17</v>
      </c>
      <c r="AJ159" s="33">
        <v>1</v>
      </c>
      <c r="AL159" s="36">
        <v>131</v>
      </c>
      <c r="AM159" s="36">
        <v>131.4</v>
      </c>
      <c r="AN159" s="36" t="s">
        <v>17</v>
      </c>
      <c r="AO159" t="str">
        <f t="shared" si="11"/>
        <v>131.4Emp_Den</v>
      </c>
      <c r="AP159">
        <v>1</v>
      </c>
      <c r="AW159">
        <v>65</v>
      </c>
      <c r="AX159">
        <v>65.400000000000006</v>
      </c>
      <c r="AY159" t="s">
        <v>711</v>
      </c>
      <c r="AZ159" s="33">
        <v>1</v>
      </c>
      <c r="BB159">
        <v>65</v>
      </c>
      <c r="BC159">
        <v>65.400000000000006</v>
      </c>
      <c r="BD159" t="s">
        <v>711</v>
      </c>
      <c r="BE159" t="str">
        <f t="shared" si="12"/>
        <v>65.4Mix_House</v>
      </c>
      <c r="BF159">
        <v>1</v>
      </c>
      <c r="BM159">
        <v>66</v>
      </c>
      <c r="BN159">
        <v>66.099999999999994</v>
      </c>
      <c r="BP159" s="33">
        <v>1</v>
      </c>
      <c r="BR159">
        <v>66</v>
      </c>
      <c r="BS159">
        <v>66.099999999999994</v>
      </c>
      <c r="BU159" t="str">
        <f t="shared" si="13"/>
        <v>66.1</v>
      </c>
      <c r="BV159">
        <v>1</v>
      </c>
      <c r="CC159">
        <v>65</v>
      </c>
      <c r="CD159">
        <v>65.599999999999994</v>
      </c>
      <c r="CF159" s="33">
        <v>9</v>
      </c>
      <c r="CH159">
        <v>65</v>
      </c>
      <c r="CI159">
        <v>65.599999999999994</v>
      </c>
      <c r="CK159" t="str">
        <f t="shared" si="14"/>
        <v>65.6</v>
      </c>
      <c r="CL159">
        <v>9</v>
      </c>
    </row>
    <row r="160" spans="2:90" x14ac:dyDescent="0.25">
      <c r="B160">
        <v>37</v>
      </c>
      <c r="C160">
        <v>37.299999999999997</v>
      </c>
      <c r="D160" t="s">
        <v>42</v>
      </c>
      <c r="E160" s="33">
        <v>1</v>
      </c>
      <c r="G160">
        <v>37</v>
      </c>
      <c r="H160">
        <v>37.299999999999997</v>
      </c>
      <c r="I160" t="s">
        <v>42</v>
      </c>
      <c r="J160" t="str">
        <f t="shared" si="10"/>
        <v>37.3Pop_Den</v>
      </c>
      <c r="K160">
        <v>1</v>
      </c>
      <c r="AG160">
        <v>131</v>
      </c>
      <c r="AH160">
        <v>131.4</v>
      </c>
      <c r="AI160" t="s">
        <v>42</v>
      </c>
      <c r="AJ160" s="33">
        <v>1</v>
      </c>
      <c r="AL160">
        <v>131</v>
      </c>
      <c r="AM160" s="16">
        <v>131.4</v>
      </c>
      <c r="AN160" s="16" t="s">
        <v>42</v>
      </c>
      <c r="AO160" t="str">
        <f t="shared" si="11"/>
        <v>131.4Pop_Den</v>
      </c>
      <c r="AP160">
        <v>1</v>
      </c>
      <c r="AW160">
        <v>65</v>
      </c>
      <c r="AX160">
        <v>65.400000000000006</v>
      </c>
      <c r="AY160" t="s">
        <v>645</v>
      </c>
      <c r="AZ160" s="33">
        <v>1</v>
      </c>
      <c r="BB160">
        <v>65</v>
      </c>
      <c r="BC160">
        <v>65.400000000000006</v>
      </c>
      <c r="BD160" t="s">
        <v>645</v>
      </c>
      <c r="BE160" t="str">
        <f t="shared" si="12"/>
        <v>65.4Mix_Land</v>
      </c>
      <c r="BF160">
        <v>1</v>
      </c>
      <c r="BM160">
        <v>66</v>
      </c>
      <c r="BN160">
        <v>66.099999999999994</v>
      </c>
      <c r="BO160" t="s">
        <v>42</v>
      </c>
      <c r="BP160" s="33">
        <v>1</v>
      </c>
      <c r="BR160">
        <v>66</v>
      </c>
      <c r="BS160">
        <v>66.099999999999994</v>
      </c>
      <c r="BT160" t="s">
        <v>42</v>
      </c>
      <c r="BU160" t="str">
        <f t="shared" si="13"/>
        <v>66.1Pop_Den</v>
      </c>
      <c r="BV160">
        <v>1</v>
      </c>
      <c r="CC160">
        <v>65</v>
      </c>
      <c r="CD160">
        <v>65.599999999999994</v>
      </c>
      <c r="CE160" t="s">
        <v>350</v>
      </c>
      <c r="CF160" s="33">
        <v>3</v>
      </c>
      <c r="CH160">
        <v>65</v>
      </c>
      <c r="CI160">
        <v>65.599999999999994</v>
      </c>
      <c r="CJ160" t="s">
        <v>350</v>
      </c>
      <c r="CK160" t="str">
        <f t="shared" si="14"/>
        <v>65.6Balance</v>
      </c>
      <c r="CL160">
        <v>3</v>
      </c>
    </row>
    <row r="161" spans="2:90" x14ac:dyDescent="0.25">
      <c r="B161">
        <v>38</v>
      </c>
      <c r="E161" s="33">
        <v>17</v>
      </c>
      <c r="G161">
        <v>38</v>
      </c>
      <c r="J161" t="str">
        <f t="shared" si="10"/>
        <v/>
      </c>
      <c r="K161">
        <v>17</v>
      </c>
      <c r="AG161" t="s">
        <v>1426</v>
      </c>
      <c r="AJ161" s="33">
        <v>113</v>
      </c>
      <c r="AW161">
        <v>65</v>
      </c>
      <c r="AX161">
        <v>65.400000000000006</v>
      </c>
      <c r="AY161" t="s">
        <v>42</v>
      </c>
      <c r="AZ161" s="33">
        <v>2</v>
      </c>
      <c r="BB161">
        <v>65</v>
      </c>
      <c r="BC161">
        <v>65.400000000000006</v>
      </c>
      <c r="BD161" t="s">
        <v>42</v>
      </c>
      <c r="BE161" t="str">
        <f t="shared" si="12"/>
        <v>65.4Pop_Den</v>
      </c>
      <c r="BF161">
        <v>2</v>
      </c>
      <c r="BM161">
        <v>67</v>
      </c>
      <c r="BP161" s="33">
        <v>2</v>
      </c>
      <c r="BR161">
        <v>67</v>
      </c>
      <c r="BU161" t="str">
        <f t="shared" si="13"/>
        <v/>
      </c>
      <c r="BV161">
        <v>2</v>
      </c>
      <c r="CC161">
        <v>65</v>
      </c>
      <c r="CD161">
        <v>65.599999999999994</v>
      </c>
      <c r="CE161" t="s">
        <v>88</v>
      </c>
      <c r="CF161" s="33">
        <v>1</v>
      </c>
      <c r="CH161">
        <v>65</v>
      </c>
      <c r="CI161">
        <v>65.599999999999994</v>
      </c>
      <c r="CJ161" t="s">
        <v>88</v>
      </c>
      <c r="CK161" t="str">
        <f t="shared" si="14"/>
        <v>65.6Comm_Den</v>
      </c>
      <c r="CL161">
        <v>1</v>
      </c>
    </row>
    <row r="162" spans="2:90" x14ac:dyDescent="0.25">
      <c r="B162">
        <v>38</v>
      </c>
      <c r="C162">
        <v>38.1</v>
      </c>
      <c r="E162" s="33">
        <v>3</v>
      </c>
      <c r="G162">
        <v>38</v>
      </c>
      <c r="H162">
        <v>38.1</v>
      </c>
      <c r="J162" t="str">
        <f t="shared" si="10"/>
        <v>38.1</v>
      </c>
      <c r="K162">
        <v>3</v>
      </c>
      <c r="AW162">
        <v>65</v>
      </c>
      <c r="AX162">
        <v>65.5</v>
      </c>
      <c r="AZ162" s="33">
        <v>8</v>
      </c>
      <c r="BB162">
        <v>65</v>
      </c>
      <c r="BC162">
        <v>65.5</v>
      </c>
      <c r="BE162" t="str">
        <f t="shared" si="12"/>
        <v>65.5</v>
      </c>
      <c r="BF162">
        <v>8</v>
      </c>
      <c r="BM162">
        <v>67</v>
      </c>
      <c r="BN162">
        <v>67.099999999999994</v>
      </c>
      <c r="BP162" s="33">
        <v>1</v>
      </c>
      <c r="BR162">
        <v>67</v>
      </c>
      <c r="BS162">
        <v>67.099999999999994</v>
      </c>
      <c r="BU162" t="str">
        <f t="shared" si="13"/>
        <v>67.1</v>
      </c>
      <c r="BV162">
        <v>1</v>
      </c>
      <c r="CC162">
        <v>65</v>
      </c>
      <c r="CD162">
        <v>65.599999999999994</v>
      </c>
      <c r="CE162" t="s">
        <v>17</v>
      </c>
      <c r="CF162" s="33">
        <v>1</v>
      </c>
      <c r="CH162">
        <v>65</v>
      </c>
      <c r="CI162">
        <v>65.599999999999994</v>
      </c>
      <c r="CJ162" t="s">
        <v>17</v>
      </c>
      <c r="CK162" t="str">
        <f t="shared" si="14"/>
        <v>65.6Emp_Den</v>
      </c>
      <c r="CL162">
        <v>1</v>
      </c>
    </row>
    <row r="163" spans="2:90" x14ac:dyDescent="0.25">
      <c r="B163">
        <v>38</v>
      </c>
      <c r="C163">
        <v>38.1</v>
      </c>
      <c r="D163" t="s">
        <v>468</v>
      </c>
      <c r="E163" s="33">
        <v>1</v>
      </c>
      <c r="G163">
        <v>38</v>
      </c>
      <c r="H163">
        <v>38.1</v>
      </c>
      <c r="I163" t="s">
        <v>468</v>
      </c>
      <c r="J163" t="str">
        <f t="shared" si="10"/>
        <v>38.1Connectivity</v>
      </c>
      <c r="K163">
        <v>1</v>
      </c>
      <c r="AW163">
        <v>65</v>
      </c>
      <c r="AX163">
        <v>65.5</v>
      </c>
      <c r="AY163" t="s">
        <v>350</v>
      </c>
      <c r="AZ163" s="33">
        <v>3</v>
      </c>
      <c r="BB163">
        <v>65</v>
      </c>
      <c r="BC163">
        <v>65.5</v>
      </c>
      <c r="BD163" t="s">
        <v>350</v>
      </c>
      <c r="BE163" t="str">
        <f t="shared" si="12"/>
        <v>65.5Balance</v>
      </c>
      <c r="BF163">
        <v>3</v>
      </c>
      <c r="BM163">
        <v>67</v>
      </c>
      <c r="BN163">
        <v>67.099999999999994</v>
      </c>
      <c r="BO163" t="s">
        <v>32</v>
      </c>
      <c r="BP163" s="33">
        <v>1</v>
      </c>
      <c r="BR163">
        <v>67</v>
      </c>
      <c r="BS163">
        <v>67.099999999999994</v>
      </c>
      <c r="BT163" t="s">
        <v>32</v>
      </c>
      <c r="BU163" t="str">
        <f t="shared" si="13"/>
        <v>67.1Act_Den</v>
      </c>
      <c r="BV163">
        <v>1</v>
      </c>
      <c r="CC163">
        <v>65</v>
      </c>
      <c r="CD163">
        <v>65.599999999999994</v>
      </c>
      <c r="CE163" t="s">
        <v>711</v>
      </c>
      <c r="CF163" s="33">
        <v>1</v>
      </c>
      <c r="CH163">
        <v>65</v>
      </c>
      <c r="CI163">
        <v>65.599999999999994</v>
      </c>
      <c r="CJ163" t="s">
        <v>711</v>
      </c>
      <c r="CK163" t="str">
        <f t="shared" si="14"/>
        <v>65.6Mix_House</v>
      </c>
      <c r="CL163">
        <v>1</v>
      </c>
    </row>
    <row r="164" spans="2:90" x14ac:dyDescent="0.25">
      <c r="B164">
        <v>38</v>
      </c>
      <c r="C164">
        <v>38.1</v>
      </c>
      <c r="D164" t="s">
        <v>17</v>
      </c>
      <c r="E164" s="33">
        <v>2</v>
      </c>
      <c r="G164">
        <v>38</v>
      </c>
      <c r="H164">
        <v>38.1</v>
      </c>
      <c r="I164" t="s">
        <v>17</v>
      </c>
      <c r="J164" t="str">
        <f t="shared" si="10"/>
        <v>38.1Emp_Den</v>
      </c>
      <c r="K164">
        <v>2</v>
      </c>
      <c r="AW164">
        <v>65</v>
      </c>
      <c r="AX164">
        <v>65.5</v>
      </c>
      <c r="AY164" t="s">
        <v>88</v>
      </c>
      <c r="AZ164" s="33">
        <v>1</v>
      </c>
      <c r="BB164">
        <v>65</v>
      </c>
      <c r="BC164">
        <v>65.5</v>
      </c>
      <c r="BD164" t="s">
        <v>88</v>
      </c>
      <c r="BE164" t="str">
        <f t="shared" si="12"/>
        <v>65.5Comm_Den</v>
      </c>
      <c r="BF164">
        <v>1</v>
      </c>
      <c r="BM164">
        <v>67</v>
      </c>
      <c r="BN164">
        <v>67.2</v>
      </c>
      <c r="BP164" s="33">
        <v>1</v>
      </c>
      <c r="BR164">
        <v>67</v>
      </c>
      <c r="BS164">
        <v>67.2</v>
      </c>
      <c r="BU164" t="str">
        <f t="shared" si="13"/>
        <v>67.2</v>
      </c>
      <c r="BV164">
        <v>1</v>
      </c>
      <c r="CC164">
        <v>65</v>
      </c>
      <c r="CD164">
        <v>65.599999999999994</v>
      </c>
      <c r="CE164" t="s">
        <v>645</v>
      </c>
      <c r="CF164" s="33">
        <v>1</v>
      </c>
      <c r="CH164">
        <v>65</v>
      </c>
      <c r="CI164">
        <v>65.599999999999994</v>
      </c>
      <c r="CJ164" t="s">
        <v>645</v>
      </c>
      <c r="CK164" t="str">
        <f t="shared" si="14"/>
        <v>65.6Mix_Land</v>
      </c>
      <c r="CL164">
        <v>1</v>
      </c>
    </row>
    <row r="165" spans="2:90" x14ac:dyDescent="0.25">
      <c r="B165">
        <v>38</v>
      </c>
      <c r="C165">
        <v>38.200000000000003</v>
      </c>
      <c r="E165" s="33">
        <v>1</v>
      </c>
      <c r="G165">
        <v>38</v>
      </c>
      <c r="H165">
        <v>38.200000000000003</v>
      </c>
      <c r="J165" t="str">
        <f t="shared" si="10"/>
        <v>38.2</v>
      </c>
      <c r="K165">
        <v>1</v>
      </c>
      <c r="AW165">
        <v>65</v>
      </c>
      <c r="AX165">
        <v>65.5</v>
      </c>
      <c r="AY165" t="s">
        <v>17</v>
      </c>
      <c r="AZ165" s="33">
        <v>1</v>
      </c>
      <c r="BB165">
        <v>65</v>
      </c>
      <c r="BC165">
        <v>65.5</v>
      </c>
      <c r="BD165" t="s">
        <v>17</v>
      </c>
      <c r="BE165" t="str">
        <f t="shared" si="12"/>
        <v>65.5Emp_Den</v>
      </c>
      <c r="BF165">
        <v>1</v>
      </c>
      <c r="BM165">
        <v>67</v>
      </c>
      <c r="BN165">
        <v>67.2</v>
      </c>
      <c r="BO165" t="s">
        <v>32</v>
      </c>
      <c r="BP165" s="33">
        <v>1</v>
      </c>
      <c r="BR165">
        <v>67</v>
      </c>
      <c r="BS165">
        <v>67.2</v>
      </c>
      <c r="BT165" t="s">
        <v>32</v>
      </c>
      <c r="BU165" t="str">
        <f t="shared" si="13"/>
        <v>67.2Act_Den</v>
      </c>
      <c r="BV165">
        <v>1</v>
      </c>
      <c r="CC165">
        <v>65</v>
      </c>
      <c r="CD165">
        <v>65.599999999999994</v>
      </c>
      <c r="CE165" t="s">
        <v>42</v>
      </c>
      <c r="CF165" s="33">
        <v>2</v>
      </c>
      <c r="CH165">
        <v>65</v>
      </c>
      <c r="CI165">
        <v>65.599999999999994</v>
      </c>
      <c r="CJ165" t="s">
        <v>42</v>
      </c>
      <c r="CK165" t="str">
        <f t="shared" si="14"/>
        <v>65.6Pop_Den</v>
      </c>
      <c r="CL165">
        <v>2</v>
      </c>
    </row>
    <row r="166" spans="2:90" x14ac:dyDescent="0.25">
      <c r="B166">
        <v>38</v>
      </c>
      <c r="C166">
        <v>38.200000000000003</v>
      </c>
      <c r="D166" t="s">
        <v>32</v>
      </c>
      <c r="E166" s="33">
        <v>1</v>
      </c>
      <c r="G166">
        <v>38</v>
      </c>
      <c r="H166">
        <v>38.200000000000003</v>
      </c>
      <c r="I166" t="s">
        <v>32</v>
      </c>
      <c r="J166" t="str">
        <f t="shared" si="10"/>
        <v>38.2Act_Den</v>
      </c>
      <c r="K166">
        <v>1</v>
      </c>
      <c r="AW166">
        <v>65</v>
      </c>
      <c r="AX166">
        <v>65.5</v>
      </c>
      <c r="AY166" t="s">
        <v>645</v>
      </c>
      <c r="AZ166" s="33">
        <v>1</v>
      </c>
      <c r="BB166">
        <v>65</v>
      </c>
      <c r="BC166">
        <v>65.5</v>
      </c>
      <c r="BD166" t="s">
        <v>645</v>
      </c>
      <c r="BE166" t="str">
        <f t="shared" si="12"/>
        <v>65.5Mix_Land</v>
      </c>
      <c r="BF166">
        <v>1</v>
      </c>
      <c r="BM166">
        <v>69</v>
      </c>
      <c r="BP166" s="33">
        <v>3</v>
      </c>
      <c r="BR166">
        <v>69</v>
      </c>
      <c r="BU166" t="str">
        <f t="shared" si="13"/>
        <v/>
      </c>
      <c r="BV166">
        <v>3</v>
      </c>
      <c r="CC166">
        <v>65</v>
      </c>
      <c r="CD166">
        <v>65.7</v>
      </c>
      <c r="CF166" s="33">
        <v>9</v>
      </c>
      <c r="CH166">
        <v>65</v>
      </c>
      <c r="CI166">
        <v>65.7</v>
      </c>
      <c r="CK166" t="str">
        <f t="shared" si="14"/>
        <v>65.7</v>
      </c>
      <c r="CL166">
        <v>9</v>
      </c>
    </row>
    <row r="167" spans="2:90" x14ac:dyDescent="0.25">
      <c r="B167">
        <v>38</v>
      </c>
      <c r="C167">
        <v>38.299999999999997</v>
      </c>
      <c r="E167" s="33">
        <v>4</v>
      </c>
      <c r="G167">
        <v>38</v>
      </c>
      <c r="H167">
        <v>38.299999999999997</v>
      </c>
      <c r="J167" t="str">
        <f t="shared" si="10"/>
        <v>38.3</v>
      </c>
      <c r="K167">
        <v>4</v>
      </c>
      <c r="AW167">
        <v>65</v>
      </c>
      <c r="AX167">
        <v>65.5</v>
      </c>
      <c r="AY167" t="s">
        <v>42</v>
      </c>
      <c r="AZ167" s="33">
        <v>2</v>
      </c>
      <c r="BB167">
        <v>65</v>
      </c>
      <c r="BC167">
        <v>65.5</v>
      </c>
      <c r="BD167" t="s">
        <v>42</v>
      </c>
      <c r="BE167" t="str">
        <f t="shared" si="12"/>
        <v>65.5Pop_Den</v>
      </c>
      <c r="BF167">
        <v>2</v>
      </c>
      <c r="BM167">
        <v>69</v>
      </c>
      <c r="BN167">
        <v>69.099999999999994</v>
      </c>
      <c r="BP167" s="33">
        <v>3</v>
      </c>
      <c r="BR167">
        <v>69</v>
      </c>
      <c r="BS167">
        <v>69.099999999999994</v>
      </c>
      <c r="BU167" t="str">
        <f t="shared" si="13"/>
        <v>69.1</v>
      </c>
      <c r="BV167">
        <v>3</v>
      </c>
      <c r="CC167">
        <v>65</v>
      </c>
      <c r="CD167">
        <v>65.7</v>
      </c>
      <c r="CE167" t="s">
        <v>350</v>
      </c>
      <c r="CF167" s="33">
        <v>3</v>
      </c>
      <c r="CH167">
        <v>65</v>
      </c>
      <c r="CI167">
        <v>65.7</v>
      </c>
      <c r="CJ167" t="s">
        <v>350</v>
      </c>
      <c r="CK167" t="str">
        <f t="shared" si="14"/>
        <v>65.7Balance</v>
      </c>
      <c r="CL167">
        <v>3</v>
      </c>
    </row>
    <row r="168" spans="2:90" x14ac:dyDescent="0.25">
      <c r="B168">
        <v>38</v>
      </c>
      <c r="C168">
        <v>38.299999999999997</v>
      </c>
      <c r="D168" t="s">
        <v>468</v>
      </c>
      <c r="E168" s="33">
        <v>1</v>
      </c>
      <c r="G168">
        <v>38</v>
      </c>
      <c r="H168">
        <v>38.299999999999997</v>
      </c>
      <c r="I168" t="s">
        <v>468</v>
      </c>
      <c r="J168" t="str">
        <f t="shared" si="10"/>
        <v>38.3Connectivity</v>
      </c>
      <c r="K168">
        <v>1</v>
      </c>
      <c r="AW168">
        <v>65</v>
      </c>
      <c r="AX168">
        <v>65.599999999999994</v>
      </c>
      <c r="AZ168" s="33">
        <v>9</v>
      </c>
      <c r="BB168">
        <v>65</v>
      </c>
      <c r="BC168">
        <v>65.599999999999994</v>
      </c>
      <c r="BE168" t="str">
        <f t="shared" si="12"/>
        <v>65.6</v>
      </c>
      <c r="BF168">
        <v>9</v>
      </c>
      <c r="BM168">
        <v>69</v>
      </c>
      <c r="BN168">
        <v>69.099999999999994</v>
      </c>
      <c r="BO168" t="s">
        <v>645</v>
      </c>
      <c r="BP168" s="33">
        <v>1</v>
      </c>
      <c r="BR168">
        <v>69</v>
      </c>
      <c r="BS168">
        <v>69.099999999999994</v>
      </c>
      <c r="BT168" t="s">
        <v>645</v>
      </c>
      <c r="BU168" t="str">
        <f t="shared" si="13"/>
        <v>69.1Mix_Land</v>
      </c>
      <c r="BV168">
        <v>1</v>
      </c>
      <c r="CC168">
        <v>65</v>
      </c>
      <c r="CD168">
        <v>65.7</v>
      </c>
      <c r="CE168" t="s">
        <v>88</v>
      </c>
      <c r="CF168" s="33">
        <v>1</v>
      </c>
      <c r="CH168">
        <v>65</v>
      </c>
      <c r="CI168">
        <v>65.7</v>
      </c>
      <c r="CJ168" t="s">
        <v>88</v>
      </c>
      <c r="CK168" t="str">
        <f t="shared" si="14"/>
        <v>65.7Comm_Den</v>
      </c>
      <c r="CL168">
        <v>1</v>
      </c>
    </row>
    <row r="169" spans="2:90" x14ac:dyDescent="0.25">
      <c r="B169">
        <v>38</v>
      </c>
      <c r="C169">
        <v>38.299999999999997</v>
      </c>
      <c r="D169" t="s">
        <v>17</v>
      </c>
      <c r="E169" s="33">
        <v>2</v>
      </c>
      <c r="G169">
        <v>38</v>
      </c>
      <c r="H169">
        <v>38.299999999999997</v>
      </c>
      <c r="I169" t="s">
        <v>17</v>
      </c>
      <c r="J169" t="str">
        <f t="shared" si="10"/>
        <v>38.3Emp_Den</v>
      </c>
      <c r="K169">
        <v>2</v>
      </c>
      <c r="AW169">
        <v>65</v>
      </c>
      <c r="AX169">
        <v>65.599999999999994</v>
      </c>
      <c r="AY169" t="s">
        <v>350</v>
      </c>
      <c r="AZ169" s="33">
        <v>3</v>
      </c>
      <c r="BB169">
        <v>65</v>
      </c>
      <c r="BC169">
        <v>65.599999999999994</v>
      </c>
      <c r="BD169" t="s">
        <v>350</v>
      </c>
      <c r="BE169" t="str">
        <f t="shared" si="12"/>
        <v>65.6Balance</v>
      </c>
      <c r="BF169">
        <v>3</v>
      </c>
      <c r="BM169">
        <v>69</v>
      </c>
      <c r="BN169">
        <v>69.099999999999994</v>
      </c>
      <c r="BO169" t="s">
        <v>42</v>
      </c>
      <c r="BP169" s="33">
        <v>2</v>
      </c>
      <c r="BR169">
        <v>69</v>
      </c>
      <c r="BS169">
        <v>69.099999999999994</v>
      </c>
      <c r="BT169" t="s">
        <v>42</v>
      </c>
      <c r="BU169" t="str">
        <f t="shared" si="13"/>
        <v>69.1Pop_Den</v>
      </c>
      <c r="BV169">
        <v>2</v>
      </c>
      <c r="CC169">
        <v>65</v>
      </c>
      <c r="CD169">
        <v>65.7</v>
      </c>
      <c r="CE169" t="s">
        <v>17</v>
      </c>
      <c r="CF169" s="33">
        <v>1</v>
      </c>
      <c r="CH169">
        <v>65</v>
      </c>
      <c r="CI169">
        <v>65.7</v>
      </c>
      <c r="CJ169" t="s">
        <v>17</v>
      </c>
      <c r="CK169" t="str">
        <f t="shared" si="14"/>
        <v>65.7Emp_Den</v>
      </c>
      <c r="CL169">
        <v>1</v>
      </c>
    </row>
    <row r="170" spans="2:90" x14ac:dyDescent="0.25">
      <c r="B170">
        <v>38</v>
      </c>
      <c r="C170">
        <v>38.299999999999997</v>
      </c>
      <c r="D170" t="s">
        <v>42</v>
      </c>
      <c r="E170" s="33">
        <v>1</v>
      </c>
      <c r="G170">
        <v>38</v>
      </c>
      <c r="H170">
        <v>38.299999999999997</v>
      </c>
      <c r="I170" t="s">
        <v>42</v>
      </c>
      <c r="J170" t="str">
        <f t="shared" si="10"/>
        <v>38.3Pop_Den</v>
      </c>
      <c r="K170">
        <v>1</v>
      </c>
      <c r="AW170">
        <v>65</v>
      </c>
      <c r="AX170">
        <v>65.599999999999994</v>
      </c>
      <c r="AY170" t="s">
        <v>88</v>
      </c>
      <c r="AZ170" s="33">
        <v>1</v>
      </c>
      <c r="BB170">
        <v>65</v>
      </c>
      <c r="BC170">
        <v>65.599999999999994</v>
      </c>
      <c r="BD170" t="s">
        <v>88</v>
      </c>
      <c r="BE170" t="str">
        <f t="shared" si="12"/>
        <v>65.6Comm_Den</v>
      </c>
      <c r="BF170">
        <v>1</v>
      </c>
      <c r="BM170">
        <v>71</v>
      </c>
      <c r="BP170" s="33">
        <v>4</v>
      </c>
      <c r="BR170">
        <v>71</v>
      </c>
      <c r="BU170" t="str">
        <f t="shared" si="13"/>
        <v/>
      </c>
      <c r="BV170">
        <v>4</v>
      </c>
      <c r="CC170">
        <v>65</v>
      </c>
      <c r="CD170">
        <v>65.7</v>
      </c>
      <c r="CE170" t="s">
        <v>711</v>
      </c>
      <c r="CF170" s="33">
        <v>1</v>
      </c>
      <c r="CH170">
        <v>65</v>
      </c>
      <c r="CI170">
        <v>65.7</v>
      </c>
      <c r="CJ170" t="s">
        <v>711</v>
      </c>
      <c r="CK170" t="str">
        <f t="shared" si="14"/>
        <v>65.7Mix_House</v>
      </c>
      <c r="CL170">
        <v>1</v>
      </c>
    </row>
    <row r="171" spans="2:90" x14ac:dyDescent="0.25">
      <c r="B171">
        <v>38</v>
      </c>
      <c r="C171">
        <v>38.4</v>
      </c>
      <c r="E171" s="33">
        <v>2</v>
      </c>
      <c r="G171">
        <v>38</v>
      </c>
      <c r="H171">
        <v>38.4</v>
      </c>
      <c r="J171" t="str">
        <f t="shared" si="10"/>
        <v>38.4</v>
      </c>
      <c r="K171">
        <v>2</v>
      </c>
      <c r="AW171">
        <v>65</v>
      </c>
      <c r="AX171">
        <v>65.599999999999994</v>
      </c>
      <c r="AY171" t="s">
        <v>17</v>
      </c>
      <c r="AZ171" s="33">
        <v>1</v>
      </c>
      <c r="BB171">
        <v>65</v>
      </c>
      <c r="BC171">
        <v>65.599999999999994</v>
      </c>
      <c r="BD171" t="s">
        <v>17</v>
      </c>
      <c r="BE171" t="str">
        <f t="shared" si="12"/>
        <v>65.6Emp_Den</v>
      </c>
      <c r="BF171">
        <v>1</v>
      </c>
      <c r="BM171">
        <v>71</v>
      </c>
      <c r="BN171">
        <v>71.099999999999994</v>
      </c>
      <c r="BP171" s="33">
        <v>2</v>
      </c>
      <c r="BR171">
        <v>71</v>
      </c>
      <c r="BS171">
        <v>71.099999999999994</v>
      </c>
      <c r="BU171" t="str">
        <f t="shared" si="13"/>
        <v>71.1</v>
      </c>
      <c r="BV171">
        <v>2</v>
      </c>
      <c r="CC171">
        <v>65</v>
      </c>
      <c r="CD171">
        <v>65.7</v>
      </c>
      <c r="CE171" t="s">
        <v>645</v>
      </c>
      <c r="CF171" s="33">
        <v>1</v>
      </c>
      <c r="CH171">
        <v>65</v>
      </c>
      <c r="CI171">
        <v>65.7</v>
      </c>
      <c r="CJ171" t="s">
        <v>645</v>
      </c>
      <c r="CK171" t="str">
        <f t="shared" si="14"/>
        <v>65.7Mix_Land</v>
      </c>
      <c r="CL171">
        <v>1</v>
      </c>
    </row>
    <row r="172" spans="2:90" x14ac:dyDescent="0.25">
      <c r="B172">
        <v>38</v>
      </c>
      <c r="C172">
        <v>38.4</v>
      </c>
      <c r="D172" t="s">
        <v>32</v>
      </c>
      <c r="E172" s="33">
        <v>2</v>
      </c>
      <c r="G172">
        <v>38</v>
      </c>
      <c r="H172">
        <v>38.4</v>
      </c>
      <c r="I172" t="s">
        <v>32</v>
      </c>
      <c r="J172" t="str">
        <f t="shared" si="10"/>
        <v>38.4Act_Den</v>
      </c>
      <c r="K172">
        <v>2</v>
      </c>
      <c r="AW172">
        <v>65</v>
      </c>
      <c r="AX172">
        <v>65.599999999999994</v>
      </c>
      <c r="AY172" t="s">
        <v>711</v>
      </c>
      <c r="AZ172" s="33">
        <v>1</v>
      </c>
      <c r="BB172">
        <v>65</v>
      </c>
      <c r="BC172">
        <v>65.599999999999994</v>
      </c>
      <c r="BD172" t="s">
        <v>711</v>
      </c>
      <c r="BE172" t="str">
        <f t="shared" si="12"/>
        <v>65.6Mix_House</v>
      </c>
      <c r="BF172">
        <v>1</v>
      </c>
      <c r="BM172">
        <v>71</v>
      </c>
      <c r="BN172">
        <v>71.099999999999994</v>
      </c>
      <c r="BO172" t="s">
        <v>17</v>
      </c>
      <c r="BP172" s="33">
        <v>1</v>
      </c>
      <c r="BR172">
        <v>71</v>
      </c>
      <c r="BS172">
        <v>71.099999999999994</v>
      </c>
      <c r="BT172" t="s">
        <v>17</v>
      </c>
      <c r="BU172" t="str">
        <f t="shared" si="13"/>
        <v>71.1Emp_Den</v>
      </c>
      <c r="BV172">
        <v>1</v>
      </c>
      <c r="CC172">
        <v>65</v>
      </c>
      <c r="CD172">
        <v>65.7</v>
      </c>
      <c r="CE172" t="s">
        <v>42</v>
      </c>
      <c r="CF172" s="33">
        <v>2</v>
      </c>
      <c r="CH172">
        <v>65</v>
      </c>
      <c r="CI172">
        <v>65.7</v>
      </c>
      <c r="CJ172" t="s">
        <v>42</v>
      </c>
      <c r="CK172" t="str">
        <f t="shared" si="14"/>
        <v>65.7Pop_Den</v>
      </c>
      <c r="CL172">
        <v>2</v>
      </c>
    </row>
    <row r="173" spans="2:90" x14ac:dyDescent="0.25">
      <c r="B173">
        <v>38</v>
      </c>
      <c r="C173">
        <v>38.5</v>
      </c>
      <c r="E173" s="33">
        <v>3</v>
      </c>
      <c r="G173">
        <v>38</v>
      </c>
      <c r="H173">
        <v>38.5</v>
      </c>
      <c r="J173" t="str">
        <f t="shared" si="10"/>
        <v>38.5</v>
      </c>
      <c r="K173">
        <v>3</v>
      </c>
      <c r="AW173">
        <v>65</v>
      </c>
      <c r="AX173">
        <v>65.599999999999994</v>
      </c>
      <c r="AY173" t="s">
        <v>645</v>
      </c>
      <c r="AZ173" s="33">
        <v>1</v>
      </c>
      <c r="BB173">
        <v>65</v>
      </c>
      <c r="BC173">
        <v>65.599999999999994</v>
      </c>
      <c r="BD173" t="s">
        <v>645</v>
      </c>
      <c r="BE173" t="str">
        <f t="shared" si="12"/>
        <v>65.6Mix_Land</v>
      </c>
      <c r="BF173">
        <v>1</v>
      </c>
      <c r="BM173">
        <v>71</v>
      </c>
      <c r="BN173">
        <v>71.099999999999994</v>
      </c>
      <c r="BO173" t="s">
        <v>42</v>
      </c>
      <c r="BP173" s="33">
        <v>1</v>
      </c>
      <c r="BR173">
        <v>71</v>
      </c>
      <c r="BS173">
        <v>71.099999999999994</v>
      </c>
      <c r="BT173" t="s">
        <v>42</v>
      </c>
      <c r="BU173" t="str">
        <f t="shared" si="13"/>
        <v>71.1Pop_Den</v>
      </c>
      <c r="BV173">
        <v>1</v>
      </c>
      <c r="CC173">
        <v>65</v>
      </c>
      <c r="CD173">
        <v>65.8</v>
      </c>
      <c r="CF173" s="33">
        <v>9</v>
      </c>
      <c r="CH173">
        <v>65</v>
      </c>
      <c r="CI173">
        <v>65.8</v>
      </c>
      <c r="CK173" t="str">
        <f t="shared" si="14"/>
        <v>65.8</v>
      </c>
      <c r="CL173">
        <v>9</v>
      </c>
    </row>
    <row r="174" spans="2:90" x14ac:dyDescent="0.25">
      <c r="B174">
        <v>38</v>
      </c>
      <c r="C174">
        <v>38.5</v>
      </c>
      <c r="D174" t="s">
        <v>32</v>
      </c>
      <c r="E174" s="33">
        <v>1</v>
      </c>
      <c r="G174">
        <v>38</v>
      </c>
      <c r="H174">
        <v>38.5</v>
      </c>
      <c r="I174" t="s">
        <v>32</v>
      </c>
      <c r="J174" t="str">
        <f t="shared" si="10"/>
        <v>38.5Act_Den</v>
      </c>
      <c r="K174">
        <v>1</v>
      </c>
      <c r="AW174">
        <v>65</v>
      </c>
      <c r="AX174">
        <v>65.599999999999994</v>
      </c>
      <c r="AY174" t="s">
        <v>42</v>
      </c>
      <c r="AZ174" s="33">
        <v>2</v>
      </c>
      <c r="BB174">
        <v>65</v>
      </c>
      <c r="BC174">
        <v>65.599999999999994</v>
      </c>
      <c r="BD174" t="s">
        <v>42</v>
      </c>
      <c r="BE174" t="str">
        <f t="shared" si="12"/>
        <v>65.6Pop_Den</v>
      </c>
      <c r="BF174">
        <v>2</v>
      </c>
      <c r="BM174">
        <v>71</v>
      </c>
      <c r="BN174">
        <v>71.2</v>
      </c>
      <c r="BP174" s="33">
        <v>1</v>
      </c>
      <c r="BR174">
        <v>71</v>
      </c>
      <c r="BS174">
        <v>71.2</v>
      </c>
      <c r="BU174" t="str">
        <f t="shared" si="13"/>
        <v>71.2</v>
      </c>
      <c r="BV174">
        <v>1</v>
      </c>
      <c r="CC174">
        <v>65</v>
      </c>
      <c r="CD174">
        <v>65.8</v>
      </c>
      <c r="CE174" t="s">
        <v>350</v>
      </c>
      <c r="CF174" s="33">
        <v>3</v>
      </c>
      <c r="CH174">
        <v>65</v>
      </c>
      <c r="CI174">
        <v>65.8</v>
      </c>
      <c r="CJ174" t="s">
        <v>350</v>
      </c>
      <c r="CK174" t="str">
        <f t="shared" si="14"/>
        <v>65.8Balance</v>
      </c>
      <c r="CL174">
        <v>3</v>
      </c>
    </row>
    <row r="175" spans="2:90" x14ac:dyDescent="0.25">
      <c r="B175">
        <v>38</v>
      </c>
      <c r="C175">
        <v>38.5</v>
      </c>
      <c r="D175" t="s">
        <v>17</v>
      </c>
      <c r="E175" s="33">
        <v>2</v>
      </c>
      <c r="G175">
        <v>38</v>
      </c>
      <c r="H175">
        <v>38.5</v>
      </c>
      <c r="I175" t="s">
        <v>17</v>
      </c>
      <c r="J175" t="str">
        <f t="shared" si="10"/>
        <v>38.5Emp_Den</v>
      </c>
      <c r="K175">
        <v>2</v>
      </c>
      <c r="AW175">
        <v>65</v>
      </c>
      <c r="AX175">
        <v>65.7</v>
      </c>
      <c r="AZ175" s="33">
        <v>9</v>
      </c>
      <c r="BB175">
        <v>65</v>
      </c>
      <c r="BC175">
        <v>65.7</v>
      </c>
      <c r="BE175" t="str">
        <f t="shared" si="12"/>
        <v>65.7</v>
      </c>
      <c r="BF175">
        <v>9</v>
      </c>
      <c r="BM175">
        <v>71</v>
      </c>
      <c r="BN175">
        <v>71.2</v>
      </c>
      <c r="BO175" t="s">
        <v>17</v>
      </c>
      <c r="BP175" s="33">
        <v>1</v>
      </c>
      <c r="BR175">
        <v>71</v>
      </c>
      <c r="BS175">
        <v>71.2</v>
      </c>
      <c r="BT175" t="s">
        <v>17</v>
      </c>
      <c r="BU175" t="str">
        <f t="shared" si="13"/>
        <v>71.2Emp_Den</v>
      </c>
      <c r="BV175">
        <v>1</v>
      </c>
      <c r="CC175">
        <v>65</v>
      </c>
      <c r="CD175">
        <v>65.8</v>
      </c>
      <c r="CE175" t="s">
        <v>88</v>
      </c>
      <c r="CF175" s="33">
        <v>1</v>
      </c>
      <c r="CH175">
        <v>65</v>
      </c>
      <c r="CI175">
        <v>65.8</v>
      </c>
      <c r="CJ175" t="s">
        <v>88</v>
      </c>
      <c r="CK175" t="str">
        <f t="shared" si="14"/>
        <v>65.8Comm_Den</v>
      </c>
      <c r="CL175">
        <v>1</v>
      </c>
    </row>
    <row r="176" spans="2:90" x14ac:dyDescent="0.25">
      <c r="B176">
        <v>38</v>
      </c>
      <c r="C176">
        <v>38.6</v>
      </c>
      <c r="E176" s="33">
        <v>4</v>
      </c>
      <c r="G176">
        <v>38</v>
      </c>
      <c r="H176">
        <v>38.6</v>
      </c>
      <c r="J176" t="str">
        <f t="shared" si="10"/>
        <v>38.6</v>
      </c>
      <c r="K176">
        <v>4</v>
      </c>
      <c r="AW176">
        <v>65</v>
      </c>
      <c r="AX176">
        <v>65.7</v>
      </c>
      <c r="AY176" t="s">
        <v>350</v>
      </c>
      <c r="AZ176" s="33">
        <v>3</v>
      </c>
      <c r="BB176">
        <v>65</v>
      </c>
      <c r="BC176">
        <v>65.7</v>
      </c>
      <c r="BD176" t="s">
        <v>350</v>
      </c>
      <c r="BE176" t="str">
        <f t="shared" si="12"/>
        <v>65.7Balance</v>
      </c>
      <c r="BF176">
        <v>3</v>
      </c>
      <c r="BM176">
        <v>71</v>
      </c>
      <c r="BN176">
        <v>71.3</v>
      </c>
      <c r="BP176" s="33">
        <v>1</v>
      </c>
      <c r="BR176">
        <v>71</v>
      </c>
      <c r="BS176">
        <v>71.3</v>
      </c>
      <c r="BU176" t="str">
        <f t="shared" si="13"/>
        <v>71.3</v>
      </c>
      <c r="BV176">
        <v>1</v>
      </c>
      <c r="CC176">
        <v>65</v>
      </c>
      <c r="CD176">
        <v>65.8</v>
      </c>
      <c r="CE176" t="s">
        <v>17</v>
      </c>
      <c r="CF176" s="33">
        <v>1</v>
      </c>
      <c r="CH176">
        <v>65</v>
      </c>
      <c r="CI176">
        <v>65.8</v>
      </c>
      <c r="CJ176" t="s">
        <v>17</v>
      </c>
      <c r="CK176" t="str">
        <f t="shared" si="14"/>
        <v>65.8Emp_Den</v>
      </c>
      <c r="CL176">
        <v>1</v>
      </c>
    </row>
    <row r="177" spans="2:90" x14ac:dyDescent="0.25">
      <c r="B177">
        <v>38</v>
      </c>
      <c r="C177">
        <v>38.6</v>
      </c>
      <c r="D177" t="s">
        <v>32</v>
      </c>
      <c r="E177" s="33">
        <v>2</v>
      </c>
      <c r="G177">
        <v>38</v>
      </c>
      <c r="H177">
        <v>38.6</v>
      </c>
      <c r="I177" t="s">
        <v>32</v>
      </c>
      <c r="J177" t="str">
        <f t="shared" si="10"/>
        <v>38.6Act_Den</v>
      </c>
      <c r="K177">
        <v>2</v>
      </c>
      <c r="AW177">
        <v>65</v>
      </c>
      <c r="AX177">
        <v>65.7</v>
      </c>
      <c r="AY177" t="s">
        <v>88</v>
      </c>
      <c r="AZ177" s="33">
        <v>1</v>
      </c>
      <c r="BB177">
        <v>65</v>
      </c>
      <c r="BC177">
        <v>65.7</v>
      </c>
      <c r="BD177" t="s">
        <v>88</v>
      </c>
      <c r="BE177" t="str">
        <f t="shared" si="12"/>
        <v>65.7Comm_Den</v>
      </c>
      <c r="BF177">
        <v>1</v>
      </c>
      <c r="BM177">
        <v>71</v>
      </c>
      <c r="BN177">
        <v>71.3</v>
      </c>
      <c r="BO177" t="s">
        <v>17</v>
      </c>
      <c r="BP177" s="33">
        <v>1</v>
      </c>
      <c r="BR177">
        <v>71</v>
      </c>
      <c r="BS177">
        <v>71.3</v>
      </c>
      <c r="BT177" t="s">
        <v>17</v>
      </c>
      <c r="BU177" t="str">
        <f t="shared" si="13"/>
        <v>71.3Emp_Den</v>
      </c>
      <c r="BV177">
        <v>1</v>
      </c>
      <c r="CC177">
        <v>65</v>
      </c>
      <c r="CD177">
        <v>65.8</v>
      </c>
      <c r="CE177" t="s">
        <v>711</v>
      </c>
      <c r="CF177" s="33">
        <v>1</v>
      </c>
      <c r="CH177">
        <v>65</v>
      </c>
      <c r="CI177">
        <v>65.8</v>
      </c>
      <c r="CJ177" t="s">
        <v>711</v>
      </c>
      <c r="CK177" t="str">
        <f t="shared" si="14"/>
        <v>65.8Mix_House</v>
      </c>
      <c r="CL177">
        <v>1</v>
      </c>
    </row>
    <row r="178" spans="2:90" x14ac:dyDescent="0.25">
      <c r="B178">
        <v>38</v>
      </c>
      <c r="C178">
        <v>38.6</v>
      </c>
      <c r="D178" t="s">
        <v>468</v>
      </c>
      <c r="E178" s="33">
        <v>1</v>
      </c>
      <c r="G178">
        <v>38</v>
      </c>
      <c r="H178">
        <v>38.6</v>
      </c>
      <c r="I178" t="s">
        <v>468</v>
      </c>
      <c r="J178" t="str">
        <f t="shared" si="10"/>
        <v>38.6Connectivity</v>
      </c>
      <c r="K178">
        <v>1</v>
      </c>
      <c r="AW178">
        <v>65</v>
      </c>
      <c r="AX178">
        <v>65.7</v>
      </c>
      <c r="AY178" t="s">
        <v>17</v>
      </c>
      <c r="AZ178" s="33">
        <v>1</v>
      </c>
      <c r="BB178">
        <v>65</v>
      </c>
      <c r="BC178">
        <v>65.7</v>
      </c>
      <c r="BD178" t="s">
        <v>17</v>
      </c>
      <c r="BE178" t="str">
        <f t="shared" si="12"/>
        <v>65.7Emp_Den</v>
      </c>
      <c r="BF178">
        <v>1</v>
      </c>
      <c r="BM178">
        <v>72</v>
      </c>
      <c r="BP178" s="33">
        <v>8</v>
      </c>
      <c r="BR178">
        <v>72</v>
      </c>
      <c r="BU178" t="str">
        <f t="shared" si="13"/>
        <v/>
      </c>
      <c r="BV178">
        <v>8</v>
      </c>
      <c r="CC178">
        <v>65</v>
      </c>
      <c r="CD178">
        <v>65.8</v>
      </c>
      <c r="CE178" t="s">
        <v>645</v>
      </c>
      <c r="CF178" s="33">
        <v>1</v>
      </c>
      <c r="CH178">
        <v>65</v>
      </c>
      <c r="CI178">
        <v>65.8</v>
      </c>
      <c r="CJ178" t="s">
        <v>645</v>
      </c>
      <c r="CK178" t="str">
        <f t="shared" si="14"/>
        <v>65.8Mix_Land</v>
      </c>
      <c r="CL178">
        <v>1</v>
      </c>
    </row>
    <row r="179" spans="2:90" x14ac:dyDescent="0.25">
      <c r="B179">
        <v>38</v>
      </c>
      <c r="C179">
        <v>38.6</v>
      </c>
      <c r="D179" t="s">
        <v>42</v>
      </c>
      <c r="E179" s="33">
        <v>1</v>
      </c>
      <c r="G179">
        <v>38</v>
      </c>
      <c r="H179">
        <v>38.6</v>
      </c>
      <c r="I179" t="s">
        <v>42</v>
      </c>
      <c r="J179" t="str">
        <f t="shared" si="10"/>
        <v>38.6Pop_Den</v>
      </c>
      <c r="K179">
        <v>1</v>
      </c>
      <c r="AW179">
        <v>65</v>
      </c>
      <c r="AX179">
        <v>65.7</v>
      </c>
      <c r="AY179" t="s">
        <v>711</v>
      </c>
      <c r="AZ179" s="33">
        <v>1</v>
      </c>
      <c r="BB179">
        <v>65</v>
      </c>
      <c r="BC179">
        <v>65.7</v>
      </c>
      <c r="BD179" t="s">
        <v>711</v>
      </c>
      <c r="BE179" t="str">
        <f t="shared" si="12"/>
        <v>65.7Mix_House</v>
      </c>
      <c r="BF179">
        <v>1</v>
      </c>
      <c r="BM179">
        <v>72</v>
      </c>
      <c r="BN179">
        <v>72.099999999999994</v>
      </c>
      <c r="BP179" s="33">
        <v>2</v>
      </c>
      <c r="BR179">
        <v>72</v>
      </c>
      <c r="BS179">
        <v>72.099999999999994</v>
      </c>
      <c r="BU179" t="str">
        <f t="shared" si="13"/>
        <v>72.1</v>
      </c>
      <c r="BV179">
        <v>2</v>
      </c>
      <c r="CC179">
        <v>65</v>
      </c>
      <c r="CD179">
        <v>65.8</v>
      </c>
      <c r="CE179" t="s">
        <v>42</v>
      </c>
      <c r="CF179" s="33">
        <v>2</v>
      </c>
      <c r="CH179">
        <v>65</v>
      </c>
      <c r="CI179">
        <v>65.8</v>
      </c>
      <c r="CJ179" t="s">
        <v>42</v>
      </c>
      <c r="CK179" t="str">
        <f t="shared" si="14"/>
        <v>65.8Pop_Den</v>
      </c>
      <c r="CL179">
        <v>2</v>
      </c>
    </row>
    <row r="180" spans="2:90" x14ac:dyDescent="0.25">
      <c r="B180">
        <v>39</v>
      </c>
      <c r="E180" s="33">
        <v>1</v>
      </c>
      <c r="G180">
        <v>39</v>
      </c>
      <c r="J180" t="str">
        <f t="shared" si="10"/>
        <v/>
      </c>
      <c r="K180">
        <v>1</v>
      </c>
      <c r="AW180">
        <v>65</v>
      </c>
      <c r="AX180">
        <v>65.7</v>
      </c>
      <c r="AY180" t="s">
        <v>645</v>
      </c>
      <c r="AZ180" s="33">
        <v>1</v>
      </c>
      <c r="BB180">
        <v>65</v>
      </c>
      <c r="BC180">
        <v>65.7</v>
      </c>
      <c r="BD180" t="s">
        <v>645</v>
      </c>
      <c r="BE180" t="str">
        <f t="shared" si="12"/>
        <v>65.7Mix_Land</v>
      </c>
      <c r="BF180">
        <v>1</v>
      </c>
      <c r="BM180">
        <v>72</v>
      </c>
      <c r="BN180">
        <v>72.099999999999994</v>
      </c>
      <c r="BO180" t="s">
        <v>17</v>
      </c>
      <c r="BP180" s="33">
        <v>1</v>
      </c>
      <c r="BR180">
        <v>72</v>
      </c>
      <c r="BS180">
        <v>72.099999999999994</v>
      </c>
      <c r="BT180" t="s">
        <v>17</v>
      </c>
      <c r="BU180" t="str">
        <f t="shared" si="13"/>
        <v>72.1Emp_Den</v>
      </c>
      <c r="BV180">
        <v>1</v>
      </c>
      <c r="CC180">
        <v>65</v>
      </c>
      <c r="CD180">
        <v>65.900000000000006</v>
      </c>
      <c r="CF180" s="33">
        <v>9</v>
      </c>
      <c r="CH180">
        <v>65</v>
      </c>
      <c r="CI180">
        <v>65.900000000000006</v>
      </c>
      <c r="CK180" t="str">
        <f t="shared" si="14"/>
        <v>65.9</v>
      </c>
      <c r="CL180">
        <v>9</v>
      </c>
    </row>
    <row r="181" spans="2:90" x14ac:dyDescent="0.25">
      <c r="B181">
        <v>39</v>
      </c>
      <c r="C181">
        <v>39.1</v>
      </c>
      <c r="E181" s="33">
        <v>1</v>
      </c>
      <c r="G181">
        <v>39</v>
      </c>
      <c r="H181">
        <v>39.1</v>
      </c>
      <c r="J181" t="str">
        <f t="shared" si="10"/>
        <v>39.1</v>
      </c>
      <c r="K181">
        <v>1</v>
      </c>
      <c r="AW181">
        <v>65</v>
      </c>
      <c r="AX181">
        <v>65.7</v>
      </c>
      <c r="AY181" t="s">
        <v>42</v>
      </c>
      <c r="AZ181" s="33">
        <v>2</v>
      </c>
      <c r="BB181">
        <v>65</v>
      </c>
      <c r="BC181">
        <v>65.7</v>
      </c>
      <c r="BD181" t="s">
        <v>42</v>
      </c>
      <c r="BE181" t="str">
        <f t="shared" si="12"/>
        <v>65.7Pop_Den</v>
      </c>
      <c r="BF181">
        <v>2</v>
      </c>
      <c r="BM181">
        <v>72</v>
      </c>
      <c r="BN181">
        <v>72.099999999999994</v>
      </c>
      <c r="BO181" t="s">
        <v>42</v>
      </c>
      <c r="BP181" s="33">
        <v>1</v>
      </c>
      <c r="BR181">
        <v>72</v>
      </c>
      <c r="BS181">
        <v>72.099999999999994</v>
      </c>
      <c r="BT181" t="s">
        <v>42</v>
      </c>
      <c r="BU181" t="str">
        <f t="shared" si="13"/>
        <v>72.1Pop_Den</v>
      </c>
      <c r="BV181">
        <v>1</v>
      </c>
      <c r="CC181">
        <v>65</v>
      </c>
      <c r="CD181">
        <v>65.900000000000006</v>
      </c>
      <c r="CE181" t="s">
        <v>350</v>
      </c>
      <c r="CF181" s="33">
        <v>3</v>
      </c>
      <c r="CH181">
        <v>65</v>
      </c>
      <c r="CI181">
        <v>65.900000000000006</v>
      </c>
      <c r="CJ181" t="s">
        <v>350</v>
      </c>
      <c r="CK181" t="str">
        <f t="shared" si="14"/>
        <v>65.9Balance</v>
      </c>
      <c r="CL181">
        <v>3</v>
      </c>
    </row>
    <row r="182" spans="2:90" x14ac:dyDescent="0.25">
      <c r="B182">
        <v>39</v>
      </c>
      <c r="C182">
        <v>39.1</v>
      </c>
      <c r="D182" t="s">
        <v>42</v>
      </c>
      <c r="E182" s="33">
        <v>1</v>
      </c>
      <c r="G182">
        <v>39</v>
      </c>
      <c r="H182">
        <v>39.1</v>
      </c>
      <c r="I182" t="s">
        <v>42</v>
      </c>
      <c r="J182" t="str">
        <f t="shared" si="10"/>
        <v>39.1Pop_Den</v>
      </c>
      <c r="K182">
        <v>1</v>
      </c>
      <c r="AW182">
        <v>65</v>
      </c>
      <c r="AX182">
        <v>65.8</v>
      </c>
      <c r="AZ182" s="33">
        <v>9</v>
      </c>
      <c r="BB182">
        <v>65</v>
      </c>
      <c r="BC182">
        <v>65.8</v>
      </c>
      <c r="BE182" t="str">
        <f t="shared" si="12"/>
        <v>65.8</v>
      </c>
      <c r="BF182">
        <v>9</v>
      </c>
      <c r="BM182">
        <v>72</v>
      </c>
      <c r="BN182">
        <v>72.2</v>
      </c>
      <c r="BP182" s="33">
        <v>2</v>
      </c>
      <c r="BR182">
        <v>72</v>
      </c>
      <c r="BS182">
        <v>72.2</v>
      </c>
      <c r="BU182" t="str">
        <f t="shared" si="13"/>
        <v>72.2</v>
      </c>
      <c r="BV182">
        <v>2</v>
      </c>
      <c r="CC182">
        <v>65</v>
      </c>
      <c r="CD182">
        <v>65.900000000000006</v>
      </c>
      <c r="CE182" t="s">
        <v>88</v>
      </c>
      <c r="CF182" s="33">
        <v>1</v>
      </c>
      <c r="CH182">
        <v>65</v>
      </c>
      <c r="CI182">
        <v>65.900000000000006</v>
      </c>
      <c r="CJ182" t="s">
        <v>88</v>
      </c>
      <c r="CK182" t="str">
        <f t="shared" si="14"/>
        <v>65.9Comm_Den</v>
      </c>
      <c r="CL182">
        <v>1</v>
      </c>
    </row>
    <row r="183" spans="2:90" x14ac:dyDescent="0.25">
      <c r="B183">
        <v>44</v>
      </c>
      <c r="E183" s="33">
        <v>3</v>
      </c>
      <c r="G183">
        <v>44</v>
      </c>
      <c r="J183" t="str">
        <f t="shared" si="10"/>
        <v/>
      </c>
      <c r="K183">
        <v>3</v>
      </c>
      <c r="AW183">
        <v>65</v>
      </c>
      <c r="AX183">
        <v>65.8</v>
      </c>
      <c r="AY183" t="s">
        <v>350</v>
      </c>
      <c r="AZ183" s="33">
        <v>3</v>
      </c>
      <c r="BB183">
        <v>65</v>
      </c>
      <c r="BC183">
        <v>65.8</v>
      </c>
      <c r="BD183" t="s">
        <v>350</v>
      </c>
      <c r="BE183" t="str">
        <f t="shared" si="12"/>
        <v>65.8Balance</v>
      </c>
      <c r="BF183">
        <v>3</v>
      </c>
      <c r="BM183">
        <v>72</v>
      </c>
      <c r="BN183">
        <v>72.2</v>
      </c>
      <c r="BO183" t="s">
        <v>17</v>
      </c>
      <c r="BP183" s="33">
        <v>1</v>
      </c>
      <c r="BR183">
        <v>72</v>
      </c>
      <c r="BS183">
        <v>72.2</v>
      </c>
      <c r="BT183" t="s">
        <v>17</v>
      </c>
      <c r="BU183" t="str">
        <f t="shared" si="13"/>
        <v>72.2Emp_Den</v>
      </c>
      <c r="BV183">
        <v>1</v>
      </c>
      <c r="CC183">
        <v>65</v>
      </c>
      <c r="CD183">
        <v>65.900000000000006</v>
      </c>
      <c r="CE183" t="s">
        <v>17</v>
      </c>
      <c r="CF183" s="33">
        <v>1</v>
      </c>
      <c r="CH183">
        <v>65</v>
      </c>
      <c r="CI183">
        <v>65.900000000000006</v>
      </c>
      <c r="CJ183" t="s">
        <v>17</v>
      </c>
      <c r="CK183" t="str">
        <f t="shared" si="14"/>
        <v>65.9Emp_Den</v>
      </c>
      <c r="CL183">
        <v>1</v>
      </c>
    </row>
    <row r="184" spans="2:90" x14ac:dyDescent="0.25">
      <c r="B184">
        <v>44</v>
      </c>
      <c r="C184">
        <v>44.1</v>
      </c>
      <c r="E184" s="33">
        <v>1</v>
      </c>
      <c r="G184">
        <v>44</v>
      </c>
      <c r="H184">
        <v>44.1</v>
      </c>
      <c r="J184" t="str">
        <f t="shared" si="10"/>
        <v>44.1</v>
      </c>
      <c r="K184">
        <v>1</v>
      </c>
      <c r="AW184">
        <v>65</v>
      </c>
      <c r="AX184">
        <v>65.8</v>
      </c>
      <c r="AY184" t="s">
        <v>88</v>
      </c>
      <c r="AZ184" s="33">
        <v>1</v>
      </c>
      <c r="BB184">
        <v>65</v>
      </c>
      <c r="BC184">
        <v>65.8</v>
      </c>
      <c r="BD184" t="s">
        <v>88</v>
      </c>
      <c r="BE184" t="str">
        <f t="shared" si="12"/>
        <v>65.8Comm_Den</v>
      </c>
      <c r="BF184">
        <v>1</v>
      </c>
      <c r="BM184">
        <v>72</v>
      </c>
      <c r="BN184">
        <v>72.2</v>
      </c>
      <c r="BO184" t="s">
        <v>42</v>
      </c>
      <c r="BP184" s="33">
        <v>1</v>
      </c>
      <c r="BR184">
        <v>72</v>
      </c>
      <c r="BS184">
        <v>72.2</v>
      </c>
      <c r="BT184" t="s">
        <v>42</v>
      </c>
      <c r="BU184" t="str">
        <f t="shared" si="13"/>
        <v>72.2Pop_Den</v>
      </c>
      <c r="BV184">
        <v>1</v>
      </c>
      <c r="CC184">
        <v>65</v>
      </c>
      <c r="CD184">
        <v>65.900000000000006</v>
      </c>
      <c r="CE184" t="s">
        <v>711</v>
      </c>
      <c r="CF184" s="33">
        <v>1</v>
      </c>
      <c r="CH184">
        <v>65</v>
      </c>
      <c r="CI184">
        <v>65.900000000000006</v>
      </c>
      <c r="CJ184" t="s">
        <v>711</v>
      </c>
      <c r="CK184" t="str">
        <f t="shared" si="14"/>
        <v>65.9Mix_House</v>
      </c>
      <c r="CL184">
        <v>1</v>
      </c>
    </row>
    <row r="185" spans="2:90" x14ac:dyDescent="0.25">
      <c r="B185">
        <v>44</v>
      </c>
      <c r="C185">
        <v>44.1</v>
      </c>
      <c r="D185" t="s">
        <v>1401</v>
      </c>
      <c r="E185" s="33">
        <v>1</v>
      </c>
      <c r="G185">
        <v>44</v>
      </c>
      <c r="H185">
        <v>44.1</v>
      </c>
      <c r="I185" t="s">
        <v>1401</v>
      </c>
      <c r="J185" t="str">
        <f t="shared" si="10"/>
        <v>44.1Centrality</v>
      </c>
      <c r="K185">
        <v>1</v>
      </c>
      <c r="AW185">
        <v>65</v>
      </c>
      <c r="AX185">
        <v>65.8</v>
      </c>
      <c r="AY185" t="s">
        <v>17</v>
      </c>
      <c r="AZ185" s="33">
        <v>1</v>
      </c>
      <c r="BB185">
        <v>65</v>
      </c>
      <c r="BC185">
        <v>65.8</v>
      </c>
      <c r="BD185" t="s">
        <v>17</v>
      </c>
      <c r="BE185" t="str">
        <f t="shared" si="12"/>
        <v>65.8Emp_Den</v>
      </c>
      <c r="BF185">
        <v>1</v>
      </c>
      <c r="BM185">
        <v>72</v>
      </c>
      <c r="BN185">
        <v>72.3</v>
      </c>
      <c r="BP185" s="33">
        <v>2</v>
      </c>
      <c r="BR185">
        <v>72</v>
      </c>
      <c r="BS185">
        <v>72.3</v>
      </c>
      <c r="BU185" t="str">
        <f t="shared" si="13"/>
        <v>72.3</v>
      </c>
      <c r="BV185">
        <v>2</v>
      </c>
      <c r="CC185">
        <v>65</v>
      </c>
      <c r="CD185">
        <v>65.900000000000006</v>
      </c>
      <c r="CE185" t="s">
        <v>645</v>
      </c>
      <c r="CF185" s="33">
        <v>1</v>
      </c>
      <c r="CH185">
        <v>65</v>
      </c>
      <c r="CI185">
        <v>65.900000000000006</v>
      </c>
      <c r="CJ185" t="s">
        <v>645</v>
      </c>
      <c r="CK185" t="str">
        <f t="shared" si="14"/>
        <v>65.9Mix_Land</v>
      </c>
      <c r="CL185">
        <v>1</v>
      </c>
    </row>
    <row r="186" spans="2:90" x14ac:dyDescent="0.25">
      <c r="B186">
        <v>44</v>
      </c>
      <c r="C186">
        <v>44.2</v>
      </c>
      <c r="E186" s="33">
        <v>1</v>
      </c>
      <c r="G186">
        <v>44</v>
      </c>
      <c r="H186">
        <v>44.2</v>
      </c>
      <c r="J186" t="str">
        <f t="shared" si="10"/>
        <v>44.2</v>
      </c>
      <c r="K186">
        <v>1</v>
      </c>
      <c r="AW186">
        <v>65</v>
      </c>
      <c r="AX186">
        <v>65.8</v>
      </c>
      <c r="AY186" t="s">
        <v>711</v>
      </c>
      <c r="AZ186" s="33">
        <v>1</v>
      </c>
      <c r="BB186">
        <v>65</v>
      </c>
      <c r="BC186">
        <v>65.8</v>
      </c>
      <c r="BD186" t="s">
        <v>711</v>
      </c>
      <c r="BE186" t="str">
        <f t="shared" si="12"/>
        <v>65.8Mix_House</v>
      </c>
      <c r="BF186">
        <v>1</v>
      </c>
      <c r="BM186">
        <v>72</v>
      </c>
      <c r="BN186">
        <v>72.3</v>
      </c>
      <c r="BO186" t="s">
        <v>17</v>
      </c>
      <c r="BP186" s="33">
        <v>1</v>
      </c>
      <c r="BR186">
        <v>72</v>
      </c>
      <c r="BS186">
        <v>72.3</v>
      </c>
      <c r="BT186" t="s">
        <v>17</v>
      </c>
      <c r="BU186" t="str">
        <f t="shared" si="13"/>
        <v>72.3Emp_Den</v>
      </c>
      <c r="BV186">
        <v>1</v>
      </c>
      <c r="CC186">
        <v>65</v>
      </c>
      <c r="CD186">
        <v>65.900000000000006</v>
      </c>
      <c r="CE186" t="s">
        <v>42</v>
      </c>
      <c r="CF186" s="33">
        <v>2</v>
      </c>
      <c r="CH186">
        <v>65</v>
      </c>
      <c r="CI186">
        <v>65.900000000000006</v>
      </c>
      <c r="CJ186" t="s">
        <v>42</v>
      </c>
      <c r="CK186" t="str">
        <f t="shared" si="14"/>
        <v>65.9Pop_Den</v>
      </c>
      <c r="CL186">
        <v>2</v>
      </c>
    </row>
    <row r="187" spans="2:90" x14ac:dyDescent="0.25">
      <c r="B187">
        <v>44</v>
      </c>
      <c r="C187">
        <v>44.2</v>
      </c>
      <c r="D187" t="s">
        <v>1401</v>
      </c>
      <c r="E187" s="33">
        <v>1</v>
      </c>
      <c r="G187">
        <v>44</v>
      </c>
      <c r="H187">
        <v>44.2</v>
      </c>
      <c r="I187" t="s">
        <v>1401</v>
      </c>
      <c r="J187" t="str">
        <f t="shared" si="10"/>
        <v>44.2Centrality</v>
      </c>
      <c r="K187">
        <v>1</v>
      </c>
      <c r="AW187">
        <v>65</v>
      </c>
      <c r="AX187">
        <v>65.8</v>
      </c>
      <c r="AY187" t="s">
        <v>645</v>
      </c>
      <c r="AZ187" s="33">
        <v>1</v>
      </c>
      <c r="BB187">
        <v>65</v>
      </c>
      <c r="BC187">
        <v>65.8</v>
      </c>
      <c r="BD187" t="s">
        <v>645</v>
      </c>
      <c r="BE187" t="str">
        <f t="shared" si="12"/>
        <v>65.8Mix_Land</v>
      </c>
      <c r="BF187">
        <v>1</v>
      </c>
      <c r="BM187">
        <v>72</v>
      </c>
      <c r="BN187">
        <v>72.3</v>
      </c>
      <c r="BO187" t="s">
        <v>42</v>
      </c>
      <c r="BP187" s="33">
        <v>1</v>
      </c>
      <c r="BR187">
        <v>72</v>
      </c>
      <c r="BS187">
        <v>72.3</v>
      </c>
      <c r="BT187" t="s">
        <v>42</v>
      </c>
      <c r="BU187" t="str">
        <f t="shared" si="13"/>
        <v>72.3Pop_Den</v>
      </c>
      <c r="BV187">
        <v>1</v>
      </c>
      <c r="CC187">
        <v>66</v>
      </c>
      <c r="CF187" s="33">
        <v>1</v>
      </c>
      <c r="CH187">
        <v>66</v>
      </c>
      <c r="CK187" t="str">
        <f t="shared" si="14"/>
        <v/>
      </c>
      <c r="CL187">
        <v>1</v>
      </c>
    </row>
    <row r="188" spans="2:90" x14ac:dyDescent="0.25">
      <c r="B188">
        <v>44</v>
      </c>
      <c r="C188">
        <v>44.3</v>
      </c>
      <c r="E188" s="33">
        <v>1</v>
      </c>
      <c r="G188">
        <v>44</v>
      </c>
      <c r="H188">
        <v>44.3</v>
      </c>
      <c r="J188" t="str">
        <f t="shared" si="10"/>
        <v>44.3</v>
      </c>
      <c r="K188">
        <v>1</v>
      </c>
      <c r="AW188">
        <v>65</v>
      </c>
      <c r="AX188">
        <v>65.8</v>
      </c>
      <c r="AY188" t="s">
        <v>42</v>
      </c>
      <c r="AZ188" s="33">
        <v>2</v>
      </c>
      <c r="BB188">
        <v>65</v>
      </c>
      <c r="BC188">
        <v>65.8</v>
      </c>
      <c r="BD188" t="s">
        <v>42</v>
      </c>
      <c r="BE188" t="str">
        <f t="shared" si="12"/>
        <v>65.8Pop_Den</v>
      </c>
      <c r="BF188">
        <v>2</v>
      </c>
      <c r="BM188">
        <v>72</v>
      </c>
      <c r="BN188">
        <v>72.400000000000006</v>
      </c>
      <c r="BP188" s="33">
        <v>2</v>
      </c>
      <c r="BR188">
        <v>72</v>
      </c>
      <c r="BS188">
        <v>72.400000000000006</v>
      </c>
      <c r="BU188" t="str">
        <f t="shared" si="13"/>
        <v>72.4</v>
      </c>
      <c r="BV188">
        <v>2</v>
      </c>
      <c r="CC188">
        <v>66</v>
      </c>
      <c r="CD188">
        <v>66.099999999999994</v>
      </c>
      <c r="CF188" s="33">
        <v>1</v>
      </c>
      <c r="CH188">
        <v>66</v>
      </c>
      <c r="CI188">
        <v>66.099999999999994</v>
      </c>
      <c r="CK188" t="str">
        <f t="shared" si="14"/>
        <v>66.1</v>
      </c>
      <c r="CL188">
        <v>1</v>
      </c>
    </row>
    <row r="189" spans="2:90" x14ac:dyDescent="0.25">
      <c r="B189">
        <v>44</v>
      </c>
      <c r="C189">
        <v>44.3</v>
      </c>
      <c r="D189" t="s">
        <v>1401</v>
      </c>
      <c r="E189" s="33">
        <v>1</v>
      </c>
      <c r="G189">
        <v>44</v>
      </c>
      <c r="H189">
        <v>44.3</v>
      </c>
      <c r="I189" t="s">
        <v>1401</v>
      </c>
      <c r="J189" t="str">
        <f t="shared" si="10"/>
        <v>44.3Centrality</v>
      </c>
      <c r="K189">
        <v>1</v>
      </c>
      <c r="AW189">
        <v>65</v>
      </c>
      <c r="AX189">
        <v>65.900000000000006</v>
      </c>
      <c r="AZ189" s="33">
        <v>9</v>
      </c>
      <c r="BB189">
        <v>65</v>
      </c>
      <c r="BC189">
        <v>65.900000000000006</v>
      </c>
      <c r="BE189" t="str">
        <f t="shared" si="12"/>
        <v>65.9</v>
      </c>
      <c r="BF189">
        <v>9</v>
      </c>
      <c r="BM189">
        <v>72</v>
      </c>
      <c r="BN189">
        <v>72.400000000000006</v>
      </c>
      <c r="BO189" t="s">
        <v>17</v>
      </c>
      <c r="BP189" s="33">
        <v>1</v>
      </c>
      <c r="BR189">
        <v>72</v>
      </c>
      <c r="BS189">
        <v>72.400000000000006</v>
      </c>
      <c r="BT189" t="s">
        <v>17</v>
      </c>
      <c r="BU189" t="str">
        <f t="shared" si="13"/>
        <v>72.4Emp_Den</v>
      </c>
      <c r="BV189">
        <v>1</v>
      </c>
      <c r="CC189">
        <v>66</v>
      </c>
      <c r="CD189">
        <v>66.099999999999994</v>
      </c>
      <c r="CE189" t="s">
        <v>42</v>
      </c>
      <c r="CF189" s="33">
        <v>1</v>
      </c>
      <c r="CH189">
        <v>66</v>
      </c>
      <c r="CI189">
        <v>66.099999999999994</v>
      </c>
      <c r="CJ189" t="s">
        <v>42</v>
      </c>
      <c r="CK189" t="str">
        <f t="shared" si="14"/>
        <v>66.1Pop_Den</v>
      </c>
      <c r="CL189">
        <v>1</v>
      </c>
    </row>
    <row r="190" spans="2:90" x14ac:dyDescent="0.25">
      <c r="B190">
        <v>45</v>
      </c>
      <c r="E190" s="33">
        <v>1</v>
      </c>
      <c r="G190">
        <v>45</v>
      </c>
      <c r="J190" t="str">
        <f t="shared" si="10"/>
        <v/>
      </c>
      <c r="K190">
        <v>1</v>
      </c>
      <c r="AW190">
        <v>65</v>
      </c>
      <c r="AX190">
        <v>65.900000000000006</v>
      </c>
      <c r="AY190" t="s">
        <v>350</v>
      </c>
      <c r="AZ190" s="33">
        <v>3</v>
      </c>
      <c r="BB190">
        <v>65</v>
      </c>
      <c r="BC190">
        <v>65.900000000000006</v>
      </c>
      <c r="BD190" t="s">
        <v>350</v>
      </c>
      <c r="BE190" t="str">
        <f t="shared" si="12"/>
        <v>65.9Balance</v>
      </c>
      <c r="BF190">
        <v>3</v>
      </c>
      <c r="BM190">
        <v>72</v>
      </c>
      <c r="BN190">
        <v>72.400000000000006</v>
      </c>
      <c r="BO190" t="s">
        <v>42</v>
      </c>
      <c r="BP190" s="33">
        <v>1</v>
      </c>
      <c r="BR190">
        <v>72</v>
      </c>
      <c r="BS190">
        <v>72.400000000000006</v>
      </c>
      <c r="BT190" t="s">
        <v>42</v>
      </c>
      <c r="BU190" t="str">
        <f t="shared" si="13"/>
        <v>72.4Pop_Den</v>
      </c>
      <c r="BV190">
        <v>1</v>
      </c>
      <c r="CC190">
        <v>67</v>
      </c>
      <c r="CF190" s="33">
        <v>2</v>
      </c>
      <c r="CH190">
        <v>67</v>
      </c>
      <c r="CK190" t="str">
        <f t="shared" si="14"/>
        <v/>
      </c>
      <c r="CL190">
        <v>2</v>
      </c>
    </row>
    <row r="191" spans="2:90" x14ac:dyDescent="0.25">
      <c r="B191">
        <v>45</v>
      </c>
      <c r="C191">
        <v>45.1</v>
      </c>
      <c r="E191" s="33">
        <v>1</v>
      </c>
      <c r="G191">
        <v>45</v>
      </c>
      <c r="H191">
        <v>45.1</v>
      </c>
      <c r="J191" t="str">
        <f t="shared" si="10"/>
        <v>45.1</v>
      </c>
      <c r="K191">
        <v>1</v>
      </c>
      <c r="AW191">
        <v>65</v>
      </c>
      <c r="AX191">
        <v>65.900000000000006</v>
      </c>
      <c r="AY191" t="s">
        <v>88</v>
      </c>
      <c r="AZ191" s="33">
        <v>1</v>
      </c>
      <c r="BB191">
        <v>65</v>
      </c>
      <c r="BC191">
        <v>65.900000000000006</v>
      </c>
      <c r="BD191" t="s">
        <v>88</v>
      </c>
      <c r="BE191" t="str">
        <f t="shared" si="12"/>
        <v>65.9Comm_Den</v>
      </c>
      <c r="BF191">
        <v>1</v>
      </c>
      <c r="BM191">
        <v>73</v>
      </c>
      <c r="BP191" s="33">
        <v>4</v>
      </c>
      <c r="BR191">
        <v>73</v>
      </c>
      <c r="BU191" t="str">
        <f t="shared" si="13"/>
        <v/>
      </c>
      <c r="BV191">
        <v>4</v>
      </c>
      <c r="CC191">
        <v>67</v>
      </c>
      <c r="CD191">
        <v>67.099999999999994</v>
      </c>
      <c r="CF191" s="33">
        <v>1</v>
      </c>
      <c r="CH191">
        <v>67</v>
      </c>
      <c r="CI191">
        <v>67.099999999999994</v>
      </c>
      <c r="CK191" t="str">
        <f t="shared" si="14"/>
        <v>67.1</v>
      </c>
      <c r="CL191">
        <v>1</v>
      </c>
    </row>
    <row r="192" spans="2:90" x14ac:dyDescent="0.25">
      <c r="B192">
        <v>45</v>
      </c>
      <c r="C192">
        <v>45.1</v>
      </c>
      <c r="D192" t="s">
        <v>42</v>
      </c>
      <c r="E192" s="33">
        <v>1</v>
      </c>
      <c r="G192">
        <v>45</v>
      </c>
      <c r="H192">
        <v>45.1</v>
      </c>
      <c r="I192" t="s">
        <v>42</v>
      </c>
      <c r="J192" t="str">
        <f t="shared" si="10"/>
        <v>45.1Pop_Den</v>
      </c>
      <c r="K192">
        <v>1</v>
      </c>
      <c r="AW192">
        <v>65</v>
      </c>
      <c r="AX192">
        <v>65.900000000000006</v>
      </c>
      <c r="AY192" t="s">
        <v>17</v>
      </c>
      <c r="AZ192" s="33">
        <v>1</v>
      </c>
      <c r="BB192">
        <v>65</v>
      </c>
      <c r="BC192">
        <v>65.900000000000006</v>
      </c>
      <c r="BD192" t="s">
        <v>17</v>
      </c>
      <c r="BE192" t="str">
        <f t="shared" si="12"/>
        <v>65.9Emp_Den</v>
      </c>
      <c r="BF192">
        <v>1</v>
      </c>
      <c r="BM192">
        <v>73</v>
      </c>
      <c r="BN192">
        <v>73.150000000000006</v>
      </c>
      <c r="BP192" s="33">
        <v>4</v>
      </c>
      <c r="BR192">
        <v>73</v>
      </c>
      <c r="BS192">
        <v>73.150000000000006</v>
      </c>
      <c r="BU192" t="str">
        <f t="shared" si="13"/>
        <v>73.15</v>
      </c>
      <c r="BV192">
        <v>4</v>
      </c>
      <c r="CC192">
        <v>67</v>
      </c>
      <c r="CD192">
        <v>67.099999999999994</v>
      </c>
      <c r="CE192" t="s">
        <v>32</v>
      </c>
      <c r="CF192" s="33">
        <v>1</v>
      </c>
      <c r="CH192">
        <v>67</v>
      </c>
      <c r="CI192">
        <v>67.099999999999994</v>
      </c>
      <c r="CJ192" t="s">
        <v>32</v>
      </c>
      <c r="CK192" t="str">
        <f t="shared" si="14"/>
        <v>67.1Act_Den</v>
      </c>
      <c r="CL192">
        <v>1</v>
      </c>
    </row>
    <row r="193" spans="2:90" x14ac:dyDescent="0.25">
      <c r="B193">
        <v>47</v>
      </c>
      <c r="E193" s="33">
        <v>4</v>
      </c>
      <c r="G193">
        <v>47</v>
      </c>
      <c r="J193" t="str">
        <f t="shared" si="10"/>
        <v/>
      </c>
      <c r="K193">
        <v>4</v>
      </c>
      <c r="AW193">
        <v>65</v>
      </c>
      <c r="AX193">
        <v>65.900000000000006</v>
      </c>
      <c r="AY193" t="s">
        <v>711</v>
      </c>
      <c r="AZ193" s="33">
        <v>1</v>
      </c>
      <c r="BB193">
        <v>65</v>
      </c>
      <c r="BC193">
        <v>65.900000000000006</v>
      </c>
      <c r="BD193" t="s">
        <v>711</v>
      </c>
      <c r="BE193" t="str">
        <f t="shared" si="12"/>
        <v>65.9Mix_House</v>
      </c>
      <c r="BF193">
        <v>1</v>
      </c>
      <c r="BM193">
        <v>73</v>
      </c>
      <c r="BN193">
        <v>73.150000000000006</v>
      </c>
      <c r="BO193" t="s">
        <v>334</v>
      </c>
      <c r="BP193" s="33">
        <v>1</v>
      </c>
      <c r="BR193">
        <v>73</v>
      </c>
      <c r="BS193">
        <v>73.150000000000006</v>
      </c>
      <c r="BT193" t="s">
        <v>334</v>
      </c>
      <c r="BU193" t="str">
        <f t="shared" si="13"/>
        <v>73.15Amenity</v>
      </c>
      <c r="BV193">
        <v>1</v>
      </c>
      <c r="CC193">
        <v>67</v>
      </c>
      <c r="CD193">
        <v>67.2</v>
      </c>
      <c r="CF193" s="33">
        <v>1</v>
      </c>
      <c r="CH193">
        <v>67</v>
      </c>
      <c r="CI193">
        <v>67.2</v>
      </c>
      <c r="CK193" t="str">
        <f t="shared" si="14"/>
        <v>67.2</v>
      </c>
      <c r="CL193">
        <v>1</v>
      </c>
    </row>
    <row r="194" spans="2:90" x14ac:dyDescent="0.25">
      <c r="B194">
        <v>47</v>
      </c>
      <c r="C194">
        <v>47.1</v>
      </c>
      <c r="E194" s="33">
        <v>2</v>
      </c>
      <c r="G194">
        <v>47</v>
      </c>
      <c r="H194">
        <v>47.1</v>
      </c>
      <c r="J194" t="str">
        <f t="shared" si="10"/>
        <v>47.1</v>
      </c>
      <c r="K194">
        <v>2</v>
      </c>
      <c r="AW194">
        <v>65</v>
      </c>
      <c r="AX194">
        <v>65.900000000000006</v>
      </c>
      <c r="AY194" t="s">
        <v>645</v>
      </c>
      <c r="AZ194" s="33">
        <v>1</v>
      </c>
      <c r="BB194">
        <v>65</v>
      </c>
      <c r="BC194">
        <v>65.900000000000006</v>
      </c>
      <c r="BD194" t="s">
        <v>645</v>
      </c>
      <c r="BE194" t="str">
        <f t="shared" si="12"/>
        <v>65.9Mix_Land</v>
      </c>
      <c r="BF194">
        <v>1</v>
      </c>
      <c r="BM194">
        <v>73</v>
      </c>
      <c r="BN194">
        <v>73.150000000000006</v>
      </c>
      <c r="BO194" t="s">
        <v>468</v>
      </c>
      <c r="BP194" s="33">
        <v>2</v>
      </c>
      <c r="BR194">
        <v>73</v>
      </c>
      <c r="BS194">
        <v>73.150000000000006</v>
      </c>
      <c r="BT194" t="s">
        <v>468</v>
      </c>
      <c r="BU194" t="str">
        <f t="shared" si="13"/>
        <v>73.15Connectivity</v>
      </c>
      <c r="BV194">
        <v>2</v>
      </c>
      <c r="CC194">
        <v>67</v>
      </c>
      <c r="CD194">
        <v>67.2</v>
      </c>
      <c r="CE194" t="s">
        <v>32</v>
      </c>
      <c r="CF194" s="33">
        <v>1</v>
      </c>
      <c r="CH194">
        <v>67</v>
      </c>
      <c r="CI194">
        <v>67.2</v>
      </c>
      <c r="CJ194" t="s">
        <v>32</v>
      </c>
      <c r="CK194" t="str">
        <f t="shared" si="14"/>
        <v>67.2Act_Den</v>
      </c>
      <c r="CL194">
        <v>1</v>
      </c>
    </row>
    <row r="195" spans="2:90" x14ac:dyDescent="0.25">
      <c r="B195">
        <v>47</v>
      </c>
      <c r="C195">
        <v>47.1</v>
      </c>
      <c r="D195" t="s">
        <v>1401</v>
      </c>
      <c r="E195" s="33">
        <v>2</v>
      </c>
      <c r="G195">
        <v>47</v>
      </c>
      <c r="H195">
        <v>47.1</v>
      </c>
      <c r="I195" t="s">
        <v>1401</v>
      </c>
      <c r="J195" t="str">
        <f t="shared" si="10"/>
        <v>47.1Centrality</v>
      </c>
      <c r="K195">
        <v>2</v>
      </c>
      <c r="AW195">
        <v>65</v>
      </c>
      <c r="AX195">
        <v>65.900000000000006</v>
      </c>
      <c r="AY195" t="s">
        <v>42</v>
      </c>
      <c r="AZ195" s="33">
        <v>2</v>
      </c>
      <c r="BB195">
        <v>65</v>
      </c>
      <c r="BC195">
        <v>65.900000000000006</v>
      </c>
      <c r="BD195" t="s">
        <v>42</v>
      </c>
      <c r="BE195" t="str">
        <f t="shared" si="12"/>
        <v>65.9Pop_Den</v>
      </c>
      <c r="BF195">
        <v>2</v>
      </c>
      <c r="BM195">
        <v>73</v>
      </c>
      <c r="BN195">
        <v>73.150000000000006</v>
      </c>
      <c r="BO195" t="s">
        <v>645</v>
      </c>
      <c r="BP195" s="33">
        <v>1</v>
      </c>
      <c r="BR195">
        <v>73</v>
      </c>
      <c r="BS195">
        <v>73.150000000000006</v>
      </c>
      <c r="BT195" t="s">
        <v>645</v>
      </c>
      <c r="BU195" t="str">
        <f t="shared" si="13"/>
        <v>73.15Mix_Land</v>
      </c>
      <c r="BV195">
        <v>1</v>
      </c>
      <c r="CC195">
        <v>70</v>
      </c>
      <c r="CF195" s="33">
        <v>2</v>
      </c>
      <c r="CH195">
        <v>70</v>
      </c>
      <c r="CK195" t="str">
        <f t="shared" si="14"/>
        <v/>
      </c>
      <c r="CL195">
        <v>2</v>
      </c>
    </row>
    <row r="196" spans="2:90" x14ac:dyDescent="0.25">
      <c r="B196">
        <v>47</v>
      </c>
      <c r="C196">
        <v>47.7</v>
      </c>
      <c r="E196" s="33">
        <v>1</v>
      </c>
      <c r="G196">
        <v>47</v>
      </c>
      <c r="H196">
        <v>47.7</v>
      </c>
      <c r="J196" t="str">
        <f t="shared" si="10"/>
        <v>47.7</v>
      </c>
      <c r="K196">
        <v>1</v>
      </c>
      <c r="AW196">
        <v>66</v>
      </c>
      <c r="AZ196" s="33">
        <v>1</v>
      </c>
      <c r="BB196">
        <v>66</v>
      </c>
      <c r="BE196" t="str">
        <f t="shared" si="12"/>
        <v/>
      </c>
      <c r="BF196">
        <v>1</v>
      </c>
      <c r="BM196">
        <v>76</v>
      </c>
      <c r="BP196" s="33">
        <v>2</v>
      </c>
      <c r="BR196">
        <v>76</v>
      </c>
      <c r="BU196" t="str">
        <f t="shared" si="13"/>
        <v/>
      </c>
      <c r="BV196">
        <v>2</v>
      </c>
      <c r="CC196">
        <v>70</v>
      </c>
      <c r="CD196">
        <v>70.13</v>
      </c>
      <c r="CF196" s="33">
        <v>2</v>
      </c>
      <c r="CH196">
        <v>70</v>
      </c>
      <c r="CI196">
        <v>70.13</v>
      </c>
      <c r="CK196" t="str">
        <f t="shared" si="14"/>
        <v>70.13</v>
      </c>
      <c r="CL196">
        <v>2</v>
      </c>
    </row>
    <row r="197" spans="2:90" x14ac:dyDescent="0.25">
      <c r="B197">
        <v>47</v>
      </c>
      <c r="C197">
        <v>47.7</v>
      </c>
      <c r="D197" t="s">
        <v>1401</v>
      </c>
      <c r="E197" s="33">
        <v>1</v>
      </c>
      <c r="G197">
        <v>47</v>
      </c>
      <c r="H197">
        <v>47.7</v>
      </c>
      <c r="I197" t="s">
        <v>1401</v>
      </c>
      <c r="J197" t="str">
        <f t="shared" si="10"/>
        <v>47.7Centrality</v>
      </c>
      <c r="K197">
        <v>1</v>
      </c>
      <c r="AW197">
        <v>66</v>
      </c>
      <c r="AX197">
        <v>66.099999999999994</v>
      </c>
      <c r="AZ197" s="33">
        <v>1</v>
      </c>
      <c r="BB197">
        <v>66</v>
      </c>
      <c r="BC197">
        <v>66.099999999999994</v>
      </c>
      <c r="BE197" t="str">
        <f t="shared" si="12"/>
        <v>66.1</v>
      </c>
      <c r="BF197">
        <v>1</v>
      </c>
      <c r="BM197">
        <v>76</v>
      </c>
      <c r="BN197">
        <v>76.099999999999994</v>
      </c>
      <c r="BP197" s="33">
        <v>2</v>
      </c>
      <c r="BR197">
        <v>76</v>
      </c>
      <c r="BS197">
        <v>76.099999999999994</v>
      </c>
      <c r="BU197" t="str">
        <f t="shared" si="13"/>
        <v>76.1</v>
      </c>
      <c r="BV197">
        <v>2</v>
      </c>
      <c r="CC197">
        <v>70</v>
      </c>
      <c r="CD197">
        <v>70.13</v>
      </c>
      <c r="CE197" t="s">
        <v>17</v>
      </c>
      <c r="CF197" s="33">
        <v>1</v>
      </c>
      <c r="CH197">
        <v>70</v>
      </c>
      <c r="CI197">
        <v>70.13</v>
      </c>
      <c r="CJ197" t="s">
        <v>17</v>
      </c>
      <c r="CK197" t="str">
        <f t="shared" si="14"/>
        <v>70.13Emp_Den</v>
      </c>
      <c r="CL197">
        <v>1</v>
      </c>
    </row>
    <row r="198" spans="2:90" x14ac:dyDescent="0.25">
      <c r="B198">
        <v>47</v>
      </c>
      <c r="C198">
        <v>47.8</v>
      </c>
      <c r="E198" s="33">
        <v>1</v>
      </c>
      <c r="G198">
        <v>47</v>
      </c>
      <c r="H198">
        <v>47.8</v>
      </c>
      <c r="J198" t="str">
        <f t="shared" si="10"/>
        <v>47.8</v>
      </c>
      <c r="K198">
        <v>1</v>
      </c>
      <c r="AW198">
        <v>66</v>
      </c>
      <c r="AX198">
        <v>66.099999999999994</v>
      </c>
      <c r="AY198" t="s">
        <v>42</v>
      </c>
      <c r="AZ198" s="33">
        <v>1</v>
      </c>
      <c r="BB198">
        <v>66</v>
      </c>
      <c r="BC198">
        <v>66.099999999999994</v>
      </c>
      <c r="BD198" t="s">
        <v>42</v>
      </c>
      <c r="BE198" t="str">
        <f t="shared" si="12"/>
        <v>66.1Pop_Den</v>
      </c>
      <c r="BF198">
        <v>1</v>
      </c>
      <c r="BM198">
        <v>76</v>
      </c>
      <c r="BN198">
        <v>76.099999999999994</v>
      </c>
      <c r="BO198" t="s">
        <v>468</v>
      </c>
      <c r="BP198" s="33">
        <v>2</v>
      </c>
      <c r="BR198">
        <v>76</v>
      </c>
      <c r="BS198">
        <v>76.099999999999994</v>
      </c>
      <c r="BT198" t="s">
        <v>468</v>
      </c>
      <c r="BU198" t="str">
        <f t="shared" si="13"/>
        <v>76.1Connectivity</v>
      </c>
      <c r="BV198">
        <v>2</v>
      </c>
      <c r="CC198">
        <v>70</v>
      </c>
      <c r="CD198">
        <v>70.13</v>
      </c>
      <c r="CE198" t="s">
        <v>42</v>
      </c>
      <c r="CF198" s="33">
        <v>1</v>
      </c>
      <c r="CH198">
        <v>70</v>
      </c>
      <c r="CI198">
        <v>70.13</v>
      </c>
      <c r="CJ198" t="s">
        <v>42</v>
      </c>
      <c r="CK198" t="str">
        <f t="shared" si="14"/>
        <v>70.13Pop_Den</v>
      </c>
      <c r="CL198">
        <v>1</v>
      </c>
    </row>
    <row r="199" spans="2:90" x14ac:dyDescent="0.25">
      <c r="B199">
        <v>47</v>
      </c>
      <c r="C199">
        <v>47.8</v>
      </c>
      <c r="D199" t="s">
        <v>1401</v>
      </c>
      <c r="E199" s="33">
        <v>1</v>
      </c>
      <c r="G199">
        <v>47</v>
      </c>
      <c r="H199">
        <v>47.8</v>
      </c>
      <c r="I199" t="s">
        <v>1401</v>
      </c>
      <c r="J199" t="str">
        <f t="shared" si="10"/>
        <v>47.8Centrality</v>
      </c>
      <c r="K199">
        <v>1</v>
      </c>
      <c r="AW199">
        <v>67</v>
      </c>
      <c r="AZ199" s="33">
        <v>2</v>
      </c>
      <c r="BB199">
        <v>67</v>
      </c>
      <c r="BE199" t="str">
        <f t="shared" si="12"/>
        <v/>
      </c>
      <c r="BF199">
        <v>2</v>
      </c>
      <c r="BM199">
        <v>80</v>
      </c>
      <c r="BP199" s="33">
        <v>1</v>
      </c>
      <c r="BR199">
        <v>80</v>
      </c>
      <c r="BU199" t="str">
        <f t="shared" si="13"/>
        <v/>
      </c>
      <c r="BV199">
        <v>1</v>
      </c>
      <c r="CC199">
        <v>71</v>
      </c>
      <c r="CF199" s="33">
        <v>4</v>
      </c>
      <c r="CH199">
        <v>71</v>
      </c>
      <c r="CK199" t="str">
        <f t="shared" si="14"/>
        <v/>
      </c>
      <c r="CL199">
        <v>4</v>
      </c>
    </row>
    <row r="200" spans="2:90" x14ac:dyDescent="0.25">
      <c r="B200">
        <v>50</v>
      </c>
      <c r="E200" s="33">
        <v>3</v>
      </c>
      <c r="G200">
        <v>50</v>
      </c>
      <c r="J200" t="str">
        <f t="shared" si="10"/>
        <v/>
      </c>
      <c r="K200">
        <v>3</v>
      </c>
      <c r="AW200">
        <v>67</v>
      </c>
      <c r="AX200">
        <v>67.099999999999994</v>
      </c>
      <c r="AZ200" s="33">
        <v>1</v>
      </c>
      <c r="BB200">
        <v>67</v>
      </c>
      <c r="BC200">
        <v>67.099999999999994</v>
      </c>
      <c r="BE200" t="str">
        <f t="shared" si="12"/>
        <v>67.1</v>
      </c>
      <c r="BF200">
        <v>1</v>
      </c>
      <c r="BM200">
        <v>80</v>
      </c>
      <c r="BN200">
        <v>80.099999999999994</v>
      </c>
      <c r="BP200" s="33">
        <v>1</v>
      </c>
      <c r="BR200">
        <v>80</v>
      </c>
      <c r="BS200">
        <v>80.099999999999994</v>
      </c>
      <c r="BU200" t="str">
        <f t="shared" si="13"/>
        <v>80.1</v>
      </c>
      <c r="BV200">
        <v>1</v>
      </c>
      <c r="CC200">
        <v>71</v>
      </c>
      <c r="CD200">
        <v>71.099999999999994</v>
      </c>
      <c r="CF200" s="33">
        <v>2</v>
      </c>
      <c r="CH200">
        <v>71</v>
      </c>
      <c r="CI200">
        <v>71.099999999999994</v>
      </c>
      <c r="CK200" t="str">
        <f t="shared" si="14"/>
        <v>71.1</v>
      </c>
      <c r="CL200">
        <v>2</v>
      </c>
    </row>
    <row r="201" spans="2:90" x14ac:dyDescent="0.25">
      <c r="B201">
        <v>50</v>
      </c>
      <c r="C201">
        <v>50.1</v>
      </c>
      <c r="E201" s="33">
        <v>3</v>
      </c>
      <c r="G201">
        <v>50</v>
      </c>
      <c r="H201">
        <v>50.1</v>
      </c>
      <c r="J201" t="str">
        <f t="shared" si="10"/>
        <v>50.1</v>
      </c>
      <c r="K201">
        <v>3</v>
      </c>
      <c r="AW201">
        <v>67</v>
      </c>
      <c r="AX201">
        <v>67.099999999999994</v>
      </c>
      <c r="AY201" t="s">
        <v>32</v>
      </c>
      <c r="AZ201" s="33">
        <v>1</v>
      </c>
      <c r="BB201">
        <v>67</v>
      </c>
      <c r="BC201">
        <v>67.099999999999994</v>
      </c>
      <c r="BD201" t="s">
        <v>32</v>
      </c>
      <c r="BE201" t="str">
        <f t="shared" si="12"/>
        <v>67.1Act_Den</v>
      </c>
      <c r="BF201">
        <v>1</v>
      </c>
      <c r="BM201">
        <v>80</v>
      </c>
      <c r="BN201">
        <v>80.099999999999994</v>
      </c>
      <c r="BO201" t="s">
        <v>645</v>
      </c>
      <c r="BP201" s="33">
        <v>1</v>
      </c>
      <c r="BR201">
        <v>80</v>
      </c>
      <c r="BS201">
        <v>80.099999999999994</v>
      </c>
      <c r="BT201" t="s">
        <v>645</v>
      </c>
      <c r="BU201" t="str">
        <f t="shared" si="13"/>
        <v>80.1Mix_Land</v>
      </c>
      <c r="BV201">
        <v>1</v>
      </c>
      <c r="CC201">
        <v>71</v>
      </c>
      <c r="CD201">
        <v>71.099999999999994</v>
      </c>
      <c r="CE201" t="s">
        <v>17</v>
      </c>
      <c r="CF201" s="33">
        <v>1</v>
      </c>
      <c r="CH201">
        <v>71</v>
      </c>
      <c r="CI201">
        <v>71.099999999999994</v>
      </c>
      <c r="CJ201" t="s">
        <v>17</v>
      </c>
      <c r="CK201" t="str">
        <f t="shared" si="14"/>
        <v>71.1Emp_Den</v>
      </c>
      <c r="CL201">
        <v>1</v>
      </c>
    </row>
    <row r="202" spans="2:90" x14ac:dyDescent="0.25">
      <c r="B202">
        <v>50</v>
      </c>
      <c r="C202">
        <v>50.1</v>
      </c>
      <c r="D202" t="s">
        <v>334</v>
      </c>
      <c r="E202" s="33">
        <v>1</v>
      </c>
      <c r="G202">
        <v>50</v>
      </c>
      <c r="H202">
        <v>50.1</v>
      </c>
      <c r="I202" t="s">
        <v>334</v>
      </c>
      <c r="J202" t="str">
        <f t="shared" ref="J202:J265" si="15">H202&amp;""&amp;I202</f>
        <v>50.1Amenity</v>
      </c>
      <c r="K202">
        <v>1</v>
      </c>
      <c r="AW202">
        <v>67</v>
      </c>
      <c r="AX202">
        <v>67.2</v>
      </c>
      <c r="AZ202" s="33">
        <v>1</v>
      </c>
      <c r="BB202">
        <v>67</v>
      </c>
      <c r="BC202">
        <v>67.2</v>
      </c>
      <c r="BE202" t="str">
        <f t="shared" ref="BE202:BE265" si="16">BC202&amp;""&amp;BD202</f>
        <v>67.2</v>
      </c>
      <c r="BF202">
        <v>1</v>
      </c>
      <c r="BM202">
        <v>86</v>
      </c>
      <c r="BP202" s="33">
        <v>8</v>
      </c>
      <c r="BR202">
        <v>86</v>
      </c>
      <c r="BU202" t="str">
        <f t="shared" ref="BU202:BU265" si="17">BS202&amp;""&amp;BT202</f>
        <v/>
      </c>
      <c r="BV202">
        <v>8</v>
      </c>
      <c r="CC202">
        <v>71</v>
      </c>
      <c r="CD202">
        <v>71.099999999999994</v>
      </c>
      <c r="CE202" t="s">
        <v>42</v>
      </c>
      <c r="CF202" s="33">
        <v>1</v>
      </c>
      <c r="CH202">
        <v>71</v>
      </c>
      <c r="CI202">
        <v>71.099999999999994</v>
      </c>
      <c r="CJ202" t="s">
        <v>42</v>
      </c>
      <c r="CK202" t="str">
        <f t="shared" ref="CK202:CK265" si="18">CI202&amp;""&amp;CJ202</f>
        <v>71.1Pop_Den</v>
      </c>
      <c r="CL202">
        <v>1</v>
      </c>
    </row>
    <row r="203" spans="2:90" x14ac:dyDescent="0.25">
      <c r="B203">
        <v>50</v>
      </c>
      <c r="C203">
        <v>50.1</v>
      </c>
      <c r="D203" t="s">
        <v>17</v>
      </c>
      <c r="E203" s="33">
        <v>1</v>
      </c>
      <c r="G203">
        <v>50</v>
      </c>
      <c r="H203">
        <v>50.1</v>
      </c>
      <c r="I203" t="s">
        <v>17</v>
      </c>
      <c r="J203" t="str">
        <f t="shared" si="15"/>
        <v>50.1Emp_Den</v>
      </c>
      <c r="K203">
        <v>1</v>
      </c>
      <c r="AW203">
        <v>67</v>
      </c>
      <c r="AX203">
        <v>67.2</v>
      </c>
      <c r="AY203" t="s">
        <v>32</v>
      </c>
      <c r="AZ203" s="33">
        <v>1</v>
      </c>
      <c r="BB203">
        <v>67</v>
      </c>
      <c r="BC203">
        <v>67.2</v>
      </c>
      <c r="BD203" t="s">
        <v>32</v>
      </c>
      <c r="BE203" t="str">
        <f t="shared" si="16"/>
        <v>67.2Act_Den</v>
      </c>
      <c r="BF203">
        <v>1</v>
      </c>
      <c r="BM203">
        <v>86</v>
      </c>
      <c r="BN203">
        <v>86.1</v>
      </c>
      <c r="BP203" s="33">
        <v>1</v>
      </c>
      <c r="BR203">
        <v>86</v>
      </c>
      <c r="BS203">
        <v>86.1</v>
      </c>
      <c r="BU203" t="str">
        <f t="shared" si="17"/>
        <v>86.1</v>
      </c>
      <c r="BV203">
        <v>1</v>
      </c>
      <c r="CC203">
        <v>71</v>
      </c>
      <c r="CD203">
        <v>71.2</v>
      </c>
      <c r="CF203" s="33">
        <v>1</v>
      </c>
      <c r="CH203">
        <v>71</v>
      </c>
      <c r="CI203">
        <v>71.2</v>
      </c>
      <c r="CK203" t="str">
        <f t="shared" si="18"/>
        <v>71.2</v>
      </c>
      <c r="CL203">
        <v>1</v>
      </c>
    </row>
    <row r="204" spans="2:90" x14ac:dyDescent="0.25">
      <c r="B204">
        <v>50</v>
      </c>
      <c r="C204">
        <v>50.1</v>
      </c>
      <c r="D204" t="s">
        <v>42</v>
      </c>
      <c r="E204" s="33">
        <v>1</v>
      </c>
      <c r="G204">
        <v>50</v>
      </c>
      <c r="H204">
        <v>50.1</v>
      </c>
      <c r="I204" t="s">
        <v>42</v>
      </c>
      <c r="J204" t="str">
        <f t="shared" si="15"/>
        <v>50.1Pop_Den</v>
      </c>
      <c r="K204">
        <v>1</v>
      </c>
      <c r="AW204">
        <v>69</v>
      </c>
      <c r="AZ204" s="33">
        <v>2</v>
      </c>
      <c r="BB204">
        <v>69</v>
      </c>
      <c r="BE204" t="str">
        <f t="shared" si="16"/>
        <v/>
      </c>
      <c r="BF204">
        <v>2</v>
      </c>
      <c r="BM204">
        <v>86</v>
      </c>
      <c r="BN204">
        <v>86.1</v>
      </c>
      <c r="BO204" t="s">
        <v>468</v>
      </c>
      <c r="BP204" s="33">
        <v>1</v>
      </c>
      <c r="BR204">
        <v>86</v>
      </c>
      <c r="BS204">
        <v>86.1</v>
      </c>
      <c r="BT204" t="s">
        <v>468</v>
      </c>
      <c r="BU204" t="str">
        <f t="shared" si="17"/>
        <v>86.1Connectivity</v>
      </c>
      <c r="BV204">
        <v>1</v>
      </c>
      <c r="CC204">
        <v>71</v>
      </c>
      <c r="CD204">
        <v>71.2</v>
      </c>
      <c r="CE204" t="s">
        <v>17</v>
      </c>
      <c r="CF204" s="33">
        <v>1</v>
      </c>
      <c r="CH204">
        <v>71</v>
      </c>
      <c r="CI204">
        <v>71.2</v>
      </c>
      <c r="CJ204" t="s">
        <v>17</v>
      </c>
      <c r="CK204" t="str">
        <f t="shared" si="18"/>
        <v>71.2Emp_Den</v>
      </c>
      <c r="CL204">
        <v>1</v>
      </c>
    </row>
    <row r="205" spans="2:90" x14ac:dyDescent="0.25">
      <c r="B205">
        <v>51</v>
      </c>
      <c r="E205" s="33">
        <v>2</v>
      </c>
      <c r="G205">
        <v>51</v>
      </c>
      <c r="J205" t="str">
        <f t="shared" si="15"/>
        <v/>
      </c>
      <c r="K205">
        <v>2</v>
      </c>
      <c r="AW205">
        <v>69</v>
      </c>
      <c r="AX205">
        <v>69.099999999999994</v>
      </c>
      <c r="AZ205" s="33">
        <v>2</v>
      </c>
      <c r="BB205">
        <v>69</v>
      </c>
      <c r="BC205">
        <v>69.099999999999994</v>
      </c>
      <c r="BE205" t="str">
        <f t="shared" si="16"/>
        <v>69.1</v>
      </c>
      <c r="BF205">
        <v>2</v>
      </c>
      <c r="BM205">
        <v>86</v>
      </c>
      <c r="BN205">
        <v>86.2</v>
      </c>
      <c r="BP205" s="33">
        <v>4</v>
      </c>
      <c r="BR205">
        <v>86</v>
      </c>
      <c r="BS205">
        <v>86.2</v>
      </c>
      <c r="BU205" t="str">
        <f t="shared" si="17"/>
        <v>86.2</v>
      </c>
      <c r="BV205">
        <v>4</v>
      </c>
      <c r="CC205">
        <v>71</v>
      </c>
      <c r="CD205">
        <v>71.3</v>
      </c>
      <c r="CF205" s="33">
        <v>1</v>
      </c>
      <c r="CH205">
        <v>71</v>
      </c>
      <c r="CI205">
        <v>71.3</v>
      </c>
      <c r="CK205" t="str">
        <f t="shared" si="18"/>
        <v>71.3</v>
      </c>
      <c r="CL205">
        <v>1</v>
      </c>
    </row>
    <row r="206" spans="2:90" x14ac:dyDescent="0.25">
      <c r="B206">
        <v>51</v>
      </c>
      <c r="C206">
        <v>51.1</v>
      </c>
      <c r="E206" s="33">
        <v>2</v>
      </c>
      <c r="G206">
        <v>51</v>
      </c>
      <c r="H206">
        <v>51.1</v>
      </c>
      <c r="J206" t="str">
        <f t="shared" si="15"/>
        <v>51.1</v>
      </c>
      <c r="K206">
        <v>2</v>
      </c>
      <c r="AW206">
        <v>69</v>
      </c>
      <c r="AX206">
        <v>69.099999999999994</v>
      </c>
      <c r="AY206" t="s">
        <v>645</v>
      </c>
      <c r="AZ206" s="33">
        <v>1</v>
      </c>
      <c r="BB206">
        <v>69</v>
      </c>
      <c r="BC206">
        <v>69.099999999999994</v>
      </c>
      <c r="BD206" t="s">
        <v>645</v>
      </c>
      <c r="BE206" t="str">
        <f t="shared" si="16"/>
        <v>69.1Mix_Land</v>
      </c>
      <c r="BF206">
        <v>1</v>
      </c>
      <c r="BM206">
        <v>86</v>
      </c>
      <c r="BN206">
        <v>86.2</v>
      </c>
      <c r="BO206" t="s">
        <v>468</v>
      </c>
      <c r="BP206" s="33">
        <v>2</v>
      </c>
      <c r="BR206">
        <v>86</v>
      </c>
      <c r="BS206">
        <v>86.2</v>
      </c>
      <c r="BT206" t="s">
        <v>468</v>
      </c>
      <c r="BU206" t="str">
        <f t="shared" si="17"/>
        <v>86.2Connectivity</v>
      </c>
      <c r="BV206">
        <v>2</v>
      </c>
      <c r="CC206">
        <v>71</v>
      </c>
      <c r="CD206">
        <v>71.3</v>
      </c>
      <c r="CE206" t="s">
        <v>17</v>
      </c>
      <c r="CF206" s="33">
        <v>1</v>
      </c>
      <c r="CH206">
        <v>71</v>
      </c>
      <c r="CI206">
        <v>71.3</v>
      </c>
      <c r="CJ206" t="s">
        <v>17</v>
      </c>
      <c r="CK206" t="str">
        <f t="shared" si="18"/>
        <v>71.3Emp_Den</v>
      </c>
      <c r="CL206">
        <v>1</v>
      </c>
    </row>
    <row r="207" spans="2:90" x14ac:dyDescent="0.25">
      <c r="B207">
        <v>51</v>
      </c>
      <c r="C207">
        <v>51.1</v>
      </c>
      <c r="D207" t="s">
        <v>32</v>
      </c>
      <c r="E207" s="33">
        <v>1</v>
      </c>
      <c r="G207">
        <v>51</v>
      </c>
      <c r="H207">
        <v>51.1</v>
      </c>
      <c r="I207" t="s">
        <v>32</v>
      </c>
      <c r="J207" t="str">
        <f t="shared" si="15"/>
        <v>51.1Act_Den</v>
      </c>
      <c r="K207">
        <v>1</v>
      </c>
      <c r="AW207">
        <v>69</v>
      </c>
      <c r="AX207">
        <v>69.099999999999994</v>
      </c>
      <c r="AY207" t="s">
        <v>42</v>
      </c>
      <c r="AZ207" s="33">
        <v>1</v>
      </c>
      <c r="BB207">
        <v>69</v>
      </c>
      <c r="BC207">
        <v>69.099999999999994</v>
      </c>
      <c r="BD207" t="s">
        <v>42</v>
      </c>
      <c r="BE207" t="str">
        <f t="shared" si="16"/>
        <v>69.1Pop_Den</v>
      </c>
      <c r="BF207">
        <v>1</v>
      </c>
      <c r="BM207">
        <v>86</v>
      </c>
      <c r="BN207">
        <v>86.2</v>
      </c>
      <c r="BO207" t="s">
        <v>17</v>
      </c>
      <c r="BP207" s="33">
        <v>1</v>
      </c>
      <c r="BR207">
        <v>86</v>
      </c>
      <c r="BS207">
        <v>86.2</v>
      </c>
      <c r="BT207" t="s">
        <v>17</v>
      </c>
      <c r="BU207" t="str">
        <f t="shared" si="17"/>
        <v>86.2Emp_Den</v>
      </c>
      <c r="BV207">
        <v>1</v>
      </c>
      <c r="CC207">
        <v>80</v>
      </c>
      <c r="CF207" s="33">
        <v>1</v>
      </c>
      <c r="CH207">
        <v>80</v>
      </c>
      <c r="CK207" t="str">
        <f t="shared" si="18"/>
        <v/>
      </c>
      <c r="CL207">
        <v>1</v>
      </c>
    </row>
    <row r="208" spans="2:90" x14ac:dyDescent="0.25">
      <c r="B208">
        <v>51</v>
      </c>
      <c r="C208">
        <v>51.1</v>
      </c>
      <c r="D208" t="s">
        <v>42</v>
      </c>
      <c r="E208" s="33">
        <v>1</v>
      </c>
      <c r="G208">
        <v>51</v>
      </c>
      <c r="H208">
        <v>51.1</v>
      </c>
      <c r="I208" t="s">
        <v>42</v>
      </c>
      <c r="J208" t="str">
        <f t="shared" si="15"/>
        <v>51.1Pop_Den</v>
      </c>
      <c r="K208">
        <v>1</v>
      </c>
      <c r="AW208">
        <v>70</v>
      </c>
      <c r="AZ208" s="33">
        <v>10</v>
      </c>
      <c r="BB208">
        <v>70</v>
      </c>
      <c r="BE208" t="str">
        <f t="shared" si="16"/>
        <v/>
      </c>
      <c r="BF208">
        <v>10</v>
      </c>
      <c r="BM208">
        <v>86</v>
      </c>
      <c r="BN208">
        <v>86.2</v>
      </c>
      <c r="BO208" t="s">
        <v>42</v>
      </c>
      <c r="BP208" s="33">
        <v>1</v>
      </c>
      <c r="BR208">
        <v>86</v>
      </c>
      <c r="BS208">
        <v>86.2</v>
      </c>
      <c r="BT208" t="s">
        <v>42</v>
      </c>
      <c r="BU208" t="str">
        <f t="shared" si="17"/>
        <v>86.2Pop_Den</v>
      </c>
      <c r="BV208">
        <v>1</v>
      </c>
      <c r="CC208">
        <v>80</v>
      </c>
      <c r="CD208">
        <v>80.099999999999994</v>
      </c>
      <c r="CF208" s="33">
        <v>1</v>
      </c>
      <c r="CH208">
        <v>80</v>
      </c>
      <c r="CI208">
        <v>80.099999999999994</v>
      </c>
      <c r="CK208" t="str">
        <f t="shared" si="18"/>
        <v>80.1</v>
      </c>
      <c r="CL208">
        <v>1</v>
      </c>
    </row>
    <row r="209" spans="2:90" x14ac:dyDescent="0.25">
      <c r="B209">
        <v>52</v>
      </c>
      <c r="E209" s="33">
        <v>4</v>
      </c>
      <c r="G209">
        <v>52</v>
      </c>
      <c r="J209" t="str">
        <f t="shared" si="15"/>
        <v/>
      </c>
      <c r="K209">
        <v>4</v>
      </c>
      <c r="AW209">
        <v>70</v>
      </c>
      <c r="AX209">
        <v>70.099999999999994</v>
      </c>
      <c r="AZ209" s="33">
        <v>1</v>
      </c>
      <c r="BB209">
        <v>70</v>
      </c>
      <c r="BC209">
        <v>70.099999999999994</v>
      </c>
      <c r="BE209" t="str">
        <f t="shared" si="16"/>
        <v>70.1</v>
      </c>
      <c r="BF209">
        <v>1</v>
      </c>
      <c r="BM209">
        <v>86</v>
      </c>
      <c r="BN209">
        <v>86.3</v>
      </c>
      <c r="BP209" s="33">
        <v>1</v>
      </c>
      <c r="BR209">
        <v>86</v>
      </c>
      <c r="BS209">
        <v>86.3</v>
      </c>
      <c r="BU209" t="str">
        <f t="shared" si="17"/>
        <v>86.3</v>
      </c>
      <c r="BV209">
        <v>1</v>
      </c>
      <c r="CC209">
        <v>80</v>
      </c>
      <c r="CD209">
        <v>80.099999999999994</v>
      </c>
      <c r="CE209" t="s">
        <v>645</v>
      </c>
      <c r="CF209" s="33">
        <v>1</v>
      </c>
      <c r="CH209">
        <v>80</v>
      </c>
      <c r="CI209">
        <v>80.099999999999994</v>
      </c>
      <c r="CJ209" t="s">
        <v>645</v>
      </c>
      <c r="CK209" t="str">
        <f t="shared" si="18"/>
        <v>80.1Mix_Land</v>
      </c>
      <c r="CL209">
        <v>1</v>
      </c>
    </row>
    <row r="210" spans="2:90" x14ac:dyDescent="0.25">
      <c r="B210">
        <v>52</v>
      </c>
      <c r="C210">
        <v>52.1</v>
      </c>
      <c r="E210" s="33">
        <v>4</v>
      </c>
      <c r="G210">
        <v>52</v>
      </c>
      <c r="H210">
        <v>52.1</v>
      </c>
      <c r="J210" t="str">
        <f t="shared" si="15"/>
        <v>52.1</v>
      </c>
      <c r="K210">
        <v>4</v>
      </c>
      <c r="AW210">
        <v>70</v>
      </c>
      <c r="AX210">
        <v>70.099999999999994</v>
      </c>
      <c r="AY210" t="s">
        <v>42</v>
      </c>
      <c r="AZ210" s="33">
        <v>1</v>
      </c>
      <c r="BB210">
        <v>70</v>
      </c>
      <c r="BC210">
        <v>70.099999999999994</v>
      </c>
      <c r="BD210" t="s">
        <v>42</v>
      </c>
      <c r="BE210" t="str">
        <f t="shared" si="16"/>
        <v>70.1Pop_Den</v>
      </c>
      <c r="BF210">
        <v>1</v>
      </c>
      <c r="BM210">
        <v>86</v>
      </c>
      <c r="BN210">
        <v>86.3</v>
      </c>
      <c r="BO210" t="s">
        <v>468</v>
      </c>
      <c r="BP210" s="33">
        <v>1</v>
      </c>
      <c r="BR210">
        <v>86</v>
      </c>
      <c r="BS210">
        <v>86.3</v>
      </c>
      <c r="BT210" t="s">
        <v>468</v>
      </c>
      <c r="BU210" t="str">
        <f t="shared" si="17"/>
        <v>86.3Connectivity</v>
      </c>
      <c r="BV210">
        <v>1</v>
      </c>
      <c r="CC210">
        <v>86</v>
      </c>
      <c r="CF210" s="33">
        <v>8</v>
      </c>
      <c r="CH210">
        <v>86</v>
      </c>
      <c r="CK210" t="str">
        <f t="shared" si="18"/>
        <v/>
      </c>
      <c r="CL210">
        <v>8</v>
      </c>
    </row>
    <row r="211" spans="2:90" x14ac:dyDescent="0.25">
      <c r="B211">
        <v>52</v>
      </c>
      <c r="C211">
        <v>52.1</v>
      </c>
      <c r="D211" t="s">
        <v>350</v>
      </c>
      <c r="E211" s="33">
        <v>1</v>
      </c>
      <c r="G211">
        <v>52</v>
      </c>
      <c r="H211">
        <v>52.1</v>
      </c>
      <c r="I211" t="s">
        <v>350</v>
      </c>
      <c r="J211" t="str">
        <f t="shared" si="15"/>
        <v>52.1Balance</v>
      </c>
      <c r="K211">
        <v>1</v>
      </c>
      <c r="AW211">
        <v>70</v>
      </c>
      <c r="AX211">
        <v>70.13</v>
      </c>
      <c r="AZ211" s="33">
        <v>2</v>
      </c>
      <c r="BB211">
        <v>70</v>
      </c>
      <c r="BC211">
        <v>70.13</v>
      </c>
      <c r="BE211" t="str">
        <f t="shared" si="16"/>
        <v>70.13</v>
      </c>
      <c r="BF211">
        <v>2</v>
      </c>
      <c r="BM211">
        <v>86</v>
      </c>
      <c r="BN211">
        <v>86.4</v>
      </c>
      <c r="BP211" s="33">
        <v>2</v>
      </c>
      <c r="BR211">
        <v>86</v>
      </c>
      <c r="BS211">
        <v>86.4</v>
      </c>
      <c r="BU211" t="str">
        <f t="shared" si="17"/>
        <v>86.4</v>
      </c>
      <c r="BV211">
        <v>2</v>
      </c>
      <c r="CC211">
        <v>86</v>
      </c>
      <c r="CD211">
        <v>86.1</v>
      </c>
      <c r="CF211" s="33">
        <v>1</v>
      </c>
      <c r="CH211">
        <v>86</v>
      </c>
      <c r="CI211">
        <v>86.1</v>
      </c>
      <c r="CK211" t="str">
        <f t="shared" si="18"/>
        <v>86.1</v>
      </c>
      <c r="CL211">
        <v>1</v>
      </c>
    </row>
    <row r="212" spans="2:90" x14ac:dyDescent="0.25">
      <c r="B212">
        <v>52</v>
      </c>
      <c r="C212">
        <v>52.1</v>
      </c>
      <c r="D212" t="s">
        <v>88</v>
      </c>
      <c r="E212" s="33">
        <v>1</v>
      </c>
      <c r="G212">
        <v>52</v>
      </c>
      <c r="H212">
        <v>52.1</v>
      </c>
      <c r="I212" t="s">
        <v>88</v>
      </c>
      <c r="J212" t="str">
        <f t="shared" si="15"/>
        <v>52.1Comm_Den</v>
      </c>
      <c r="K212">
        <v>1</v>
      </c>
      <c r="AW212">
        <v>70</v>
      </c>
      <c r="AX212">
        <v>70.13</v>
      </c>
      <c r="AY212" t="s">
        <v>17</v>
      </c>
      <c r="AZ212" s="33">
        <v>1</v>
      </c>
      <c r="BB212">
        <v>70</v>
      </c>
      <c r="BC212">
        <v>70.13</v>
      </c>
      <c r="BD212" t="s">
        <v>17</v>
      </c>
      <c r="BE212" t="str">
        <f t="shared" si="16"/>
        <v>70.13Emp_Den</v>
      </c>
      <c r="BF212">
        <v>1</v>
      </c>
      <c r="BM212">
        <v>86</v>
      </c>
      <c r="BN212">
        <v>86.4</v>
      </c>
      <c r="BO212" t="s">
        <v>17</v>
      </c>
      <c r="BP212" s="33">
        <v>1</v>
      </c>
      <c r="BR212">
        <v>86</v>
      </c>
      <c r="BS212">
        <v>86.4</v>
      </c>
      <c r="BT212" t="s">
        <v>17</v>
      </c>
      <c r="BU212" t="str">
        <f t="shared" si="17"/>
        <v>86.4Emp_Den</v>
      </c>
      <c r="BV212">
        <v>1</v>
      </c>
      <c r="CC212">
        <v>86</v>
      </c>
      <c r="CD212">
        <v>86.1</v>
      </c>
      <c r="CE212" t="s">
        <v>468</v>
      </c>
      <c r="CF212" s="33">
        <v>1</v>
      </c>
      <c r="CH212">
        <v>86</v>
      </c>
      <c r="CI212">
        <v>86.1</v>
      </c>
      <c r="CJ212" t="s">
        <v>468</v>
      </c>
      <c r="CK212" t="str">
        <f t="shared" si="18"/>
        <v>86.1Connectivity</v>
      </c>
      <c r="CL212">
        <v>1</v>
      </c>
    </row>
    <row r="213" spans="2:90" x14ac:dyDescent="0.25">
      <c r="B213">
        <v>52</v>
      </c>
      <c r="C213">
        <v>52.1</v>
      </c>
      <c r="D213" t="s">
        <v>468</v>
      </c>
      <c r="E213" s="33">
        <v>1</v>
      </c>
      <c r="G213">
        <v>52</v>
      </c>
      <c r="H213">
        <v>52.1</v>
      </c>
      <c r="I213" t="s">
        <v>468</v>
      </c>
      <c r="J213" t="str">
        <f t="shared" si="15"/>
        <v>52.1Connectivity</v>
      </c>
      <c r="K213">
        <v>1</v>
      </c>
      <c r="AW213">
        <v>70</v>
      </c>
      <c r="AX213">
        <v>70.13</v>
      </c>
      <c r="AY213" t="s">
        <v>42</v>
      </c>
      <c r="AZ213" s="33">
        <v>1</v>
      </c>
      <c r="BB213">
        <v>70</v>
      </c>
      <c r="BC213">
        <v>70.13</v>
      </c>
      <c r="BD213" t="s">
        <v>42</v>
      </c>
      <c r="BE213" t="str">
        <f t="shared" si="16"/>
        <v>70.13Pop_Den</v>
      </c>
      <c r="BF213">
        <v>1</v>
      </c>
      <c r="BM213">
        <v>86</v>
      </c>
      <c r="BN213">
        <v>86.4</v>
      </c>
      <c r="BO213" t="s">
        <v>709</v>
      </c>
      <c r="BP213" s="33">
        <v>1</v>
      </c>
      <c r="BR213">
        <v>86</v>
      </c>
      <c r="BS213">
        <v>86.4</v>
      </c>
      <c r="BT213" t="s">
        <v>709</v>
      </c>
      <c r="BU213" t="str">
        <f t="shared" si="17"/>
        <v>86.4Local_Access</v>
      </c>
      <c r="BV213">
        <v>1</v>
      </c>
      <c r="CC213">
        <v>86</v>
      </c>
      <c r="CD213">
        <v>86.2</v>
      </c>
      <c r="CF213" s="33">
        <v>4</v>
      </c>
      <c r="CH213">
        <v>86</v>
      </c>
      <c r="CI213">
        <v>86.2</v>
      </c>
      <c r="CK213" t="str">
        <f t="shared" si="18"/>
        <v>86.2</v>
      </c>
      <c r="CL213">
        <v>4</v>
      </c>
    </row>
    <row r="214" spans="2:90" x14ac:dyDescent="0.25">
      <c r="B214">
        <v>52</v>
      </c>
      <c r="C214">
        <v>52.1</v>
      </c>
      <c r="D214" t="s">
        <v>42</v>
      </c>
      <c r="E214" s="33">
        <v>1</v>
      </c>
      <c r="G214">
        <v>52</v>
      </c>
      <c r="H214">
        <v>52.1</v>
      </c>
      <c r="I214" t="s">
        <v>42</v>
      </c>
      <c r="J214" t="str">
        <f t="shared" si="15"/>
        <v>52.1Pop_Den</v>
      </c>
      <c r="K214">
        <v>1</v>
      </c>
      <c r="AW214">
        <v>70</v>
      </c>
      <c r="AX214">
        <v>70.2</v>
      </c>
      <c r="AZ214" s="33">
        <v>1</v>
      </c>
      <c r="BB214">
        <v>70</v>
      </c>
      <c r="BC214">
        <v>70.2</v>
      </c>
      <c r="BE214" t="str">
        <f t="shared" si="16"/>
        <v>70.2</v>
      </c>
      <c r="BF214">
        <v>1</v>
      </c>
      <c r="BM214">
        <v>88</v>
      </c>
      <c r="BP214" s="33">
        <v>3</v>
      </c>
      <c r="BR214">
        <v>88</v>
      </c>
      <c r="BU214" t="str">
        <f t="shared" si="17"/>
        <v/>
      </c>
      <c r="BV214">
        <v>3</v>
      </c>
      <c r="CC214">
        <v>86</v>
      </c>
      <c r="CD214">
        <v>86.2</v>
      </c>
      <c r="CE214" t="s">
        <v>468</v>
      </c>
      <c r="CF214" s="33">
        <v>2</v>
      </c>
      <c r="CH214">
        <v>86</v>
      </c>
      <c r="CI214">
        <v>86.2</v>
      </c>
      <c r="CJ214" t="s">
        <v>468</v>
      </c>
      <c r="CK214" t="str">
        <f t="shared" si="18"/>
        <v>86.2Connectivity</v>
      </c>
      <c r="CL214">
        <v>2</v>
      </c>
    </row>
    <row r="215" spans="2:90" x14ac:dyDescent="0.25">
      <c r="B215">
        <v>54</v>
      </c>
      <c r="E215" s="33">
        <v>12</v>
      </c>
      <c r="G215">
        <v>54</v>
      </c>
      <c r="J215" t="str">
        <f t="shared" si="15"/>
        <v/>
      </c>
      <c r="K215">
        <v>12</v>
      </c>
      <c r="AW215">
        <v>70</v>
      </c>
      <c r="AX215">
        <v>70.2</v>
      </c>
      <c r="AY215" t="s">
        <v>42</v>
      </c>
      <c r="AZ215" s="33">
        <v>1</v>
      </c>
      <c r="BB215">
        <v>70</v>
      </c>
      <c r="BC215">
        <v>70.2</v>
      </c>
      <c r="BD215" t="s">
        <v>42</v>
      </c>
      <c r="BE215" t="str">
        <f t="shared" si="16"/>
        <v>70.2Pop_Den</v>
      </c>
      <c r="BF215">
        <v>1</v>
      </c>
      <c r="BM215">
        <v>88</v>
      </c>
      <c r="BN215">
        <v>88.1</v>
      </c>
      <c r="BP215" s="33">
        <v>3</v>
      </c>
      <c r="BR215">
        <v>88</v>
      </c>
      <c r="BS215">
        <v>88.1</v>
      </c>
      <c r="BU215" t="str">
        <f t="shared" si="17"/>
        <v>88.1</v>
      </c>
      <c r="BV215">
        <v>3</v>
      </c>
      <c r="CC215">
        <v>86</v>
      </c>
      <c r="CD215">
        <v>86.2</v>
      </c>
      <c r="CE215" t="s">
        <v>17</v>
      </c>
      <c r="CF215" s="33">
        <v>1</v>
      </c>
      <c r="CH215">
        <v>86</v>
      </c>
      <c r="CI215">
        <v>86.2</v>
      </c>
      <c r="CJ215" t="s">
        <v>17</v>
      </c>
      <c r="CK215" t="str">
        <f t="shared" si="18"/>
        <v>86.2Emp_Den</v>
      </c>
      <c r="CL215">
        <v>1</v>
      </c>
    </row>
    <row r="216" spans="2:90" x14ac:dyDescent="0.25">
      <c r="B216">
        <v>54</v>
      </c>
      <c r="C216">
        <v>54.1</v>
      </c>
      <c r="E216" s="33">
        <v>4</v>
      </c>
      <c r="G216">
        <v>54</v>
      </c>
      <c r="H216">
        <v>54.1</v>
      </c>
      <c r="J216" t="str">
        <f t="shared" si="15"/>
        <v>54.1</v>
      </c>
      <c r="K216">
        <v>4</v>
      </c>
      <c r="AW216">
        <v>70</v>
      </c>
      <c r="AX216">
        <v>70.3</v>
      </c>
      <c r="AZ216" s="33">
        <v>1</v>
      </c>
      <c r="BB216">
        <v>70</v>
      </c>
      <c r="BC216">
        <v>70.3</v>
      </c>
      <c r="BE216" t="str">
        <f t="shared" si="16"/>
        <v>70.3</v>
      </c>
      <c r="BF216">
        <v>1</v>
      </c>
      <c r="BM216">
        <v>88</v>
      </c>
      <c r="BN216">
        <v>88.1</v>
      </c>
      <c r="BO216" t="s">
        <v>17</v>
      </c>
      <c r="BP216" s="33">
        <v>1</v>
      </c>
      <c r="BR216">
        <v>88</v>
      </c>
      <c r="BS216">
        <v>88.1</v>
      </c>
      <c r="BT216" t="s">
        <v>17</v>
      </c>
      <c r="BU216" t="str">
        <f t="shared" si="17"/>
        <v>88.1Emp_Den</v>
      </c>
      <c r="BV216">
        <v>1</v>
      </c>
      <c r="CC216">
        <v>86</v>
      </c>
      <c r="CD216">
        <v>86.2</v>
      </c>
      <c r="CE216" t="s">
        <v>42</v>
      </c>
      <c r="CF216" s="33">
        <v>1</v>
      </c>
      <c r="CH216">
        <v>86</v>
      </c>
      <c r="CI216">
        <v>86.2</v>
      </c>
      <c r="CJ216" t="s">
        <v>42</v>
      </c>
      <c r="CK216" t="str">
        <f t="shared" si="18"/>
        <v>86.2Pop_Den</v>
      </c>
      <c r="CL216">
        <v>1</v>
      </c>
    </row>
    <row r="217" spans="2:90" x14ac:dyDescent="0.25">
      <c r="B217">
        <v>54</v>
      </c>
      <c r="C217">
        <v>54.1</v>
      </c>
      <c r="D217" t="s">
        <v>468</v>
      </c>
      <c r="E217" s="33">
        <v>1</v>
      </c>
      <c r="G217">
        <v>54</v>
      </c>
      <c r="H217">
        <v>54.1</v>
      </c>
      <c r="I217" t="s">
        <v>468</v>
      </c>
      <c r="J217" t="str">
        <f t="shared" si="15"/>
        <v>54.1Connectivity</v>
      </c>
      <c r="K217">
        <v>1</v>
      </c>
      <c r="AW217">
        <v>70</v>
      </c>
      <c r="AX217">
        <v>70.3</v>
      </c>
      <c r="AY217" t="s">
        <v>42</v>
      </c>
      <c r="AZ217" s="33">
        <v>1</v>
      </c>
      <c r="BB217">
        <v>70</v>
      </c>
      <c r="BC217">
        <v>70.3</v>
      </c>
      <c r="BD217" t="s">
        <v>42</v>
      </c>
      <c r="BE217" t="str">
        <f t="shared" si="16"/>
        <v>70.3Pop_Den</v>
      </c>
      <c r="BF217">
        <v>1</v>
      </c>
      <c r="BM217">
        <v>88</v>
      </c>
      <c r="BN217">
        <v>88.1</v>
      </c>
      <c r="BO217" t="s">
        <v>645</v>
      </c>
      <c r="BP217" s="33">
        <v>1</v>
      </c>
      <c r="BR217">
        <v>88</v>
      </c>
      <c r="BS217">
        <v>88.1</v>
      </c>
      <c r="BT217" t="s">
        <v>645</v>
      </c>
      <c r="BU217" t="str">
        <f t="shared" si="17"/>
        <v>88.1Mix_Land</v>
      </c>
      <c r="BV217">
        <v>1</v>
      </c>
      <c r="CC217">
        <v>86</v>
      </c>
      <c r="CD217">
        <v>86.3</v>
      </c>
      <c r="CF217" s="33">
        <v>1</v>
      </c>
      <c r="CH217">
        <v>86</v>
      </c>
      <c r="CI217">
        <v>86.3</v>
      </c>
      <c r="CK217" t="str">
        <f t="shared" si="18"/>
        <v>86.3</v>
      </c>
      <c r="CL217">
        <v>1</v>
      </c>
    </row>
    <row r="218" spans="2:90" x14ac:dyDescent="0.25">
      <c r="B218">
        <v>54</v>
      </c>
      <c r="C218">
        <v>54.1</v>
      </c>
      <c r="D218" t="s">
        <v>711</v>
      </c>
      <c r="E218" s="33">
        <v>2</v>
      </c>
      <c r="G218">
        <v>54</v>
      </c>
      <c r="H218">
        <v>54.1</v>
      </c>
      <c r="I218" t="s">
        <v>711</v>
      </c>
      <c r="J218" t="str">
        <f t="shared" si="15"/>
        <v>54.1Mix_House</v>
      </c>
      <c r="K218">
        <v>2</v>
      </c>
      <c r="AW218">
        <v>70</v>
      </c>
      <c r="AX218">
        <v>70.400000000000006</v>
      </c>
      <c r="AZ218" s="33">
        <v>1</v>
      </c>
      <c r="BB218">
        <v>70</v>
      </c>
      <c r="BC218">
        <v>70.400000000000006</v>
      </c>
      <c r="BE218" t="str">
        <f t="shared" si="16"/>
        <v>70.4</v>
      </c>
      <c r="BF218">
        <v>1</v>
      </c>
      <c r="BM218">
        <v>88</v>
      </c>
      <c r="BN218">
        <v>88.1</v>
      </c>
      <c r="BO218" t="s">
        <v>42</v>
      </c>
      <c r="BP218" s="33">
        <v>1</v>
      </c>
      <c r="BR218">
        <v>88</v>
      </c>
      <c r="BS218">
        <v>88.1</v>
      </c>
      <c r="BT218" t="s">
        <v>42</v>
      </c>
      <c r="BU218" t="str">
        <f t="shared" si="17"/>
        <v>88.1Pop_Den</v>
      </c>
      <c r="BV218">
        <v>1</v>
      </c>
      <c r="CC218">
        <v>86</v>
      </c>
      <c r="CD218">
        <v>86.3</v>
      </c>
      <c r="CE218" t="s">
        <v>468</v>
      </c>
      <c r="CF218" s="33">
        <v>1</v>
      </c>
      <c r="CH218">
        <v>86</v>
      </c>
      <c r="CI218">
        <v>86.3</v>
      </c>
      <c r="CJ218" t="s">
        <v>468</v>
      </c>
      <c r="CK218" t="str">
        <f t="shared" si="18"/>
        <v>86.3Connectivity</v>
      </c>
      <c r="CL218">
        <v>1</v>
      </c>
    </row>
    <row r="219" spans="2:90" x14ac:dyDescent="0.25">
      <c r="B219">
        <v>54</v>
      </c>
      <c r="C219">
        <v>54.1</v>
      </c>
      <c r="D219" t="s">
        <v>645</v>
      </c>
      <c r="E219" s="33">
        <v>1</v>
      </c>
      <c r="G219">
        <v>54</v>
      </c>
      <c r="H219">
        <v>54.1</v>
      </c>
      <c r="I219" t="s">
        <v>645</v>
      </c>
      <c r="J219" t="str">
        <f t="shared" si="15"/>
        <v>54.1Mix_Land</v>
      </c>
      <c r="K219">
        <v>1</v>
      </c>
      <c r="AW219">
        <v>70</v>
      </c>
      <c r="AX219">
        <v>70.400000000000006</v>
      </c>
      <c r="AY219" t="s">
        <v>42</v>
      </c>
      <c r="AZ219" s="33">
        <v>1</v>
      </c>
      <c r="BB219">
        <v>70</v>
      </c>
      <c r="BC219">
        <v>70.400000000000006</v>
      </c>
      <c r="BD219" t="s">
        <v>42</v>
      </c>
      <c r="BE219" t="str">
        <f t="shared" si="16"/>
        <v>70.4Pop_Den</v>
      </c>
      <c r="BF219">
        <v>1</v>
      </c>
      <c r="BM219">
        <v>89</v>
      </c>
      <c r="BP219" s="33">
        <v>1</v>
      </c>
      <c r="BR219">
        <v>89</v>
      </c>
      <c r="BU219" t="str">
        <f t="shared" si="17"/>
        <v/>
      </c>
      <c r="BV219">
        <v>1</v>
      </c>
      <c r="CC219">
        <v>86</v>
      </c>
      <c r="CD219">
        <v>86.4</v>
      </c>
      <c r="CF219" s="33">
        <v>2</v>
      </c>
      <c r="CH219">
        <v>86</v>
      </c>
      <c r="CI219">
        <v>86.4</v>
      </c>
      <c r="CK219" t="str">
        <f t="shared" si="18"/>
        <v>86.4</v>
      </c>
      <c r="CL219">
        <v>2</v>
      </c>
    </row>
    <row r="220" spans="2:90" x14ac:dyDescent="0.25">
      <c r="B220">
        <v>54</v>
      </c>
      <c r="C220">
        <v>54.2</v>
      </c>
      <c r="E220" s="33">
        <v>4</v>
      </c>
      <c r="G220">
        <v>54</v>
      </c>
      <c r="H220">
        <v>54.2</v>
      </c>
      <c r="J220" t="str">
        <f t="shared" si="15"/>
        <v>54.2</v>
      </c>
      <c r="K220">
        <v>4</v>
      </c>
      <c r="AW220">
        <v>70</v>
      </c>
      <c r="AX220">
        <v>70.7</v>
      </c>
      <c r="AZ220" s="33">
        <v>1</v>
      </c>
      <c r="BB220">
        <v>70</v>
      </c>
      <c r="BC220">
        <v>70.7</v>
      </c>
      <c r="BE220" t="str">
        <f t="shared" si="16"/>
        <v>70.7</v>
      </c>
      <c r="BF220">
        <v>1</v>
      </c>
      <c r="BM220">
        <v>89</v>
      </c>
      <c r="BN220">
        <v>89.2</v>
      </c>
      <c r="BP220" s="33">
        <v>1</v>
      </c>
      <c r="BR220">
        <v>89</v>
      </c>
      <c r="BS220">
        <v>89.2</v>
      </c>
      <c r="BU220" t="str">
        <f t="shared" si="17"/>
        <v>89.2</v>
      </c>
      <c r="BV220">
        <v>1</v>
      </c>
      <c r="CC220">
        <v>86</v>
      </c>
      <c r="CD220">
        <v>86.4</v>
      </c>
      <c r="CE220" t="s">
        <v>17</v>
      </c>
      <c r="CF220" s="33">
        <v>1</v>
      </c>
      <c r="CH220">
        <v>86</v>
      </c>
      <c r="CI220">
        <v>86.4</v>
      </c>
      <c r="CJ220" t="s">
        <v>17</v>
      </c>
      <c r="CK220" t="str">
        <f t="shared" si="18"/>
        <v>86.4Emp_Den</v>
      </c>
      <c r="CL220">
        <v>1</v>
      </c>
    </row>
    <row r="221" spans="2:90" x14ac:dyDescent="0.25">
      <c r="B221">
        <v>54</v>
      </c>
      <c r="C221">
        <v>54.2</v>
      </c>
      <c r="D221" t="s">
        <v>468</v>
      </c>
      <c r="E221" s="33">
        <v>1</v>
      </c>
      <c r="G221">
        <v>54</v>
      </c>
      <c r="H221">
        <v>54.2</v>
      </c>
      <c r="I221" t="s">
        <v>468</v>
      </c>
      <c r="J221" t="str">
        <f t="shared" si="15"/>
        <v>54.2Connectivity</v>
      </c>
      <c r="K221">
        <v>1</v>
      </c>
      <c r="AW221">
        <v>70</v>
      </c>
      <c r="AX221">
        <v>70.7</v>
      </c>
      <c r="AY221" t="s">
        <v>17</v>
      </c>
      <c r="AZ221" s="33">
        <v>1</v>
      </c>
      <c r="BB221">
        <v>70</v>
      </c>
      <c r="BC221">
        <v>70.7</v>
      </c>
      <c r="BD221" t="s">
        <v>17</v>
      </c>
      <c r="BE221" t="str">
        <f t="shared" si="16"/>
        <v>70.7Emp_Den</v>
      </c>
      <c r="BF221">
        <v>1</v>
      </c>
      <c r="BM221">
        <v>89</v>
      </c>
      <c r="BN221">
        <v>89.2</v>
      </c>
      <c r="BO221" t="s">
        <v>17</v>
      </c>
      <c r="BP221" s="33">
        <v>1</v>
      </c>
      <c r="BR221">
        <v>89</v>
      </c>
      <c r="BS221">
        <v>89.2</v>
      </c>
      <c r="BT221" t="s">
        <v>17</v>
      </c>
      <c r="BU221" t="str">
        <f t="shared" si="17"/>
        <v>89.2Emp_Den</v>
      </c>
      <c r="BV221">
        <v>1</v>
      </c>
      <c r="CC221">
        <v>86</v>
      </c>
      <c r="CD221">
        <v>86.4</v>
      </c>
      <c r="CE221" t="s">
        <v>709</v>
      </c>
      <c r="CF221" s="33">
        <v>1</v>
      </c>
      <c r="CH221">
        <v>86</v>
      </c>
      <c r="CI221">
        <v>86.4</v>
      </c>
      <c r="CJ221" t="s">
        <v>709</v>
      </c>
      <c r="CK221" t="str">
        <f t="shared" si="18"/>
        <v>86.4Local_Access</v>
      </c>
      <c r="CL221">
        <v>1</v>
      </c>
    </row>
    <row r="222" spans="2:90" x14ac:dyDescent="0.25">
      <c r="B222">
        <v>54</v>
      </c>
      <c r="C222">
        <v>54.2</v>
      </c>
      <c r="D222" t="s">
        <v>711</v>
      </c>
      <c r="E222" s="33">
        <v>2</v>
      </c>
      <c r="G222">
        <v>54</v>
      </c>
      <c r="H222">
        <v>54.2</v>
      </c>
      <c r="I222" t="s">
        <v>711</v>
      </c>
      <c r="J222" t="str">
        <f t="shared" si="15"/>
        <v>54.2Mix_House</v>
      </c>
      <c r="K222">
        <v>2</v>
      </c>
      <c r="AW222">
        <v>70</v>
      </c>
      <c r="AX222">
        <v>70.8</v>
      </c>
      <c r="AZ222" s="33">
        <v>1</v>
      </c>
      <c r="BB222">
        <v>70</v>
      </c>
      <c r="BC222">
        <v>70.8</v>
      </c>
      <c r="BE222" t="str">
        <f t="shared" si="16"/>
        <v>70.8</v>
      </c>
      <c r="BF222">
        <v>1</v>
      </c>
      <c r="BM222">
        <v>91</v>
      </c>
      <c r="BP222" s="33">
        <v>3</v>
      </c>
      <c r="BR222">
        <v>91</v>
      </c>
      <c r="BU222" t="str">
        <f t="shared" si="17"/>
        <v/>
      </c>
      <c r="BV222">
        <v>3</v>
      </c>
      <c r="CC222">
        <v>88</v>
      </c>
      <c r="CF222" s="33">
        <v>3</v>
      </c>
      <c r="CH222">
        <v>88</v>
      </c>
      <c r="CK222" t="str">
        <f t="shared" si="18"/>
        <v/>
      </c>
      <c r="CL222">
        <v>3</v>
      </c>
    </row>
    <row r="223" spans="2:90" x14ac:dyDescent="0.25">
      <c r="B223">
        <v>54</v>
      </c>
      <c r="C223">
        <v>54.2</v>
      </c>
      <c r="D223" t="s">
        <v>645</v>
      </c>
      <c r="E223" s="33">
        <v>1</v>
      </c>
      <c r="G223">
        <v>54</v>
      </c>
      <c r="H223">
        <v>54.2</v>
      </c>
      <c r="I223" t="s">
        <v>645</v>
      </c>
      <c r="J223" t="str">
        <f t="shared" si="15"/>
        <v>54.2Mix_Land</v>
      </c>
      <c r="K223">
        <v>1</v>
      </c>
      <c r="AW223">
        <v>70</v>
      </c>
      <c r="AX223">
        <v>70.8</v>
      </c>
      <c r="AY223" t="s">
        <v>17</v>
      </c>
      <c r="AZ223" s="33">
        <v>1</v>
      </c>
      <c r="BB223">
        <v>70</v>
      </c>
      <c r="BC223">
        <v>70.8</v>
      </c>
      <c r="BD223" t="s">
        <v>17</v>
      </c>
      <c r="BE223" t="str">
        <f t="shared" si="16"/>
        <v>70.8Emp_Den</v>
      </c>
      <c r="BF223">
        <v>1</v>
      </c>
      <c r="BM223">
        <v>91</v>
      </c>
      <c r="BN223">
        <v>91.1</v>
      </c>
      <c r="BP223" s="33">
        <v>3</v>
      </c>
      <c r="BR223">
        <v>91</v>
      </c>
      <c r="BS223">
        <v>91.1</v>
      </c>
      <c r="BU223" t="str">
        <f t="shared" si="17"/>
        <v>91.1</v>
      </c>
      <c r="BV223">
        <v>3</v>
      </c>
      <c r="CC223">
        <v>88</v>
      </c>
      <c r="CD223">
        <v>88.1</v>
      </c>
      <c r="CF223" s="33">
        <v>3</v>
      </c>
      <c r="CH223">
        <v>88</v>
      </c>
      <c r="CI223">
        <v>88.1</v>
      </c>
      <c r="CK223" t="str">
        <f t="shared" si="18"/>
        <v>88.1</v>
      </c>
      <c r="CL223">
        <v>3</v>
      </c>
    </row>
    <row r="224" spans="2:90" x14ac:dyDescent="0.25">
      <c r="B224">
        <v>54</v>
      </c>
      <c r="C224">
        <v>54.3</v>
      </c>
      <c r="E224" s="33">
        <v>4</v>
      </c>
      <c r="G224">
        <v>54</v>
      </c>
      <c r="H224">
        <v>54.3</v>
      </c>
      <c r="J224" t="str">
        <f t="shared" si="15"/>
        <v>54.3</v>
      </c>
      <c r="K224">
        <v>4</v>
      </c>
      <c r="AW224">
        <v>70</v>
      </c>
      <c r="AX224">
        <v>70.900000000000006</v>
      </c>
      <c r="AZ224" s="33">
        <v>1</v>
      </c>
      <c r="BB224">
        <v>70</v>
      </c>
      <c r="BC224">
        <v>70.900000000000006</v>
      </c>
      <c r="BE224" t="str">
        <f t="shared" si="16"/>
        <v>70.9</v>
      </c>
      <c r="BF224">
        <v>1</v>
      </c>
      <c r="BM224">
        <v>91</v>
      </c>
      <c r="BN224">
        <v>91.1</v>
      </c>
      <c r="BO224" t="s">
        <v>709</v>
      </c>
      <c r="BP224" s="33">
        <v>3</v>
      </c>
      <c r="BR224">
        <v>91</v>
      </c>
      <c r="BS224">
        <v>91.1</v>
      </c>
      <c r="BT224" t="s">
        <v>709</v>
      </c>
      <c r="BU224" t="str">
        <f t="shared" si="17"/>
        <v>91.1Local_Access</v>
      </c>
      <c r="BV224">
        <v>3</v>
      </c>
      <c r="CC224">
        <v>88</v>
      </c>
      <c r="CD224">
        <v>88.1</v>
      </c>
      <c r="CE224" t="s">
        <v>17</v>
      </c>
      <c r="CF224" s="33">
        <v>1</v>
      </c>
      <c r="CH224">
        <v>88</v>
      </c>
      <c r="CI224">
        <v>88.1</v>
      </c>
      <c r="CJ224" t="s">
        <v>17</v>
      </c>
      <c r="CK224" t="str">
        <f t="shared" si="18"/>
        <v>88.1Emp_Den</v>
      </c>
      <c r="CL224">
        <v>1</v>
      </c>
    </row>
    <row r="225" spans="2:90" x14ac:dyDescent="0.25">
      <c r="B225">
        <v>54</v>
      </c>
      <c r="C225">
        <v>54.3</v>
      </c>
      <c r="D225" t="s">
        <v>468</v>
      </c>
      <c r="E225" s="33">
        <v>1</v>
      </c>
      <c r="G225">
        <v>54</v>
      </c>
      <c r="H225">
        <v>54.3</v>
      </c>
      <c r="I225" t="s">
        <v>468</v>
      </c>
      <c r="J225" t="str">
        <f t="shared" si="15"/>
        <v>54.3Connectivity</v>
      </c>
      <c r="K225">
        <v>1</v>
      </c>
      <c r="AW225">
        <v>70</v>
      </c>
      <c r="AX225">
        <v>70.900000000000006</v>
      </c>
      <c r="AY225" t="s">
        <v>17</v>
      </c>
      <c r="AZ225" s="33">
        <v>1</v>
      </c>
      <c r="BB225">
        <v>70</v>
      </c>
      <c r="BC225">
        <v>70.900000000000006</v>
      </c>
      <c r="BD225" t="s">
        <v>17</v>
      </c>
      <c r="BE225" t="str">
        <f t="shared" si="16"/>
        <v>70.9Emp_Den</v>
      </c>
      <c r="BF225">
        <v>1</v>
      </c>
      <c r="BM225">
        <v>93</v>
      </c>
      <c r="BP225" s="33">
        <v>3</v>
      </c>
      <c r="BR225">
        <v>93</v>
      </c>
      <c r="BU225" t="str">
        <f t="shared" si="17"/>
        <v/>
      </c>
      <c r="BV225">
        <v>3</v>
      </c>
      <c r="CC225">
        <v>88</v>
      </c>
      <c r="CD225">
        <v>88.1</v>
      </c>
      <c r="CE225" t="s">
        <v>645</v>
      </c>
      <c r="CF225" s="33">
        <v>1</v>
      </c>
      <c r="CH225">
        <v>88</v>
      </c>
      <c r="CI225">
        <v>88.1</v>
      </c>
      <c r="CJ225" t="s">
        <v>645</v>
      </c>
      <c r="CK225" t="str">
        <f t="shared" si="18"/>
        <v>88.1Mix_Land</v>
      </c>
      <c r="CL225">
        <v>1</v>
      </c>
    </row>
    <row r="226" spans="2:90" x14ac:dyDescent="0.25">
      <c r="B226">
        <v>54</v>
      </c>
      <c r="C226">
        <v>54.3</v>
      </c>
      <c r="D226" t="s">
        <v>711</v>
      </c>
      <c r="E226" s="33">
        <v>2</v>
      </c>
      <c r="G226">
        <v>54</v>
      </c>
      <c r="H226">
        <v>54.3</v>
      </c>
      <c r="I226" t="s">
        <v>711</v>
      </c>
      <c r="J226" t="str">
        <f t="shared" si="15"/>
        <v>54.3Mix_House</v>
      </c>
      <c r="K226">
        <v>2</v>
      </c>
      <c r="AW226">
        <v>70</v>
      </c>
      <c r="AX226" t="s">
        <v>178</v>
      </c>
      <c r="AZ226" s="33">
        <v>1</v>
      </c>
      <c r="BB226">
        <v>70</v>
      </c>
      <c r="BC226" t="s">
        <v>178</v>
      </c>
      <c r="BE226" t="str">
        <f t="shared" si="16"/>
        <v>70.10</v>
      </c>
      <c r="BF226">
        <v>1</v>
      </c>
      <c r="BM226">
        <v>93</v>
      </c>
      <c r="BN226">
        <v>93.1</v>
      </c>
      <c r="BP226" s="33">
        <v>3</v>
      </c>
      <c r="BR226">
        <v>93</v>
      </c>
      <c r="BS226">
        <v>93.1</v>
      </c>
      <c r="BU226" t="str">
        <f t="shared" si="17"/>
        <v>93.1</v>
      </c>
      <c r="BV226">
        <v>3</v>
      </c>
      <c r="CC226">
        <v>88</v>
      </c>
      <c r="CD226">
        <v>88.1</v>
      </c>
      <c r="CE226" t="s">
        <v>42</v>
      </c>
      <c r="CF226" s="33">
        <v>1</v>
      </c>
      <c r="CH226">
        <v>88</v>
      </c>
      <c r="CI226">
        <v>88.1</v>
      </c>
      <c r="CJ226" t="s">
        <v>42</v>
      </c>
      <c r="CK226" t="str">
        <f t="shared" si="18"/>
        <v>88.1Pop_Den</v>
      </c>
      <c r="CL226">
        <v>1</v>
      </c>
    </row>
    <row r="227" spans="2:90" x14ac:dyDescent="0.25">
      <c r="B227">
        <v>54</v>
      </c>
      <c r="C227">
        <v>54.3</v>
      </c>
      <c r="D227" t="s">
        <v>645</v>
      </c>
      <c r="E227" s="33">
        <v>1</v>
      </c>
      <c r="G227">
        <v>54</v>
      </c>
      <c r="H227">
        <v>54.3</v>
      </c>
      <c r="I227" t="s">
        <v>645</v>
      </c>
      <c r="J227" t="str">
        <f t="shared" si="15"/>
        <v>54.3Mix_Land</v>
      </c>
      <c r="K227">
        <v>1</v>
      </c>
      <c r="AW227">
        <v>70</v>
      </c>
      <c r="AX227" t="s">
        <v>178</v>
      </c>
      <c r="AY227" t="s">
        <v>17</v>
      </c>
      <c r="AZ227" s="33">
        <v>1</v>
      </c>
      <c r="BB227">
        <v>70</v>
      </c>
      <c r="BC227" t="s">
        <v>178</v>
      </c>
      <c r="BD227" t="s">
        <v>17</v>
      </c>
      <c r="BE227" t="str">
        <f t="shared" si="16"/>
        <v>70.10Emp_Den</v>
      </c>
      <c r="BF227">
        <v>1</v>
      </c>
      <c r="BM227">
        <v>93</v>
      </c>
      <c r="BN227">
        <v>93.1</v>
      </c>
      <c r="BO227" t="s">
        <v>350</v>
      </c>
      <c r="BP227" s="33">
        <v>1</v>
      </c>
      <c r="BR227">
        <v>93</v>
      </c>
      <c r="BS227">
        <v>93.1</v>
      </c>
      <c r="BT227" t="s">
        <v>350</v>
      </c>
      <c r="BU227" t="str">
        <f t="shared" si="17"/>
        <v>93.1Balance</v>
      </c>
      <c r="BV227">
        <v>1</v>
      </c>
      <c r="CC227">
        <v>89</v>
      </c>
      <c r="CF227" s="33">
        <v>1</v>
      </c>
      <c r="CH227">
        <v>89</v>
      </c>
      <c r="CK227" t="str">
        <f t="shared" si="18"/>
        <v/>
      </c>
      <c r="CL227">
        <v>1</v>
      </c>
    </row>
    <row r="228" spans="2:90" x14ac:dyDescent="0.25">
      <c r="B228">
        <v>55</v>
      </c>
      <c r="E228" s="33">
        <v>8</v>
      </c>
      <c r="G228">
        <v>55</v>
      </c>
      <c r="J228" t="str">
        <f t="shared" si="15"/>
        <v/>
      </c>
      <c r="K228">
        <v>8</v>
      </c>
      <c r="AW228">
        <v>71</v>
      </c>
      <c r="AZ228" s="33">
        <v>4</v>
      </c>
      <c r="BB228">
        <v>71</v>
      </c>
      <c r="BE228" t="str">
        <f t="shared" si="16"/>
        <v/>
      </c>
      <c r="BF228">
        <v>4</v>
      </c>
      <c r="BM228">
        <v>93</v>
      </c>
      <c r="BN228">
        <v>93.1</v>
      </c>
      <c r="BO228" t="s">
        <v>88</v>
      </c>
      <c r="BP228" s="33">
        <v>1</v>
      </c>
      <c r="BR228">
        <v>93</v>
      </c>
      <c r="BS228">
        <v>93.1</v>
      </c>
      <c r="BT228" t="s">
        <v>88</v>
      </c>
      <c r="BU228" t="str">
        <f t="shared" si="17"/>
        <v>93.1Comm_Den</v>
      </c>
      <c r="BV228">
        <v>1</v>
      </c>
      <c r="CC228">
        <v>89</v>
      </c>
      <c r="CD228">
        <v>89.2</v>
      </c>
      <c r="CF228" s="33">
        <v>1</v>
      </c>
      <c r="CH228">
        <v>89</v>
      </c>
      <c r="CI228">
        <v>89.2</v>
      </c>
      <c r="CK228" t="str">
        <f t="shared" si="18"/>
        <v>89.2</v>
      </c>
      <c r="CL228">
        <v>1</v>
      </c>
    </row>
    <row r="229" spans="2:90" x14ac:dyDescent="0.25">
      <c r="B229">
        <v>55</v>
      </c>
      <c r="C229">
        <v>55.1</v>
      </c>
      <c r="E229" s="33">
        <v>8</v>
      </c>
      <c r="G229">
        <v>55</v>
      </c>
      <c r="H229">
        <v>55.1</v>
      </c>
      <c r="J229" t="str">
        <f t="shared" si="15"/>
        <v>55.1</v>
      </c>
      <c r="K229">
        <v>8</v>
      </c>
      <c r="AW229">
        <v>71</v>
      </c>
      <c r="AX229">
        <v>71.099999999999994</v>
      </c>
      <c r="AZ229" s="33">
        <v>2</v>
      </c>
      <c r="BB229">
        <v>71</v>
      </c>
      <c r="BC229">
        <v>71.099999999999994</v>
      </c>
      <c r="BE229" t="str">
        <f t="shared" si="16"/>
        <v>71.1</v>
      </c>
      <c r="BF229">
        <v>2</v>
      </c>
      <c r="BM229">
        <v>93</v>
      </c>
      <c r="BN229">
        <v>93.1</v>
      </c>
      <c r="BO229" t="s">
        <v>42</v>
      </c>
      <c r="BP229" s="33">
        <v>1</v>
      </c>
      <c r="BR229">
        <v>93</v>
      </c>
      <c r="BS229">
        <v>93.1</v>
      </c>
      <c r="BT229" t="s">
        <v>42</v>
      </c>
      <c r="BU229" t="str">
        <f t="shared" si="17"/>
        <v>93.1Pop_Den</v>
      </c>
      <c r="BV229">
        <v>1</v>
      </c>
      <c r="CC229">
        <v>89</v>
      </c>
      <c r="CD229">
        <v>89.2</v>
      </c>
      <c r="CE229" t="s">
        <v>17</v>
      </c>
      <c r="CF229" s="33">
        <v>1</v>
      </c>
      <c r="CH229">
        <v>89</v>
      </c>
      <c r="CI229">
        <v>89.2</v>
      </c>
      <c r="CJ229" t="s">
        <v>17</v>
      </c>
      <c r="CK229" t="str">
        <f t="shared" si="18"/>
        <v>89.2Emp_Den</v>
      </c>
      <c r="CL229">
        <v>1</v>
      </c>
    </row>
    <row r="230" spans="2:90" x14ac:dyDescent="0.25">
      <c r="B230">
        <v>55</v>
      </c>
      <c r="C230">
        <v>55.1</v>
      </c>
      <c r="D230" t="s">
        <v>468</v>
      </c>
      <c r="E230" s="33">
        <v>3</v>
      </c>
      <c r="G230">
        <v>55</v>
      </c>
      <c r="H230">
        <v>55.1</v>
      </c>
      <c r="I230" t="s">
        <v>468</v>
      </c>
      <c r="J230" t="str">
        <f t="shared" si="15"/>
        <v>55.1Connectivity</v>
      </c>
      <c r="K230">
        <v>3</v>
      </c>
      <c r="AW230">
        <v>71</v>
      </c>
      <c r="AX230">
        <v>71.099999999999994</v>
      </c>
      <c r="AY230" t="s">
        <v>17</v>
      </c>
      <c r="AZ230" s="33">
        <v>1</v>
      </c>
      <c r="BB230">
        <v>71</v>
      </c>
      <c r="BC230">
        <v>71.099999999999994</v>
      </c>
      <c r="BD230" t="s">
        <v>17</v>
      </c>
      <c r="BE230" t="str">
        <f t="shared" si="16"/>
        <v>71.1Emp_Den</v>
      </c>
      <c r="BF230">
        <v>1</v>
      </c>
      <c r="BM230">
        <v>97</v>
      </c>
      <c r="BP230" s="33">
        <v>5</v>
      </c>
      <c r="BR230">
        <v>97</v>
      </c>
      <c r="BU230" t="str">
        <f t="shared" si="17"/>
        <v/>
      </c>
      <c r="BV230">
        <v>5</v>
      </c>
      <c r="CC230">
        <v>93</v>
      </c>
      <c r="CF230" s="33">
        <v>3</v>
      </c>
      <c r="CH230">
        <v>93</v>
      </c>
      <c r="CK230" t="str">
        <f t="shared" si="18"/>
        <v/>
      </c>
      <c r="CL230">
        <v>3</v>
      </c>
    </row>
    <row r="231" spans="2:90" x14ac:dyDescent="0.25">
      <c r="B231">
        <v>55</v>
      </c>
      <c r="C231">
        <v>55.1</v>
      </c>
      <c r="D231" t="s">
        <v>645</v>
      </c>
      <c r="E231" s="33">
        <v>1</v>
      </c>
      <c r="G231">
        <v>55</v>
      </c>
      <c r="H231">
        <v>55.1</v>
      </c>
      <c r="I231" t="s">
        <v>645</v>
      </c>
      <c r="J231" t="str">
        <f t="shared" si="15"/>
        <v>55.1Mix_Land</v>
      </c>
      <c r="K231">
        <v>1</v>
      </c>
      <c r="AW231">
        <v>71</v>
      </c>
      <c r="AX231">
        <v>71.099999999999994</v>
      </c>
      <c r="AY231" t="s">
        <v>42</v>
      </c>
      <c r="AZ231" s="33">
        <v>1</v>
      </c>
      <c r="BB231">
        <v>71</v>
      </c>
      <c r="BC231">
        <v>71.099999999999994</v>
      </c>
      <c r="BD231" t="s">
        <v>42</v>
      </c>
      <c r="BE231" t="str">
        <f t="shared" si="16"/>
        <v>71.1Pop_Den</v>
      </c>
      <c r="BF231">
        <v>1</v>
      </c>
      <c r="BM231">
        <v>97</v>
      </c>
      <c r="BN231">
        <v>97.1</v>
      </c>
      <c r="BP231" s="33">
        <v>2</v>
      </c>
      <c r="BR231">
        <v>97</v>
      </c>
      <c r="BS231">
        <v>97.1</v>
      </c>
      <c r="BU231" t="str">
        <f t="shared" si="17"/>
        <v>97.1</v>
      </c>
      <c r="BV231">
        <v>2</v>
      </c>
      <c r="CC231">
        <v>93</v>
      </c>
      <c r="CD231">
        <v>93.1</v>
      </c>
      <c r="CF231" s="33">
        <v>3</v>
      </c>
      <c r="CH231">
        <v>93</v>
      </c>
      <c r="CI231">
        <v>93.1</v>
      </c>
      <c r="CK231" t="str">
        <f t="shared" si="18"/>
        <v>93.1</v>
      </c>
      <c r="CL231">
        <v>3</v>
      </c>
    </row>
    <row r="232" spans="2:90" x14ac:dyDescent="0.25">
      <c r="B232">
        <v>55</v>
      </c>
      <c r="C232">
        <v>55.1</v>
      </c>
      <c r="D232" t="s">
        <v>1019</v>
      </c>
      <c r="E232" s="33">
        <v>4</v>
      </c>
      <c r="G232">
        <v>55</v>
      </c>
      <c r="H232">
        <v>55.1</v>
      </c>
      <c r="I232" t="s">
        <v>1019</v>
      </c>
      <c r="J232" t="str">
        <f t="shared" si="15"/>
        <v>55.1Safety</v>
      </c>
      <c r="K232">
        <v>4</v>
      </c>
      <c r="AW232">
        <v>71</v>
      </c>
      <c r="AX232">
        <v>71.2</v>
      </c>
      <c r="AZ232" s="33">
        <v>1</v>
      </c>
      <c r="BB232">
        <v>71</v>
      </c>
      <c r="BC232">
        <v>71.2</v>
      </c>
      <c r="BE232" t="str">
        <f t="shared" si="16"/>
        <v>71.2</v>
      </c>
      <c r="BF232">
        <v>1</v>
      </c>
      <c r="BM232">
        <v>97</v>
      </c>
      <c r="BN232">
        <v>97.1</v>
      </c>
      <c r="BO232" t="s">
        <v>88</v>
      </c>
      <c r="BP232" s="33">
        <v>1</v>
      </c>
      <c r="BR232">
        <v>97</v>
      </c>
      <c r="BS232">
        <v>97.1</v>
      </c>
      <c r="BT232" t="s">
        <v>88</v>
      </c>
      <c r="BU232" t="str">
        <f t="shared" si="17"/>
        <v>97.1Comm_Den</v>
      </c>
      <c r="BV232">
        <v>1</v>
      </c>
      <c r="CC232">
        <v>93</v>
      </c>
      <c r="CD232">
        <v>93.1</v>
      </c>
      <c r="CE232" t="s">
        <v>350</v>
      </c>
      <c r="CF232" s="33">
        <v>1</v>
      </c>
      <c r="CH232">
        <v>93</v>
      </c>
      <c r="CI232">
        <v>93.1</v>
      </c>
      <c r="CJ232" t="s">
        <v>350</v>
      </c>
      <c r="CK232" t="str">
        <f t="shared" si="18"/>
        <v>93.1Balance</v>
      </c>
      <c r="CL232">
        <v>1</v>
      </c>
    </row>
    <row r="233" spans="2:90" x14ac:dyDescent="0.25">
      <c r="B233">
        <v>58</v>
      </c>
      <c r="E233" s="33">
        <v>3</v>
      </c>
      <c r="G233">
        <v>58</v>
      </c>
      <c r="J233" t="str">
        <f t="shared" si="15"/>
        <v/>
      </c>
      <c r="K233">
        <v>3</v>
      </c>
      <c r="AW233">
        <v>71</v>
      </c>
      <c r="AX233">
        <v>71.2</v>
      </c>
      <c r="AY233" t="s">
        <v>17</v>
      </c>
      <c r="AZ233" s="33">
        <v>1</v>
      </c>
      <c r="BB233">
        <v>71</v>
      </c>
      <c r="BC233">
        <v>71.2</v>
      </c>
      <c r="BD233" t="s">
        <v>17</v>
      </c>
      <c r="BE233" t="str">
        <f t="shared" si="16"/>
        <v>71.2Emp_Den</v>
      </c>
      <c r="BF233">
        <v>1</v>
      </c>
      <c r="BM233">
        <v>97</v>
      </c>
      <c r="BN233">
        <v>97.1</v>
      </c>
      <c r="BO233" t="s">
        <v>42</v>
      </c>
      <c r="BP233" s="33">
        <v>1</v>
      </c>
      <c r="BR233">
        <v>97</v>
      </c>
      <c r="BS233">
        <v>97.1</v>
      </c>
      <c r="BT233" t="s">
        <v>42</v>
      </c>
      <c r="BU233" t="str">
        <f t="shared" si="17"/>
        <v>97.1Pop_Den</v>
      </c>
      <c r="BV233">
        <v>1</v>
      </c>
      <c r="CC233">
        <v>93</v>
      </c>
      <c r="CD233">
        <v>93.1</v>
      </c>
      <c r="CE233" t="s">
        <v>88</v>
      </c>
      <c r="CF233" s="33">
        <v>1</v>
      </c>
      <c r="CH233">
        <v>93</v>
      </c>
      <c r="CI233">
        <v>93.1</v>
      </c>
      <c r="CJ233" t="s">
        <v>88</v>
      </c>
      <c r="CK233" t="str">
        <f t="shared" si="18"/>
        <v>93.1Comm_Den</v>
      </c>
      <c r="CL233">
        <v>1</v>
      </c>
    </row>
    <row r="234" spans="2:90" x14ac:dyDescent="0.25">
      <c r="B234">
        <v>58</v>
      </c>
      <c r="C234">
        <v>58.1</v>
      </c>
      <c r="E234" s="33">
        <v>3</v>
      </c>
      <c r="G234">
        <v>58</v>
      </c>
      <c r="H234">
        <v>58.1</v>
      </c>
      <c r="J234" t="str">
        <f t="shared" si="15"/>
        <v>58.1</v>
      </c>
      <c r="K234">
        <v>3</v>
      </c>
      <c r="AW234">
        <v>71</v>
      </c>
      <c r="AX234">
        <v>71.3</v>
      </c>
      <c r="AZ234" s="33">
        <v>1</v>
      </c>
      <c r="BB234">
        <v>71</v>
      </c>
      <c r="BC234">
        <v>71.3</v>
      </c>
      <c r="BE234" t="str">
        <f t="shared" si="16"/>
        <v>71.3</v>
      </c>
      <c r="BF234">
        <v>1</v>
      </c>
      <c r="BM234">
        <v>97</v>
      </c>
      <c r="BN234">
        <v>97.2</v>
      </c>
      <c r="BP234" s="33">
        <v>2</v>
      </c>
      <c r="BR234">
        <v>97</v>
      </c>
      <c r="BS234">
        <v>97.2</v>
      </c>
      <c r="BU234" t="str">
        <f t="shared" si="17"/>
        <v>97.2</v>
      </c>
      <c r="BV234">
        <v>2</v>
      </c>
      <c r="CC234">
        <v>93</v>
      </c>
      <c r="CD234">
        <v>93.1</v>
      </c>
      <c r="CE234" t="s">
        <v>42</v>
      </c>
      <c r="CF234" s="33">
        <v>1</v>
      </c>
      <c r="CH234">
        <v>93</v>
      </c>
      <c r="CI234">
        <v>93.1</v>
      </c>
      <c r="CJ234" t="s">
        <v>42</v>
      </c>
      <c r="CK234" t="str">
        <f t="shared" si="18"/>
        <v>93.1Pop_Den</v>
      </c>
      <c r="CL234">
        <v>1</v>
      </c>
    </row>
    <row r="235" spans="2:90" x14ac:dyDescent="0.25">
      <c r="B235">
        <v>58</v>
      </c>
      <c r="C235">
        <v>58.1</v>
      </c>
      <c r="D235" t="s">
        <v>709</v>
      </c>
      <c r="E235" s="33">
        <v>1</v>
      </c>
      <c r="G235">
        <v>58</v>
      </c>
      <c r="H235">
        <v>58.1</v>
      </c>
      <c r="I235" t="s">
        <v>709</v>
      </c>
      <c r="J235" t="str">
        <f t="shared" si="15"/>
        <v>58.1Local_Access</v>
      </c>
      <c r="K235">
        <v>1</v>
      </c>
      <c r="AW235">
        <v>71</v>
      </c>
      <c r="AX235">
        <v>71.3</v>
      </c>
      <c r="AY235" t="s">
        <v>17</v>
      </c>
      <c r="AZ235" s="33">
        <v>1</v>
      </c>
      <c r="BB235">
        <v>71</v>
      </c>
      <c r="BC235">
        <v>71.3</v>
      </c>
      <c r="BD235" t="s">
        <v>17</v>
      </c>
      <c r="BE235" t="str">
        <f t="shared" si="16"/>
        <v>71.3Emp_Den</v>
      </c>
      <c r="BF235">
        <v>1</v>
      </c>
      <c r="BM235">
        <v>97</v>
      </c>
      <c r="BN235">
        <v>97.2</v>
      </c>
      <c r="BO235" t="s">
        <v>88</v>
      </c>
      <c r="BP235" s="33">
        <v>1</v>
      </c>
      <c r="BR235">
        <v>97</v>
      </c>
      <c r="BS235">
        <v>97.2</v>
      </c>
      <c r="BT235" t="s">
        <v>88</v>
      </c>
      <c r="BU235" t="str">
        <f t="shared" si="17"/>
        <v>97.2Comm_Den</v>
      </c>
      <c r="BV235">
        <v>1</v>
      </c>
      <c r="CC235">
        <v>97</v>
      </c>
      <c r="CF235" s="33">
        <v>5</v>
      </c>
      <c r="CH235">
        <v>97</v>
      </c>
      <c r="CK235" t="str">
        <f t="shared" si="18"/>
        <v/>
      </c>
      <c r="CL235">
        <v>5</v>
      </c>
    </row>
    <row r="236" spans="2:90" x14ac:dyDescent="0.25">
      <c r="B236">
        <v>58</v>
      </c>
      <c r="C236">
        <v>58.1</v>
      </c>
      <c r="D236" t="s">
        <v>711</v>
      </c>
      <c r="E236" s="33">
        <v>1</v>
      </c>
      <c r="G236">
        <v>58</v>
      </c>
      <c r="H236">
        <v>58.1</v>
      </c>
      <c r="I236" t="s">
        <v>711</v>
      </c>
      <c r="J236" t="str">
        <f t="shared" si="15"/>
        <v>58.1Mix_House</v>
      </c>
      <c r="K236">
        <v>1</v>
      </c>
      <c r="AW236">
        <v>72</v>
      </c>
      <c r="AZ236" s="33">
        <v>8</v>
      </c>
      <c r="BB236">
        <v>72</v>
      </c>
      <c r="BE236" t="str">
        <f t="shared" si="16"/>
        <v/>
      </c>
      <c r="BF236">
        <v>8</v>
      </c>
      <c r="BM236">
        <v>97</v>
      </c>
      <c r="BN236">
        <v>97.2</v>
      </c>
      <c r="BO236" t="s">
        <v>42</v>
      </c>
      <c r="BP236" s="33">
        <v>1</v>
      </c>
      <c r="BR236">
        <v>97</v>
      </c>
      <c r="BS236">
        <v>97.2</v>
      </c>
      <c r="BT236" t="s">
        <v>42</v>
      </c>
      <c r="BU236" t="str">
        <f t="shared" si="17"/>
        <v>97.2Pop_Den</v>
      </c>
      <c r="BV236">
        <v>1</v>
      </c>
      <c r="CC236">
        <v>97</v>
      </c>
      <c r="CD236">
        <v>97.1</v>
      </c>
      <c r="CF236" s="33">
        <v>2</v>
      </c>
      <c r="CH236">
        <v>97</v>
      </c>
      <c r="CI236">
        <v>97.1</v>
      </c>
      <c r="CK236" t="str">
        <f t="shared" si="18"/>
        <v>97.1</v>
      </c>
      <c r="CL236">
        <v>2</v>
      </c>
    </row>
    <row r="237" spans="2:90" x14ac:dyDescent="0.25">
      <c r="B237">
        <v>58</v>
      </c>
      <c r="C237">
        <v>58.1</v>
      </c>
      <c r="D237" t="s">
        <v>645</v>
      </c>
      <c r="E237" s="33">
        <v>1</v>
      </c>
      <c r="G237">
        <v>58</v>
      </c>
      <c r="H237">
        <v>58.1</v>
      </c>
      <c r="I237" t="s">
        <v>645</v>
      </c>
      <c r="J237" t="str">
        <f t="shared" si="15"/>
        <v>58.1Mix_Land</v>
      </c>
      <c r="K237">
        <v>1</v>
      </c>
      <c r="AW237">
        <v>72</v>
      </c>
      <c r="AX237">
        <v>72.099999999999994</v>
      </c>
      <c r="AZ237" s="33">
        <v>2</v>
      </c>
      <c r="BB237">
        <v>72</v>
      </c>
      <c r="BC237">
        <v>72.099999999999994</v>
      </c>
      <c r="BE237" t="str">
        <f t="shared" si="16"/>
        <v>72.1</v>
      </c>
      <c r="BF237">
        <v>2</v>
      </c>
      <c r="BM237">
        <v>97</v>
      </c>
      <c r="BN237">
        <v>97.3</v>
      </c>
      <c r="BP237" s="33">
        <v>1</v>
      </c>
      <c r="BR237">
        <v>97</v>
      </c>
      <c r="BS237">
        <v>97.3</v>
      </c>
      <c r="BU237" t="str">
        <f t="shared" si="17"/>
        <v>97.3</v>
      </c>
      <c r="BV237">
        <v>1</v>
      </c>
      <c r="CC237">
        <v>97</v>
      </c>
      <c r="CD237">
        <v>97.1</v>
      </c>
      <c r="CE237" t="s">
        <v>88</v>
      </c>
      <c r="CF237" s="33">
        <v>1</v>
      </c>
      <c r="CH237">
        <v>97</v>
      </c>
      <c r="CI237">
        <v>97.1</v>
      </c>
      <c r="CJ237" t="s">
        <v>88</v>
      </c>
      <c r="CK237" t="str">
        <f t="shared" si="18"/>
        <v>97.1Comm_Den</v>
      </c>
      <c r="CL237">
        <v>1</v>
      </c>
    </row>
    <row r="238" spans="2:90" x14ac:dyDescent="0.25">
      <c r="B238">
        <v>59</v>
      </c>
      <c r="E238" s="33">
        <v>3</v>
      </c>
      <c r="G238">
        <v>59</v>
      </c>
      <c r="J238" t="str">
        <f t="shared" si="15"/>
        <v/>
      </c>
      <c r="K238">
        <v>3</v>
      </c>
      <c r="AW238">
        <v>72</v>
      </c>
      <c r="AX238">
        <v>72.099999999999994</v>
      </c>
      <c r="AY238" t="s">
        <v>17</v>
      </c>
      <c r="AZ238" s="33">
        <v>1</v>
      </c>
      <c r="BB238">
        <v>72</v>
      </c>
      <c r="BC238">
        <v>72.099999999999994</v>
      </c>
      <c r="BD238" t="s">
        <v>17</v>
      </c>
      <c r="BE238" t="str">
        <f t="shared" si="16"/>
        <v>72.1Emp_Den</v>
      </c>
      <c r="BF238">
        <v>1</v>
      </c>
      <c r="BM238">
        <v>97</v>
      </c>
      <c r="BN238">
        <v>97.3</v>
      </c>
      <c r="BO238" t="s">
        <v>88</v>
      </c>
      <c r="BP238" s="33">
        <v>1</v>
      </c>
      <c r="BR238">
        <v>97</v>
      </c>
      <c r="BS238">
        <v>97.3</v>
      </c>
      <c r="BT238" t="s">
        <v>88</v>
      </c>
      <c r="BU238" t="str">
        <f t="shared" si="17"/>
        <v>97.3Comm_Den</v>
      </c>
      <c r="BV238">
        <v>1</v>
      </c>
      <c r="CC238">
        <v>97</v>
      </c>
      <c r="CD238">
        <v>97.1</v>
      </c>
      <c r="CE238" t="s">
        <v>42</v>
      </c>
      <c r="CF238" s="33">
        <v>1</v>
      </c>
      <c r="CH238">
        <v>97</v>
      </c>
      <c r="CI238">
        <v>97.1</v>
      </c>
      <c r="CJ238" t="s">
        <v>42</v>
      </c>
      <c r="CK238" t="str">
        <f t="shared" si="18"/>
        <v>97.1Pop_Den</v>
      </c>
      <c r="CL238">
        <v>1</v>
      </c>
    </row>
    <row r="239" spans="2:90" x14ac:dyDescent="0.25">
      <c r="B239">
        <v>59</v>
      </c>
      <c r="C239">
        <v>59.1</v>
      </c>
      <c r="E239" s="33">
        <v>1</v>
      </c>
      <c r="G239">
        <v>59</v>
      </c>
      <c r="H239">
        <v>59.1</v>
      </c>
      <c r="J239" t="str">
        <f t="shared" si="15"/>
        <v>59.1</v>
      </c>
      <c r="K239">
        <v>1</v>
      </c>
      <c r="AW239">
        <v>72</v>
      </c>
      <c r="AX239">
        <v>72.099999999999994</v>
      </c>
      <c r="AY239" t="s">
        <v>42</v>
      </c>
      <c r="AZ239" s="33">
        <v>1</v>
      </c>
      <c r="BB239">
        <v>72</v>
      </c>
      <c r="BC239">
        <v>72.099999999999994</v>
      </c>
      <c r="BD239" t="s">
        <v>42</v>
      </c>
      <c r="BE239" t="str">
        <f t="shared" si="16"/>
        <v>72.1Pop_Den</v>
      </c>
      <c r="BF239">
        <v>1</v>
      </c>
      <c r="BM239">
        <v>98</v>
      </c>
      <c r="BP239" s="33">
        <v>2</v>
      </c>
      <c r="BR239">
        <v>98</v>
      </c>
      <c r="BU239" t="str">
        <f t="shared" si="17"/>
        <v/>
      </c>
      <c r="BV239">
        <v>2</v>
      </c>
      <c r="CC239">
        <v>97</v>
      </c>
      <c r="CD239">
        <v>97.2</v>
      </c>
      <c r="CF239" s="33">
        <v>2</v>
      </c>
      <c r="CH239">
        <v>97</v>
      </c>
      <c r="CI239">
        <v>97.2</v>
      </c>
      <c r="CK239" t="str">
        <f t="shared" si="18"/>
        <v>97.2</v>
      </c>
      <c r="CL239">
        <v>2</v>
      </c>
    </row>
    <row r="240" spans="2:90" x14ac:dyDescent="0.25">
      <c r="B240">
        <v>59</v>
      </c>
      <c r="C240">
        <v>59.1</v>
      </c>
      <c r="D240" t="s">
        <v>17</v>
      </c>
      <c r="E240" s="33">
        <v>1</v>
      </c>
      <c r="G240">
        <v>59</v>
      </c>
      <c r="H240">
        <v>59.1</v>
      </c>
      <c r="I240" t="s">
        <v>17</v>
      </c>
      <c r="J240" t="str">
        <f t="shared" si="15"/>
        <v>59.1Emp_Den</v>
      </c>
      <c r="K240">
        <v>1</v>
      </c>
      <c r="AW240">
        <v>72</v>
      </c>
      <c r="AX240">
        <v>72.2</v>
      </c>
      <c r="AZ240" s="33">
        <v>2</v>
      </c>
      <c r="BB240">
        <v>72</v>
      </c>
      <c r="BC240">
        <v>72.2</v>
      </c>
      <c r="BE240" t="str">
        <f t="shared" si="16"/>
        <v>72.2</v>
      </c>
      <c r="BF240">
        <v>2</v>
      </c>
      <c r="BM240">
        <v>98</v>
      </c>
      <c r="BN240">
        <v>98.1</v>
      </c>
      <c r="BP240" s="33">
        <v>1</v>
      </c>
      <c r="BR240">
        <v>98</v>
      </c>
      <c r="BS240">
        <v>98.1</v>
      </c>
      <c r="BU240" t="str">
        <f t="shared" si="17"/>
        <v>98.1</v>
      </c>
      <c r="BV240">
        <v>1</v>
      </c>
      <c r="CC240">
        <v>97</v>
      </c>
      <c r="CD240">
        <v>97.2</v>
      </c>
      <c r="CE240" t="s">
        <v>88</v>
      </c>
      <c r="CF240" s="33">
        <v>1</v>
      </c>
      <c r="CH240">
        <v>97</v>
      </c>
      <c r="CI240">
        <v>97.2</v>
      </c>
      <c r="CJ240" t="s">
        <v>88</v>
      </c>
      <c r="CK240" t="str">
        <f t="shared" si="18"/>
        <v>97.2Comm_Den</v>
      </c>
      <c r="CL240">
        <v>1</v>
      </c>
    </row>
    <row r="241" spans="2:90" x14ac:dyDescent="0.25">
      <c r="B241">
        <v>59</v>
      </c>
      <c r="C241">
        <v>59.2</v>
      </c>
      <c r="E241" s="33">
        <v>1</v>
      </c>
      <c r="G241">
        <v>59</v>
      </c>
      <c r="H241">
        <v>59.2</v>
      </c>
      <c r="J241" t="str">
        <f t="shared" si="15"/>
        <v>59.2</v>
      </c>
      <c r="K241">
        <v>1</v>
      </c>
      <c r="AW241">
        <v>72</v>
      </c>
      <c r="AX241">
        <v>72.2</v>
      </c>
      <c r="AY241" t="s">
        <v>17</v>
      </c>
      <c r="AZ241" s="33">
        <v>1</v>
      </c>
      <c r="BB241">
        <v>72</v>
      </c>
      <c r="BC241">
        <v>72.2</v>
      </c>
      <c r="BD241" t="s">
        <v>17</v>
      </c>
      <c r="BE241" t="str">
        <f t="shared" si="16"/>
        <v>72.2Emp_Den</v>
      </c>
      <c r="BF241">
        <v>1</v>
      </c>
      <c r="BM241">
        <v>98</v>
      </c>
      <c r="BN241">
        <v>98.1</v>
      </c>
      <c r="BO241" t="s">
        <v>17</v>
      </c>
      <c r="BP241" s="33">
        <v>1</v>
      </c>
      <c r="BR241">
        <v>98</v>
      </c>
      <c r="BS241">
        <v>98.1</v>
      </c>
      <c r="BT241" t="s">
        <v>17</v>
      </c>
      <c r="BU241" t="str">
        <f t="shared" si="17"/>
        <v>98.1Emp_Den</v>
      </c>
      <c r="BV241">
        <v>1</v>
      </c>
      <c r="CC241">
        <v>97</v>
      </c>
      <c r="CD241">
        <v>97.2</v>
      </c>
      <c r="CE241" t="s">
        <v>42</v>
      </c>
      <c r="CF241" s="33">
        <v>1</v>
      </c>
      <c r="CH241">
        <v>97</v>
      </c>
      <c r="CI241">
        <v>97.2</v>
      </c>
      <c r="CJ241" t="s">
        <v>42</v>
      </c>
      <c r="CK241" t="str">
        <f t="shared" si="18"/>
        <v>97.2Pop_Den</v>
      </c>
      <c r="CL241">
        <v>1</v>
      </c>
    </row>
    <row r="242" spans="2:90" x14ac:dyDescent="0.25">
      <c r="B242">
        <v>59</v>
      </c>
      <c r="C242">
        <v>59.2</v>
      </c>
      <c r="D242" t="s">
        <v>17</v>
      </c>
      <c r="E242" s="33">
        <v>1</v>
      </c>
      <c r="G242">
        <v>59</v>
      </c>
      <c r="H242">
        <v>59.2</v>
      </c>
      <c r="I242" t="s">
        <v>17</v>
      </c>
      <c r="J242" t="str">
        <f t="shared" si="15"/>
        <v>59.2Emp_Den</v>
      </c>
      <c r="K242">
        <v>1</v>
      </c>
      <c r="AW242">
        <v>72</v>
      </c>
      <c r="AX242">
        <v>72.2</v>
      </c>
      <c r="AY242" t="s">
        <v>42</v>
      </c>
      <c r="AZ242" s="33">
        <v>1</v>
      </c>
      <c r="BB242">
        <v>72</v>
      </c>
      <c r="BC242">
        <v>72.2</v>
      </c>
      <c r="BD242" t="s">
        <v>42</v>
      </c>
      <c r="BE242" t="str">
        <f t="shared" si="16"/>
        <v>72.2Pop_Den</v>
      </c>
      <c r="BF242">
        <v>1</v>
      </c>
      <c r="BM242">
        <v>98</v>
      </c>
      <c r="BN242">
        <v>98.2</v>
      </c>
      <c r="BP242" s="33">
        <v>1</v>
      </c>
      <c r="BR242">
        <v>98</v>
      </c>
      <c r="BS242">
        <v>98.2</v>
      </c>
      <c r="BU242" t="str">
        <f t="shared" si="17"/>
        <v>98.2</v>
      </c>
      <c r="BV242">
        <v>1</v>
      </c>
      <c r="CC242">
        <v>97</v>
      </c>
      <c r="CD242">
        <v>97.3</v>
      </c>
      <c r="CF242" s="33">
        <v>1</v>
      </c>
      <c r="CH242">
        <v>97</v>
      </c>
      <c r="CI242">
        <v>97.3</v>
      </c>
      <c r="CK242" t="str">
        <f t="shared" si="18"/>
        <v>97.3</v>
      </c>
      <c r="CL242">
        <v>1</v>
      </c>
    </row>
    <row r="243" spans="2:90" x14ac:dyDescent="0.25">
      <c r="B243">
        <v>59</v>
      </c>
      <c r="C243">
        <v>59.6</v>
      </c>
      <c r="E243" s="33">
        <v>1</v>
      </c>
      <c r="G243">
        <v>59</v>
      </c>
      <c r="H243">
        <v>59.6</v>
      </c>
      <c r="J243" t="str">
        <f t="shared" si="15"/>
        <v>59.6</v>
      </c>
      <c r="K243">
        <v>1</v>
      </c>
      <c r="AW243">
        <v>72</v>
      </c>
      <c r="AX243">
        <v>72.3</v>
      </c>
      <c r="AZ243" s="33">
        <v>2</v>
      </c>
      <c r="BB243">
        <v>72</v>
      </c>
      <c r="BC243">
        <v>72.3</v>
      </c>
      <c r="BE243" t="str">
        <f t="shared" si="16"/>
        <v>72.3</v>
      </c>
      <c r="BF243">
        <v>2</v>
      </c>
      <c r="BM243">
        <v>98</v>
      </c>
      <c r="BN243">
        <v>98.2</v>
      </c>
      <c r="BO243" t="s">
        <v>42</v>
      </c>
      <c r="BP243" s="33">
        <v>1</v>
      </c>
      <c r="BR243">
        <v>98</v>
      </c>
      <c r="BS243">
        <v>98.2</v>
      </c>
      <c r="BT243" t="s">
        <v>42</v>
      </c>
      <c r="BU243" t="str">
        <f t="shared" si="17"/>
        <v>98.2Pop_Den</v>
      </c>
      <c r="BV243">
        <v>1</v>
      </c>
      <c r="CC243">
        <v>97</v>
      </c>
      <c r="CD243">
        <v>97.3</v>
      </c>
      <c r="CE243" t="s">
        <v>88</v>
      </c>
      <c r="CF243" s="33">
        <v>1</v>
      </c>
      <c r="CH243">
        <v>97</v>
      </c>
      <c r="CI243">
        <v>97.3</v>
      </c>
      <c r="CJ243" t="s">
        <v>88</v>
      </c>
      <c r="CK243" t="str">
        <f t="shared" si="18"/>
        <v>97.3Comm_Den</v>
      </c>
      <c r="CL243">
        <v>1</v>
      </c>
    </row>
    <row r="244" spans="2:90" x14ac:dyDescent="0.25">
      <c r="B244">
        <v>59</v>
      </c>
      <c r="C244">
        <v>59.6</v>
      </c>
      <c r="D244" t="s">
        <v>17</v>
      </c>
      <c r="E244" s="33">
        <v>1</v>
      </c>
      <c r="G244">
        <v>59</v>
      </c>
      <c r="H244">
        <v>59.6</v>
      </c>
      <c r="I244" t="s">
        <v>17</v>
      </c>
      <c r="J244" t="str">
        <f t="shared" si="15"/>
        <v>59.6Emp_Den</v>
      </c>
      <c r="K244">
        <v>1</v>
      </c>
      <c r="AW244">
        <v>72</v>
      </c>
      <c r="AX244">
        <v>72.3</v>
      </c>
      <c r="AY244" t="s">
        <v>17</v>
      </c>
      <c r="AZ244" s="33">
        <v>1</v>
      </c>
      <c r="BB244">
        <v>72</v>
      </c>
      <c r="BC244">
        <v>72.3</v>
      </c>
      <c r="BD244" t="s">
        <v>17</v>
      </c>
      <c r="BE244" t="str">
        <f t="shared" si="16"/>
        <v>72.3Emp_Den</v>
      </c>
      <c r="BF244">
        <v>1</v>
      </c>
      <c r="BM244">
        <v>100</v>
      </c>
      <c r="BP244" s="33">
        <v>2</v>
      </c>
      <c r="BR244">
        <v>100</v>
      </c>
      <c r="BU244" t="str">
        <f t="shared" si="17"/>
        <v/>
      </c>
      <c r="BV244">
        <v>2</v>
      </c>
      <c r="CC244">
        <v>98</v>
      </c>
      <c r="CF244" s="33">
        <v>2</v>
      </c>
      <c r="CH244">
        <v>98</v>
      </c>
      <c r="CK244" t="str">
        <f t="shared" si="18"/>
        <v/>
      </c>
      <c r="CL244">
        <v>2</v>
      </c>
    </row>
    <row r="245" spans="2:90" x14ac:dyDescent="0.25">
      <c r="B245">
        <v>60</v>
      </c>
      <c r="E245" s="33">
        <v>1</v>
      </c>
      <c r="G245">
        <v>60</v>
      </c>
      <c r="J245" t="str">
        <f t="shared" si="15"/>
        <v/>
      </c>
      <c r="K245">
        <v>1</v>
      </c>
      <c r="AW245">
        <v>72</v>
      </c>
      <c r="AX245">
        <v>72.3</v>
      </c>
      <c r="AY245" t="s">
        <v>42</v>
      </c>
      <c r="AZ245" s="33">
        <v>1</v>
      </c>
      <c r="BB245">
        <v>72</v>
      </c>
      <c r="BC245">
        <v>72.3</v>
      </c>
      <c r="BD245" t="s">
        <v>42</v>
      </c>
      <c r="BE245" t="str">
        <f t="shared" si="16"/>
        <v>72.3Pop_Den</v>
      </c>
      <c r="BF245">
        <v>1</v>
      </c>
      <c r="BM245">
        <v>100</v>
      </c>
      <c r="BN245">
        <v>100.1</v>
      </c>
      <c r="BP245" s="33">
        <v>2</v>
      </c>
      <c r="BR245">
        <v>100</v>
      </c>
      <c r="BS245">
        <v>100.1</v>
      </c>
      <c r="BU245" t="str">
        <f t="shared" si="17"/>
        <v>100.1</v>
      </c>
      <c r="BV245">
        <v>2</v>
      </c>
      <c r="CC245">
        <v>98</v>
      </c>
      <c r="CD245">
        <v>98.1</v>
      </c>
      <c r="CF245" s="33">
        <v>1</v>
      </c>
      <c r="CH245">
        <v>98</v>
      </c>
      <c r="CI245">
        <v>98.1</v>
      </c>
      <c r="CK245" t="str">
        <f t="shared" si="18"/>
        <v>98.1</v>
      </c>
      <c r="CL245">
        <v>1</v>
      </c>
    </row>
    <row r="246" spans="2:90" x14ac:dyDescent="0.25">
      <c r="B246">
        <v>60</v>
      </c>
      <c r="C246">
        <v>60.1</v>
      </c>
      <c r="E246" s="33">
        <v>1</v>
      </c>
      <c r="G246">
        <v>60</v>
      </c>
      <c r="H246">
        <v>60.1</v>
      </c>
      <c r="J246" t="str">
        <f t="shared" si="15"/>
        <v>60.1</v>
      </c>
      <c r="K246">
        <v>1</v>
      </c>
      <c r="AW246">
        <v>72</v>
      </c>
      <c r="AX246">
        <v>72.400000000000006</v>
      </c>
      <c r="AZ246" s="33">
        <v>2</v>
      </c>
      <c r="BB246">
        <v>72</v>
      </c>
      <c r="BC246">
        <v>72.400000000000006</v>
      </c>
      <c r="BE246" t="str">
        <f t="shared" si="16"/>
        <v>72.4</v>
      </c>
      <c r="BF246">
        <v>2</v>
      </c>
      <c r="BM246">
        <v>100</v>
      </c>
      <c r="BN246">
        <v>100.1</v>
      </c>
      <c r="BO246" t="s">
        <v>88</v>
      </c>
      <c r="BP246" s="33">
        <v>1</v>
      </c>
      <c r="BR246">
        <v>100</v>
      </c>
      <c r="BS246">
        <v>100.1</v>
      </c>
      <c r="BT246" t="s">
        <v>88</v>
      </c>
      <c r="BU246" t="str">
        <f t="shared" si="17"/>
        <v>100.1Comm_Den</v>
      </c>
      <c r="BV246">
        <v>1</v>
      </c>
      <c r="CC246">
        <v>98</v>
      </c>
      <c r="CD246">
        <v>98.1</v>
      </c>
      <c r="CE246" t="s">
        <v>17</v>
      </c>
      <c r="CF246" s="33">
        <v>1</v>
      </c>
      <c r="CH246">
        <v>98</v>
      </c>
      <c r="CI246">
        <v>98.1</v>
      </c>
      <c r="CJ246" t="s">
        <v>17</v>
      </c>
      <c r="CK246" t="str">
        <f t="shared" si="18"/>
        <v>98.1Emp_Den</v>
      </c>
      <c r="CL246">
        <v>1</v>
      </c>
    </row>
    <row r="247" spans="2:90" x14ac:dyDescent="0.25">
      <c r="B247">
        <v>60</v>
      </c>
      <c r="C247">
        <v>60.1</v>
      </c>
      <c r="D247" t="s">
        <v>42</v>
      </c>
      <c r="E247" s="33">
        <v>1</v>
      </c>
      <c r="G247">
        <v>60</v>
      </c>
      <c r="H247">
        <v>60.1</v>
      </c>
      <c r="I247" t="s">
        <v>42</v>
      </c>
      <c r="J247" t="str">
        <f t="shared" si="15"/>
        <v>60.1Pop_Den</v>
      </c>
      <c r="K247">
        <v>1</v>
      </c>
      <c r="AW247">
        <v>72</v>
      </c>
      <c r="AX247">
        <v>72.400000000000006</v>
      </c>
      <c r="AY247" t="s">
        <v>17</v>
      </c>
      <c r="AZ247" s="33">
        <v>1</v>
      </c>
      <c r="BB247">
        <v>72</v>
      </c>
      <c r="BC247">
        <v>72.400000000000006</v>
      </c>
      <c r="BD247" t="s">
        <v>17</v>
      </c>
      <c r="BE247" t="str">
        <f t="shared" si="16"/>
        <v>72.4Emp_Den</v>
      </c>
      <c r="BF247">
        <v>1</v>
      </c>
      <c r="BM247">
        <v>100</v>
      </c>
      <c r="BN247">
        <v>100.1</v>
      </c>
      <c r="BO247" t="s">
        <v>468</v>
      </c>
      <c r="BP247" s="33">
        <v>1</v>
      </c>
      <c r="BR247">
        <v>100</v>
      </c>
      <c r="BS247">
        <v>100.1</v>
      </c>
      <c r="BT247" t="s">
        <v>468</v>
      </c>
      <c r="BU247" t="str">
        <f t="shared" si="17"/>
        <v>100.1Connectivity</v>
      </c>
      <c r="BV247">
        <v>1</v>
      </c>
      <c r="CC247">
        <v>98</v>
      </c>
      <c r="CD247">
        <v>98.2</v>
      </c>
      <c r="CF247" s="33">
        <v>1</v>
      </c>
      <c r="CH247">
        <v>98</v>
      </c>
      <c r="CI247">
        <v>98.2</v>
      </c>
      <c r="CK247" t="str">
        <f t="shared" si="18"/>
        <v>98.2</v>
      </c>
      <c r="CL247">
        <v>1</v>
      </c>
    </row>
    <row r="248" spans="2:90" x14ac:dyDescent="0.25">
      <c r="B248">
        <v>62</v>
      </c>
      <c r="E248" s="33">
        <v>1</v>
      </c>
      <c r="G248">
        <v>62</v>
      </c>
      <c r="J248" t="str">
        <f t="shared" si="15"/>
        <v/>
      </c>
      <c r="K248">
        <v>1</v>
      </c>
      <c r="AW248">
        <v>72</v>
      </c>
      <c r="AX248">
        <v>72.400000000000006</v>
      </c>
      <c r="AY248" t="s">
        <v>42</v>
      </c>
      <c r="AZ248" s="33">
        <v>1</v>
      </c>
      <c r="BB248">
        <v>72</v>
      </c>
      <c r="BC248">
        <v>72.400000000000006</v>
      </c>
      <c r="BD248" t="s">
        <v>42</v>
      </c>
      <c r="BE248" t="str">
        <f t="shared" si="16"/>
        <v>72.4Pop_Den</v>
      </c>
      <c r="BF248">
        <v>1</v>
      </c>
      <c r="BM248">
        <v>102</v>
      </c>
      <c r="BP248" s="33">
        <v>2</v>
      </c>
      <c r="BR248">
        <v>102</v>
      </c>
      <c r="BU248" t="str">
        <f t="shared" si="17"/>
        <v/>
      </c>
      <c r="BV248">
        <v>2</v>
      </c>
      <c r="CC248">
        <v>98</v>
      </c>
      <c r="CD248">
        <v>98.2</v>
      </c>
      <c r="CE248" t="s">
        <v>42</v>
      </c>
      <c r="CF248" s="33">
        <v>1</v>
      </c>
      <c r="CH248">
        <v>98</v>
      </c>
      <c r="CI248">
        <v>98.2</v>
      </c>
      <c r="CJ248" t="s">
        <v>42</v>
      </c>
      <c r="CK248" t="str">
        <f t="shared" si="18"/>
        <v>98.2Pop_Den</v>
      </c>
      <c r="CL248">
        <v>1</v>
      </c>
    </row>
    <row r="249" spans="2:90" x14ac:dyDescent="0.25">
      <c r="B249">
        <v>62</v>
      </c>
      <c r="C249">
        <v>62.1</v>
      </c>
      <c r="E249" s="33">
        <v>1</v>
      </c>
      <c r="G249">
        <v>62</v>
      </c>
      <c r="H249">
        <v>62.1</v>
      </c>
      <c r="J249" t="str">
        <f t="shared" si="15"/>
        <v>62.1</v>
      </c>
      <c r="K249">
        <v>1</v>
      </c>
      <c r="AW249">
        <v>73</v>
      </c>
      <c r="AZ249" s="33">
        <v>3</v>
      </c>
      <c r="BB249">
        <v>73</v>
      </c>
      <c r="BE249" t="str">
        <f t="shared" si="16"/>
        <v/>
      </c>
      <c r="BF249">
        <v>3</v>
      </c>
      <c r="BM249">
        <v>102</v>
      </c>
      <c r="BN249">
        <v>102.1</v>
      </c>
      <c r="BP249" s="33">
        <v>2</v>
      </c>
      <c r="BR249">
        <v>102</v>
      </c>
      <c r="BS249">
        <v>102.1</v>
      </c>
      <c r="BU249" t="str">
        <f t="shared" si="17"/>
        <v>102.1</v>
      </c>
      <c r="BV249">
        <v>2</v>
      </c>
      <c r="CC249">
        <v>102</v>
      </c>
      <c r="CF249" s="33">
        <v>2</v>
      </c>
      <c r="CH249">
        <v>102</v>
      </c>
      <c r="CK249" t="str">
        <f t="shared" si="18"/>
        <v/>
      </c>
      <c r="CL249">
        <v>2</v>
      </c>
    </row>
    <row r="250" spans="2:90" x14ac:dyDescent="0.25">
      <c r="B250">
        <v>62</v>
      </c>
      <c r="C250">
        <v>62.1</v>
      </c>
      <c r="D250" t="s">
        <v>17</v>
      </c>
      <c r="E250" s="33">
        <v>1</v>
      </c>
      <c r="G250">
        <v>62</v>
      </c>
      <c r="H250">
        <v>62.1</v>
      </c>
      <c r="I250" t="s">
        <v>17</v>
      </c>
      <c r="J250" t="str">
        <f t="shared" si="15"/>
        <v>62.1Emp_Den</v>
      </c>
      <c r="K250">
        <v>1</v>
      </c>
      <c r="AW250">
        <v>73</v>
      </c>
      <c r="AX250">
        <v>73.150000000000006</v>
      </c>
      <c r="AZ250" s="33">
        <v>3</v>
      </c>
      <c r="BB250">
        <v>73</v>
      </c>
      <c r="BC250">
        <v>73.150000000000006</v>
      </c>
      <c r="BE250" t="str">
        <f t="shared" si="16"/>
        <v>73.15</v>
      </c>
      <c r="BF250">
        <v>3</v>
      </c>
      <c r="BM250">
        <v>102</v>
      </c>
      <c r="BN250">
        <v>102.1</v>
      </c>
      <c r="BO250" t="s">
        <v>32</v>
      </c>
      <c r="BP250" s="33">
        <v>1</v>
      </c>
      <c r="BR250">
        <v>102</v>
      </c>
      <c r="BS250">
        <v>102.1</v>
      </c>
      <c r="BT250" t="s">
        <v>32</v>
      </c>
      <c r="BU250" t="str">
        <f t="shared" si="17"/>
        <v>102.1Act_Den</v>
      </c>
      <c r="BV250">
        <v>1</v>
      </c>
      <c r="CC250">
        <v>102</v>
      </c>
      <c r="CD250">
        <v>102.1</v>
      </c>
      <c r="CF250" s="33">
        <v>2</v>
      </c>
      <c r="CH250">
        <v>102</v>
      </c>
      <c r="CI250">
        <v>102.1</v>
      </c>
      <c r="CK250" t="str">
        <f t="shared" si="18"/>
        <v>102.1</v>
      </c>
      <c r="CL250">
        <v>2</v>
      </c>
    </row>
    <row r="251" spans="2:90" x14ac:dyDescent="0.25">
      <c r="B251">
        <v>64</v>
      </c>
      <c r="E251" s="33">
        <v>1</v>
      </c>
      <c r="G251">
        <v>64</v>
      </c>
      <c r="J251" t="str">
        <f t="shared" si="15"/>
        <v/>
      </c>
      <c r="K251">
        <v>1</v>
      </c>
      <c r="AW251">
        <v>73</v>
      </c>
      <c r="AX251">
        <v>73.150000000000006</v>
      </c>
      <c r="AY251" t="s">
        <v>334</v>
      </c>
      <c r="AZ251" s="33">
        <v>1</v>
      </c>
      <c r="BB251">
        <v>73</v>
      </c>
      <c r="BC251">
        <v>73.150000000000006</v>
      </c>
      <c r="BD251" t="s">
        <v>334</v>
      </c>
      <c r="BE251" t="str">
        <f t="shared" si="16"/>
        <v>73.15Amenity</v>
      </c>
      <c r="BF251">
        <v>1</v>
      </c>
      <c r="BM251">
        <v>102</v>
      </c>
      <c r="BN251">
        <v>102.1</v>
      </c>
      <c r="BO251" t="s">
        <v>468</v>
      </c>
      <c r="BP251" s="33">
        <v>1</v>
      </c>
      <c r="BR251">
        <v>102</v>
      </c>
      <c r="BS251">
        <v>102.1</v>
      </c>
      <c r="BT251" t="s">
        <v>468</v>
      </c>
      <c r="BU251" t="str">
        <f t="shared" si="17"/>
        <v>102.1Connectivity</v>
      </c>
      <c r="BV251">
        <v>1</v>
      </c>
      <c r="CC251">
        <v>102</v>
      </c>
      <c r="CD251">
        <v>102.1</v>
      </c>
      <c r="CE251" t="s">
        <v>32</v>
      </c>
      <c r="CF251" s="33">
        <v>1</v>
      </c>
      <c r="CH251">
        <v>102</v>
      </c>
      <c r="CI251">
        <v>102.1</v>
      </c>
      <c r="CJ251" t="s">
        <v>32</v>
      </c>
      <c r="CK251" t="str">
        <f t="shared" si="18"/>
        <v>102.1Act_Den</v>
      </c>
      <c r="CL251">
        <v>1</v>
      </c>
    </row>
    <row r="252" spans="2:90" x14ac:dyDescent="0.25">
      <c r="B252">
        <v>64</v>
      </c>
      <c r="C252">
        <v>64.099999999999994</v>
      </c>
      <c r="E252" s="33">
        <v>1</v>
      </c>
      <c r="G252">
        <v>64</v>
      </c>
      <c r="H252">
        <v>64.099999999999994</v>
      </c>
      <c r="J252" t="str">
        <f t="shared" si="15"/>
        <v>64.1</v>
      </c>
      <c r="K252">
        <v>1</v>
      </c>
      <c r="AW252">
        <v>73</v>
      </c>
      <c r="AX252">
        <v>73.150000000000006</v>
      </c>
      <c r="AY252" t="s">
        <v>468</v>
      </c>
      <c r="AZ252" s="33">
        <v>1</v>
      </c>
      <c r="BB252">
        <v>73</v>
      </c>
      <c r="BC252">
        <v>73.150000000000006</v>
      </c>
      <c r="BD252" t="s">
        <v>468</v>
      </c>
      <c r="BE252" t="str">
        <f t="shared" si="16"/>
        <v>73.15Connectivity</v>
      </c>
      <c r="BF252">
        <v>1</v>
      </c>
      <c r="BM252">
        <v>103</v>
      </c>
      <c r="BP252" s="33">
        <v>5</v>
      </c>
      <c r="BR252">
        <v>103</v>
      </c>
      <c r="BU252" t="str">
        <f t="shared" si="17"/>
        <v/>
      </c>
      <c r="BV252">
        <v>5</v>
      </c>
      <c r="CC252">
        <v>102</v>
      </c>
      <c r="CD252">
        <v>102.1</v>
      </c>
      <c r="CE252" t="s">
        <v>468</v>
      </c>
      <c r="CF252" s="33">
        <v>1</v>
      </c>
      <c r="CH252">
        <v>102</v>
      </c>
      <c r="CI252">
        <v>102.1</v>
      </c>
      <c r="CJ252" t="s">
        <v>468</v>
      </c>
      <c r="CK252" t="str">
        <f t="shared" si="18"/>
        <v>102.1Connectivity</v>
      </c>
      <c r="CL252">
        <v>1</v>
      </c>
    </row>
    <row r="253" spans="2:90" x14ac:dyDescent="0.25">
      <c r="B253">
        <v>64</v>
      </c>
      <c r="C253">
        <v>64.099999999999994</v>
      </c>
      <c r="D253" t="s">
        <v>17</v>
      </c>
      <c r="E253" s="33">
        <v>1</v>
      </c>
      <c r="G253">
        <v>64</v>
      </c>
      <c r="H253">
        <v>64.099999999999994</v>
      </c>
      <c r="I253" t="s">
        <v>17</v>
      </c>
      <c r="J253" t="str">
        <f t="shared" si="15"/>
        <v>64.1Emp_Den</v>
      </c>
      <c r="K253">
        <v>1</v>
      </c>
      <c r="AW253">
        <v>73</v>
      </c>
      <c r="AX253">
        <v>73.150000000000006</v>
      </c>
      <c r="AY253" t="s">
        <v>645</v>
      </c>
      <c r="AZ253" s="33">
        <v>1</v>
      </c>
      <c r="BB253">
        <v>73</v>
      </c>
      <c r="BC253">
        <v>73.150000000000006</v>
      </c>
      <c r="BD253" t="s">
        <v>645</v>
      </c>
      <c r="BE253" t="str">
        <f t="shared" si="16"/>
        <v>73.15Mix_Land</v>
      </c>
      <c r="BF253">
        <v>1</v>
      </c>
      <c r="BM253">
        <v>103</v>
      </c>
      <c r="BN253">
        <v>103.1</v>
      </c>
      <c r="BP253" s="33">
        <v>5</v>
      </c>
      <c r="BR253">
        <v>103</v>
      </c>
      <c r="BS253">
        <v>103.1</v>
      </c>
      <c r="BU253" t="str">
        <f t="shared" si="17"/>
        <v>103.1</v>
      </c>
      <c r="BV253">
        <v>5</v>
      </c>
      <c r="CC253">
        <v>103</v>
      </c>
      <c r="CF253" s="33">
        <v>5</v>
      </c>
      <c r="CH253">
        <v>103</v>
      </c>
      <c r="CK253" t="str">
        <f t="shared" si="18"/>
        <v/>
      </c>
      <c r="CL253">
        <v>5</v>
      </c>
    </row>
    <row r="254" spans="2:90" x14ac:dyDescent="0.25">
      <c r="B254">
        <v>65</v>
      </c>
      <c r="E254" s="33">
        <v>88</v>
      </c>
      <c r="G254">
        <v>65</v>
      </c>
      <c r="J254" t="str">
        <f t="shared" si="15"/>
        <v/>
      </c>
      <c r="K254">
        <v>88</v>
      </c>
      <c r="AW254">
        <v>76</v>
      </c>
      <c r="AZ254" s="33">
        <v>2</v>
      </c>
      <c r="BB254">
        <v>76</v>
      </c>
      <c r="BE254" t="str">
        <f t="shared" si="16"/>
        <v/>
      </c>
      <c r="BF254">
        <v>2</v>
      </c>
      <c r="BM254">
        <v>103</v>
      </c>
      <c r="BN254">
        <v>103.1</v>
      </c>
      <c r="BO254" t="s">
        <v>32</v>
      </c>
      <c r="BP254" s="33">
        <v>1</v>
      </c>
      <c r="BR254">
        <v>103</v>
      </c>
      <c r="BS254">
        <v>103.1</v>
      </c>
      <c r="BT254" t="s">
        <v>32</v>
      </c>
      <c r="BU254" t="str">
        <f t="shared" si="17"/>
        <v>103.1Act_Den</v>
      </c>
      <c r="BV254">
        <v>1</v>
      </c>
      <c r="CC254">
        <v>103</v>
      </c>
      <c r="CD254">
        <v>103.1</v>
      </c>
      <c r="CF254" s="33">
        <v>5</v>
      </c>
      <c r="CH254">
        <v>103</v>
      </c>
      <c r="CI254">
        <v>103.1</v>
      </c>
      <c r="CK254" t="str">
        <f t="shared" si="18"/>
        <v>103.1</v>
      </c>
      <c r="CL254">
        <v>5</v>
      </c>
    </row>
    <row r="255" spans="2:90" x14ac:dyDescent="0.25">
      <c r="B255">
        <v>65</v>
      </c>
      <c r="C255">
        <v>65.099999999999994</v>
      </c>
      <c r="E255" s="33">
        <v>18</v>
      </c>
      <c r="G255">
        <v>65</v>
      </c>
      <c r="H255">
        <v>65.099999999999994</v>
      </c>
      <c r="J255" t="str">
        <f t="shared" si="15"/>
        <v>65.1</v>
      </c>
      <c r="K255">
        <v>18</v>
      </c>
      <c r="AW255">
        <v>76</v>
      </c>
      <c r="AX255">
        <v>76.099999999999994</v>
      </c>
      <c r="AZ255" s="33">
        <v>2</v>
      </c>
      <c r="BB255">
        <v>76</v>
      </c>
      <c r="BC255">
        <v>76.099999999999994</v>
      </c>
      <c r="BE255" t="str">
        <f t="shared" si="16"/>
        <v>76.1</v>
      </c>
      <c r="BF255">
        <v>2</v>
      </c>
      <c r="BM255">
        <v>103</v>
      </c>
      <c r="BN255">
        <v>103.1</v>
      </c>
      <c r="BO255" t="s">
        <v>350</v>
      </c>
      <c r="BP255" s="33">
        <v>1</v>
      </c>
      <c r="BR255">
        <v>103</v>
      </c>
      <c r="BS255">
        <v>103.1</v>
      </c>
      <c r="BT255" t="s">
        <v>350</v>
      </c>
      <c r="BU255" t="str">
        <f t="shared" si="17"/>
        <v>103.1Balance</v>
      </c>
      <c r="BV255">
        <v>1</v>
      </c>
      <c r="CC255">
        <v>103</v>
      </c>
      <c r="CD255">
        <v>103.1</v>
      </c>
      <c r="CE255" t="s">
        <v>32</v>
      </c>
      <c r="CF255" s="33">
        <v>1</v>
      </c>
      <c r="CH255">
        <v>103</v>
      </c>
      <c r="CI255">
        <v>103.1</v>
      </c>
      <c r="CJ255" t="s">
        <v>32</v>
      </c>
      <c r="CK255" t="str">
        <f t="shared" si="18"/>
        <v>103.1Act_Den</v>
      </c>
      <c r="CL255">
        <v>1</v>
      </c>
    </row>
    <row r="256" spans="2:90" x14ac:dyDescent="0.25">
      <c r="B256">
        <v>65</v>
      </c>
      <c r="C256">
        <v>65.099999999999994</v>
      </c>
      <c r="D256" t="s">
        <v>350</v>
      </c>
      <c r="E256" s="33">
        <v>6</v>
      </c>
      <c r="G256">
        <v>65</v>
      </c>
      <c r="H256">
        <v>65.099999999999994</v>
      </c>
      <c r="I256" t="s">
        <v>350</v>
      </c>
      <c r="J256" t="str">
        <f t="shared" si="15"/>
        <v>65.1Balance</v>
      </c>
      <c r="K256">
        <v>6</v>
      </c>
      <c r="AW256">
        <v>76</v>
      </c>
      <c r="AX256">
        <v>76.099999999999994</v>
      </c>
      <c r="AY256" t="s">
        <v>468</v>
      </c>
      <c r="AZ256" s="33">
        <v>2</v>
      </c>
      <c r="BB256">
        <v>76</v>
      </c>
      <c r="BC256">
        <v>76.099999999999994</v>
      </c>
      <c r="BD256" t="s">
        <v>468</v>
      </c>
      <c r="BE256" t="str">
        <f t="shared" si="16"/>
        <v>76.1Connectivity</v>
      </c>
      <c r="BF256">
        <v>2</v>
      </c>
      <c r="BM256">
        <v>103</v>
      </c>
      <c r="BN256">
        <v>103.1</v>
      </c>
      <c r="BO256" t="s">
        <v>1401</v>
      </c>
      <c r="BP256" s="33">
        <v>1</v>
      </c>
      <c r="BR256">
        <v>103</v>
      </c>
      <c r="BS256">
        <v>103.1</v>
      </c>
      <c r="BT256" t="s">
        <v>1401</v>
      </c>
      <c r="BU256" t="str">
        <f t="shared" si="17"/>
        <v>103.1Centrality</v>
      </c>
      <c r="BV256">
        <v>1</v>
      </c>
      <c r="CC256">
        <v>103</v>
      </c>
      <c r="CD256">
        <v>103.1</v>
      </c>
      <c r="CE256" t="s">
        <v>350</v>
      </c>
      <c r="CF256" s="33">
        <v>1</v>
      </c>
      <c r="CH256">
        <v>103</v>
      </c>
      <c r="CI256">
        <v>103.1</v>
      </c>
      <c r="CJ256" t="s">
        <v>350</v>
      </c>
      <c r="CK256" t="str">
        <f t="shared" si="18"/>
        <v>103.1Balance</v>
      </c>
      <c r="CL256">
        <v>1</v>
      </c>
    </row>
    <row r="257" spans="2:90" x14ac:dyDescent="0.25">
      <c r="B257">
        <v>65</v>
      </c>
      <c r="C257">
        <v>65.099999999999994</v>
      </c>
      <c r="D257" t="s">
        <v>88</v>
      </c>
      <c r="E257" s="33">
        <v>2</v>
      </c>
      <c r="G257">
        <v>65</v>
      </c>
      <c r="H257">
        <v>65.099999999999994</v>
      </c>
      <c r="I257" t="s">
        <v>88</v>
      </c>
      <c r="J257" t="str">
        <f t="shared" si="15"/>
        <v>65.1Comm_Den</v>
      </c>
      <c r="K257">
        <v>2</v>
      </c>
      <c r="AW257">
        <v>80</v>
      </c>
      <c r="AZ257" s="33">
        <v>1</v>
      </c>
      <c r="BB257">
        <v>80</v>
      </c>
      <c r="BE257" t="str">
        <f t="shared" si="16"/>
        <v/>
      </c>
      <c r="BF257">
        <v>1</v>
      </c>
      <c r="BM257">
        <v>103</v>
      </c>
      <c r="BN257">
        <v>103.1</v>
      </c>
      <c r="BO257" t="s">
        <v>468</v>
      </c>
      <c r="BP257" s="33">
        <v>1</v>
      </c>
      <c r="BR257">
        <v>103</v>
      </c>
      <c r="BS257">
        <v>103.1</v>
      </c>
      <c r="BT257" t="s">
        <v>468</v>
      </c>
      <c r="BU257" t="str">
        <f t="shared" si="17"/>
        <v>103.1Connectivity</v>
      </c>
      <c r="BV257">
        <v>1</v>
      </c>
      <c r="CC257">
        <v>103</v>
      </c>
      <c r="CD257">
        <v>103.1</v>
      </c>
      <c r="CE257" t="s">
        <v>1401</v>
      </c>
      <c r="CF257" s="33">
        <v>1</v>
      </c>
      <c r="CH257">
        <v>103</v>
      </c>
      <c r="CI257">
        <v>103.1</v>
      </c>
      <c r="CJ257" t="s">
        <v>1401</v>
      </c>
      <c r="CK257" t="str">
        <f t="shared" si="18"/>
        <v>103.1Centrality</v>
      </c>
      <c r="CL257">
        <v>1</v>
      </c>
    </row>
    <row r="258" spans="2:90" x14ac:dyDescent="0.25">
      <c r="B258">
        <v>65</v>
      </c>
      <c r="C258">
        <v>65.099999999999994</v>
      </c>
      <c r="D258" t="s">
        <v>17</v>
      </c>
      <c r="E258" s="33">
        <v>2</v>
      </c>
      <c r="G258">
        <v>65</v>
      </c>
      <c r="H258">
        <v>65.099999999999994</v>
      </c>
      <c r="I258" t="s">
        <v>17</v>
      </c>
      <c r="J258" t="str">
        <f t="shared" si="15"/>
        <v>65.1Emp_Den</v>
      </c>
      <c r="K258">
        <v>2</v>
      </c>
      <c r="AW258">
        <v>80</v>
      </c>
      <c r="AX258">
        <v>80.099999999999994</v>
      </c>
      <c r="AZ258" s="33">
        <v>1</v>
      </c>
      <c r="BB258">
        <v>80</v>
      </c>
      <c r="BC258">
        <v>80.099999999999994</v>
      </c>
      <c r="BE258" t="str">
        <f t="shared" si="16"/>
        <v>80.1</v>
      </c>
      <c r="BF258">
        <v>1</v>
      </c>
      <c r="BM258">
        <v>103</v>
      </c>
      <c r="BN258">
        <v>103.1</v>
      </c>
      <c r="BO258" t="s">
        <v>709</v>
      </c>
      <c r="BP258" s="33">
        <v>1</v>
      </c>
      <c r="BR258">
        <v>103</v>
      </c>
      <c r="BS258">
        <v>103.1</v>
      </c>
      <c r="BT258" t="s">
        <v>709</v>
      </c>
      <c r="BU258" t="str">
        <f t="shared" si="17"/>
        <v>103.1Local_Access</v>
      </c>
      <c r="BV258">
        <v>1</v>
      </c>
      <c r="CC258">
        <v>103</v>
      </c>
      <c r="CD258">
        <v>103.1</v>
      </c>
      <c r="CE258" t="s">
        <v>468</v>
      </c>
      <c r="CF258" s="33">
        <v>1</v>
      </c>
      <c r="CH258">
        <v>103</v>
      </c>
      <c r="CI258">
        <v>103.1</v>
      </c>
      <c r="CJ258" t="s">
        <v>468</v>
      </c>
      <c r="CK258" t="str">
        <f t="shared" si="18"/>
        <v>103.1Connectivity</v>
      </c>
      <c r="CL258">
        <v>1</v>
      </c>
    </row>
    <row r="259" spans="2:90" x14ac:dyDescent="0.25">
      <c r="B259">
        <v>65</v>
      </c>
      <c r="C259">
        <v>65.099999999999994</v>
      </c>
      <c r="D259" t="s">
        <v>711</v>
      </c>
      <c r="E259" s="33">
        <v>2</v>
      </c>
      <c r="G259">
        <v>65</v>
      </c>
      <c r="H259">
        <v>65.099999999999994</v>
      </c>
      <c r="I259" t="s">
        <v>711</v>
      </c>
      <c r="J259" t="str">
        <f t="shared" si="15"/>
        <v>65.1Mix_House</v>
      </c>
      <c r="K259">
        <v>2</v>
      </c>
      <c r="AW259">
        <v>80</v>
      </c>
      <c r="AX259">
        <v>80.099999999999994</v>
      </c>
      <c r="AY259" t="s">
        <v>645</v>
      </c>
      <c r="AZ259" s="33">
        <v>1</v>
      </c>
      <c r="BB259">
        <v>80</v>
      </c>
      <c r="BC259">
        <v>80.099999999999994</v>
      </c>
      <c r="BD259" t="s">
        <v>645</v>
      </c>
      <c r="BE259" t="str">
        <f t="shared" si="16"/>
        <v>80.1Mix_Land</v>
      </c>
      <c r="BF259">
        <v>1</v>
      </c>
      <c r="BM259">
        <v>104</v>
      </c>
      <c r="BP259" s="33">
        <v>3</v>
      </c>
      <c r="BR259">
        <v>104</v>
      </c>
      <c r="BU259" t="str">
        <f t="shared" si="17"/>
        <v/>
      </c>
      <c r="BV259">
        <v>3</v>
      </c>
      <c r="CC259">
        <v>103</v>
      </c>
      <c r="CD259">
        <v>103.1</v>
      </c>
      <c r="CE259" t="s">
        <v>709</v>
      </c>
      <c r="CF259" s="33">
        <v>1</v>
      </c>
      <c r="CH259">
        <v>103</v>
      </c>
      <c r="CI259">
        <v>103.1</v>
      </c>
      <c r="CJ259" t="s">
        <v>709</v>
      </c>
      <c r="CK259" t="str">
        <f t="shared" si="18"/>
        <v>103.1Local_Access</v>
      </c>
      <c r="CL259">
        <v>1</v>
      </c>
    </row>
    <row r="260" spans="2:90" x14ac:dyDescent="0.25">
      <c r="B260">
        <v>65</v>
      </c>
      <c r="C260">
        <v>65.099999999999994</v>
      </c>
      <c r="D260" t="s">
        <v>645</v>
      </c>
      <c r="E260" s="33">
        <v>2</v>
      </c>
      <c r="G260">
        <v>65</v>
      </c>
      <c r="H260">
        <v>65.099999999999994</v>
      </c>
      <c r="I260" t="s">
        <v>645</v>
      </c>
      <c r="J260" t="str">
        <f t="shared" si="15"/>
        <v>65.1Mix_Land</v>
      </c>
      <c r="K260">
        <v>2</v>
      </c>
      <c r="AW260">
        <v>86</v>
      </c>
      <c r="AZ260" s="33">
        <v>7</v>
      </c>
      <c r="BB260">
        <v>86</v>
      </c>
      <c r="BE260" t="str">
        <f t="shared" si="16"/>
        <v/>
      </c>
      <c r="BF260">
        <v>7</v>
      </c>
      <c r="BM260">
        <v>104</v>
      </c>
      <c r="BN260">
        <v>104.1</v>
      </c>
      <c r="BP260" s="33">
        <v>2</v>
      </c>
      <c r="BR260">
        <v>104</v>
      </c>
      <c r="BS260">
        <v>104.1</v>
      </c>
      <c r="BU260" t="str">
        <f t="shared" si="17"/>
        <v>104.1</v>
      </c>
      <c r="BV260">
        <v>2</v>
      </c>
      <c r="CC260">
        <v>107</v>
      </c>
      <c r="CF260" s="33">
        <v>10</v>
      </c>
      <c r="CH260">
        <v>107</v>
      </c>
      <c r="CK260" t="str">
        <f t="shared" si="18"/>
        <v/>
      </c>
      <c r="CL260">
        <v>10</v>
      </c>
    </row>
    <row r="261" spans="2:90" x14ac:dyDescent="0.25">
      <c r="B261">
        <v>65</v>
      </c>
      <c r="C261">
        <v>65.099999999999994</v>
      </c>
      <c r="D261" t="s">
        <v>42</v>
      </c>
      <c r="E261" s="33">
        <v>4</v>
      </c>
      <c r="G261">
        <v>65</v>
      </c>
      <c r="H261">
        <v>65.099999999999994</v>
      </c>
      <c r="I261" t="s">
        <v>42</v>
      </c>
      <c r="J261" t="str">
        <f t="shared" si="15"/>
        <v>65.1Pop_Den</v>
      </c>
      <c r="K261">
        <v>4</v>
      </c>
      <c r="AW261">
        <v>86</v>
      </c>
      <c r="AX261">
        <v>86.1</v>
      </c>
      <c r="AZ261" s="33">
        <v>1</v>
      </c>
      <c r="BB261">
        <v>86</v>
      </c>
      <c r="BC261">
        <v>86.1</v>
      </c>
      <c r="BE261" t="str">
        <f t="shared" si="16"/>
        <v>86.1</v>
      </c>
      <c r="BF261">
        <v>1</v>
      </c>
      <c r="BM261">
        <v>104</v>
      </c>
      <c r="BN261">
        <v>104.1</v>
      </c>
      <c r="BO261" t="s">
        <v>645</v>
      </c>
      <c r="BP261" s="33">
        <v>1</v>
      </c>
      <c r="BR261">
        <v>104</v>
      </c>
      <c r="BS261">
        <v>104.1</v>
      </c>
      <c r="BT261" t="s">
        <v>645</v>
      </c>
      <c r="BU261" t="str">
        <f t="shared" si="17"/>
        <v>104.1Mix_Land</v>
      </c>
      <c r="BV261">
        <v>1</v>
      </c>
      <c r="CC261">
        <v>107</v>
      </c>
      <c r="CD261">
        <v>107.1</v>
      </c>
      <c r="CF261" s="33">
        <v>3</v>
      </c>
      <c r="CH261">
        <v>107</v>
      </c>
      <c r="CI261">
        <v>107.1</v>
      </c>
      <c r="CK261" t="str">
        <f t="shared" si="18"/>
        <v>107.1</v>
      </c>
      <c r="CL261">
        <v>3</v>
      </c>
    </row>
    <row r="262" spans="2:90" x14ac:dyDescent="0.25">
      <c r="B262">
        <v>65</v>
      </c>
      <c r="C262">
        <v>65.2</v>
      </c>
      <c r="E262" s="33">
        <v>9</v>
      </c>
      <c r="G262">
        <v>65</v>
      </c>
      <c r="H262">
        <v>65.2</v>
      </c>
      <c r="J262" t="str">
        <f t="shared" si="15"/>
        <v>65.2</v>
      </c>
      <c r="K262">
        <v>9</v>
      </c>
      <c r="AW262">
        <v>86</v>
      </c>
      <c r="AX262">
        <v>86.1</v>
      </c>
      <c r="AY262" t="s">
        <v>468</v>
      </c>
      <c r="AZ262" s="33">
        <v>1</v>
      </c>
      <c r="BB262">
        <v>86</v>
      </c>
      <c r="BC262">
        <v>86.1</v>
      </c>
      <c r="BD262" t="s">
        <v>468</v>
      </c>
      <c r="BE262" t="str">
        <f t="shared" si="16"/>
        <v>86.1Connectivity</v>
      </c>
      <c r="BF262">
        <v>1</v>
      </c>
      <c r="BM262">
        <v>104</v>
      </c>
      <c r="BN262">
        <v>104.1</v>
      </c>
      <c r="BO262" t="s">
        <v>42</v>
      </c>
      <c r="BP262" s="33">
        <v>1</v>
      </c>
      <c r="BR262">
        <v>104</v>
      </c>
      <c r="BS262">
        <v>104.1</v>
      </c>
      <c r="BT262" t="s">
        <v>42</v>
      </c>
      <c r="BU262" t="str">
        <f t="shared" si="17"/>
        <v>104.1Pop_Den</v>
      </c>
      <c r="BV262">
        <v>1</v>
      </c>
      <c r="CC262">
        <v>107</v>
      </c>
      <c r="CD262">
        <v>107.1</v>
      </c>
      <c r="CE262" t="s">
        <v>17</v>
      </c>
      <c r="CF262" s="33">
        <v>1</v>
      </c>
      <c r="CH262">
        <v>107</v>
      </c>
      <c r="CI262">
        <v>107.1</v>
      </c>
      <c r="CJ262" t="s">
        <v>17</v>
      </c>
      <c r="CK262" t="str">
        <f t="shared" si="18"/>
        <v>107.1Emp_Den</v>
      </c>
      <c r="CL262">
        <v>1</v>
      </c>
    </row>
    <row r="263" spans="2:90" x14ac:dyDescent="0.25">
      <c r="B263">
        <v>65</v>
      </c>
      <c r="C263">
        <v>65.2</v>
      </c>
      <c r="D263" t="s">
        <v>350</v>
      </c>
      <c r="E263" s="33">
        <v>3</v>
      </c>
      <c r="G263">
        <v>65</v>
      </c>
      <c r="H263">
        <v>65.2</v>
      </c>
      <c r="I263" t="s">
        <v>350</v>
      </c>
      <c r="J263" t="str">
        <f t="shared" si="15"/>
        <v>65.2Balance</v>
      </c>
      <c r="K263">
        <v>3</v>
      </c>
      <c r="AW263">
        <v>86</v>
      </c>
      <c r="AX263">
        <v>86.2</v>
      </c>
      <c r="AZ263" s="33">
        <v>3</v>
      </c>
      <c r="BB263">
        <v>86</v>
      </c>
      <c r="BC263">
        <v>86.2</v>
      </c>
      <c r="BE263" t="str">
        <f t="shared" si="16"/>
        <v>86.2</v>
      </c>
      <c r="BF263">
        <v>3</v>
      </c>
      <c r="BM263">
        <v>104</v>
      </c>
      <c r="BN263">
        <v>104.2</v>
      </c>
      <c r="BP263" s="33">
        <v>1</v>
      </c>
      <c r="BR263">
        <v>104</v>
      </c>
      <c r="BS263">
        <v>104.2</v>
      </c>
      <c r="BU263" t="str">
        <f t="shared" si="17"/>
        <v>104.2</v>
      </c>
      <c r="BV263">
        <v>1</v>
      </c>
      <c r="CC263">
        <v>107</v>
      </c>
      <c r="CD263">
        <v>107.1</v>
      </c>
      <c r="CE263" t="s">
        <v>42</v>
      </c>
      <c r="CF263" s="33">
        <v>2</v>
      </c>
      <c r="CH263">
        <v>107</v>
      </c>
      <c r="CI263">
        <v>107.1</v>
      </c>
      <c r="CJ263" t="s">
        <v>42</v>
      </c>
      <c r="CK263" t="str">
        <f t="shared" si="18"/>
        <v>107.1Pop_Den</v>
      </c>
      <c r="CL263">
        <v>2</v>
      </c>
    </row>
    <row r="264" spans="2:90" x14ac:dyDescent="0.25">
      <c r="B264">
        <v>65</v>
      </c>
      <c r="C264">
        <v>65.2</v>
      </c>
      <c r="D264" t="s">
        <v>88</v>
      </c>
      <c r="E264" s="33">
        <v>1</v>
      </c>
      <c r="G264">
        <v>65</v>
      </c>
      <c r="H264">
        <v>65.2</v>
      </c>
      <c r="I264" t="s">
        <v>88</v>
      </c>
      <c r="J264" t="str">
        <f t="shared" si="15"/>
        <v>65.2Comm_Den</v>
      </c>
      <c r="K264">
        <v>1</v>
      </c>
      <c r="AW264">
        <v>86</v>
      </c>
      <c r="AX264">
        <v>86.2</v>
      </c>
      <c r="AY264" t="s">
        <v>468</v>
      </c>
      <c r="AZ264" s="33">
        <v>1</v>
      </c>
      <c r="BB264">
        <v>86</v>
      </c>
      <c r="BC264">
        <v>86.2</v>
      </c>
      <c r="BD264" t="s">
        <v>468</v>
      </c>
      <c r="BE264" t="str">
        <f t="shared" si="16"/>
        <v>86.2Connectivity</v>
      </c>
      <c r="BF264">
        <v>1</v>
      </c>
      <c r="BM264">
        <v>104</v>
      </c>
      <c r="BN264">
        <v>104.2</v>
      </c>
      <c r="BO264" t="s">
        <v>709</v>
      </c>
      <c r="BP264" s="33">
        <v>1</v>
      </c>
      <c r="BR264">
        <v>104</v>
      </c>
      <c r="BS264">
        <v>104.2</v>
      </c>
      <c r="BT264" t="s">
        <v>709</v>
      </c>
      <c r="BU264" t="str">
        <f t="shared" si="17"/>
        <v>104.2Local_Access</v>
      </c>
      <c r="BV264">
        <v>1</v>
      </c>
      <c r="CC264">
        <v>107</v>
      </c>
      <c r="CD264">
        <v>107.2</v>
      </c>
      <c r="CF264" s="33">
        <v>2</v>
      </c>
      <c r="CH264">
        <v>107</v>
      </c>
      <c r="CI264">
        <v>107.2</v>
      </c>
      <c r="CK264" t="str">
        <f t="shared" si="18"/>
        <v>107.2</v>
      </c>
      <c r="CL264">
        <v>2</v>
      </c>
    </row>
    <row r="265" spans="2:90" x14ac:dyDescent="0.25">
      <c r="B265">
        <v>65</v>
      </c>
      <c r="C265">
        <v>65.2</v>
      </c>
      <c r="D265" t="s">
        <v>17</v>
      </c>
      <c r="E265" s="33">
        <v>1</v>
      </c>
      <c r="G265">
        <v>65</v>
      </c>
      <c r="H265">
        <v>65.2</v>
      </c>
      <c r="I265" t="s">
        <v>17</v>
      </c>
      <c r="J265" t="str">
        <f t="shared" si="15"/>
        <v>65.2Emp_Den</v>
      </c>
      <c r="K265">
        <v>1</v>
      </c>
      <c r="AW265">
        <v>86</v>
      </c>
      <c r="AX265">
        <v>86.2</v>
      </c>
      <c r="AY265" t="s">
        <v>17</v>
      </c>
      <c r="AZ265" s="33">
        <v>1</v>
      </c>
      <c r="BB265">
        <v>86</v>
      </c>
      <c r="BC265">
        <v>86.2</v>
      </c>
      <c r="BD265" t="s">
        <v>17</v>
      </c>
      <c r="BE265" t="str">
        <f t="shared" si="16"/>
        <v>86.2Emp_Den</v>
      </c>
      <c r="BF265">
        <v>1</v>
      </c>
      <c r="BM265">
        <v>106</v>
      </c>
      <c r="BP265" s="33">
        <v>3</v>
      </c>
      <c r="BR265">
        <v>106</v>
      </c>
      <c r="BU265" t="str">
        <f t="shared" si="17"/>
        <v/>
      </c>
      <c r="BV265">
        <v>3</v>
      </c>
      <c r="CC265">
        <v>107</v>
      </c>
      <c r="CD265">
        <v>107.2</v>
      </c>
      <c r="CE265" t="s">
        <v>17</v>
      </c>
      <c r="CF265" s="33">
        <v>1</v>
      </c>
      <c r="CH265">
        <v>107</v>
      </c>
      <c r="CI265">
        <v>107.2</v>
      </c>
      <c r="CJ265" t="s">
        <v>17</v>
      </c>
      <c r="CK265" t="str">
        <f t="shared" si="18"/>
        <v>107.2Emp_Den</v>
      </c>
      <c r="CL265">
        <v>1</v>
      </c>
    </row>
    <row r="266" spans="2:90" x14ac:dyDescent="0.25">
      <c r="B266">
        <v>65</v>
      </c>
      <c r="C266">
        <v>65.2</v>
      </c>
      <c r="D266" t="s">
        <v>711</v>
      </c>
      <c r="E266" s="33">
        <v>1</v>
      </c>
      <c r="G266">
        <v>65</v>
      </c>
      <c r="H266">
        <v>65.2</v>
      </c>
      <c r="I266" t="s">
        <v>711</v>
      </c>
      <c r="J266" t="str">
        <f t="shared" ref="J266:J329" si="19">H266&amp;""&amp;I266</f>
        <v>65.2Mix_House</v>
      </c>
      <c r="K266">
        <v>1</v>
      </c>
      <c r="AW266">
        <v>86</v>
      </c>
      <c r="AX266">
        <v>86.2</v>
      </c>
      <c r="AY266" t="s">
        <v>42</v>
      </c>
      <c r="AZ266" s="33">
        <v>1</v>
      </c>
      <c r="BB266">
        <v>86</v>
      </c>
      <c r="BC266">
        <v>86.2</v>
      </c>
      <c r="BD266" t="s">
        <v>42</v>
      </c>
      <c r="BE266" t="str">
        <f t="shared" ref="BE266:BE329" si="20">BC266&amp;""&amp;BD266</f>
        <v>86.2Pop_Den</v>
      </c>
      <c r="BF266">
        <v>1</v>
      </c>
      <c r="BM266">
        <v>106</v>
      </c>
      <c r="BN266">
        <v>106.1</v>
      </c>
      <c r="BP266" s="33">
        <v>3</v>
      </c>
      <c r="BR266">
        <v>106</v>
      </c>
      <c r="BS266">
        <v>106.1</v>
      </c>
      <c r="BU266" t="str">
        <f t="shared" ref="BU266:BU329" si="21">BS266&amp;""&amp;BT266</f>
        <v>106.1</v>
      </c>
      <c r="BV266">
        <v>3</v>
      </c>
      <c r="CC266">
        <v>107</v>
      </c>
      <c r="CD266">
        <v>107.2</v>
      </c>
      <c r="CE266" t="s">
        <v>42</v>
      </c>
      <c r="CF266" s="33">
        <v>1</v>
      </c>
      <c r="CH266">
        <v>107</v>
      </c>
      <c r="CI266">
        <v>107.2</v>
      </c>
      <c r="CJ266" t="s">
        <v>42</v>
      </c>
      <c r="CK266" t="str">
        <f t="shared" ref="CK266:CK329" si="22">CI266&amp;""&amp;CJ266</f>
        <v>107.2Pop_Den</v>
      </c>
      <c r="CL266">
        <v>1</v>
      </c>
    </row>
    <row r="267" spans="2:90" x14ac:dyDescent="0.25">
      <c r="B267">
        <v>65</v>
      </c>
      <c r="C267">
        <v>65.2</v>
      </c>
      <c r="D267" t="s">
        <v>645</v>
      </c>
      <c r="E267" s="33">
        <v>1</v>
      </c>
      <c r="G267">
        <v>65</v>
      </c>
      <c r="H267">
        <v>65.2</v>
      </c>
      <c r="I267" t="s">
        <v>645</v>
      </c>
      <c r="J267" t="str">
        <f t="shared" si="19"/>
        <v>65.2Mix_Land</v>
      </c>
      <c r="K267">
        <v>1</v>
      </c>
      <c r="AW267">
        <v>86</v>
      </c>
      <c r="AX267">
        <v>86.3</v>
      </c>
      <c r="AZ267" s="33">
        <v>1</v>
      </c>
      <c r="BB267">
        <v>86</v>
      </c>
      <c r="BC267">
        <v>86.3</v>
      </c>
      <c r="BE267" t="str">
        <f t="shared" si="20"/>
        <v>86.3</v>
      </c>
      <c r="BF267">
        <v>1</v>
      </c>
      <c r="BM267">
        <v>106</v>
      </c>
      <c r="BN267">
        <v>106.1</v>
      </c>
      <c r="BO267" t="s">
        <v>17</v>
      </c>
      <c r="BP267" s="33">
        <v>1</v>
      </c>
      <c r="BR267">
        <v>106</v>
      </c>
      <c r="BS267">
        <v>106.1</v>
      </c>
      <c r="BT267" t="s">
        <v>17</v>
      </c>
      <c r="BU267" t="str">
        <f t="shared" si="21"/>
        <v>106.1Emp_Den</v>
      </c>
      <c r="BV267">
        <v>1</v>
      </c>
      <c r="CC267">
        <v>107</v>
      </c>
      <c r="CD267">
        <v>107.5</v>
      </c>
      <c r="CF267" s="33">
        <v>2</v>
      </c>
      <c r="CH267">
        <v>107</v>
      </c>
      <c r="CI267">
        <v>107.5</v>
      </c>
      <c r="CK267" t="str">
        <f t="shared" si="22"/>
        <v>107.5</v>
      </c>
      <c r="CL267">
        <v>2</v>
      </c>
    </row>
    <row r="268" spans="2:90" x14ac:dyDescent="0.25">
      <c r="B268">
        <v>65</v>
      </c>
      <c r="C268">
        <v>65.2</v>
      </c>
      <c r="D268" t="s">
        <v>42</v>
      </c>
      <c r="E268" s="33">
        <v>2</v>
      </c>
      <c r="G268">
        <v>65</v>
      </c>
      <c r="H268">
        <v>65.2</v>
      </c>
      <c r="I268" t="s">
        <v>42</v>
      </c>
      <c r="J268" t="str">
        <f t="shared" si="19"/>
        <v>65.2Pop_Den</v>
      </c>
      <c r="K268">
        <v>2</v>
      </c>
      <c r="AW268">
        <v>86</v>
      </c>
      <c r="AX268">
        <v>86.3</v>
      </c>
      <c r="AY268" t="s">
        <v>468</v>
      </c>
      <c r="AZ268" s="33">
        <v>1</v>
      </c>
      <c r="BB268">
        <v>86</v>
      </c>
      <c r="BC268">
        <v>86.3</v>
      </c>
      <c r="BD268" t="s">
        <v>468</v>
      </c>
      <c r="BE268" t="str">
        <f t="shared" si="20"/>
        <v>86.3Connectivity</v>
      </c>
      <c r="BF268">
        <v>1</v>
      </c>
      <c r="BM268">
        <v>106</v>
      </c>
      <c r="BN268">
        <v>106.1</v>
      </c>
      <c r="BO268" t="s">
        <v>709</v>
      </c>
      <c r="BP268" s="33">
        <v>1</v>
      </c>
      <c r="BR268">
        <v>106</v>
      </c>
      <c r="BS268">
        <v>106.1</v>
      </c>
      <c r="BT268" t="s">
        <v>709</v>
      </c>
      <c r="BU268" t="str">
        <f t="shared" si="21"/>
        <v>106.1Local_Access</v>
      </c>
      <c r="BV268">
        <v>1</v>
      </c>
      <c r="CC268">
        <v>107</v>
      </c>
      <c r="CD268">
        <v>107.5</v>
      </c>
      <c r="CE268" t="s">
        <v>17</v>
      </c>
      <c r="CF268" s="33">
        <v>1</v>
      </c>
      <c r="CH268">
        <v>107</v>
      </c>
      <c r="CI268">
        <v>107.5</v>
      </c>
      <c r="CJ268" t="s">
        <v>17</v>
      </c>
      <c r="CK268" t="str">
        <f t="shared" si="22"/>
        <v>107.5Emp_Den</v>
      </c>
      <c r="CL268">
        <v>1</v>
      </c>
    </row>
    <row r="269" spans="2:90" x14ac:dyDescent="0.25">
      <c r="B269">
        <v>65</v>
      </c>
      <c r="C269">
        <v>65.3</v>
      </c>
      <c r="E269" s="33">
        <v>9</v>
      </c>
      <c r="G269">
        <v>65</v>
      </c>
      <c r="H269">
        <v>65.3</v>
      </c>
      <c r="J269" t="str">
        <f t="shared" si="19"/>
        <v>65.3</v>
      </c>
      <c r="K269">
        <v>9</v>
      </c>
      <c r="AW269">
        <v>86</v>
      </c>
      <c r="AX269">
        <v>86.4</v>
      </c>
      <c r="AZ269" s="33">
        <v>2</v>
      </c>
      <c r="BB269">
        <v>86</v>
      </c>
      <c r="BC269">
        <v>86.4</v>
      </c>
      <c r="BE269" t="str">
        <f t="shared" si="20"/>
        <v>86.4</v>
      </c>
      <c r="BF269">
        <v>2</v>
      </c>
      <c r="BM269">
        <v>106</v>
      </c>
      <c r="BN269">
        <v>106.1</v>
      </c>
      <c r="BO269" t="s">
        <v>42</v>
      </c>
      <c r="BP269" s="33">
        <v>1</v>
      </c>
      <c r="BR269">
        <v>106</v>
      </c>
      <c r="BS269">
        <v>106.1</v>
      </c>
      <c r="BT269" t="s">
        <v>42</v>
      </c>
      <c r="BU269" t="str">
        <f t="shared" si="21"/>
        <v>106.1Pop_Den</v>
      </c>
      <c r="BV269">
        <v>1</v>
      </c>
      <c r="CC269">
        <v>107</v>
      </c>
      <c r="CD269">
        <v>107.5</v>
      </c>
      <c r="CE269" t="s">
        <v>42</v>
      </c>
      <c r="CF269" s="33">
        <v>1</v>
      </c>
      <c r="CH269">
        <v>107</v>
      </c>
      <c r="CI269">
        <v>107.5</v>
      </c>
      <c r="CJ269" t="s">
        <v>42</v>
      </c>
      <c r="CK269" t="str">
        <f t="shared" si="22"/>
        <v>107.5Pop_Den</v>
      </c>
      <c r="CL269">
        <v>1</v>
      </c>
    </row>
    <row r="270" spans="2:90" x14ac:dyDescent="0.25">
      <c r="B270">
        <v>65</v>
      </c>
      <c r="C270">
        <v>65.3</v>
      </c>
      <c r="D270" t="s">
        <v>350</v>
      </c>
      <c r="E270" s="33">
        <v>3</v>
      </c>
      <c r="G270">
        <v>65</v>
      </c>
      <c r="H270">
        <v>65.3</v>
      </c>
      <c r="I270" t="s">
        <v>350</v>
      </c>
      <c r="J270" t="str">
        <f t="shared" si="19"/>
        <v>65.3Balance</v>
      </c>
      <c r="K270">
        <v>3</v>
      </c>
      <c r="AW270">
        <v>86</v>
      </c>
      <c r="AX270">
        <v>86.4</v>
      </c>
      <c r="AY270" t="s">
        <v>17</v>
      </c>
      <c r="AZ270" s="33">
        <v>1</v>
      </c>
      <c r="BB270">
        <v>86</v>
      </c>
      <c r="BC270">
        <v>86.4</v>
      </c>
      <c r="BD270" t="s">
        <v>17</v>
      </c>
      <c r="BE270" t="str">
        <f t="shared" si="20"/>
        <v>86.4Emp_Den</v>
      </c>
      <c r="BF270">
        <v>1</v>
      </c>
      <c r="BM270">
        <v>107</v>
      </c>
      <c r="BP270" s="33">
        <v>10</v>
      </c>
      <c r="BR270">
        <v>107</v>
      </c>
      <c r="BU270" t="str">
        <f t="shared" si="21"/>
        <v/>
      </c>
      <c r="BV270">
        <v>10</v>
      </c>
      <c r="CC270">
        <v>107</v>
      </c>
      <c r="CD270">
        <v>107.6</v>
      </c>
      <c r="CF270" s="33">
        <v>2</v>
      </c>
      <c r="CH270">
        <v>107</v>
      </c>
      <c r="CI270">
        <v>107.6</v>
      </c>
      <c r="CK270" t="str">
        <f t="shared" si="22"/>
        <v>107.6</v>
      </c>
      <c r="CL270">
        <v>2</v>
      </c>
    </row>
    <row r="271" spans="2:90" x14ac:dyDescent="0.25">
      <c r="B271">
        <v>65</v>
      </c>
      <c r="C271">
        <v>65.3</v>
      </c>
      <c r="D271" t="s">
        <v>88</v>
      </c>
      <c r="E271" s="33">
        <v>1</v>
      </c>
      <c r="G271">
        <v>65</v>
      </c>
      <c r="H271">
        <v>65.3</v>
      </c>
      <c r="I271" t="s">
        <v>88</v>
      </c>
      <c r="J271" t="str">
        <f t="shared" si="19"/>
        <v>65.3Comm_Den</v>
      </c>
      <c r="K271">
        <v>1</v>
      </c>
      <c r="AW271">
        <v>86</v>
      </c>
      <c r="AX271">
        <v>86.4</v>
      </c>
      <c r="AY271" t="s">
        <v>709</v>
      </c>
      <c r="AZ271" s="33">
        <v>1</v>
      </c>
      <c r="BB271">
        <v>86</v>
      </c>
      <c r="BC271">
        <v>86.4</v>
      </c>
      <c r="BD271" t="s">
        <v>709</v>
      </c>
      <c r="BE271" t="str">
        <f t="shared" si="20"/>
        <v>86.4Local_Access</v>
      </c>
      <c r="BF271">
        <v>1</v>
      </c>
      <c r="BM271">
        <v>107</v>
      </c>
      <c r="BN271">
        <v>107.1</v>
      </c>
      <c r="BP271" s="33">
        <v>3</v>
      </c>
      <c r="BR271">
        <v>107</v>
      </c>
      <c r="BS271">
        <v>107.1</v>
      </c>
      <c r="BU271" t="str">
        <f t="shared" si="21"/>
        <v>107.1</v>
      </c>
      <c r="BV271">
        <v>3</v>
      </c>
      <c r="CC271">
        <v>107</v>
      </c>
      <c r="CD271">
        <v>107.6</v>
      </c>
      <c r="CE271" t="s">
        <v>17</v>
      </c>
      <c r="CF271" s="33">
        <v>1</v>
      </c>
      <c r="CH271">
        <v>107</v>
      </c>
      <c r="CI271">
        <v>107.6</v>
      </c>
      <c r="CJ271" t="s">
        <v>17</v>
      </c>
      <c r="CK271" t="str">
        <f t="shared" si="22"/>
        <v>107.6Emp_Den</v>
      </c>
      <c r="CL271">
        <v>1</v>
      </c>
    </row>
    <row r="272" spans="2:90" x14ac:dyDescent="0.25">
      <c r="B272">
        <v>65</v>
      </c>
      <c r="C272">
        <v>65.3</v>
      </c>
      <c r="D272" t="s">
        <v>17</v>
      </c>
      <c r="E272" s="33">
        <v>1</v>
      </c>
      <c r="G272">
        <v>65</v>
      </c>
      <c r="H272">
        <v>65.3</v>
      </c>
      <c r="I272" t="s">
        <v>17</v>
      </c>
      <c r="J272" t="str">
        <f t="shared" si="19"/>
        <v>65.3Emp_Den</v>
      </c>
      <c r="K272">
        <v>1</v>
      </c>
      <c r="AW272">
        <v>88</v>
      </c>
      <c r="AZ272" s="33">
        <v>3</v>
      </c>
      <c r="BB272">
        <v>88</v>
      </c>
      <c r="BE272" t="str">
        <f t="shared" si="20"/>
        <v/>
      </c>
      <c r="BF272">
        <v>3</v>
      </c>
      <c r="BM272">
        <v>107</v>
      </c>
      <c r="BN272">
        <v>107.1</v>
      </c>
      <c r="BO272" t="s">
        <v>17</v>
      </c>
      <c r="BP272" s="33">
        <v>1</v>
      </c>
      <c r="BR272">
        <v>107</v>
      </c>
      <c r="BS272">
        <v>107.1</v>
      </c>
      <c r="BT272" t="s">
        <v>17</v>
      </c>
      <c r="BU272" t="str">
        <f t="shared" si="21"/>
        <v>107.1Emp_Den</v>
      </c>
      <c r="BV272">
        <v>1</v>
      </c>
      <c r="CC272">
        <v>107</v>
      </c>
      <c r="CD272">
        <v>107.6</v>
      </c>
      <c r="CE272" t="s">
        <v>42</v>
      </c>
      <c r="CF272" s="33">
        <v>1</v>
      </c>
      <c r="CH272">
        <v>107</v>
      </c>
      <c r="CI272">
        <v>107.6</v>
      </c>
      <c r="CJ272" t="s">
        <v>42</v>
      </c>
      <c r="CK272" t="str">
        <f t="shared" si="22"/>
        <v>107.6Pop_Den</v>
      </c>
      <c r="CL272">
        <v>1</v>
      </c>
    </row>
    <row r="273" spans="2:90" x14ac:dyDescent="0.25">
      <c r="B273">
        <v>65</v>
      </c>
      <c r="C273">
        <v>65.3</v>
      </c>
      <c r="D273" t="s">
        <v>711</v>
      </c>
      <c r="E273" s="33">
        <v>1</v>
      </c>
      <c r="G273">
        <v>65</v>
      </c>
      <c r="H273">
        <v>65.3</v>
      </c>
      <c r="I273" t="s">
        <v>711</v>
      </c>
      <c r="J273" t="str">
        <f t="shared" si="19"/>
        <v>65.3Mix_House</v>
      </c>
      <c r="K273">
        <v>1</v>
      </c>
      <c r="AW273">
        <v>88</v>
      </c>
      <c r="AX273">
        <v>88.1</v>
      </c>
      <c r="AZ273" s="33">
        <v>3</v>
      </c>
      <c r="BB273">
        <v>88</v>
      </c>
      <c r="BC273">
        <v>88.1</v>
      </c>
      <c r="BE273" t="str">
        <f t="shared" si="20"/>
        <v>88.1</v>
      </c>
      <c r="BF273">
        <v>3</v>
      </c>
      <c r="BM273">
        <v>107</v>
      </c>
      <c r="BN273">
        <v>107.1</v>
      </c>
      <c r="BO273" t="s">
        <v>42</v>
      </c>
      <c r="BP273" s="33">
        <v>2</v>
      </c>
      <c r="BR273">
        <v>107</v>
      </c>
      <c r="BS273">
        <v>107.1</v>
      </c>
      <c r="BT273" t="s">
        <v>42</v>
      </c>
      <c r="BU273" t="str">
        <f t="shared" si="21"/>
        <v>107.1Pop_Den</v>
      </c>
      <c r="BV273">
        <v>2</v>
      </c>
      <c r="CC273">
        <v>107</v>
      </c>
      <c r="CD273">
        <v>107.9</v>
      </c>
      <c r="CF273" s="33">
        <v>1</v>
      </c>
      <c r="CH273">
        <v>107</v>
      </c>
      <c r="CI273">
        <v>107.9</v>
      </c>
      <c r="CK273" t="str">
        <f t="shared" si="22"/>
        <v>107.9</v>
      </c>
      <c r="CL273">
        <v>1</v>
      </c>
    </row>
    <row r="274" spans="2:90" x14ac:dyDescent="0.25">
      <c r="B274">
        <v>65</v>
      </c>
      <c r="C274">
        <v>65.3</v>
      </c>
      <c r="D274" t="s">
        <v>645</v>
      </c>
      <c r="E274" s="33">
        <v>1</v>
      </c>
      <c r="G274">
        <v>65</v>
      </c>
      <c r="H274">
        <v>65.3</v>
      </c>
      <c r="I274" t="s">
        <v>645</v>
      </c>
      <c r="J274" t="str">
        <f t="shared" si="19"/>
        <v>65.3Mix_Land</v>
      </c>
      <c r="K274">
        <v>1</v>
      </c>
      <c r="AW274">
        <v>88</v>
      </c>
      <c r="AX274">
        <v>88.1</v>
      </c>
      <c r="AY274" t="s">
        <v>17</v>
      </c>
      <c r="AZ274" s="33">
        <v>1</v>
      </c>
      <c r="BB274">
        <v>88</v>
      </c>
      <c r="BC274">
        <v>88.1</v>
      </c>
      <c r="BD274" t="s">
        <v>17</v>
      </c>
      <c r="BE274" t="str">
        <f t="shared" si="20"/>
        <v>88.1Emp_Den</v>
      </c>
      <c r="BF274">
        <v>1</v>
      </c>
      <c r="BM274">
        <v>107</v>
      </c>
      <c r="BN274">
        <v>107.2</v>
      </c>
      <c r="BP274" s="33">
        <v>2</v>
      </c>
      <c r="BR274">
        <v>107</v>
      </c>
      <c r="BS274">
        <v>107.2</v>
      </c>
      <c r="BU274" t="str">
        <f t="shared" si="21"/>
        <v>107.2</v>
      </c>
      <c r="BV274">
        <v>2</v>
      </c>
      <c r="CC274">
        <v>107</v>
      </c>
      <c r="CD274">
        <v>107.9</v>
      </c>
      <c r="CE274" t="s">
        <v>42</v>
      </c>
      <c r="CF274" s="33">
        <v>1</v>
      </c>
      <c r="CH274">
        <v>107</v>
      </c>
      <c r="CI274">
        <v>107.9</v>
      </c>
      <c r="CJ274" t="s">
        <v>42</v>
      </c>
      <c r="CK274" t="str">
        <f t="shared" si="22"/>
        <v>107.9Pop_Den</v>
      </c>
      <c r="CL274">
        <v>1</v>
      </c>
    </row>
    <row r="275" spans="2:90" x14ac:dyDescent="0.25">
      <c r="B275">
        <v>65</v>
      </c>
      <c r="C275">
        <v>65.3</v>
      </c>
      <c r="D275" t="s">
        <v>42</v>
      </c>
      <c r="E275" s="33">
        <v>2</v>
      </c>
      <c r="G275">
        <v>65</v>
      </c>
      <c r="H275">
        <v>65.3</v>
      </c>
      <c r="I275" t="s">
        <v>42</v>
      </c>
      <c r="J275" t="str">
        <f t="shared" si="19"/>
        <v>65.3Pop_Den</v>
      </c>
      <c r="K275">
        <v>2</v>
      </c>
      <c r="AW275">
        <v>88</v>
      </c>
      <c r="AX275">
        <v>88.1</v>
      </c>
      <c r="AY275" t="s">
        <v>645</v>
      </c>
      <c r="AZ275" s="33">
        <v>1</v>
      </c>
      <c r="BB275">
        <v>88</v>
      </c>
      <c r="BC275">
        <v>88.1</v>
      </c>
      <c r="BD275" t="s">
        <v>645</v>
      </c>
      <c r="BE275" t="str">
        <f t="shared" si="20"/>
        <v>88.1Mix_Land</v>
      </c>
      <c r="BF275">
        <v>1</v>
      </c>
      <c r="BM275">
        <v>107</v>
      </c>
      <c r="BN275">
        <v>107.2</v>
      </c>
      <c r="BO275" t="s">
        <v>17</v>
      </c>
      <c r="BP275" s="33">
        <v>1</v>
      </c>
      <c r="BR275">
        <v>107</v>
      </c>
      <c r="BS275">
        <v>107.2</v>
      </c>
      <c r="BT275" t="s">
        <v>17</v>
      </c>
      <c r="BU275" t="str">
        <f t="shared" si="21"/>
        <v>107.2Emp_Den</v>
      </c>
      <c r="BV275">
        <v>1</v>
      </c>
      <c r="CC275">
        <v>108</v>
      </c>
      <c r="CF275" s="33">
        <v>6</v>
      </c>
      <c r="CH275">
        <v>108</v>
      </c>
      <c r="CK275" t="str">
        <f t="shared" si="22"/>
        <v/>
      </c>
      <c r="CL275">
        <v>6</v>
      </c>
    </row>
    <row r="276" spans="2:90" x14ac:dyDescent="0.25">
      <c r="B276">
        <v>65</v>
      </c>
      <c r="C276">
        <v>65.400000000000006</v>
      </c>
      <c r="E276" s="33">
        <v>8</v>
      </c>
      <c r="G276">
        <v>65</v>
      </c>
      <c r="H276">
        <v>65.400000000000006</v>
      </c>
      <c r="J276" t="str">
        <f t="shared" si="19"/>
        <v>65.4</v>
      </c>
      <c r="K276">
        <v>8</v>
      </c>
      <c r="AW276">
        <v>88</v>
      </c>
      <c r="AX276">
        <v>88.1</v>
      </c>
      <c r="AY276" t="s">
        <v>42</v>
      </c>
      <c r="AZ276" s="33">
        <v>1</v>
      </c>
      <c r="BB276">
        <v>88</v>
      </c>
      <c r="BC276">
        <v>88.1</v>
      </c>
      <c r="BD276" t="s">
        <v>42</v>
      </c>
      <c r="BE276" t="str">
        <f t="shared" si="20"/>
        <v>88.1Pop_Den</v>
      </c>
      <c r="BF276">
        <v>1</v>
      </c>
      <c r="BM276">
        <v>107</v>
      </c>
      <c r="BN276">
        <v>107.2</v>
      </c>
      <c r="BO276" t="s">
        <v>42</v>
      </c>
      <c r="BP276" s="33">
        <v>1</v>
      </c>
      <c r="BR276">
        <v>107</v>
      </c>
      <c r="BS276">
        <v>107.2</v>
      </c>
      <c r="BT276" t="s">
        <v>42</v>
      </c>
      <c r="BU276" t="str">
        <f t="shared" si="21"/>
        <v>107.2Pop_Den</v>
      </c>
      <c r="BV276">
        <v>1</v>
      </c>
      <c r="CC276">
        <v>108</v>
      </c>
      <c r="CD276">
        <v>108.1</v>
      </c>
      <c r="CF276" s="33">
        <v>6</v>
      </c>
      <c r="CH276">
        <v>108</v>
      </c>
      <c r="CI276">
        <v>108.1</v>
      </c>
      <c r="CK276" t="str">
        <f t="shared" si="22"/>
        <v>108.1</v>
      </c>
      <c r="CL276">
        <v>6</v>
      </c>
    </row>
    <row r="277" spans="2:90" x14ac:dyDescent="0.25">
      <c r="B277">
        <v>65</v>
      </c>
      <c r="C277">
        <v>65.400000000000006</v>
      </c>
      <c r="D277" t="s">
        <v>350</v>
      </c>
      <c r="E277" s="33">
        <v>2</v>
      </c>
      <c r="G277">
        <v>65</v>
      </c>
      <c r="H277">
        <v>65.400000000000006</v>
      </c>
      <c r="I277" t="s">
        <v>350</v>
      </c>
      <c r="J277" t="str">
        <f t="shared" si="19"/>
        <v>65.4Balance</v>
      </c>
      <c r="K277">
        <v>2</v>
      </c>
      <c r="AW277">
        <v>91</v>
      </c>
      <c r="AZ277" s="33">
        <v>3</v>
      </c>
      <c r="BB277">
        <v>91</v>
      </c>
      <c r="BE277" t="str">
        <f t="shared" si="20"/>
        <v/>
      </c>
      <c r="BF277">
        <v>3</v>
      </c>
      <c r="BM277">
        <v>107</v>
      </c>
      <c r="BN277">
        <v>107.5</v>
      </c>
      <c r="BP277" s="33">
        <v>2</v>
      </c>
      <c r="BR277">
        <v>107</v>
      </c>
      <c r="BS277">
        <v>107.5</v>
      </c>
      <c r="BU277" t="str">
        <f t="shared" si="21"/>
        <v>107.5</v>
      </c>
      <c r="BV277">
        <v>2</v>
      </c>
      <c r="CC277">
        <v>108</v>
      </c>
      <c r="CD277">
        <v>108.1</v>
      </c>
      <c r="CE277" t="s">
        <v>17</v>
      </c>
      <c r="CF277" s="33">
        <v>1</v>
      </c>
      <c r="CH277">
        <v>108</v>
      </c>
      <c r="CI277">
        <v>108.1</v>
      </c>
      <c r="CJ277" t="s">
        <v>17</v>
      </c>
      <c r="CK277" t="str">
        <f t="shared" si="22"/>
        <v>108.1Emp_Den</v>
      </c>
      <c r="CL277">
        <v>1</v>
      </c>
    </row>
    <row r="278" spans="2:90" x14ac:dyDescent="0.25">
      <c r="B278">
        <v>65</v>
      </c>
      <c r="C278">
        <v>65.400000000000006</v>
      </c>
      <c r="D278" t="s">
        <v>88</v>
      </c>
      <c r="E278" s="33">
        <v>1</v>
      </c>
      <c r="G278">
        <v>65</v>
      </c>
      <c r="H278">
        <v>65.400000000000006</v>
      </c>
      <c r="I278" t="s">
        <v>88</v>
      </c>
      <c r="J278" t="str">
        <f t="shared" si="19"/>
        <v>65.4Comm_Den</v>
      </c>
      <c r="K278">
        <v>1</v>
      </c>
      <c r="AW278">
        <v>91</v>
      </c>
      <c r="AX278">
        <v>91.1</v>
      </c>
      <c r="AZ278" s="33">
        <v>3</v>
      </c>
      <c r="BB278">
        <v>91</v>
      </c>
      <c r="BC278">
        <v>91.1</v>
      </c>
      <c r="BE278" t="str">
        <f t="shared" si="20"/>
        <v>91.1</v>
      </c>
      <c r="BF278">
        <v>3</v>
      </c>
      <c r="BM278">
        <v>107</v>
      </c>
      <c r="BN278">
        <v>107.5</v>
      </c>
      <c r="BO278" t="s">
        <v>17</v>
      </c>
      <c r="BP278" s="33">
        <v>1</v>
      </c>
      <c r="BR278">
        <v>107</v>
      </c>
      <c r="BS278">
        <v>107.5</v>
      </c>
      <c r="BT278" t="s">
        <v>17</v>
      </c>
      <c r="BU278" t="str">
        <f t="shared" si="21"/>
        <v>107.5Emp_Den</v>
      </c>
      <c r="BV278">
        <v>1</v>
      </c>
      <c r="CC278">
        <v>108</v>
      </c>
      <c r="CD278">
        <v>108.1</v>
      </c>
      <c r="CE278" t="s">
        <v>709</v>
      </c>
      <c r="CF278" s="33">
        <v>2</v>
      </c>
      <c r="CH278">
        <v>108</v>
      </c>
      <c r="CI278">
        <v>108.1</v>
      </c>
      <c r="CJ278" t="s">
        <v>709</v>
      </c>
      <c r="CK278" t="str">
        <f t="shared" si="22"/>
        <v>108.1Local_Access</v>
      </c>
      <c r="CL278">
        <v>2</v>
      </c>
    </row>
    <row r="279" spans="2:90" x14ac:dyDescent="0.25">
      <c r="B279">
        <v>65</v>
      </c>
      <c r="C279">
        <v>65.400000000000006</v>
      </c>
      <c r="D279" t="s">
        <v>17</v>
      </c>
      <c r="E279" s="33">
        <v>1</v>
      </c>
      <c r="G279">
        <v>65</v>
      </c>
      <c r="H279">
        <v>65.400000000000006</v>
      </c>
      <c r="I279" t="s">
        <v>17</v>
      </c>
      <c r="J279" t="str">
        <f t="shared" si="19"/>
        <v>65.4Emp_Den</v>
      </c>
      <c r="K279">
        <v>1</v>
      </c>
      <c r="AW279">
        <v>91</v>
      </c>
      <c r="AX279">
        <v>91.1</v>
      </c>
      <c r="AY279" t="s">
        <v>709</v>
      </c>
      <c r="AZ279" s="33">
        <v>3</v>
      </c>
      <c r="BB279">
        <v>91</v>
      </c>
      <c r="BC279">
        <v>91.1</v>
      </c>
      <c r="BD279" t="s">
        <v>709</v>
      </c>
      <c r="BE279" t="str">
        <f t="shared" si="20"/>
        <v>91.1Local_Access</v>
      </c>
      <c r="BF279">
        <v>3</v>
      </c>
      <c r="BM279">
        <v>107</v>
      </c>
      <c r="BN279">
        <v>107.5</v>
      </c>
      <c r="BO279" t="s">
        <v>42</v>
      </c>
      <c r="BP279" s="33">
        <v>1</v>
      </c>
      <c r="BR279">
        <v>107</v>
      </c>
      <c r="BS279">
        <v>107.5</v>
      </c>
      <c r="BT279" t="s">
        <v>42</v>
      </c>
      <c r="BU279" t="str">
        <f t="shared" si="21"/>
        <v>107.5Pop_Den</v>
      </c>
      <c r="BV279">
        <v>1</v>
      </c>
      <c r="CC279">
        <v>108</v>
      </c>
      <c r="CD279">
        <v>108.1</v>
      </c>
      <c r="CE279" t="s">
        <v>645</v>
      </c>
      <c r="CF279" s="33">
        <v>2</v>
      </c>
      <c r="CH279">
        <v>108</v>
      </c>
      <c r="CI279">
        <v>108.1</v>
      </c>
      <c r="CJ279" t="s">
        <v>645</v>
      </c>
      <c r="CK279" t="str">
        <f t="shared" si="22"/>
        <v>108.1Mix_Land</v>
      </c>
      <c r="CL279">
        <v>2</v>
      </c>
    </row>
    <row r="280" spans="2:90" x14ac:dyDescent="0.25">
      <c r="B280">
        <v>65</v>
      </c>
      <c r="C280">
        <v>65.400000000000006</v>
      </c>
      <c r="D280" t="s">
        <v>711</v>
      </c>
      <c r="E280" s="33">
        <v>1</v>
      </c>
      <c r="G280">
        <v>65</v>
      </c>
      <c r="H280">
        <v>65.400000000000006</v>
      </c>
      <c r="I280" t="s">
        <v>711</v>
      </c>
      <c r="J280" t="str">
        <f t="shared" si="19"/>
        <v>65.4Mix_House</v>
      </c>
      <c r="K280">
        <v>1</v>
      </c>
      <c r="AW280">
        <v>93</v>
      </c>
      <c r="AZ280" s="33">
        <v>3</v>
      </c>
      <c r="BB280">
        <v>93</v>
      </c>
      <c r="BE280" t="str">
        <f t="shared" si="20"/>
        <v/>
      </c>
      <c r="BF280">
        <v>3</v>
      </c>
      <c r="BM280">
        <v>107</v>
      </c>
      <c r="BN280">
        <v>107.6</v>
      </c>
      <c r="BP280" s="33">
        <v>2</v>
      </c>
      <c r="BR280">
        <v>107</v>
      </c>
      <c r="BS280">
        <v>107.6</v>
      </c>
      <c r="BU280" t="str">
        <f t="shared" si="21"/>
        <v>107.6</v>
      </c>
      <c r="BV280">
        <v>2</v>
      </c>
      <c r="CC280">
        <v>108</v>
      </c>
      <c r="CD280">
        <v>108.1</v>
      </c>
      <c r="CE280" t="s">
        <v>42</v>
      </c>
      <c r="CF280" s="33">
        <v>1</v>
      </c>
      <c r="CH280">
        <v>108</v>
      </c>
      <c r="CI280">
        <v>108.1</v>
      </c>
      <c r="CJ280" t="s">
        <v>42</v>
      </c>
      <c r="CK280" t="str">
        <f t="shared" si="22"/>
        <v>108.1Pop_Den</v>
      </c>
      <c r="CL280">
        <v>1</v>
      </c>
    </row>
    <row r="281" spans="2:90" x14ac:dyDescent="0.25">
      <c r="B281">
        <v>65</v>
      </c>
      <c r="C281">
        <v>65.400000000000006</v>
      </c>
      <c r="D281" t="s">
        <v>645</v>
      </c>
      <c r="E281" s="33">
        <v>1</v>
      </c>
      <c r="G281">
        <v>65</v>
      </c>
      <c r="H281">
        <v>65.400000000000006</v>
      </c>
      <c r="I281" t="s">
        <v>645</v>
      </c>
      <c r="J281" t="str">
        <f t="shared" si="19"/>
        <v>65.4Mix_Land</v>
      </c>
      <c r="K281">
        <v>1</v>
      </c>
      <c r="AW281">
        <v>93</v>
      </c>
      <c r="AX281">
        <v>93.1</v>
      </c>
      <c r="AZ281" s="33">
        <v>3</v>
      </c>
      <c r="BB281">
        <v>93</v>
      </c>
      <c r="BC281">
        <v>93.1</v>
      </c>
      <c r="BE281" t="str">
        <f t="shared" si="20"/>
        <v>93.1</v>
      </c>
      <c r="BF281">
        <v>3</v>
      </c>
      <c r="BM281">
        <v>107</v>
      </c>
      <c r="BN281">
        <v>107.6</v>
      </c>
      <c r="BO281" t="s">
        <v>17</v>
      </c>
      <c r="BP281" s="33">
        <v>1</v>
      </c>
      <c r="BR281">
        <v>107</v>
      </c>
      <c r="BS281">
        <v>107.6</v>
      </c>
      <c r="BT281" t="s">
        <v>17</v>
      </c>
      <c r="BU281" t="str">
        <f t="shared" si="21"/>
        <v>107.6Emp_Den</v>
      </c>
      <c r="BV281">
        <v>1</v>
      </c>
      <c r="CC281">
        <v>110</v>
      </c>
      <c r="CF281" s="33">
        <v>11</v>
      </c>
      <c r="CH281">
        <v>110</v>
      </c>
      <c r="CK281" t="str">
        <f t="shared" si="22"/>
        <v/>
      </c>
      <c r="CL281">
        <v>11</v>
      </c>
    </row>
    <row r="282" spans="2:90" x14ac:dyDescent="0.25">
      <c r="B282">
        <v>65</v>
      </c>
      <c r="C282">
        <v>65.400000000000006</v>
      </c>
      <c r="D282" t="s">
        <v>42</v>
      </c>
      <c r="E282" s="33">
        <v>2</v>
      </c>
      <c r="G282">
        <v>65</v>
      </c>
      <c r="H282">
        <v>65.400000000000006</v>
      </c>
      <c r="I282" t="s">
        <v>42</v>
      </c>
      <c r="J282" t="str">
        <f t="shared" si="19"/>
        <v>65.4Pop_Den</v>
      </c>
      <c r="K282">
        <v>2</v>
      </c>
      <c r="AW282">
        <v>93</v>
      </c>
      <c r="AX282">
        <v>93.1</v>
      </c>
      <c r="AY282" t="s">
        <v>350</v>
      </c>
      <c r="AZ282" s="33">
        <v>1</v>
      </c>
      <c r="BB282">
        <v>93</v>
      </c>
      <c r="BC282">
        <v>93.1</v>
      </c>
      <c r="BD282" t="s">
        <v>350</v>
      </c>
      <c r="BE282" t="str">
        <f t="shared" si="20"/>
        <v>93.1Balance</v>
      </c>
      <c r="BF282">
        <v>1</v>
      </c>
      <c r="BM282">
        <v>107</v>
      </c>
      <c r="BN282">
        <v>107.6</v>
      </c>
      <c r="BO282" t="s">
        <v>42</v>
      </c>
      <c r="BP282" s="33">
        <v>1</v>
      </c>
      <c r="BR282">
        <v>107</v>
      </c>
      <c r="BS282">
        <v>107.6</v>
      </c>
      <c r="BT282" t="s">
        <v>42</v>
      </c>
      <c r="BU282" t="str">
        <f t="shared" si="21"/>
        <v>107.6Pop_Den</v>
      </c>
      <c r="BV282">
        <v>1</v>
      </c>
      <c r="CC282">
        <v>110</v>
      </c>
      <c r="CD282">
        <v>110.1</v>
      </c>
      <c r="CF282" s="33">
        <v>3</v>
      </c>
      <c r="CH282">
        <v>110</v>
      </c>
      <c r="CI282">
        <v>110.1</v>
      </c>
      <c r="CK282" t="str">
        <f t="shared" si="22"/>
        <v>110.1</v>
      </c>
      <c r="CL282">
        <v>3</v>
      </c>
    </row>
    <row r="283" spans="2:90" x14ac:dyDescent="0.25">
      <c r="B283">
        <v>65</v>
      </c>
      <c r="C283">
        <v>65.5</v>
      </c>
      <c r="E283" s="33">
        <v>8</v>
      </c>
      <c r="G283">
        <v>65</v>
      </c>
      <c r="H283">
        <v>65.5</v>
      </c>
      <c r="J283" t="str">
        <f t="shared" si="19"/>
        <v>65.5</v>
      </c>
      <c r="K283">
        <v>8</v>
      </c>
      <c r="AW283">
        <v>93</v>
      </c>
      <c r="AX283">
        <v>93.1</v>
      </c>
      <c r="AY283" t="s">
        <v>88</v>
      </c>
      <c r="AZ283" s="33">
        <v>1</v>
      </c>
      <c r="BB283">
        <v>93</v>
      </c>
      <c r="BC283">
        <v>93.1</v>
      </c>
      <c r="BD283" t="s">
        <v>88</v>
      </c>
      <c r="BE283" t="str">
        <f t="shared" si="20"/>
        <v>93.1Comm_Den</v>
      </c>
      <c r="BF283">
        <v>1</v>
      </c>
      <c r="BM283">
        <v>107</v>
      </c>
      <c r="BN283">
        <v>107.9</v>
      </c>
      <c r="BP283" s="33">
        <v>1</v>
      </c>
      <c r="BR283">
        <v>107</v>
      </c>
      <c r="BS283">
        <v>107.9</v>
      </c>
      <c r="BU283" t="str">
        <f t="shared" si="21"/>
        <v>107.9</v>
      </c>
      <c r="BV283">
        <v>1</v>
      </c>
      <c r="CC283">
        <v>110</v>
      </c>
      <c r="CD283">
        <v>110.1</v>
      </c>
      <c r="CE283" t="s">
        <v>17</v>
      </c>
      <c r="CF283" s="33">
        <v>1</v>
      </c>
      <c r="CH283">
        <v>110</v>
      </c>
      <c r="CI283">
        <v>110.1</v>
      </c>
      <c r="CJ283" t="s">
        <v>17</v>
      </c>
      <c r="CK283" t="str">
        <f t="shared" si="22"/>
        <v>110.1Emp_Den</v>
      </c>
      <c r="CL283">
        <v>1</v>
      </c>
    </row>
    <row r="284" spans="2:90" x14ac:dyDescent="0.25">
      <c r="B284">
        <v>65</v>
      </c>
      <c r="C284">
        <v>65.5</v>
      </c>
      <c r="D284" t="s">
        <v>350</v>
      </c>
      <c r="E284" s="33">
        <v>3</v>
      </c>
      <c r="G284">
        <v>65</v>
      </c>
      <c r="H284">
        <v>65.5</v>
      </c>
      <c r="I284" t="s">
        <v>350</v>
      </c>
      <c r="J284" t="str">
        <f t="shared" si="19"/>
        <v>65.5Balance</v>
      </c>
      <c r="K284">
        <v>3</v>
      </c>
      <c r="AW284">
        <v>93</v>
      </c>
      <c r="AX284">
        <v>93.1</v>
      </c>
      <c r="AY284" t="s">
        <v>42</v>
      </c>
      <c r="AZ284" s="33">
        <v>1</v>
      </c>
      <c r="BB284">
        <v>93</v>
      </c>
      <c r="BC284">
        <v>93.1</v>
      </c>
      <c r="BD284" t="s">
        <v>42</v>
      </c>
      <c r="BE284" t="str">
        <f t="shared" si="20"/>
        <v>93.1Pop_Den</v>
      </c>
      <c r="BF284">
        <v>1</v>
      </c>
      <c r="BM284">
        <v>107</v>
      </c>
      <c r="BN284">
        <v>107.9</v>
      </c>
      <c r="BO284" t="s">
        <v>42</v>
      </c>
      <c r="BP284" s="33">
        <v>1</v>
      </c>
      <c r="BR284">
        <v>107</v>
      </c>
      <c r="BS284">
        <v>107.9</v>
      </c>
      <c r="BT284" t="s">
        <v>42</v>
      </c>
      <c r="BU284" t="str">
        <f t="shared" si="21"/>
        <v>107.9Pop_Den</v>
      </c>
      <c r="BV284">
        <v>1</v>
      </c>
      <c r="CC284">
        <v>110</v>
      </c>
      <c r="CD284">
        <v>110.1</v>
      </c>
      <c r="CE284" t="s">
        <v>709</v>
      </c>
      <c r="CF284" s="33">
        <v>2</v>
      </c>
      <c r="CH284">
        <v>110</v>
      </c>
      <c r="CI284">
        <v>110.1</v>
      </c>
      <c r="CJ284" t="s">
        <v>709</v>
      </c>
      <c r="CK284" t="str">
        <f t="shared" si="22"/>
        <v>110.1Local_Access</v>
      </c>
      <c r="CL284">
        <v>2</v>
      </c>
    </row>
    <row r="285" spans="2:90" x14ac:dyDescent="0.25">
      <c r="B285">
        <v>65</v>
      </c>
      <c r="C285">
        <v>65.5</v>
      </c>
      <c r="D285" t="s">
        <v>88</v>
      </c>
      <c r="E285" s="33">
        <v>1</v>
      </c>
      <c r="G285">
        <v>65</v>
      </c>
      <c r="H285">
        <v>65.5</v>
      </c>
      <c r="I285" t="s">
        <v>88</v>
      </c>
      <c r="J285" t="str">
        <f t="shared" si="19"/>
        <v>65.5Comm_Den</v>
      </c>
      <c r="K285">
        <v>1</v>
      </c>
      <c r="AW285">
        <v>97</v>
      </c>
      <c r="AZ285" s="33">
        <v>5</v>
      </c>
      <c r="BB285">
        <v>97</v>
      </c>
      <c r="BE285" t="str">
        <f t="shared" si="20"/>
        <v/>
      </c>
      <c r="BF285">
        <v>5</v>
      </c>
      <c r="BM285">
        <v>108</v>
      </c>
      <c r="BP285" s="33">
        <v>6</v>
      </c>
      <c r="BR285">
        <v>108</v>
      </c>
      <c r="BU285" t="str">
        <f t="shared" si="21"/>
        <v/>
      </c>
      <c r="BV285">
        <v>6</v>
      </c>
      <c r="CC285">
        <v>110</v>
      </c>
      <c r="CD285">
        <v>110.2</v>
      </c>
      <c r="CF285" s="33">
        <v>2</v>
      </c>
      <c r="CH285">
        <v>110</v>
      </c>
      <c r="CI285">
        <v>110.2</v>
      </c>
      <c r="CK285" t="str">
        <f t="shared" si="22"/>
        <v>110.2</v>
      </c>
      <c r="CL285">
        <v>2</v>
      </c>
    </row>
    <row r="286" spans="2:90" x14ac:dyDescent="0.25">
      <c r="B286">
        <v>65</v>
      </c>
      <c r="C286">
        <v>65.5</v>
      </c>
      <c r="D286" t="s">
        <v>17</v>
      </c>
      <c r="E286" s="33">
        <v>1</v>
      </c>
      <c r="G286">
        <v>65</v>
      </c>
      <c r="H286">
        <v>65.5</v>
      </c>
      <c r="I286" t="s">
        <v>17</v>
      </c>
      <c r="J286" t="str">
        <f t="shared" si="19"/>
        <v>65.5Emp_Den</v>
      </c>
      <c r="K286">
        <v>1</v>
      </c>
      <c r="AW286">
        <v>97</v>
      </c>
      <c r="AX286">
        <v>97.1</v>
      </c>
      <c r="AZ286" s="33">
        <v>2</v>
      </c>
      <c r="BB286">
        <v>97</v>
      </c>
      <c r="BC286">
        <v>97.1</v>
      </c>
      <c r="BE286" t="str">
        <f t="shared" si="20"/>
        <v>97.1</v>
      </c>
      <c r="BF286">
        <v>2</v>
      </c>
      <c r="BM286">
        <v>108</v>
      </c>
      <c r="BN286">
        <v>108.1</v>
      </c>
      <c r="BP286" s="33">
        <v>6</v>
      </c>
      <c r="BR286">
        <v>108</v>
      </c>
      <c r="BS286">
        <v>108.1</v>
      </c>
      <c r="BU286" t="str">
        <f t="shared" si="21"/>
        <v>108.1</v>
      </c>
      <c r="BV286">
        <v>6</v>
      </c>
      <c r="CC286">
        <v>110</v>
      </c>
      <c r="CD286">
        <v>110.2</v>
      </c>
      <c r="CE286" t="s">
        <v>17</v>
      </c>
      <c r="CF286" s="33">
        <v>1</v>
      </c>
      <c r="CH286">
        <v>110</v>
      </c>
      <c r="CI286">
        <v>110.2</v>
      </c>
      <c r="CJ286" t="s">
        <v>17</v>
      </c>
      <c r="CK286" t="str">
        <f t="shared" si="22"/>
        <v>110.2Emp_Den</v>
      </c>
      <c r="CL286">
        <v>1</v>
      </c>
    </row>
    <row r="287" spans="2:90" x14ac:dyDescent="0.25">
      <c r="B287">
        <v>65</v>
      </c>
      <c r="C287">
        <v>65.5</v>
      </c>
      <c r="D287" t="s">
        <v>645</v>
      </c>
      <c r="E287" s="33">
        <v>1</v>
      </c>
      <c r="G287">
        <v>65</v>
      </c>
      <c r="H287">
        <v>65.5</v>
      </c>
      <c r="I287" t="s">
        <v>645</v>
      </c>
      <c r="J287" t="str">
        <f t="shared" si="19"/>
        <v>65.5Mix_Land</v>
      </c>
      <c r="K287">
        <v>1</v>
      </c>
      <c r="AW287">
        <v>97</v>
      </c>
      <c r="AX287">
        <v>97.1</v>
      </c>
      <c r="AY287" t="s">
        <v>88</v>
      </c>
      <c r="AZ287" s="33">
        <v>1</v>
      </c>
      <c r="BB287">
        <v>97</v>
      </c>
      <c r="BC287">
        <v>97.1</v>
      </c>
      <c r="BD287" t="s">
        <v>88</v>
      </c>
      <c r="BE287" t="str">
        <f t="shared" si="20"/>
        <v>97.1Comm_Den</v>
      </c>
      <c r="BF287">
        <v>1</v>
      </c>
      <c r="BM287">
        <v>108</v>
      </c>
      <c r="BN287">
        <v>108.1</v>
      </c>
      <c r="BO287" t="s">
        <v>17</v>
      </c>
      <c r="BP287" s="33">
        <v>1</v>
      </c>
      <c r="BR287">
        <v>108</v>
      </c>
      <c r="BS287">
        <v>108.1</v>
      </c>
      <c r="BT287" t="s">
        <v>17</v>
      </c>
      <c r="BU287" t="str">
        <f t="shared" si="21"/>
        <v>108.1Emp_Den</v>
      </c>
      <c r="BV287">
        <v>1</v>
      </c>
      <c r="CC287">
        <v>110</v>
      </c>
      <c r="CD287">
        <v>110.2</v>
      </c>
      <c r="CE287" t="s">
        <v>709</v>
      </c>
      <c r="CF287" s="33">
        <v>1</v>
      </c>
      <c r="CH287">
        <v>110</v>
      </c>
      <c r="CI287">
        <v>110.2</v>
      </c>
      <c r="CJ287" t="s">
        <v>709</v>
      </c>
      <c r="CK287" t="str">
        <f t="shared" si="22"/>
        <v>110.2Local_Access</v>
      </c>
      <c r="CL287">
        <v>1</v>
      </c>
    </row>
    <row r="288" spans="2:90" x14ac:dyDescent="0.25">
      <c r="B288">
        <v>65</v>
      </c>
      <c r="C288">
        <v>65.5</v>
      </c>
      <c r="D288" t="s">
        <v>42</v>
      </c>
      <c r="E288" s="33">
        <v>2</v>
      </c>
      <c r="G288">
        <v>65</v>
      </c>
      <c r="H288">
        <v>65.5</v>
      </c>
      <c r="I288" t="s">
        <v>42</v>
      </c>
      <c r="J288" t="str">
        <f t="shared" si="19"/>
        <v>65.5Pop_Den</v>
      </c>
      <c r="K288">
        <v>2</v>
      </c>
      <c r="AW288">
        <v>97</v>
      </c>
      <c r="AX288">
        <v>97.1</v>
      </c>
      <c r="AY288" t="s">
        <v>42</v>
      </c>
      <c r="AZ288" s="33">
        <v>1</v>
      </c>
      <c r="BB288">
        <v>97</v>
      </c>
      <c r="BC288">
        <v>97.1</v>
      </c>
      <c r="BD288" t="s">
        <v>42</v>
      </c>
      <c r="BE288" t="str">
        <f t="shared" si="20"/>
        <v>97.1Pop_Den</v>
      </c>
      <c r="BF288">
        <v>1</v>
      </c>
      <c r="BM288">
        <v>108</v>
      </c>
      <c r="BN288">
        <v>108.1</v>
      </c>
      <c r="BO288" t="s">
        <v>709</v>
      </c>
      <c r="BP288" s="33">
        <v>2</v>
      </c>
      <c r="BR288">
        <v>108</v>
      </c>
      <c r="BS288">
        <v>108.1</v>
      </c>
      <c r="BT288" t="s">
        <v>709</v>
      </c>
      <c r="BU288" t="str">
        <f t="shared" si="21"/>
        <v>108.1Local_Access</v>
      </c>
      <c r="BV288">
        <v>2</v>
      </c>
      <c r="CC288">
        <v>110</v>
      </c>
      <c r="CD288">
        <v>110.3</v>
      </c>
      <c r="CF288" s="33">
        <v>3</v>
      </c>
      <c r="CH288">
        <v>110</v>
      </c>
      <c r="CI288">
        <v>110.3</v>
      </c>
      <c r="CK288" t="str">
        <f t="shared" si="22"/>
        <v>110.3</v>
      </c>
      <c r="CL288">
        <v>3</v>
      </c>
    </row>
    <row r="289" spans="2:90" x14ac:dyDescent="0.25">
      <c r="B289">
        <v>65</v>
      </c>
      <c r="C289">
        <v>65.599999999999994</v>
      </c>
      <c r="E289" s="33">
        <v>9</v>
      </c>
      <c r="G289">
        <v>65</v>
      </c>
      <c r="H289">
        <v>65.599999999999994</v>
      </c>
      <c r="J289" t="str">
        <f t="shared" si="19"/>
        <v>65.6</v>
      </c>
      <c r="K289">
        <v>9</v>
      </c>
      <c r="AW289">
        <v>97</v>
      </c>
      <c r="AX289">
        <v>97.2</v>
      </c>
      <c r="AZ289" s="33">
        <v>2</v>
      </c>
      <c r="BB289">
        <v>97</v>
      </c>
      <c r="BC289">
        <v>97.2</v>
      </c>
      <c r="BE289" t="str">
        <f t="shared" si="20"/>
        <v>97.2</v>
      </c>
      <c r="BF289">
        <v>2</v>
      </c>
      <c r="BM289">
        <v>108</v>
      </c>
      <c r="BN289">
        <v>108.1</v>
      </c>
      <c r="BO289" t="s">
        <v>645</v>
      </c>
      <c r="BP289" s="33">
        <v>2</v>
      </c>
      <c r="BR289">
        <v>108</v>
      </c>
      <c r="BS289">
        <v>108.1</v>
      </c>
      <c r="BT289" t="s">
        <v>645</v>
      </c>
      <c r="BU289" t="str">
        <f t="shared" si="21"/>
        <v>108.1Mix_Land</v>
      </c>
      <c r="BV289">
        <v>2</v>
      </c>
      <c r="CC289">
        <v>110</v>
      </c>
      <c r="CD289">
        <v>110.3</v>
      </c>
      <c r="CE289" t="s">
        <v>17</v>
      </c>
      <c r="CF289" s="33">
        <v>1</v>
      </c>
      <c r="CH289">
        <v>110</v>
      </c>
      <c r="CI289">
        <v>110.3</v>
      </c>
      <c r="CJ289" t="s">
        <v>17</v>
      </c>
      <c r="CK289" t="str">
        <f t="shared" si="22"/>
        <v>110.3Emp_Den</v>
      </c>
      <c r="CL289">
        <v>1</v>
      </c>
    </row>
    <row r="290" spans="2:90" x14ac:dyDescent="0.25">
      <c r="B290">
        <v>65</v>
      </c>
      <c r="C290">
        <v>65.599999999999994</v>
      </c>
      <c r="D290" t="s">
        <v>350</v>
      </c>
      <c r="E290" s="33">
        <v>3</v>
      </c>
      <c r="G290">
        <v>65</v>
      </c>
      <c r="H290">
        <v>65.599999999999994</v>
      </c>
      <c r="I290" t="s">
        <v>350</v>
      </c>
      <c r="J290" t="str">
        <f t="shared" si="19"/>
        <v>65.6Balance</v>
      </c>
      <c r="K290">
        <v>3</v>
      </c>
      <c r="AW290">
        <v>97</v>
      </c>
      <c r="AX290">
        <v>97.2</v>
      </c>
      <c r="AY290" t="s">
        <v>88</v>
      </c>
      <c r="AZ290" s="33">
        <v>1</v>
      </c>
      <c r="BB290">
        <v>97</v>
      </c>
      <c r="BC290">
        <v>97.2</v>
      </c>
      <c r="BD290" t="s">
        <v>88</v>
      </c>
      <c r="BE290" t="str">
        <f t="shared" si="20"/>
        <v>97.2Comm_Den</v>
      </c>
      <c r="BF290">
        <v>1</v>
      </c>
      <c r="BM290">
        <v>108</v>
      </c>
      <c r="BN290">
        <v>108.1</v>
      </c>
      <c r="BO290" t="s">
        <v>42</v>
      </c>
      <c r="BP290" s="33">
        <v>1</v>
      </c>
      <c r="BR290">
        <v>108</v>
      </c>
      <c r="BS290">
        <v>108.1</v>
      </c>
      <c r="BT290" t="s">
        <v>42</v>
      </c>
      <c r="BU290" t="str">
        <f t="shared" si="21"/>
        <v>108.1Pop_Den</v>
      </c>
      <c r="BV290">
        <v>1</v>
      </c>
      <c r="CC290">
        <v>110</v>
      </c>
      <c r="CD290">
        <v>110.3</v>
      </c>
      <c r="CE290" t="s">
        <v>709</v>
      </c>
      <c r="CF290" s="33">
        <v>2</v>
      </c>
      <c r="CH290">
        <v>110</v>
      </c>
      <c r="CI290">
        <v>110.3</v>
      </c>
      <c r="CJ290" t="s">
        <v>709</v>
      </c>
      <c r="CK290" t="str">
        <f t="shared" si="22"/>
        <v>110.3Local_Access</v>
      </c>
      <c r="CL290">
        <v>2</v>
      </c>
    </row>
    <row r="291" spans="2:90" x14ac:dyDescent="0.25">
      <c r="B291">
        <v>65</v>
      </c>
      <c r="C291">
        <v>65.599999999999994</v>
      </c>
      <c r="D291" t="s">
        <v>88</v>
      </c>
      <c r="E291" s="33">
        <v>1</v>
      </c>
      <c r="G291">
        <v>65</v>
      </c>
      <c r="H291">
        <v>65.599999999999994</v>
      </c>
      <c r="I291" t="s">
        <v>88</v>
      </c>
      <c r="J291" t="str">
        <f t="shared" si="19"/>
        <v>65.6Comm_Den</v>
      </c>
      <c r="K291">
        <v>1</v>
      </c>
      <c r="AW291">
        <v>97</v>
      </c>
      <c r="AX291">
        <v>97.2</v>
      </c>
      <c r="AY291" t="s">
        <v>42</v>
      </c>
      <c r="AZ291" s="33">
        <v>1</v>
      </c>
      <c r="BB291">
        <v>97</v>
      </c>
      <c r="BC291">
        <v>97.2</v>
      </c>
      <c r="BD291" t="s">
        <v>42</v>
      </c>
      <c r="BE291" t="str">
        <f t="shared" si="20"/>
        <v>97.2Pop_Den</v>
      </c>
      <c r="BF291">
        <v>1</v>
      </c>
      <c r="BM291">
        <v>110</v>
      </c>
      <c r="BP291" s="33">
        <v>11</v>
      </c>
      <c r="BR291">
        <v>110</v>
      </c>
      <c r="BU291" t="str">
        <f t="shared" si="21"/>
        <v/>
      </c>
      <c r="BV291">
        <v>11</v>
      </c>
      <c r="CC291">
        <v>110</v>
      </c>
      <c r="CD291">
        <v>110.4</v>
      </c>
      <c r="CF291" s="33">
        <v>3</v>
      </c>
      <c r="CH291">
        <v>110</v>
      </c>
      <c r="CI291">
        <v>110.4</v>
      </c>
      <c r="CK291" t="str">
        <f t="shared" si="22"/>
        <v>110.4</v>
      </c>
      <c r="CL291">
        <v>3</v>
      </c>
    </row>
    <row r="292" spans="2:90" x14ac:dyDescent="0.25">
      <c r="B292">
        <v>65</v>
      </c>
      <c r="C292">
        <v>65.599999999999994</v>
      </c>
      <c r="D292" t="s">
        <v>17</v>
      </c>
      <c r="E292" s="33">
        <v>1</v>
      </c>
      <c r="G292">
        <v>65</v>
      </c>
      <c r="H292">
        <v>65.599999999999994</v>
      </c>
      <c r="I292" t="s">
        <v>17</v>
      </c>
      <c r="J292" t="str">
        <f t="shared" si="19"/>
        <v>65.6Emp_Den</v>
      </c>
      <c r="K292">
        <v>1</v>
      </c>
      <c r="AW292">
        <v>97</v>
      </c>
      <c r="AX292">
        <v>97.3</v>
      </c>
      <c r="AZ292" s="33">
        <v>1</v>
      </c>
      <c r="BB292">
        <v>97</v>
      </c>
      <c r="BC292">
        <v>97.3</v>
      </c>
      <c r="BE292" t="str">
        <f t="shared" si="20"/>
        <v>97.3</v>
      </c>
      <c r="BF292">
        <v>1</v>
      </c>
      <c r="BM292">
        <v>110</v>
      </c>
      <c r="BN292">
        <v>110.1</v>
      </c>
      <c r="BP292" s="33">
        <v>3</v>
      </c>
      <c r="BR292">
        <v>110</v>
      </c>
      <c r="BS292">
        <v>110.1</v>
      </c>
      <c r="BU292" t="str">
        <f t="shared" si="21"/>
        <v>110.1</v>
      </c>
      <c r="BV292">
        <v>3</v>
      </c>
      <c r="CC292">
        <v>110</v>
      </c>
      <c r="CD292">
        <v>110.4</v>
      </c>
      <c r="CE292" t="s">
        <v>17</v>
      </c>
      <c r="CF292" s="33">
        <v>1</v>
      </c>
      <c r="CH292">
        <v>110</v>
      </c>
      <c r="CI292">
        <v>110.4</v>
      </c>
      <c r="CJ292" t="s">
        <v>17</v>
      </c>
      <c r="CK292" t="str">
        <f t="shared" si="22"/>
        <v>110.4Emp_Den</v>
      </c>
      <c r="CL292">
        <v>1</v>
      </c>
    </row>
    <row r="293" spans="2:90" x14ac:dyDescent="0.25">
      <c r="B293">
        <v>65</v>
      </c>
      <c r="C293">
        <v>65.599999999999994</v>
      </c>
      <c r="D293" t="s">
        <v>711</v>
      </c>
      <c r="E293" s="33">
        <v>1</v>
      </c>
      <c r="G293">
        <v>65</v>
      </c>
      <c r="H293">
        <v>65.599999999999994</v>
      </c>
      <c r="I293" t="s">
        <v>711</v>
      </c>
      <c r="J293" t="str">
        <f t="shared" si="19"/>
        <v>65.6Mix_House</v>
      </c>
      <c r="K293">
        <v>1</v>
      </c>
      <c r="AW293">
        <v>97</v>
      </c>
      <c r="AX293">
        <v>97.3</v>
      </c>
      <c r="AY293" t="s">
        <v>88</v>
      </c>
      <c r="AZ293" s="33">
        <v>1</v>
      </c>
      <c r="BB293">
        <v>97</v>
      </c>
      <c r="BC293">
        <v>97.3</v>
      </c>
      <c r="BD293" t="s">
        <v>88</v>
      </c>
      <c r="BE293" t="str">
        <f t="shared" si="20"/>
        <v>97.3Comm_Den</v>
      </c>
      <c r="BF293">
        <v>1</v>
      </c>
      <c r="BM293">
        <v>110</v>
      </c>
      <c r="BN293">
        <v>110.1</v>
      </c>
      <c r="BO293" t="s">
        <v>17</v>
      </c>
      <c r="BP293" s="33">
        <v>1</v>
      </c>
      <c r="BR293">
        <v>110</v>
      </c>
      <c r="BS293">
        <v>110.1</v>
      </c>
      <c r="BT293" t="s">
        <v>17</v>
      </c>
      <c r="BU293" t="str">
        <f t="shared" si="21"/>
        <v>110.1Emp_Den</v>
      </c>
      <c r="BV293">
        <v>1</v>
      </c>
      <c r="CC293">
        <v>110</v>
      </c>
      <c r="CD293">
        <v>110.4</v>
      </c>
      <c r="CE293" t="s">
        <v>709</v>
      </c>
      <c r="CF293" s="33">
        <v>2</v>
      </c>
      <c r="CH293">
        <v>110</v>
      </c>
      <c r="CI293">
        <v>110.4</v>
      </c>
      <c r="CJ293" t="s">
        <v>709</v>
      </c>
      <c r="CK293" t="str">
        <f t="shared" si="22"/>
        <v>110.4Local_Access</v>
      </c>
      <c r="CL293">
        <v>2</v>
      </c>
    </row>
    <row r="294" spans="2:90" x14ac:dyDescent="0.25">
      <c r="B294">
        <v>65</v>
      </c>
      <c r="C294">
        <v>65.599999999999994</v>
      </c>
      <c r="D294" t="s">
        <v>645</v>
      </c>
      <c r="E294" s="33">
        <v>1</v>
      </c>
      <c r="G294">
        <v>65</v>
      </c>
      <c r="H294">
        <v>65.599999999999994</v>
      </c>
      <c r="I294" t="s">
        <v>645</v>
      </c>
      <c r="J294" t="str">
        <f t="shared" si="19"/>
        <v>65.6Mix_Land</v>
      </c>
      <c r="K294">
        <v>1</v>
      </c>
      <c r="AW294">
        <v>98</v>
      </c>
      <c r="AZ294" s="33">
        <v>2</v>
      </c>
      <c r="BB294">
        <v>98</v>
      </c>
      <c r="BE294" t="str">
        <f t="shared" si="20"/>
        <v/>
      </c>
      <c r="BF294">
        <v>2</v>
      </c>
      <c r="BM294">
        <v>110</v>
      </c>
      <c r="BN294">
        <v>110.1</v>
      </c>
      <c r="BO294" t="s">
        <v>709</v>
      </c>
      <c r="BP294" s="33">
        <v>2</v>
      </c>
      <c r="BR294">
        <v>110</v>
      </c>
      <c r="BS294">
        <v>110.1</v>
      </c>
      <c r="BT294" t="s">
        <v>709</v>
      </c>
      <c r="BU294" t="str">
        <f t="shared" si="21"/>
        <v>110.1Local_Access</v>
      </c>
      <c r="BV294">
        <v>2</v>
      </c>
      <c r="CC294">
        <v>111</v>
      </c>
      <c r="CF294" s="33">
        <v>7</v>
      </c>
      <c r="CH294">
        <v>111</v>
      </c>
      <c r="CK294" t="str">
        <f t="shared" si="22"/>
        <v/>
      </c>
      <c r="CL294">
        <v>7</v>
      </c>
    </row>
    <row r="295" spans="2:90" x14ac:dyDescent="0.25">
      <c r="B295">
        <v>65</v>
      </c>
      <c r="C295">
        <v>65.599999999999994</v>
      </c>
      <c r="D295" t="s">
        <v>42</v>
      </c>
      <c r="E295" s="33">
        <v>2</v>
      </c>
      <c r="G295">
        <v>65</v>
      </c>
      <c r="H295">
        <v>65.599999999999994</v>
      </c>
      <c r="I295" t="s">
        <v>42</v>
      </c>
      <c r="J295" t="str">
        <f t="shared" si="19"/>
        <v>65.6Pop_Den</v>
      </c>
      <c r="K295">
        <v>2</v>
      </c>
      <c r="AW295">
        <v>98</v>
      </c>
      <c r="AX295">
        <v>98.1</v>
      </c>
      <c r="AZ295" s="33">
        <v>1</v>
      </c>
      <c r="BB295">
        <v>98</v>
      </c>
      <c r="BC295">
        <v>98.1</v>
      </c>
      <c r="BE295" t="str">
        <f t="shared" si="20"/>
        <v>98.1</v>
      </c>
      <c r="BF295">
        <v>1</v>
      </c>
      <c r="BM295">
        <v>110</v>
      </c>
      <c r="BN295">
        <v>110.2</v>
      </c>
      <c r="BP295" s="33">
        <v>2</v>
      </c>
      <c r="BR295">
        <v>110</v>
      </c>
      <c r="BS295">
        <v>110.2</v>
      </c>
      <c r="BU295" t="str">
        <f t="shared" si="21"/>
        <v>110.2</v>
      </c>
      <c r="BV295">
        <v>2</v>
      </c>
      <c r="CC295">
        <v>111</v>
      </c>
      <c r="CD295">
        <v>111.1</v>
      </c>
      <c r="CF295" s="33">
        <v>3</v>
      </c>
      <c r="CH295">
        <v>111</v>
      </c>
      <c r="CI295">
        <v>111.1</v>
      </c>
      <c r="CK295" t="str">
        <f t="shared" si="22"/>
        <v>111.1</v>
      </c>
      <c r="CL295">
        <v>3</v>
      </c>
    </row>
    <row r="296" spans="2:90" x14ac:dyDescent="0.25">
      <c r="B296">
        <v>65</v>
      </c>
      <c r="C296">
        <v>65.7</v>
      </c>
      <c r="E296" s="33">
        <v>9</v>
      </c>
      <c r="G296">
        <v>65</v>
      </c>
      <c r="H296">
        <v>65.7</v>
      </c>
      <c r="J296" t="str">
        <f t="shared" si="19"/>
        <v>65.7</v>
      </c>
      <c r="K296">
        <v>9</v>
      </c>
      <c r="AW296">
        <v>98</v>
      </c>
      <c r="AX296">
        <v>98.1</v>
      </c>
      <c r="AY296" t="s">
        <v>17</v>
      </c>
      <c r="AZ296" s="33">
        <v>1</v>
      </c>
      <c r="BB296">
        <v>98</v>
      </c>
      <c r="BC296">
        <v>98.1</v>
      </c>
      <c r="BD296" t="s">
        <v>17</v>
      </c>
      <c r="BE296" t="str">
        <f t="shared" si="20"/>
        <v>98.1Emp_Den</v>
      </c>
      <c r="BF296">
        <v>1</v>
      </c>
      <c r="BM296">
        <v>110</v>
      </c>
      <c r="BN296">
        <v>110.2</v>
      </c>
      <c r="BO296" t="s">
        <v>17</v>
      </c>
      <c r="BP296" s="33">
        <v>1</v>
      </c>
      <c r="BR296">
        <v>110</v>
      </c>
      <c r="BS296">
        <v>110.2</v>
      </c>
      <c r="BT296" t="s">
        <v>17</v>
      </c>
      <c r="BU296" t="str">
        <f t="shared" si="21"/>
        <v>110.2Emp_Den</v>
      </c>
      <c r="BV296">
        <v>1</v>
      </c>
      <c r="CC296">
        <v>111</v>
      </c>
      <c r="CD296">
        <v>111.1</v>
      </c>
      <c r="CE296" t="s">
        <v>88</v>
      </c>
      <c r="CF296" s="33">
        <v>3</v>
      </c>
      <c r="CH296">
        <v>111</v>
      </c>
      <c r="CI296">
        <v>111.1</v>
      </c>
      <c r="CJ296" t="s">
        <v>88</v>
      </c>
      <c r="CK296" t="str">
        <f t="shared" si="22"/>
        <v>111.1Comm_Den</v>
      </c>
      <c r="CL296">
        <v>3</v>
      </c>
    </row>
    <row r="297" spans="2:90" x14ac:dyDescent="0.25">
      <c r="B297">
        <v>65</v>
      </c>
      <c r="C297">
        <v>65.7</v>
      </c>
      <c r="D297" t="s">
        <v>350</v>
      </c>
      <c r="E297" s="33">
        <v>3</v>
      </c>
      <c r="G297">
        <v>65</v>
      </c>
      <c r="H297">
        <v>65.7</v>
      </c>
      <c r="I297" t="s">
        <v>350</v>
      </c>
      <c r="J297" t="str">
        <f t="shared" si="19"/>
        <v>65.7Balance</v>
      </c>
      <c r="K297">
        <v>3</v>
      </c>
      <c r="AW297">
        <v>98</v>
      </c>
      <c r="AX297">
        <v>98.2</v>
      </c>
      <c r="AZ297" s="33">
        <v>1</v>
      </c>
      <c r="BB297">
        <v>98</v>
      </c>
      <c r="BC297">
        <v>98.2</v>
      </c>
      <c r="BE297" t="str">
        <f t="shared" si="20"/>
        <v>98.2</v>
      </c>
      <c r="BF297">
        <v>1</v>
      </c>
      <c r="BM297">
        <v>110</v>
      </c>
      <c r="BN297">
        <v>110.2</v>
      </c>
      <c r="BO297" t="s">
        <v>709</v>
      </c>
      <c r="BP297" s="33">
        <v>1</v>
      </c>
      <c r="BR297">
        <v>110</v>
      </c>
      <c r="BS297">
        <v>110.2</v>
      </c>
      <c r="BT297" t="s">
        <v>709</v>
      </c>
      <c r="BU297" t="str">
        <f t="shared" si="21"/>
        <v>110.2Local_Access</v>
      </c>
      <c r="BV297">
        <v>1</v>
      </c>
      <c r="CC297">
        <v>111</v>
      </c>
      <c r="CD297">
        <v>111.2</v>
      </c>
      <c r="CF297" s="33">
        <v>2</v>
      </c>
      <c r="CH297">
        <v>111</v>
      </c>
      <c r="CI297">
        <v>111.2</v>
      </c>
      <c r="CK297" t="str">
        <f t="shared" si="22"/>
        <v>111.2</v>
      </c>
      <c r="CL297">
        <v>2</v>
      </c>
    </row>
    <row r="298" spans="2:90" x14ac:dyDescent="0.25">
      <c r="B298">
        <v>65</v>
      </c>
      <c r="C298">
        <v>65.7</v>
      </c>
      <c r="D298" t="s">
        <v>88</v>
      </c>
      <c r="E298" s="33">
        <v>1</v>
      </c>
      <c r="G298">
        <v>65</v>
      </c>
      <c r="H298">
        <v>65.7</v>
      </c>
      <c r="I298" t="s">
        <v>88</v>
      </c>
      <c r="J298" t="str">
        <f t="shared" si="19"/>
        <v>65.7Comm_Den</v>
      </c>
      <c r="K298">
        <v>1</v>
      </c>
      <c r="AW298">
        <v>98</v>
      </c>
      <c r="AX298">
        <v>98.2</v>
      </c>
      <c r="AY298" t="s">
        <v>42</v>
      </c>
      <c r="AZ298" s="33">
        <v>1</v>
      </c>
      <c r="BB298">
        <v>98</v>
      </c>
      <c r="BC298">
        <v>98.2</v>
      </c>
      <c r="BD298" t="s">
        <v>42</v>
      </c>
      <c r="BE298" t="str">
        <f t="shared" si="20"/>
        <v>98.2Pop_Den</v>
      </c>
      <c r="BF298">
        <v>1</v>
      </c>
      <c r="BM298">
        <v>110</v>
      </c>
      <c r="BN298">
        <v>110.3</v>
      </c>
      <c r="BP298" s="33">
        <v>3</v>
      </c>
      <c r="BR298">
        <v>110</v>
      </c>
      <c r="BS298">
        <v>110.3</v>
      </c>
      <c r="BU298" t="str">
        <f t="shared" si="21"/>
        <v>110.3</v>
      </c>
      <c r="BV298">
        <v>3</v>
      </c>
      <c r="CC298">
        <v>111</v>
      </c>
      <c r="CD298">
        <v>111.2</v>
      </c>
      <c r="CE298" t="s">
        <v>32</v>
      </c>
      <c r="CF298" s="33">
        <v>2</v>
      </c>
      <c r="CH298">
        <v>111</v>
      </c>
      <c r="CI298">
        <v>111.2</v>
      </c>
      <c r="CJ298" t="s">
        <v>32</v>
      </c>
      <c r="CK298" t="str">
        <f t="shared" si="22"/>
        <v>111.2Act_Den</v>
      </c>
      <c r="CL298">
        <v>2</v>
      </c>
    </row>
    <row r="299" spans="2:90" x14ac:dyDescent="0.25">
      <c r="B299">
        <v>65</v>
      </c>
      <c r="C299">
        <v>65.7</v>
      </c>
      <c r="D299" t="s">
        <v>17</v>
      </c>
      <c r="E299" s="33">
        <v>1</v>
      </c>
      <c r="G299">
        <v>65</v>
      </c>
      <c r="H299">
        <v>65.7</v>
      </c>
      <c r="I299" t="s">
        <v>17</v>
      </c>
      <c r="J299" t="str">
        <f t="shared" si="19"/>
        <v>65.7Emp_Den</v>
      </c>
      <c r="K299">
        <v>1</v>
      </c>
      <c r="AW299">
        <v>100</v>
      </c>
      <c r="AZ299" s="33">
        <v>1</v>
      </c>
      <c r="BB299">
        <v>100</v>
      </c>
      <c r="BE299" t="str">
        <f t="shared" si="20"/>
        <v/>
      </c>
      <c r="BF299">
        <v>1</v>
      </c>
      <c r="BM299">
        <v>110</v>
      </c>
      <c r="BN299">
        <v>110.3</v>
      </c>
      <c r="BO299" t="s">
        <v>17</v>
      </c>
      <c r="BP299" s="33">
        <v>1</v>
      </c>
      <c r="BR299">
        <v>110</v>
      </c>
      <c r="BS299">
        <v>110.3</v>
      </c>
      <c r="BT299" t="s">
        <v>17</v>
      </c>
      <c r="BU299" t="str">
        <f t="shared" si="21"/>
        <v>110.3Emp_Den</v>
      </c>
      <c r="BV299">
        <v>1</v>
      </c>
      <c r="CC299">
        <v>111</v>
      </c>
      <c r="CD299">
        <v>111.3</v>
      </c>
      <c r="CF299" s="33">
        <v>2</v>
      </c>
      <c r="CH299">
        <v>111</v>
      </c>
      <c r="CI299">
        <v>111.3</v>
      </c>
      <c r="CK299" t="str">
        <f t="shared" si="22"/>
        <v>111.3</v>
      </c>
      <c r="CL299">
        <v>2</v>
      </c>
    </row>
    <row r="300" spans="2:90" x14ac:dyDescent="0.25">
      <c r="B300">
        <v>65</v>
      </c>
      <c r="C300">
        <v>65.7</v>
      </c>
      <c r="D300" t="s">
        <v>711</v>
      </c>
      <c r="E300" s="33">
        <v>1</v>
      </c>
      <c r="G300">
        <v>65</v>
      </c>
      <c r="H300">
        <v>65.7</v>
      </c>
      <c r="I300" t="s">
        <v>711</v>
      </c>
      <c r="J300" t="str">
        <f t="shared" si="19"/>
        <v>65.7Mix_House</v>
      </c>
      <c r="K300">
        <v>1</v>
      </c>
      <c r="AW300">
        <v>100</v>
      </c>
      <c r="AX300">
        <v>100.1</v>
      </c>
      <c r="AZ300" s="33">
        <v>1</v>
      </c>
      <c r="BB300">
        <v>100</v>
      </c>
      <c r="BC300">
        <v>100.1</v>
      </c>
      <c r="BE300" t="str">
        <f t="shared" si="20"/>
        <v>100.1</v>
      </c>
      <c r="BF300">
        <v>1</v>
      </c>
      <c r="BM300">
        <v>110</v>
      </c>
      <c r="BN300">
        <v>110.3</v>
      </c>
      <c r="BO300" t="s">
        <v>709</v>
      </c>
      <c r="BP300" s="33">
        <v>2</v>
      </c>
      <c r="BR300">
        <v>110</v>
      </c>
      <c r="BS300">
        <v>110.3</v>
      </c>
      <c r="BT300" t="s">
        <v>709</v>
      </c>
      <c r="BU300" t="str">
        <f t="shared" si="21"/>
        <v>110.3Local_Access</v>
      </c>
      <c r="BV300">
        <v>2</v>
      </c>
      <c r="CC300">
        <v>111</v>
      </c>
      <c r="CD300">
        <v>111.3</v>
      </c>
      <c r="CE300" t="s">
        <v>32</v>
      </c>
      <c r="CF300" s="33">
        <v>1</v>
      </c>
      <c r="CH300">
        <v>111</v>
      </c>
      <c r="CI300">
        <v>111.3</v>
      </c>
      <c r="CJ300" t="s">
        <v>32</v>
      </c>
      <c r="CK300" t="str">
        <f t="shared" si="22"/>
        <v>111.3Act_Den</v>
      </c>
      <c r="CL300">
        <v>1</v>
      </c>
    </row>
    <row r="301" spans="2:90" x14ac:dyDescent="0.25">
      <c r="B301">
        <v>65</v>
      </c>
      <c r="C301">
        <v>65.7</v>
      </c>
      <c r="D301" t="s">
        <v>645</v>
      </c>
      <c r="E301" s="33">
        <v>1</v>
      </c>
      <c r="G301">
        <v>65</v>
      </c>
      <c r="H301">
        <v>65.7</v>
      </c>
      <c r="I301" t="s">
        <v>645</v>
      </c>
      <c r="J301" t="str">
        <f t="shared" si="19"/>
        <v>65.7Mix_Land</v>
      </c>
      <c r="K301">
        <v>1</v>
      </c>
      <c r="AW301">
        <v>100</v>
      </c>
      <c r="AX301">
        <v>100.1</v>
      </c>
      <c r="AY301" t="s">
        <v>88</v>
      </c>
      <c r="AZ301" s="33">
        <v>1</v>
      </c>
      <c r="BB301">
        <v>100</v>
      </c>
      <c r="BC301">
        <v>100.1</v>
      </c>
      <c r="BD301" t="s">
        <v>88</v>
      </c>
      <c r="BE301" t="str">
        <f t="shared" si="20"/>
        <v>100.1Comm_Den</v>
      </c>
      <c r="BF301">
        <v>1</v>
      </c>
      <c r="BM301">
        <v>110</v>
      </c>
      <c r="BN301">
        <v>110.4</v>
      </c>
      <c r="BP301" s="33">
        <v>3</v>
      </c>
      <c r="BR301">
        <v>110</v>
      </c>
      <c r="BS301">
        <v>110.4</v>
      </c>
      <c r="BU301" t="str">
        <f t="shared" si="21"/>
        <v>110.4</v>
      </c>
      <c r="BV301">
        <v>3</v>
      </c>
      <c r="CC301">
        <v>111</v>
      </c>
      <c r="CD301">
        <v>111.3</v>
      </c>
      <c r="CE301" t="s">
        <v>88</v>
      </c>
      <c r="CF301" s="33">
        <v>1</v>
      </c>
      <c r="CH301">
        <v>111</v>
      </c>
      <c r="CI301">
        <v>111.3</v>
      </c>
      <c r="CJ301" t="s">
        <v>88</v>
      </c>
      <c r="CK301" t="str">
        <f t="shared" si="22"/>
        <v>111.3Comm_Den</v>
      </c>
      <c r="CL301">
        <v>1</v>
      </c>
    </row>
    <row r="302" spans="2:90" x14ac:dyDescent="0.25">
      <c r="B302">
        <v>65</v>
      </c>
      <c r="C302">
        <v>65.7</v>
      </c>
      <c r="D302" t="s">
        <v>42</v>
      </c>
      <c r="E302" s="33">
        <v>2</v>
      </c>
      <c r="G302">
        <v>65</v>
      </c>
      <c r="H302">
        <v>65.7</v>
      </c>
      <c r="I302" t="s">
        <v>42</v>
      </c>
      <c r="J302" t="str">
        <f t="shared" si="19"/>
        <v>65.7Pop_Den</v>
      </c>
      <c r="K302">
        <v>2</v>
      </c>
      <c r="AW302">
        <v>102</v>
      </c>
      <c r="AZ302" s="33">
        <v>2</v>
      </c>
      <c r="BB302">
        <v>102</v>
      </c>
      <c r="BE302" t="str">
        <f t="shared" si="20"/>
        <v/>
      </c>
      <c r="BF302">
        <v>2</v>
      </c>
      <c r="BM302">
        <v>110</v>
      </c>
      <c r="BN302">
        <v>110.4</v>
      </c>
      <c r="BO302" t="s">
        <v>17</v>
      </c>
      <c r="BP302" s="33">
        <v>1</v>
      </c>
      <c r="BR302">
        <v>110</v>
      </c>
      <c r="BS302">
        <v>110.4</v>
      </c>
      <c r="BT302" t="s">
        <v>17</v>
      </c>
      <c r="BU302" t="str">
        <f t="shared" si="21"/>
        <v>110.4Emp_Den</v>
      </c>
      <c r="BV302">
        <v>1</v>
      </c>
      <c r="CC302">
        <v>113</v>
      </c>
      <c r="CF302" s="33">
        <v>5</v>
      </c>
      <c r="CH302">
        <v>113</v>
      </c>
      <c r="CK302" t="str">
        <f t="shared" si="22"/>
        <v/>
      </c>
      <c r="CL302">
        <v>5</v>
      </c>
    </row>
    <row r="303" spans="2:90" x14ac:dyDescent="0.25">
      <c r="B303">
        <v>65</v>
      </c>
      <c r="C303">
        <v>65.8</v>
      </c>
      <c r="E303" s="33">
        <v>9</v>
      </c>
      <c r="G303">
        <v>65</v>
      </c>
      <c r="H303">
        <v>65.8</v>
      </c>
      <c r="J303" t="str">
        <f t="shared" si="19"/>
        <v>65.8</v>
      </c>
      <c r="K303">
        <v>9</v>
      </c>
      <c r="AW303">
        <v>102</v>
      </c>
      <c r="AX303">
        <v>102.1</v>
      </c>
      <c r="AZ303" s="33">
        <v>2</v>
      </c>
      <c r="BB303">
        <v>102</v>
      </c>
      <c r="BC303">
        <v>102.1</v>
      </c>
      <c r="BE303" t="str">
        <f t="shared" si="20"/>
        <v>102.1</v>
      </c>
      <c r="BF303">
        <v>2</v>
      </c>
      <c r="BM303">
        <v>110</v>
      </c>
      <c r="BN303">
        <v>110.4</v>
      </c>
      <c r="BO303" t="s">
        <v>709</v>
      </c>
      <c r="BP303" s="33">
        <v>2</v>
      </c>
      <c r="BR303">
        <v>110</v>
      </c>
      <c r="BS303">
        <v>110.4</v>
      </c>
      <c r="BT303" t="s">
        <v>709</v>
      </c>
      <c r="BU303" t="str">
        <f t="shared" si="21"/>
        <v>110.4Local_Access</v>
      </c>
      <c r="BV303">
        <v>2</v>
      </c>
      <c r="CC303">
        <v>113</v>
      </c>
      <c r="CD303">
        <v>113.1</v>
      </c>
      <c r="CF303" s="33">
        <v>3</v>
      </c>
      <c r="CH303">
        <v>113</v>
      </c>
      <c r="CI303">
        <v>113.1</v>
      </c>
      <c r="CK303" t="str">
        <f t="shared" si="22"/>
        <v>113.1</v>
      </c>
      <c r="CL303">
        <v>3</v>
      </c>
    </row>
    <row r="304" spans="2:90" x14ac:dyDescent="0.25">
      <c r="B304">
        <v>65</v>
      </c>
      <c r="C304">
        <v>65.8</v>
      </c>
      <c r="D304" t="s">
        <v>350</v>
      </c>
      <c r="E304" s="33">
        <v>3</v>
      </c>
      <c r="G304">
        <v>65</v>
      </c>
      <c r="H304">
        <v>65.8</v>
      </c>
      <c r="I304" t="s">
        <v>350</v>
      </c>
      <c r="J304" t="str">
        <f t="shared" si="19"/>
        <v>65.8Balance</v>
      </c>
      <c r="K304">
        <v>3</v>
      </c>
      <c r="AW304">
        <v>102</v>
      </c>
      <c r="AX304">
        <v>102.1</v>
      </c>
      <c r="AY304" t="s">
        <v>32</v>
      </c>
      <c r="AZ304" s="33">
        <v>1</v>
      </c>
      <c r="BB304">
        <v>102</v>
      </c>
      <c r="BC304">
        <v>102.1</v>
      </c>
      <c r="BD304" t="s">
        <v>32</v>
      </c>
      <c r="BE304" t="str">
        <f t="shared" si="20"/>
        <v>102.1Act_Den</v>
      </c>
      <c r="BF304">
        <v>1</v>
      </c>
      <c r="BM304">
        <v>111</v>
      </c>
      <c r="BP304" s="33">
        <v>7</v>
      </c>
      <c r="BR304">
        <v>111</v>
      </c>
      <c r="BU304" t="str">
        <f t="shared" si="21"/>
        <v/>
      </c>
      <c r="BV304">
        <v>7</v>
      </c>
      <c r="CC304">
        <v>113</v>
      </c>
      <c r="CD304">
        <v>113.1</v>
      </c>
      <c r="CE304" t="s">
        <v>350</v>
      </c>
      <c r="CF304" s="33">
        <v>1</v>
      </c>
      <c r="CH304">
        <v>113</v>
      </c>
      <c r="CI304">
        <v>113.1</v>
      </c>
      <c r="CJ304" t="s">
        <v>350</v>
      </c>
      <c r="CK304" t="str">
        <f t="shared" si="22"/>
        <v>113.1Balance</v>
      </c>
      <c r="CL304">
        <v>1</v>
      </c>
    </row>
    <row r="305" spans="2:90" x14ac:dyDescent="0.25">
      <c r="B305">
        <v>65</v>
      </c>
      <c r="C305">
        <v>65.8</v>
      </c>
      <c r="D305" t="s">
        <v>88</v>
      </c>
      <c r="E305" s="33">
        <v>1</v>
      </c>
      <c r="G305">
        <v>65</v>
      </c>
      <c r="H305">
        <v>65.8</v>
      </c>
      <c r="I305" t="s">
        <v>88</v>
      </c>
      <c r="J305" t="str">
        <f t="shared" si="19"/>
        <v>65.8Comm_Den</v>
      </c>
      <c r="K305">
        <v>1</v>
      </c>
      <c r="AW305">
        <v>102</v>
      </c>
      <c r="AX305">
        <v>102.1</v>
      </c>
      <c r="AY305" t="s">
        <v>468</v>
      </c>
      <c r="AZ305" s="33">
        <v>1</v>
      </c>
      <c r="BB305">
        <v>102</v>
      </c>
      <c r="BC305">
        <v>102.1</v>
      </c>
      <c r="BD305" t="s">
        <v>468</v>
      </c>
      <c r="BE305" t="str">
        <f t="shared" si="20"/>
        <v>102.1Connectivity</v>
      </c>
      <c r="BF305">
        <v>1</v>
      </c>
      <c r="BM305">
        <v>111</v>
      </c>
      <c r="BN305">
        <v>111.1</v>
      </c>
      <c r="BP305" s="33">
        <v>3</v>
      </c>
      <c r="BR305">
        <v>111</v>
      </c>
      <c r="BS305">
        <v>111.1</v>
      </c>
      <c r="BU305" t="str">
        <f t="shared" si="21"/>
        <v>111.1</v>
      </c>
      <c r="BV305">
        <v>3</v>
      </c>
      <c r="CC305">
        <v>113</v>
      </c>
      <c r="CD305">
        <v>113.1</v>
      </c>
      <c r="CE305" t="s">
        <v>468</v>
      </c>
      <c r="CF305" s="33">
        <v>1</v>
      </c>
      <c r="CH305">
        <v>113</v>
      </c>
      <c r="CI305">
        <v>113.1</v>
      </c>
      <c r="CJ305" t="s">
        <v>468</v>
      </c>
      <c r="CK305" t="str">
        <f t="shared" si="22"/>
        <v>113.1Connectivity</v>
      </c>
      <c r="CL305">
        <v>1</v>
      </c>
    </row>
    <row r="306" spans="2:90" x14ac:dyDescent="0.25">
      <c r="B306">
        <v>65</v>
      </c>
      <c r="C306">
        <v>65.8</v>
      </c>
      <c r="D306" t="s">
        <v>17</v>
      </c>
      <c r="E306" s="33">
        <v>1</v>
      </c>
      <c r="G306">
        <v>65</v>
      </c>
      <c r="H306">
        <v>65.8</v>
      </c>
      <c r="I306" t="s">
        <v>17</v>
      </c>
      <c r="J306" t="str">
        <f t="shared" si="19"/>
        <v>65.8Emp_Den</v>
      </c>
      <c r="K306">
        <v>1</v>
      </c>
      <c r="AW306">
        <v>103</v>
      </c>
      <c r="AZ306" s="33">
        <v>5</v>
      </c>
      <c r="BB306">
        <v>103</v>
      </c>
      <c r="BE306" t="str">
        <f t="shared" si="20"/>
        <v/>
      </c>
      <c r="BF306">
        <v>5</v>
      </c>
      <c r="BM306">
        <v>111</v>
      </c>
      <c r="BN306">
        <v>111.1</v>
      </c>
      <c r="BO306" t="s">
        <v>88</v>
      </c>
      <c r="BP306" s="33">
        <v>3</v>
      </c>
      <c r="BR306">
        <v>111</v>
      </c>
      <c r="BS306">
        <v>111.1</v>
      </c>
      <c r="BT306" t="s">
        <v>88</v>
      </c>
      <c r="BU306" t="str">
        <f t="shared" si="21"/>
        <v>111.1Comm_Den</v>
      </c>
      <c r="BV306">
        <v>3</v>
      </c>
      <c r="CC306">
        <v>113</v>
      </c>
      <c r="CD306">
        <v>113.1</v>
      </c>
      <c r="CE306" t="s">
        <v>645</v>
      </c>
      <c r="CF306" s="33">
        <v>1</v>
      </c>
      <c r="CH306">
        <v>113</v>
      </c>
      <c r="CI306">
        <v>113.1</v>
      </c>
      <c r="CJ306" t="s">
        <v>645</v>
      </c>
      <c r="CK306" t="str">
        <f t="shared" si="22"/>
        <v>113.1Mix_Land</v>
      </c>
      <c r="CL306">
        <v>1</v>
      </c>
    </row>
    <row r="307" spans="2:90" x14ac:dyDescent="0.25">
      <c r="B307">
        <v>65</v>
      </c>
      <c r="C307">
        <v>65.8</v>
      </c>
      <c r="D307" t="s">
        <v>711</v>
      </c>
      <c r="E307" s="33">
        <v>1</v>
      </c>
      <c r="G307">
        <v>65</v>
      </c>
      <c r="H307">
        <v>65.8</v>
      </c>
      <c r="I307" t="s">
        <v>711</v>
      </c>
      <c r="J307" t="str">
        <f t="shared" si="19"/>
        <v>65.8Mix_House</v>
      </c>
      <c r="K307">
        <v>1</v>
      </c>
      <c r="AW307">
        <v>103</v>
      </c>
      <c r="AX307">
        <v>103.1</v>
      </c>
      <c r="AZ307" s="33">
        <v>5</v>
      </c>
      <c r="BB307">
        <v>103</v>
      </c>
      <c r="BC307">
        <v>103.1</v>
      </c>
      <c r="BE307" t="str">
        <f t="shared" si="20"/>
        <v>103.1</v>
      </c>
      <c r="BF307">
        <v>5</v>
      </c>
      <c r="BM307">
        <v>111</v>
      </c>
      <c r="BN307">
        <v>111.2</v>
      </c>
      <c r="BP307" s="33">
        <v>2</v>
      </c>
      <c r="BR307">
        <v>111</v>
      </c>
      <c r="BS307">
        <v>111.2</v>
      </c>
      <c r="BU307" t="str">
        <f t="shared" si="21"/>
        <v>111.2</v>
      </c>
      <c r="BV307">
        <v>2</v>
      </c>
      <c r="CC307">
        <v>113</v>
      </c>
      <c r="CD307">
        <v>113.2</v>
      </c>
      <c r="CF307" s="33">
        <v>2</v>
      </c>
      <c r="CH307">
        <v>113</v>
      </c>
      <c r="CI307">
        <v>113.2</v>
      </c>
      <c r="CK307" t="str">
        <f t="shared" si="22"/>
        <v>113.2</v>
      </c>
      <c r="CL307">
        <v>2</v>
      </c>
    </row>
    <row r="308" spans="2:90" x14ac:dyDescent="0.25">
      <c r="B308">
        <v>65</v>
      </c>
      <c r="C308">
        <v>65.8</v>
      </c>
      <c r="D308" t="s">
        <v>645</v>
      </c>
      <c r="E308" s="33">
        <v>1</v>
      </c>
      <c r="G308">
        <v>65</v>
      </c>
      <c r="H308">
        <v>65.8</v>
      </c>
      <c r="I308" t="s">
        <v>645</v>
      </c>
      <c r="J308" t="str">
        <f t="shared" si="19"/>
        <v>65.8Mix_Land</v>
      </c>
      <c r="K308">
        <v>1</v>
      </c>
      <c r="AW308">
        <v>103</v>
      </c>
      <c r="AX308">
        <v>103.1</v>
      </c>
      <c r="AY308" t="s">
        <v>32</v>
      </c>
      <c r="AZ308" s="33">
        <v>1</v>
      </c>
      <c r="BB308">
        <v>103</v>
      </c>
      <c r="BC308">
        <v>103.1</v>
      </c>
      <c r="BD308" t="s">
        <v>32</v>
      </c>
      <c r="BE308" t="str">
        <f t="shared" si="20"/>
        <v>103.1Act_Den</v>
      </c>
      <c r="BF308">
        <v>1</v>
      </c>
      <c r="BM308">
        <v>111</v>
      </c>
      <c r="BN308">
        <v>111.2</v>
      </c>
      <c r="BO308" t="s">
        <v>32</v>
      </c>
      <c r="BP308" s="33">
        <v>2</v>
      </c>
      <c r="BR308">
        <v>111</v>
      </c>
      <c r="BS308">
        <v>111.2</v>
      </c>
      <c r="BT308" t="s">
        <v>32</v>
      </c>
      <c r="BU308" t="str">
        <f t="shared" si="21"/>
        <v>111.2Act_Den</v>
      </c>
      <c r="BV308">
        <v>2</v>
      </c>
      <c r="CC308">
        <v>113</v>
      </c>
      <c r="CD308">
        <v>113.2</v>
      </c>
      <c r="CE308" t="s">
        <v>350</v>
      </c>
      <c r="CF308" s="33">
        <v>1</v>
      </c>
      <c r="CH308">
        <v>113</v>
      </c>
      <c r="CI308">
        <v>113.2</v>
      </c>
      <c r="CJ308" t="s">
        <v>350</v>
      </c>
      <c r="CK308" t="str">
        <f t="shared" si="22"/>
        <v>113.2Balance</v>
      </c>
      <c r="CL308">
        <v>1</v>
      </c>
    </row>
    <row r="309" spans="2:90" x14ac:dyDescent="0.25">
      <c r="B309">
        <v>65</v>
      </c>
      <c r="C309">
        <v>65.8</v>
      </c>
      <c r="D309" t="s">
        <v>42</v>
      </c>
      <c r="E309" s="33">
        <v>2</v>
      </c>
      <c r="G309">
        <v>65</v>
      </c>
      <c r="H309">
        <v>65.8</v>
      </c>
      <c r="I309" t="s">
        <v>42</v>
      </c>
      <c r="J309" t="str">
        <f t="shared" si="19"/>
        <v>65.8Pop_Den</v>
      </c>
      <c r="K309">
        <v>2</v>
      </c>
      <c r="AW309">
        <v>103</v>
      </c>
      <c r="AX309">
        <v>103.1</v>
      </c>
      <c r="AY309" t="s">
        <v>350</v>
      </c>
      <c r="AZ309" s="33">
        <v>1</v>
      </c>
      <c r="BB309">
        <v>103</v>
      </c>
      <c r="BC309">
        <v>103.1</v>
      </c>
      <c r="BD309" t="s">
        <v>350</v>
      </c>
      <c r="BE309" t="str">
        <f t="shared" si="20"/>
        <v>103.1Balance</v>
      </c>
      <c r="BF309">
        <v>1</v>
      </c>
      <c r="BM309">
        <v>111</v>
      </c>
      <c r="BN309">
        <v>111.3</v>
      </c>
      <c r="BP309" s="33">
        <v>2</v>
      </c>
      <c r="BR309">
        <v>111</v>
      </c>
      <c r="BS309">
        <v>111.3</v>
      </c>
      <c r="BU309" t="str">
        <f t="shared" si="21"/>
        <v>111.3</v>
      </c>
      <c r="BV309">
        <v>2</v>
      </c>
      <c r="CC309">
        <v>113</v>
      </c>
      <c r="CD309">
        <v>113.2</v>
      </c>
      <c r="CE309" t="s">
        <v>645</v>
      </c>
      <c r="CF309" s="33">
        <v>1</v>
      </c>
      <c r="CH309">
        <v>113</v>
      </c>
      <c r="CI309">
        <v>113.2</v>
      </c>
      <c r="CJ309" t="s">
        <v>645</v>
      </c>
      <c r="CK309" t="str">
        <f t="shared" si="22"/>
        <v>113.2Mix_Land</v>
      </c>
      <c r="CL309">
        <v>1</v>
      </c>
    </row>
    <row r="310" spans="2:90" x14ac:dyDescent="0.25">
      <c r="B310">
        <v>65</v>
      </c>
      <c r="C310">
        <v>65.900000000000006</v>
      </c>
      <c r="E310" s="33">
        <v>9</v>
      </c>
      <c r="G310">
        <v>65</v>
      </c>
      <c r="H310">
        <v>65.900000000000006</v>
      </c>
      <c r="J310" t="str">
        <f t="shared" si="19"/>
        <v>65.9</v>
      </c>
      <c r="K310">
        <v>9</v>
      </c>
      <c r="AW310">
        <v>103</v>
      </c>
      <c r="AX310">
        <v>103.1</v>
      </c>
      <c r="AY310" t="s">
        <v>1401</v>
      </c>
      <c r="AZ310" s="33">
        <v>1</v>
      </c>
      <c r="BB310">
        <v>103</v>
      </c>
      <c r="BC310">
        <v>103.1</v>
      </c>
      <c r="BD310" t="s">
        <v>1401</v>
      </c>
      <c r="BE310" t="str">
        <f t="shared" si="20"/>
        <v>103.1Centrality</v>
      </c>
      <c r="BF310">
        <v>1</v>
      </c>
      <c r="BM310">
        <v>111</v>
      </c>
      <c r="BN310">
        <v>111.3</v>
      </c>
      <c r="BO310" t="s">
        <v>32</v>
      </c>
      <c r="BP310" s="33">
        <v>1</v>
      </c>
      <c r="BR310">
        <v>111</v>
      </c>
      <c r="BS310">
        <v>111.3</v>
      </c>
      <c r="BT310" t="s">
        <v>32</v>
      </c>
      <c r="BU310" t="str">
        <f t="shared" si="21"/>
        <v>111.3Act_Den</v>
      </c>
      <c r="BV310">
        <v>1</v>
      </c>
      <c r="CC310">
        <v>115</v>
      </c>
      <c r="CF310" s="33">
        <v>3</v>
      </c>
      <c r="CH310">
        <v>115</v>
      </c>
      <c r="CK310" t="str">
        <f t="shared" si="22"/>
        <v/>
      </c>
      <c r="CL310">
        <v>3</v>
      </c>
    </row>
    <row r="311" spans="2:90" x14ac:dyDescent="0.25">
      <c r="B311">
        <v>65</v>
      </c>
      <c r="C311">
        <v>65.900000000000006</v>
      </c>
      <c r="D311" t="s">
        <v>350</v>
      </c>
      <c r="E311" s="33">
        <v>3</v>
      </c>
      <c r="G311">
        <v>65</v>
      </c>
      <c r="H311">
        <v>65.900000000000006</v>
      </c>
      <c r="I311" t="s">
        <v>350</v>
      </c>
      <c r="J311" t="str">
        <f t="shared" si="19"/>
        <v>65.9Balance</v>
      </c>
      <c r="K311">
        <v>3</v>
      </c>
      <c r="AW311">
        <v>103</v>
      </c>
      <c r="AX311">
        <v>103.1</v>
      </c>
      <c r="AY311" t="s">
        <v>468</v>
      </c>
      <c r="AZ311" s="33">
        <v>1</v>
      </c>
      <c r="BB311">
        <v>103</v>
      </c>
      <c r="BC311">
        <v>103.1</v>
      </c>
      <c r="BD311" t="s">
        <v>468</v>
      </c>
      <c r="BE311" t="str">
        <f t="shared" si="20"/>
        <v>103.1Connectivity</v>
      </c>
      <c r="BF311">
        <v>1</v>
      </c>
      <c r="BM311">
        <v>111</v>
      </c>
      <c r="BN311">
        <v>111.3</v>
      </c>
      <c r="BO311" t="s">
        <v>88</v>
      </c>
      <c r="BP311" s="33">
        <v>1</v>
      </c>
      <c r="BR311">
        <v>111</v>
      </c>
      <c r="BS311">
        <v>111.3</v>
      </c>
      <c r="BT311" t="s">
        <v>88</v>
      </c>
      <c r="BU311" t="str">
        <f t="shared" si="21"/>
        <v>111.3Comm_Den</v>
      </c>
      <c r="BV311">
        <v>1</v>
      </c>
      <c r="CC311">
        <v>115</v>
      </c>
      <c r="CD311">
        <v>115.4</v>
      </c>
      <c r="CF311" s="33">
        <v>3</v>
      </c>
      <c r="CH311">
        <v>115</v>
      </c>
      <c r="CI311">
        <v>115.4</v>
      </c>
      <c r="CK311" t="str">
        <f t="shared" si="22"/>
        <v>115.4</v>
      </c>
      <c r="CL311">
        <v>3</v>
      </c>
    </row>
    <row r="312" spans="2:90" x14ac:dyDescent="0.25">
      <c r="B312">
        <v>65</v>
      </c>
      <c r="C312">
        <v>65.900000000000006</v>
      </c>
      <c r="D312" t="s">
        <v>88</v>
      </c>
      <c r="E312" s="33">
        <v>1</v>
      </c>
      <c r="G312">
        <v>65</v>
      </c>
      <c r="H312">
        <v>65.900000000000006</v>
      </c>
      <c r="I312" t="s">
        <v>88</v>
      </c>
      <c r="J312" t="str">
        <f t="shared" si="19"/>
        <v>65.9Comm_Den</v>
      </c>
      <c r="K312">
        <v>1</v>
      </c>
      <c r="AW312">
        <v>103</v>
      </c>
      <c r="AX312">
        <v>103.1</v>
      </c>
      <c r="AY312" t="s">
        <v>709</v>
      </c>
      <c r="AZ312" s="33">
        <v>1</v>
      </c>
      <c r="BB312">
        <v>103</v>
      </c>
      <c r="BC312">
        <v>103.1</v>
      </c>
      <c r="BD312" t="s">
        <v>709</v>
      </c>
      <c r="BE312" t="str">
        <f t="shared" si="20"/>
        <v>103.1Local_Access</v>
      </c>
      <c r="BF312">
        <v>1</v>
      </c>
      <c r="BM312">
        <v>113</v>
      </c>
      <c r="BP312" s="33">
        <v>5</v>
      </c>
      <c r="BR312">
        <v>113</v>
      </c>
      <c r="BU312" t="str">
        <f t="shared" si="21"/>
        <v/>
      </c>
      <c r="BV312">
        <v>5</v>
      </c>
      <c r="CC312">
        <v>115</v>
      </c>
      <c r="CD312">
        <v>115.4</v>
      </c>
      <c r="CE312" t="s">
        <v>334</v>
      </c>
      <c r="CF312" s="33">
        <v>2</v>
      </c>
      <c r="CH312">
        <v>115</v>
      </c>
      <c r="CI312">
        <v>115.4</v>
      </c>
      <c r="CJ312" t="s">
        <v>334</v>
      </c>
      <c r="CK312" t="str">
        <f t="shared" si="22"/>
        <v>115.4Amenity</v>
      </c>
      <c r="CL312">
        <v>2</v>
      </c>
    </row>
    <row r="313" spans="2:90" x14ac:dyDescent="0.25">
      <c r="B313">
        <v>65</v>
      </c>
      <c r="C313">
        <v>65.900000000000006</v>
      </c>
      <c r="D313" t="s">
        <v>17</v>
      </c>
      <c r="E313" s="33">
        <v>1</v>
      </c>
      <c r="G313">
        <v>65</v>
      </c>
      <c r="H313">
        <v>65.900000000000006</v>
      </c>
      <c r="I313" t="s">
        <v>17</v>
      </c>
      <c r="J313" t="str">
        <f t="shared" si="19"/>
        <v>65.9Emp_Den</v>
      </c>
      <c r="K313">
        <v>1</v>
      </c>
      <c r="AW313">
        <v>104</v>
      </c>
      <c r="AZ313" s="33">
        <v>3</v>
      </c>
      <c r="BB313">
        <v>104</v>
      </c>
      <c r="BE313" t="str">
        <f t="shared" si="20"/>
        <v/>
      </c>
      <c r="BF313">
        <v>3</v>
      </c>
      <c r="BM313">
        <v>113</v>
      </c>
      <c r="BN313">
        <v>113.1</v>
      </c>
      <c r="BP313" s="33">
        <v>3</v>
      </c>
      <c r="BR313">
        <v>113</v>
      </c>
      <c r="BS313">
        <v>113.1</v>
      </c>
      <c r="BU313" t="str">
        <f t="shared" si="21"/>
        <v>113.1</v>
      </c>
      <c r="BV313">
        <v>3</v>
      </c>
      <c r="CC313">
        <v>115</v>
      </c>
      <c r="CD313">
        <v>115.4</v>
      </c>
      <c r="CE313" t="s">
        <v>468</v>
      </c>
      <c r="CF313" s="33">
        <v>1</v>
      </c>
      <c r="CH313">
        <v>115</v>
      </c>
      <c r="CI313">
        <v>115.4</v>
      </c>
      <c r="CJ313" t="s">
        <v>468</v>
      </c>
      <c r="CK313" t="str">
        <f t="shared" si="22"/>
        <v>115.4Connectivity</v>
      </c>
      <c r="CL313">
        <v>1</v>
      </c>
    </row>
    <row r="314" spans="2:90" x14ac:dyDescent="0.25">
      <c r="B314">
        <v>65</v>
      </c>
      <c r="C314">
        <v>65.900000000000006</v>
      </c>
      <c r="D314" t="s">
        <v>711</v>
      </c>
      <c r="E314" s="33">
        <v>1</v>
      </c>
      <c r="G314">
        <v>65</v>
      </c>
      <c r="H314">
        <v>65.900000000000006</v>
      </c>
      <c r="I314" t="s">
        <v>711</v>
      </c>
      <c r="J314" t="str">
        <f t="shared" si="19"/>
        <v>65.9Mix_House</v>
      </c>
      <c r="K314">
        <v>1</v>
      </c>
      <c r="AW314">
        <v>104</v>
      </c>
      <c r="AX314">
        <v>104.1</v>
      </c>
      <c r="AZ314" s="33">
        <v>2</v>
      </c>
      <c r="BB314">
        <v>104</v>
      </c>
      <c r="BC314">
        <v>104.1</v>
      </c>
      <c r="BE314" t="str">
        <f t="shared" si="20"/>
        <v>104.1</v>
      </c>
      <c r="BF314">
        <v>2</v>
      </c>
      <c r="BM314">
        <v>113</v>
      </c>
      <c r="BN314">
        <v>113.1</v>
      </c>
      <c r="BO314" t="s">
        <v>350</v>
      </c>
      <c r="BP314" s="33">
        <v>1</v>
      </c>
      <c r="BR314">
        <v>113</v>
      </c>
      <c r="BS314">
        <v>113.1</v>
      </c>
      <c r="BT314" t="s">
        <v>350</v>
      </c>
      <c r="BU314" t="str">
        <f t="shared" si="21"/>
        <v>113.1Balance</v>
      </c>
      <c r="BV314">
        <v>1</v>
      </c>
      <c r="CC314">
        <v>128</v>
      </c>
      <c r="CF314" s="33">
        <v>5</v>
      </c>
      <c r="CH314">
        <v>128</v>
      </c>
      <c r="CK314" t="str">
        <f t="shared" si="22"/>
        <v/>
      </c>
      <c r="CL314">
        <v>5</v>
      </c>
    </row>
    <row r="315" spans="2:90" x14ac:dyDescent="0.25">
      <c r="B315">
        <v>65</v>
      </c>
      <c r="C315">
        <v>65.900000000000006</v>
      </c>
      <c r="D315" t="s">
        <v>645</v>
      </c>
      <c r="E315" s="33">
        <v>1</v>
      </c>
      <c r="G315">
        <v>65</v>
      </c>
      <c r="H315">
        <v>65.900000000000006</v>
      </c>
      <c r="I315" t="s">
        <v>645</v>
      </c>
      <c r="J315" t="str">
        <f t="shared" si="19"/>
        <v>65.9Mix_Land</v>
      </c>
      <c r="K315">
        <v>1</v>
      </c>
      <c r="AW315">
        <v>104</v>
      </c>
      <c r="AX315">
        <v>104.1</v>
      </c>
      <c r="AY315" t="s">
        <v>645</v>
      </c>
      <c r="AZ315" s="33">
        <v>1</v>
      </c>
      <c r="BB315">
        <v>104</v>
      </c>
      <c r="BC315">
        <v>104.1</v>
      </c>
      <c r="BD315" t="s">
        <v>645</v>
      </c>
      <c r="BE315" t="str">
        <f t="shared" si="20"/>
        <v>104.1Mix_Land</v>
      </c>
      <c r="BF315">
        <v>1</v>
      </c>
      <c r="BM315">
        <v>113</v>
      </c>
      <c r="BN315">
        <v>113.1</v>
      </c>
      <c r="BO315" t="s">
        <v>468</v>
      </c>
      <c r="BP315" s="33">
        <v>1</v>
      </c>
      <c r="BR315">
        <v>113</v>
      </c>
      <c r="BS315">
        <v>113.1</v>
      </c>
      <c r="BT315" t="s">
        <v>468</v>
      </c>
      <c r="BU315" t="str">
        <f t="shared" si="21"/>
        <v>113.1Connectivity</v>
      </c>
      <c r="BV315">
        <v>1</v>
      </c>
      <c r="CC315">
        <v>128</v>
      </c>
      <c r="CD315">
        <v>128.1</v>
      </c>
      <c r="CF315" s="33">
        <v>5</v>
      </c>
      <c r="CH315">
        <v>128</v>
      </c>
      <c r="CI315">
        <v>128.1</v>
      </c>
      <c r="CK315" t="str">
        <f t="shared" si="22"/>
        <v>128.1</v>
      </c>
      <c r="CL315">
        <v>5</v>
      </c>
    </row>
    <row r="316" spans="2:90" x14ac:dyDescent="0.25">
      <c r="B316">
        <v>65</v>
      </c>
      <c r="C316">
        <v>65.900000000000006</v>
      </c>
      <c r="D316" t="s">
        <v>42</v>
      </c>
      <c r="E316" s="33">
        <v>2</v>
      </c>
      <c r="G316">
        <v>65</v>
      </c>
      <c r="H316">
        <v>65.900000000000006</v>
      </c>
      <c r="I316" t="s">
        <v>42</v>
      </c>
      <c r="J316" t="str">
        <f t="shared" si="19"/>
        <v>65.9Pop_Den</v>
      </c>
      <c r="K316">
        <v>2</v>
      </c>
      <c r="AW316">
        <v>104</v>
      </c>
      <c r="AX316">
        <v>104.1</v>
      </c>
      <c r="AY316" t="s">
        <v>42</v>
      </c>
      <c r="AZ316" s="33">
        <v>1</v>
      </c>
      <c r="BB316">
        <v>104</v>
      </c>
      <c r="BC316">
        <v>104.1</v>
      </c>
      <c r="BD316" t="s">
        <v>42</v>
      </c>
      <c r="BE316" t="str">
        <f t="shared" si="20"/>
        <v>104.1Pop_Den</v>
      </c>
      <c r="BF316">
        <v>1</v>
      </c>
      <c r="BM316">
        <v>113</v>
      </c>
      <c r="BN316">
        <v>113.1</v>
      </c>
      <c r="BO316" t="s">
        <v>645</v>
      </c>
      <c r="BP316" s="33">
        <v>1</v>
      </c>
      <c r="BR316">
        <v>113</v>
      </c>
      <c r="BS316">
        <v>113.1</v>
      </c>
      <c r="BT316" t="s">
        <v>645</v>
      </c>
      <c r="BU316" t="str">
        <f t="shared" si="21"/>
        <v>113.1Mix_Land</v>
      </c>
      <c r="BV316">
        <v>1</v>
      </c>
      <c r="CC316">
        <v>128</v>
      </c>
      <c r="CD316">
        <v>128.1</v>
      </c>
      <c r="CE316" t="s">
        <v>17</v>
      </c>
      <c r="CF316" s="33">
        <v>2</v>
      </c>
      <c r="CH316">
        <v>128</v>
      </c>
      <c r="CI316">
        <v>128.1</v>
      </c>
      <c r="CJ316" t="s">
        <v>17</v>
      </c>
      <c r="CK316" t="str">
        <f t="shared" si="22"/>
        <v>128.1Emp_Den</v>
      </c>
      <c r="CL316">
        <v>2</v>
      </c>
    </row>
    <row r="317" spans="2:90" x14ac:dyDescent="0.25">
      <c r="B317">
        <v>66</v>
      </c>
      <c r="E317" s="33">
        <v>1</v>
      </c>
      <c r="G317">
        <v>66</v>
      </c>
      <c r="J317" t="str">
        <f t="shared" si="19"/>
        <v/>
      </c>
      <c r="K317">
        <v>1</v>
      </c>
      <c r="AW317">
        <v>104</v>
      </c>
      <c r="AX317">
        <v>104.2</v>
      </c>
      <c r="AZ317" s="33">
        <v>1</v>
      </c>
      <c r="BB317">
        <v>104</v>
      </c>
      <c r="BC317">
        <v>104.2</v>
      </c>
      <c r="BE317" t="str">
        <f t="shared" si="20"/>
        <v>104.2</v>
      </c>
      <c r="BF317">
        <v>1</v>
      </c>
      <c r="BM317">
        <v>113</v>
      </c>
      <c r="BN317">
        <v>113.2</v>
      </c>
      <c r="BP317" s="33">
        <v>2</v>
      </c>
      <c r="BR317">
        <v>113</v>
      </c>
      <c r="BS317">
        <v>113.2</v>
      </c>
      <c r="BU317" t="str">
        <f t="shared" si="21"/>
        <v>113.2</v>
      </c>
      <c r="BV317">
        <v>2</v>
      </c>
      <c r="CC317">
        <v>128</v>
      </c>
      <c r="CD317">
        <v>128.1</v>
      </c>
      <c r="CE317" t="s">
        <v>709</v>
      </c>
      <c r="CF317" s="33">
        <v>1</v>
      </c>
      <c r="CH317">
        <v>128</v>
      </c>
      <c r="CI317">
        <v>128.1</v>
      </c>
      <c r="CJ317" t="s">
        <v>709</v>
      </c>
      <c r="CK317" t="str">
        <f t="shared" si="22"/>
        <v>128.1Local_Access</v>
      </c>
      <c r="CL317">
        <v>1</v>
      </c>
    </row>
    <row r="318" spans="2:90" x14ac:dyDescent="0.25">
      <c r="B318">
        <v>66</v>
      </c>
      <c r="C318">
        <v>66.099999999999994</v>
      </c>
      <c r="E318" s="33">
        <v>1</v>
      </c>
      <c r="G318">
        <v>66</v>
      </c>
      <c r="H318">
        <v>66.099999999999994</v>
      </c>
      <c r="J318" t="str">
        <f t="shared" si="19"/>
        <v>66.1</v>
      </c>
      <c r="K318">
        <v>1</v>
      </c>
      <c r="AW318">
        <v>104</v>
      </c>
      <c r="AX318">
        <v>104.2</v>
      </c>
      <c r="AY318" t="s">
        <v>709</v>
      </c>
      <c r="AZ318" s="33">
        <v>1</v>
      </c>
      <c r="BB318">
        <v>104</v>
      </c>
      <c r="BC318">
        <v>104.2</v>
      </c>
      <c r="BD318" t="s">
        <v>709</v>
      </c>
      <c r="BE318" t="str">
        <f t="shared" si="20"/>
        <v>104.2Local_Access</v>
      </c>
      <c r="BF318">
        <v>1</v>
      </c>
      <c r="BM318">
        <v>113</v>
      </c>
      <c r="BN318">
        <v>113.2</v>
      </c>
      <c r="BO318" t="s">
        <v>350</v>
      </c>
      <c r="BP318" s="33">
        <v>1</v>
      </c>
      <c r="BR318">
        <v>113</v>
      </c>
      <c r="BS318">
        <v>113.2</v>
      </c>
      <c r="BT318" t="s">
        <v>350</v>
      </c>
      <c r="BU318" t="str">
        <f t="shared" si="21"/>
        <v>113.2Balance</v>
      </c>
      <c r="BV318">
        <v>1</v>
      </c>
      <c r="CC318">
        <v>128</v>
      </c>
      <c r="CD318">
        <v>128.1</v>
      </c>
      <c r="CE318" t="s">
        <v>42</v>
      </c>
      <c r="CF318" s="33">
        <v>2</v>
      </c>
      <c r="CH318">
        <v>128</v>
      </c>
      <c r="CI318">
        <v>128.1</v>
      </c>
      <c r="CJ318" t="s">
        <v>42</v>
      </c>
      <c r="CK318" t="str">
        <f t="shared" si="22"/>
        <v>128.1Pop_Den</v>
      </c>
      <c r="CL318">
        <v>2</v>
      </c>
    </row>
    <row r="319" spans="2:90" x14ac:dyDescent="0.25">
      <c r="B319">
        <v>66</v>
      </c>
      <c r="C319">
        <v>66.099999999999994</v>
      </c>
      <c r="D319" t="s">
        <v>42</v>
      </c>
      <c r="E319" s="33">
        <v>1</v>
      </c>
      <c r="G319">
        <v>66</v>
      </c>
      <c r="H319">
        <v>66.099999999999994</v>
      </c>
      <c r="I319" t="s">
        <v>42</v>
      </c>
      <c r="J319" t="str">
        <f t="shared" si="19"/>
        <v>66.1Pop_Den</v>
      </c>
      <c r="K319">
        <v>1</v>
      </c>
      <c r="AW319">
        <v>106</v>
      </c>
      <c r="AZ319" s="33">
        <v>3</v>
      </c>
      <c r="BB319">
        <v>106</v>
      </c>
      <c r="BE319" t="str">
        <f t="shared" si="20"/>
        <v/>
      </c>
      <c r="BF319">
        <v>3</v>
      </c>
      <c r="BM319">
        <v>113</v>
      </c>
      <c r="BN319">
        <v>113.2</v>
      </c>
      <c r="BO319" t="s">
        <v>645</v>
      </c>
      <c r="BP319" s="33">
        <v>1</v>
      </c>
      <c r="BR319">
        <v>113</v>
      </c>
      <c r="BS319">
        <v>113.2</v>
      </c>
      <c r="BT319" t="s">
        <v>645</v>
      </c>
      <c r="BU319" t="str">
        <f t="shared" si="21"/>
        <v>113.2Mix_Land</v>
      </c>
      <c r="BV319">
        <v>1</v>
      </c>
      <c r="CC319">
        <v>129</v>
      </c>
      <c r="CF319" s="33">
        <v>6</v>
      </c>
      <c r="CH319">
        <v>129</v>
      </c>
      <c r="CK319" t="str">
        <f t="shared" si="22"/>
        <v/>
      </c>
      <c r="CL319">
        <v>6</v>
      </c>
    </row>
    <row r="320" spans="2:90" x14ac:dyDescent="0.25">
      <c r="B320">
        <v>67</v>
      </c>
      <c r="E320" s="33">
        <v>2</v>
      </c>
      <c r="G320">
        <v>67</v>
      </c>
      <c r="J320" t="str">
        <f t="shared" si="19"/>
        <v/>
      </c>
      <c r="K320">
        <v>2</v>
      </c>
      <c r="AW320">
        <v>106</v>
      </c>
      <c r="AX320">
        <v>106.1</v>
      </c>
      <c r="AZ320" s="33">
        <v>3</v>
      </c>
      <c r="BB320">
        <v>106</v>
      </c>
      <c r="BC320">
        <v>106.1</v>
      </c>
      <c r="BE320" t="str">
        <f t="shared" si="20"/>
        <v>106.1</v>
      </c>
      <c r="BF320">
        <v>3</v>
      </c>
      <c r="BM320">
        <v>115</v>
      </c>
      <c r="BP320" s="33">
        <v>3</v>
      </c>
      <c r="BR320">
        <v>115</v>
      </c>
      <c r="BU320" t="str">
        <f t="shared" si="21"/>
        <v/>
      </c>
      <c r="BV320">
        <v>3</v>
      </c>
      <c r="CC320">
        <v>129</v>
      </c>
      <c r="CD320">
        <v>129.1</v>
      </c>
      <c r="CF320" s="33">
        <v>6</v>
      </c>
      <c r="CH320">
        <v>129</v>
      </c>
      <c r="CI320">
        <v>129.1</v>
      </c>
      <c r="CK320" t="str">
        <f t="shared" si="22"/>
        <v>129.1</v>
      </c>
      <c r="CL320">
        <v>6</v>
      </c>
    </row>
    <row r="321" spans="2:90" x14ac:dyDescent="0.25">
      <c r="B321">
        <v>67</v>
      </c>
      <c r="C321">
        <v>67.099999999999994</v>
      </c>
      <c r="E321" s="33">
        <v>1</v>
      </c>
      <c r="G321">
        <v>67</v>
      </c>
      <c r="H321">
        <v>67.099999999999994</v>
      </c>
      <c r="J321" t="str">
        <f t="shared" si="19"/>
        <v>67.1</v>
      </c>
      <c r="K321">
        <v>1</v>
      </c>
      <c r="AW321">
        <v>106</v>
      </c>
      <c r="AX321">
        <v>106.1</v>
      </c>
      <c r="AY321" t="s">
        <v>17</v>
      </c>
      <c r="AZ321" s="33">
        <v>1</v>
      </c>
      <c r="BB321">
        <v>106</v>
      </c>
      <c r="BC321">
        <v>106.1</v>
      </c>
      <c r="BD321" t="s">
        <v>17</v>
      </c>
      <c r="BE321" t="str">
        <f t="shared" si="20"/>
        <v>106.1Emp_Den</v>
      </c>
      <c r="BF321">
        <v>1</v>
      </c>
      <c r="BM321">
        <v>115</v>
      </c>
      <c r="BN321">
        <v>115.4</v>
      </c>
      <c r="BP321" s="33">
        <v>3</v>
      </c>
      <c r="BR321">
        <v>115</v>
      </c>
      <c r="BS321">
        <v>115.4</v>
      </c>
      <c r="BU321" t="str">
        <f t="shared" si="21"/>
        <v>115.4</v>
      </c>
      <c r="BV321">
        <v>3</v>
      </c>
      <c r="CC321">
        <v>129</v>
      </c>
      <c r="CD321">
        <v>129.1</v>
      </c>
      <c r="CE321" t="s">
        <v>334</v>
      </c>
      <c r="CF321" s="33">
        <v>1</v>
      </c>
      <c r="CH321">
        <v>129</v>
      </c>
      <c r="CI321">
        <v>129.1</v>
      </c>
      <c r="CJ321" t="s">
        <v>334</v>
      </c>
      <c r="CK321" t="str">
        <f t="shared" si="22"/>
        <v>129.1Amenity</v>
      </c>
      <c r="CL321">
        <v>1</v>
      </c>
    </row>
    <row r="322" spans="2:90" x14ac:dyDescent="0.25">
      <c r="B322">
        <v>67</v>
      </c>
      <c r="C322">
        <v>67.099999999999994</v>
      </c>
      <c r="D322" t="s">
        <v>32</v>
      </c>
      <c r="E322" s="33">
        <v>1</v>
      </c>
      <c r="G322">
        <v>67</v>
      </c>
      <c r="H322">
        <v>67.099999999999994</v>
      </c>
      <c r="I322" t="s">
        <v>32</v>
      </c>
      <c r="J322" t="str">
        <f t="shared" si="19"/>
        <v>67.1Act_Den</v>
      </c>
      <c r="K322">
        <v>1</v>
      </c>
      <c r="AW322">
        <v>106</v>
      </c>
      <c r="AX322">
        <v>106.1</v>
      </c>
      <c r="AY322" t="s">
        <v>709</v>
      </c>
      <c r="AZ322" s="33">
        <v>1</v>
      </c>
      <c r="BB322">
        <v>106</v>
      </c>
      <c r="BC322">
        <v>106.1</v>
      </c>
      <c r="BD322" t="s">
        <v>709</v>
      </c>
      <c r="BE322" t="str">
        <f t="shared" si="20"/>
        <v>106.1Local_Access</v>
      </c>
      <c r="BF322">
        <v>1</v>
      </c>
      <c r="BM322">
        <v>115</v>
      </c>
      <c r="BN322">
        <v>115.4</v>
      </c>
      <c r="BO322" t="s">
        <v>334</v>
      </c>
      <c r="BP322" s="33">
        <v>2</v>
      </c>
      <c r="BR322">
        <v>115</v>
      </c>
      <c r="BS322">
        <v>115.4</v>
      </c>
      <c r="BT322" t="s">
        <v>334</v>
      </c>
      <c r="BU322" t="str">
        <f t="shared" si="21"/>
        <v>115.4Amenity</v>
      </c>
      <c r="BV322">
        <v>2</v>
      </c>
      <c r="CC322">
        <v>129</v>
      </c>
      <c r="CD322">
        <v>129.1</v>
      </c>
      <c r="CE322" t="s">
        <v>17</v>
      </c>
      <c r="CF322" s="33">
        <v>2</v>
      </c>
      <c r="CH322">
        <v>129</v>
      </c>
      <c r="CI322">
        <v>129.1</v>
      </c>
      <c r="CJ322" t="s">
        <v>17</v>
      </c>
      <c r="CK322" t="str">
        <f t="shared" si="22"/>
        <v>129.1Emp_Den</v>
      </c>
      <c r="CL322">
        <v>2</v>
      </c>
    </row>
    <row r="323" spans="2:90" x14ac:dyDescent="0.25">
      <c r="B323">
        <v>67</v>
      </c>
      <c r="C323">
        <v>67.2</v>
      </c>
      <c r="E323" s="33">
        <v>1</v>
      </c>
      <c r="G323">
        <v>67</v>
      </c>
      <c r="H323">
        <v>67.2</v>
      </c>
      <c r="J323" t="str">
        <f t="shared" si="19"/>
        <v>67.2</v>
      </c>
      <c r="K323">
        <v>1</v>
      </c>
      <c r="AW323">
        <v>106</v>
      </c>
      <c r="AX323">
        <v>106.1</v>
      </c>
      <c r="AY323" t="s">
        <v>42</v>
      </c>
      <c r="AZ323" s="33">
        <v>1</v>
      </c>
      <c r="BB323">
        <v>106</v>
      </c>
      <c r="BC323">
        <v>106.1</v>
      </c>
      <c r="BD323" t="s">
        <v>42</v>
      </c>
      <c r="BE323" t="str">
        <f t="shared" si="20"/>
        <v>106.1Pop_Den</v>
      </c>
      <c r="BF323">
        <v>1</v>
      </c>
      <c r="BM323">
        <v>115</v>
      </c>
      <c r="BN323">
        <v>115.4</v>
      </c>
      <c r="BO323" t="s">
        <v>468</v>
      </c>
      <c r="BP323" s="33">
        <v>1</v>
      </c>
      <c r="BR323">
        <v>115</v>
      </c>
      <c r="BS323">
        <v>115.4</v>
      </c>
      <c r="BT323" t="s">
        <v>468</v>
      </c>
      <c r="BU323" t="str">
        <f t="shared" si="21"/>
        <v>115.4Connectivity</v>
      </c>
      <c r="BV323">
        <v>1</v>
      </c>
      <c r="CC323">
        <v>129</v>
      </c>
      <c r="CD323">
        <v>129.1</v>
      </c>
      <c r="CE323" t="s">
        <v>709</v>
      </c>
      <c r="CF323" s="33">
        <v>1</v>
      </c>
      <c r="CH323">
        <v>129</v>
      </c>
      <c r="CI323">
        <v>129.1</v>
      </c>
      <c r="CJ323" t="s">
        <v>709</v>
      </c>
      <c r="CK323" t="str">
        <f t="shared" si="22"/>
        <v>129.1Local_Access</v>
      </c>
      <c r="CL323">
        <v>1</v>
      </c>
    </row>
    <row r="324" spans="2:90" x14ac:dyDescent="0.25">
      <c r="B324">
        <v>67</v>
      </c>
      <c r="C324">
        <v>67.2</v>
      </c>
      <c r="D324" t="s">
        <v>32</v>
      </c>
      <c r="E324" s="33">
        <v>1</v>
      </c>
      <c r="G324">
        <v>67</v>
      </c>
      <c r="H324">
        <v>67.2</v>
      </c>
      <c r="I324" t="s">
        <v>32</v>
      </c>
      <c r="J324" t="str">
        <f t="shared" si="19"/>
        <v>67.2Act_Den</v>
      </c>
      <c r="K324">
        <v>1</v>
      </c>
      <c r="AW324">
        <v>107</v>
      </c>
      <c r="AZ324" s="33">
        <v>8</v>
      </c>
      <c r="BB324">
        <v>107</v>
      </c>
      <c r="BE324" t="str">
        <f t="shared" si="20"/>
        <v/>
      </c>
      <c r="BF324">
        <v>8</v>
      </c>
      <c r="BM324">
        <v>117</v>
      </c>
      <c r="BP324" s="33">
        <v>2</v>
      </c>
      <c r="BR324">
        <v>117</v>
      </c>
      <c r="BU324" t="str">
        <f t="shared" si="21"/>
        <v/>
      </c>
      <c r="BV324">
        <v>2</v>
      </c>
      <c r="CC324">
        <v>129</v>
      </c>
      <c r="CD324">
        <v>129.1</v>
      </c>
      <c r="CE324" t="s">
        <v>42</v>
      </c>
      <c r="CF324" s="33">
        <v>2</v>
      </c>
      <c r="CH324">
        <v>129</v>
      </c>
      <c r="CI324">
        <v>129.1</v>
      </c>
      <c r="CJ324" t="s">
        <v>42</v>
      </c>
      <c r="CK324" t="str">
        <f t="shared" si="22"/>
        <v>129.1Pop_Den</v>
      </c>
      <c r="CL324">
        <v>2</v>
      </c>
    </row>
    <row r="325" spans="2:90" x14ac:dyDescent="0.25">
      <c r="B325">
        <v>69</v>
      </c>
      <c r="E325" s="33">
        <v>3</v>
      </c>
      <c r="G325">
        <v>69</v>
      </c>
      <c r="J325" t="str">
        <f t="shared" si="19"/>
        <v/>
      </c>
      <c r="K325">
        <v>3</v>
      </c>
      <c r="AW325">
        <v>107</v>
      </c>
      <c r="AX325">
        <v>107.1</v>
      </c>
      <c r="AZ325" s="33">
        <v>2</v>
      </c>
      <c r="BB325">
        <v>107</v>
      </c>
      <c r="BC325">
        <v>107.1</v>
      </c>
      <c r="BE325" t="str">
        <f t="shared" si="20"/>
        <v>107.1</v>
      </c>
      <c r="BF325">
        <v>2</v>
      </c>
      <c r="BM325">
        <v>117</v>
      </c>
      <c r="BN325">
        <v>117.1</v>
      </c>
      <c r="BP325" s="33">
        <v>2</v>
      </c>
      <c r="BR325">
        <v>117</v>
      </c>
      <c r="BS325">
        <v>117.1</v>
      </c>
      <c r="BU325" t="str">
        <f t="shared" si="21"/>
        <v>117.1</v>
      </c>
      <c r="BV325">
        <v>2</v>
      </c>
      <c r="CC325">
        <v>139</v>
      </c>
      <c r="CF325" s="33">
        <v>3</v>
      </c>
      <c r="CH325">
        <v>139</v>
      </c>
      <c r="CK325" t="str">
        <f t="shared" si="22"/>
        <v/>
      </c>
      <c r="CL325">
        <v>3</v>
      </c>
    </row>
    <row r="326" spans="2:90" x14ac:dyDescent="0.25">
      <c r="B326">
        <v>69</v>
      </c>
      <c r="C326">
        <v>69.099999999999994</v>
      </c>
      <c r="E326" s="33">
        <v>3</v>
      </c>
      <c r="G326">
        <v>69</v>
      </c>
      <c r="H326">
        <v>69.099999999999994</v>
      </c>
      <c r="J326" t="str">
        <f t="shared" si="19"/>
        <v>69.1</v>
      </c>
      <c r="K326">
        <v>3</v>
      </c>
      <c r="AW326">
        <v>107</v>
      </c>
      <c r="AX326">
        <v>107.1</v>
      </c>
      <c r="AY326" t="s">
        <v>17</v>
      </c>
      <c r="AZ326" s="33">
        <v>1</v>
      </c>
      <c r="BB326">
        <v>107</v>
      </c>
      <c r="BC326">
        <v>107.1</v>
      </c>
      <c r="BD326" t="s">
        <v>17</v>
      </c>
      <c r="BE326" t="str">
        <f t="shared" si="20"/>
        <v>107.1Emp_Den</v>
      </c>
      <c r="BF326">
        <v>1</v>
      </c>
      <c r="BM326">
        <v>117</v>
      </c>
      <c r="BN326">
        <v>117.1</v>
      </c>
      <c r="BO326" t="s">
        <v>645</v>
      </c>
      <c r="BP326" s="33">
        <v>1</v>
      </c>
      <c r="BR326">
        <v>117</v>
      </c>
      <c r="BS326">
        <v>117.1</v>
      </c>
      <c r="BT326" t="s">
        <v>645</v>
      </c>
      <c r="BU326" t="str">
        <f t="shared" si="21"/>
        <v>117.1Mix_Land</v>
      </c>
      <c r="BV326">
        <v>1</v>
      </c>
      <c r="CC326">
        <v>139</v>
      </c>
      <c r="CD326">
        <v>139.1</v>
      </c>
      <c r="CF326" s="33">
        <v>1</v>
      </c>
      <c r="CH326">
        <v>139</v>
      </c>
      <c r="CI326">
        <v>139.1</v>
      </c>
      <c r="CK326" t="str">
        <f t="shared" si="22"/>
        <v>139.1</v>
      </c>
      <c r="CL326">
        <v>1</v>
      </c>
    </row>
    <row r="327" spans="2:90" x14ac:dyDescent="0.25">
      <c r="B327">
        <v>69</v>
      </c>
      <c r="C327">
        <v>69.099999999999994</v>
      </c>
      <c r="D327" t="s">
        <v>645</v>
      </c>
      <c r="E327" s="33">
        <v>1</v>
      </c>
      <c r="G327">
        <v>69</v>
      </c>
      <c r="H327">
        <v>69.099999999999994</v>
      </c>
      <c r="I327" t="s">
        <v>645</v>
      </c>
      <c r="J327" t="str">
        <f t="shared" si="19"/>
        <v>69.1Mix_Land</v>
      </c>
      <c r="K327">
        <v>1</v>
      </c>
      <c r="AW327">
        <v>107</v>
      </c>
      <c r="AX327">
        <v>107.1</v>
      </c>
      <c r="AY327" t="s">
        <v>42</v>
      </c>
      <c r="AZ327" s="33">
        <v>1</v>
      </c>
      <c r="BB327">
        <v>107</v>
      </c>
      <c r="BC327">
        <v>107.1</v>
      </c>
      <c r="BD327" t="s">
        <v>42</v>
      </c>
      <c r="BE327" t="str">
        <f t="shared" si="20"/>
        <v>107.1Pop_Den</v>
      </c>
      <c r="BF327">
        <v>1</v>
      </c>
      <c r="BM327">
        <v>117</v>
      </c>
      <c r="BN327">
        <v>117.1</v>
      </c>
      <c r="BO327" t="s">
        <v>42</v>
      </c>
      <c r="BP327" s="33">
        <v>1</v>
      </c>
      <c r="BR327">
        <v>117</v>
      </c>
      <c r="BS327">
        <v>117.1</v>
      </c>
      <c r="BT327" t="s">
        <v>42</v>
      </c>
      <c r="BU327" t="str">
        <f t="shared" si="21"/>
        <v>117.1Pop_Den</v>
      </c>
      <c r="BV327">
        <v>1</v>
      </c>
      <c r="CC327">
        <v>139</v>
      </c>
      <c r="CD327">
        <v>139.1</v>
      </c>
      <c r="CE327" t="s">
        <v>42</v>
      </c>
      <c r="CF327" s="33">
        <v>1</v>
      </c>
      <c r="CH327">
        <v>139</v>
      </c>
      <c r="CI327">
        <v>139.1</v>
      </c>
      <c r="CJ327" t="s">
        <v>42</v>
      </c>
      <c r="CK327" t="str">
        <f t="shared" si="22"/>
        <v>139.1Pop_Den</v>
      </c>
      <c r="CL327">
        <v>1</v>
      </c>
    </row>
    <row r="328" spans="2:90" x14ac:dyDescent="0.25">
      <c r="B328">
        <v>69</v>
      </c>
      <c r="C328">
        <v>69.099999999999994</v>
      </c>
      <c r="D328" t="s">
        <v>42</v>
      </c>
      <c r="E328" s="33">
        <v>2</v>
      </c>
      <c r="G328">
        <v>69</v>
      </c>
      <c r="H328">
        <v>69.099999999999994</v>
      </c>
      <c r="I328" t="s">
        <v>42</v>
      </c>
      <c r="J328" t="str">
        <f t="shared" si="19"/>
        <v>69.1Pop_Den</v>
      </c>
      <c r="K328">
        <v>2</v>
      </c>
      <c r="AW328">
        <v>107</v>
      </c>
      <c r="AX328">
        <v>107.2</v>
      </c>
      <c r="AZ328" s="33">
        <v>2</v>
      </c>
      <c r="BB328">
        <v>107</v>
      </c>
      <c r="BC328">
        <v>107.2</v>
      </c>
      <c r="BE328" t="str">
        <f t="shared" si="20"/>
        <v>107.2</v>
      </c>
      <c r="BF328">
        <v>2</v>
      </c>
      <c r="BM328">
        <v>131</v>
      </c>
      <c r="BP328" s="33">
        <v>16</v>
      </c>
      <c r="BR328">
        <v>131</v>
      </c>
      <c r="BU328" t="str">
        <f t="shared" si="21"/>
        <v/>
      </c>
      <c r="BV328">
        <v>16</v>
      </c>
      <c r="CC328">
        <v>139</v>
      </c>
      <c r="CD328">
        <v>139.19999999999999</v>
      </c>
      <c r="CF328" s="33">
        <v>1</v>
      </c>
      <c r="CH328">
        <v>139</v>
      </c>
      <c r="CI328">
        <v>139.19999999999999</v>
      </c>
      <c r="CK328" t="str">
        <f t="shared" si="22"/>
        <v>139.2</v>
      </c>
      <c r="CL328">
        <v>1</v>
      </c>
    </row>
    <row r="329" spans="2:90" x14ac:dyDescent="0.25">
      <c r="B329">
        <v>70</v>
      </c>
      <c r="E329" s="33">
        <v>10</v>
      </c>
      <c r="G329">
        <v>70</v>
      </c>
      <c r="J329" t="str">
        <f t="shared" si="19"/>
        <v/>
      </c>
      <c r="K329">
        <v>10</v>
      </c>
      <c r="AW329">
        <v>107</v>
      </c>
      <c r="AX329">
        <v>107.2</v>
      </c>
      <c r="AY329" t="s">
        <v>17</v>
      </c>
      <c r="AZ329" s="33">
        <v>1</v>
      </c>
      <c r="BB329">
        <v>107</v>
      </c>
      <c r="BC329">
        <v>107.2</v>
      </c>
      <c r="BD329" t="s">
        <v>17</v>
      </c>
      <c r="BE329" t="str">
        <f t="shared" si="20"/>
        <v>107.2Emp_Den</v>
      </c>
      <c r="BF329">
        <v>1</v>
      </c>
      <c r="BM329">
        <v>131</v>
      </c>
      <c r="BN329">
        <v>131.1</v>
      </c>
      <c r="BP329" s="33">
        <v>6</v>
      </c>
      <c r="BR329">
        <v>131</v>
      </c>
      <c r="BS329">
        <v>131.1</v>
      </c>
      <c r="BU329" t="str">
        <f t="shared" si="21"/>
        <v>131.1</v>
      </c>
      <c r="BV329">
        <v>6</v>
      </c>
      <c r="CC329">
        <v>139</v>
      </c>
      <c r="CD329">
        <v>139.19999999999999</v>
      </c>
      <c r="CE329" t="s">
        <v>42</v>
      </c>
      <c r="CF329" s="33">
        <v>1</v>
      </c>
      <c r="CH329">
        <v>139</v>
      </c>
      <c r="CI329">
        <v>139.19999999999999</v>
      </c>
      <c r="CJ329" t="s">
        <v>42</v>
      </c>
      <c r="CK329" t="str">
        <f t="shared" si="22"/>
        <v>139.2Pop_Den</v>
      </c>
      <c r="CL329">
        <v>1</v>
      </c>
    </row>
    <row r="330" spans="2:90" x14ac:dyDescent="0.25">
      <c r="B330">
        <v>70</v>
      </c>
      <c r="C330">
        <v>70.099999999999994</v>
      </c>
      <c r="E330" s="33">
        <v>1</v>
      </c>
      <c r="G330">
        <v>70</v>
      </c>
      <c r="H330">
        <v>70.099999999999994</v>
      </c>
      <c r="J330" t="str">
        <f t="shared" ref="J330:J393" si="23">H330&amp;""&amp;I330</f>
        <v>70.1</v>
      </c>
      <c r="K330">
        <v>1</v>
      </c>
      <c r="AW330">
        <v>107</v>
      </c>
      <c r="AX330">
        <v>107.2</v>
      </c>
      <c r="AY330" t="s">
        <v>42</v>
      </c>
      <c r="AZ330" s="33">
        <v>1</v>
      </c>
      <c r="BB330">
        <v>107</v>
      </c>
      <c r="BC330">
        <v>107.2</v>
      </c>
      <c r="BD330" t="s">
        <v>42</v>
      </c>
      <c r="BE330" t="str">
        <f t="shared" ref="BE330:BE393" si="24">BC330&amp;""&amp;BD330</f>
        <v>107.2Pop_Den</v>
      </c>
      <c r="BF330">
        <v>1</v>
      </c>
      <c r="BM330">
        <v>131</v>
      </c>
      <c r="BN330">
        <v>131.1</v>
      </c>
      <c r="BO330" t="s">
        <v>350</v>
      </c>
      <c r="BP330" s="33">
        <v>2</v>
      </c>
      <c r="BR330">
        <v>131</v>
      </c>
      <c r="BS330">
        <v>131.1</v>
      </c>
      <c r="BT330" t="s">
        <v>350</v>
      </c>
      <c r="BU330" t="str">
        <f t="shared" ref="BU330:BU393" si="25">BS330&amp;""&amp;BT330</f>
        <v>131.1Balance</v>
      </c>
      <c r="BV330">
        <v>2</v>
      </c>
      <c r="CC330">
        <v>139</v>
      </c>
      <c r="CD330">
        <v>139.4</v>
      </c>
      <c r="CF330" s="33">
        <v>1</v>
      </c>
      <c r="CH330">
        <v>139</v>
      </c>
      <c r="CI330">
        <v>139.4</v>
      </c>
      <c r="CK330" t="str">
        <f t="shared" ref="CK330:CK393" si="26">CI330&amp;""&amp;CJ330</f>
        <v>139.4</v>
      </c>
      <c r="CL330">
        <v>1</v>
      </c>
    </row>
    <row r="331" spans="2:90" x14ac:dyDescent="0.25">
      <c r="B331">
        <v>70</v>
      </c>
      <c r="C331">
        <v>70.099999999999994</v>
      </c>
      <c r="D331" t="s">
        <v>42</v>
      </c>
      <c r="E331" s="33">
        <v>1</v>
      </c>
      <c r="G331">
        <v>70</v>
      </c>
      <c r="H331">
        <v>70.099999999999994</v>
      </c>
      <c r="I331" t="s">
        <v>42</v>
      </c>
      <c r="J331" t="str">
        <f t="shared" si="23"/>
        <v>70.1Pop_Den</v>
      </c>
      <c r="K331">
        <v>1</v>
      </c>
      <c r="AW331">
        <v>107</v>
      </c>
      <c r="AX331">
        <v>107.5</v>
      </c>
      <c r="AZ331" s="33">
        <v>2</v>
      </c>
      <c r="BB331">
        <v>107</v>
      </c>
      <c r="BC331">
        <v>107.5</v>
      </c>
      <c r="BE331" t="str">
        <f t="shared" si="24"/>
        <v>107.5</v>
      </c>
      <c r="BF331">
        <v>2</v>
      </c>
      <c r="BM331">
        <v>131</v>
      </c>
      <c r="BN331">
        <v>131.1</v>
      </c>
      <c r="BO331" t="s">
        <v>17</v>
      </c>
      <c r="BP331" s="33">
        <v>2</v>
      </c>
      <c r="BR331">
        <v>131</v>
      </c>
      <c r="BS331">
        <v>131.1</v>
      </c>
      <c r="BT331" t="s">
        <v>17</v>
      </c>
      <c r="BU331" t="str">
        <f t="shared" si="25"/>
        <v>131.1Emp_Den</v>
      </c>
      <c r="BV331">
        <v>2</v>
      </c>
      <c r="CC331">
        <v>139</v>
      </c>
      <c r="CD331">
        <v>139.4</v>
      </c>
      <c r="CE331" t="s">
        <v>42</v>
      </c>
      <c r="CF331" s="33">
        <v>1</v>
      </c>
      <c r="CH331">
        <v>139</v>
      </c>
      <c r="CI331">
        <v>139.4</v>
      </c>
      <c r="CJ331" t="s">
        <v>42</v>
      </c>
      <c r="CK331" t="str">
        <f t="shared" si="26"/>
        <v>139.4Pop_Den</v>
      </c>
      <c r="CL331">
        <v>1</v>
      </c>
    </row>
    <row r="332" spans="2:90" x14ac:dyDescent="0.25">
      <c r="B332">
        <v>70</v>
      </c>
      <c r="C332">
        <v>70.13</v>
      </c>
      <c r="E332" s="33">
        <v>2</v>
      </c>
      <c r="G332">
        <v>70</v>
      </c>
      <c r="H332">
        <v>70.13</v>
      </c>
      <c r="J332" t="str">
        <f t="shared" si="23"/>
        <v>70.13</v>
      </c>
      <c r="K332">
        <v>2</v>
      </c>
      <c r="AW332">
        <v>107</v>
      </c>
      <c r="AX332">
        <v>107.5</v>
      </c>
      <c r="AY332" t="s">
        <v>17</v>
      </c>
      <c r="AZ332" s="33">
        <v>1</v>
      </c>
      <c r="BB332">
        <v>107</v>
      </c>
      <c r="BC332">
        <v>107.5</v>
      </c>
      <c r="BD332" t="s">
        <v>17</v>
      </c>
      <c r="BE332" t="str">
        <f t="shared" si="24"/>
        <v>107.5Emp_Den</v>
      </c>
      <c r="BF332">
        <v>1</v>
      </c>
      <c r="BM332">
        <v>131</v>
      </c>
      <c r="BN332">
        <v>131.1</v>
      </c>
      <c r="BO332" t="s">
        <v>42</v>
      </c>
      <c r="BP332" s="33">
        <v>2</v>
      </c>
      <c r="BR332">
        <v>131</v>
      </c>
      <c r="BS332">
        <v>131.1</v>
      </c>
      <c r="BT332" t="s">
        <v>42</v>
      </c>
      <c r="BU332" t="str">
        <f t="shared" si="25"/>
        <v>131.1Pop_Den</v>
      </c>
      <c r="BV332">
        <v>2</v>
      </c>
      <c r="CC332">
        <v>143</v>
      </c>
      <c r="CF332" s="33">
        <v>1</v>
      </c>
      <c r="CH332">
        <v>143</v>
      </c>
      <c r="CK332" t="str">
        <f t="shared" si="26"/>
        <v/>
      </c>
      <c r="CL332">
        <v>1</v>
      </c>
    </row>
    <row r="333" spans="2:90" x14ac:dyDescent="0.25">
      <c r="B333">
        <v>70</v>
      </c>
      <c r="C333">
        <v>70.13</v>
      </c>
      <c r="D333" t="s">
        <v>17</v>
      </c>
      <c r="E333" s="33">
        <v>1</v>
      </c>
      <c r="G333">
        <v>70</v>
      </c>
      <c r="H333">
        <v>70.13</v>
      </c>
      <c r="I333" t="s">
        <v>17</v>
      </c>
      <c r="J333" t="str">
        <f t="shared" si="23"/>
        <v>70.13Emp_Den</v>
      </c>
      <c r="K333">
        <v>1</v>
      </c>
      <c r="AW333">
        <v>107</v>
      </c>
      <c r="AX333">
        <v>107.5</v>
      </c>
      <c r="AY333" t="s">
        <v>42</v>
      </c>
      <c r="AZ333" s="33">
        <v>1</v>
      </c>
      <c r="BB333">
        <v>107</v>
      </c>
      <c r="BC333">
        <v>107.5</v>
      </c>
      <c r="BD333" t="s">
        <v>42</v>
      </c>
      <c r="BE333" t="str">
        <f t="shared" si="24"/>
        <v>107.5Pop_Den</v>
      </c>
      <c r="BF333">
        <v>1</v>
      </c>
      <c r="BM333">
        <v>131</v>
      </c>
      <c r="BN333">
        <v>131.19999999999999</v>
      </c>
      <c r="BP333" s="33">
        <v>6</v>
      </c>
      <c r="BR333">
        <v>131</v>
      </c>
      <c r="BS333">
        <v>131.19999999999999</v>
      </c>
      <c r="BU333" t="str">
        <f t="shared" si="25"/>
        <v>131.2</v>
      </c>
      <c r="BV333">
        <v>6</v>
      </c>
      <c r="CC333">
        <v>143</v>
      </c>
      <c r="CD333">
        <v>143.1</v>
      </c>
      <c r="CF333" s="33">
        <v>1</v>
      </c>
      <c r="CH333">
        <v>143</v>
      </c>
      <c r="CI333">
        <v>143.1</v>
      </c>
      <c r="CK333" t="str">
        <f t="shared" si="26"/>
        <v>143.1</v>
      </c>
      <c r="CL333">
        <v>1</v>
      </c>
    </row>
    <row r="334" spans="2:90" x14ac:dyDescent="0.25">
      <c r="B334">
        <v>70</v>
      </c>
      <c r="C334">
        <v>70.13</v>
      </c>
      <c r="D334" t="s">
        <v>42</v>
      </c>
      <c r="E334" s="33">
        <v>1</v>
      </c>
      <c r="G334">
        <v>70</v>
      </c>
      <c r="H334">
        <v>70.13</v>
      </c>
      <c r="I334" t="s">
        <v>42</v>
      </c>
      <c r="J334" t="str">
        <f t="shared" si="23"/>
        <v>70.13Pop_Den</v>
      </c>
      <c r="K334">
        <v>1</v>
      </c>
      <c r="AW334">
        <v>107</v>
      </c>
      <c r="AX334">
        <v>107.6</v>
      </c>
      <c r="AZ334" s="33">
        <v>2</v>
      </c>
      <c r="BB334">
        <v>107</v>
      </c>
      <c r="BC334">
        <v>107.6</v>
      </c>
      <c r="BE334" t="str">
        <f t="shared" si="24"/>
        <v>107.6</v>
      </c>
      <c r="BF334">
        <v>2</v>
      </c>
      <c r="BM334">
        <v>131</v>
      </c>
      <c r="BN334">
        <v>131.19999999999999</v>
      </c>
      <c r="BO334" t="s">
        <v>350</v>
      </c>
      <c r="BP334" s="33">
        <v>2</v>
      </c>
      <c r="BR334">
        <v>131</v>
      </c>
      <c r="BS334">
        <v>131.19999999999999</v>
      </c>
      <c r="BT334" t="s">
        <v>350</v>
      </c>
      <c r="BU334" t="str">
        <f t="shared" si="25"/>
        <v>131.2Balance</v>
      </c>
      <c r="BV334">
        <v>2</v>
      </c>
      <c r="CC334">
        <v>143</v>
      </c>
      <c r="CD334">
        <v>143.1</v>
      </c>
      <c r="CE334" t="s">
        <v>17</v>
      </c>
      <c r="CF334" s="33">
        <v>1</v>
      </c>
      <c r="CH334">
        <v>143</v>
      </c>
      <c r="CI334">
        <v>143.1</v>
      </c>
      <c r="CJ334" t="s">
        <v>17</v>
      </c>
      <c r="CK334" t="str">
        <f t="shared" si="26"/>
        <v>143.1Emp_Den</v>
      </c>
      <c r="CL334">
        <v>1</v>
      </c>
    </row>
    <row r="335" spans="2:90" x14ac:dyDescent="0.25">
      <c r="B335">
        <v>70</v>
      </c>
      <c r="C335">
        <v>70.2</v>
      </c>
      <c r="E335" s="33">
        <v>1</v>
      </c>
      <c r="G335">
        <v>70</v>
      </c>
      <c r="H335">
        <v>70.2</v>
      </c>
      <c r="J335" t="str">
        <f t="shared" si="23"/>
        <v>70.2</v>
      </c>
      <c r="K335">
        <v>1</v>
      </c>
      <c r="AW335">
        <v>107</v>
      </c>
      <c r="AX335">
        <v>107.6</v>
      </c>
      <c r="AY335" t="s">
        <v>17</v>
      </c>
      <c r="AZ335" s="33">
        <v>1</v>
      </c>
      <c r="BB335">
        <v>107</v>
      </c>
      <c r="BC335">
        <v>107.6</v>
      </c>
      <c r="BD335" t="s">
        <v>17</v>
      </c>
      <c r="BE335" t="str">
        <f t="shared" si="24"/>
        <v>107.6Emp_Den</v>
      </c>
      <c r="BF335">
        <v>1</v>
      </c>
      <c r="BM335">
        <v>131</v>
      </c>
      <c r="BN335">
        <v>131.19999999999999</v>
      </c>
      <c r="BO335" t="s">
        <v>17</v>
      </c>
      <c r="BP335" s="33">
        <v>2</v>
      </c>
      <c r="BR335">
        <v>131</v>
      </c>
      <c r="BS335">
        <v>131.19999999999999</v>
      </c>
      <c r="BT335" t="s">
        <v>17</v>
      </c>
      <c r="BU335" t="str">
        <f t="shared" si="25"/>
        <v>131.2Emp_Den</v>
      </c>
      <c r="BV335">
        <v>2</v>
      </c>
      <c r="CC335">
        <v>150</v>
      </c>
      <c r="CF335" s="33">
        <v>4</v>
      </c>
      <c r="CH335">
        <v>150</v>
      </c>
      <c r="CK335" t="str">
        <f t="shared" si="26"/>
        <v/>
      </c>
      <c r="CL335">
        <v>4</v>
      </c>
    </row>
    <row r="336" spans="2:90" x14ac:dyDescent="0.25">
      <c r="B336">
        <v>70</v>
      </c>
      <c r="C336">
        <v>70.2</v>
      </c>
      <c r="D336" t="s">
        <v>42</v>
      </c>
      <c r="E336" s="33">
        <v>1</v>
      </c>
      <c r="G336">
        <v>70</v>
      </c>
      <c r="H336">
        <v>70.2</v>
      </c>
      <c r="I336" t="s">
        <v>42</v>
      </c>
      <c r="J336" t="str">
        <f t="shared" si="23"/>
        <v>70.2Pop_Den</v>
      </c>
      <c r="K336">
        <v>1</v>
      </c>
      <c r="AW336">
        <v>107</v>
      </c>
      <c r="AX336">
        <v>107.6</v>
      </c>
      <c r="AY336" t="s">
        <v>42</v>
      </c>
      <c r="AZ336" s="33">
        <v>1</v>
      </c>
      <c r="BB336">
        <v>107</v>
      </c>
      <c r="BC336">
        <v>107.6</v>
      </c>
      <c r="BD336" t="s">
        <v>42</v>
      </c>
      <c r="BE336" t="str">
        <f t="shared" si="24"/>
        <v>107.6Pop_Den</v>
      </c>
      <c r="BF336">
        <v>1</v>
      </c>
      <c r="BM336">
        <v>131</v>
      </c>
      <c r="BN336">
        <v>131.19999999999999</v>
      </c>
      <c r="BO336" t="s">
        <v>42</v>
      </c>
      <c r="BP336" s="33">
        <v>2</v>
      </c>
      <c r="BR336">
        <v>131</v>
      </c>
      <c r="BS336">
        <v>131.19999999999999</v>
      </c>
      <c r="BT336" t="s">
        <v>42</v>
      </c>
      <c r="BU336" t="str">
        <f t="shared" si="25"/>
        <v>131.2Pop_Den</v>
      </c>
      <c r="BV336">
        <v>2</v>
      </c>
      <c r="CC336">
        <v>150</v>
      </c>
      <c r="CD336">
        <v>150.1</v>
      </c>
      <c r="CF336" s="33">
        <v>3</v>
      </c>
      <c r="CH336">
        <v>150</v>
      </c>
      <c r="CI336">
        <v>150.1</v>
      </c>
      <c r="CK336" t="str">
        <f t="shared" si="26"/>
        <v>150.1</v>
      </c>
      <c r="CL336">
        <v>3</v>
      </c>
    </row>
    <row r="337" spans="2:90" x14ac:dyDescent="0.25">
      <c r="B337">
        <v>70</v>
      </c>
      <c r="C337">
        <v>70.3</v>
      </c>
      <c r="E337" s="33">
        <v>1</v>
      </c>
      <c r="G337">
        <v>70</v>
      </c>
      <c r="H337">
        <v>70.3</v>
      </c>
      <c r="J337" t="str">
        <f t="shared" si="23"/>
        <v>70.3</v>
      </c>
      <c r="K337">
        <v>1</v>
      </c>
      <c r="AW337">
        <v>108</v>
      </c>
      <c r="AZ337" s="33">
        <v>2</v>
      </c>
      <c r="BB337">
        <v>108</v>
      </c>
      <c r="BE337" t="str">
        <f t="shared" si="24"/>
        <v/>
      </c>
      <c r="BF337">
        <v>2</v>
      </c>
      <c r="BM337">
        <v>131</v>
      </c>
      <c r="BN337">
        <v>131.30000000000001</v>
      </c>
      <c r="BP337" s="33">
        <v>2</v>
      </c>
      <c r="BR337">
        <v>131</v>
      </c>
      <c r="BS337">
        <v>131.30000000000001</v>
      </c>
      <c r="BU337" t="str">
        <f t="shared" si="25"/>
        <v>131.3</v>
      </c>
      <c r="BV337">
        <v>2</v>
      </c>
      <c r="CC337">
        <v>150</v>
      </c>
      <c r="CD337">
        <v>150.1</v>
      </c>
      <c r="CE337" t="s">
        <v>88</v>
      </c>
      <c r="CF337" s="33">
        <v>1</v>
      </c>
      <c r="CH337">
        <v>150</v>
      </c>
      <c r="CI337">
        <v>150.1</v>
      </c>
      <c r="CJ337" t="s">
        <v>88</v>
      </c>
      <c r="CK337" t="str">
        <f t="shared" si="26"/>
        <v>150.1Comm_Den</v>
      </c>
      <c r="CL337">
        <v>1</v>
      </c>
    </row>
    <row r="338" spans="2:90" x14ac:dyDescent="0.25">
      <c r="B338">
        <v>70</v>
      </c>
      <c r="C338">
        <v>70.3</v>
      </c>
      <c r="D338" t="s">
        <v>42</v>
      </c>
      <c r="E338" s="33">
        <v>1</v>
      </c>
      <c r="G338">
        <v>70</v>
      </c>
      <c r="H338">
        <v>70.3</v>
      </c>
      <c r="I338" t="s">
        <v>42</v>
      </c>
      <c r="J338" t="str">
        <f t="shared" si="23"/>
        <v>70.3Pop_Den</v>
      </c>
      <c r="K338">
        <v>1</v>
      </c>
      <c r="AW338">
        <v>108</v>
      </c>
      <c r="AX338">
        <v>108.1</v>
      </c>
      <c r="AZ338" s="33">
        <v>2</v>
      </c>
      <c r="BB338">
        <v>108</v>
      </c>
      <c r="BC338">
        <v>108.1</v>
      </c>
      <c r="BE338" t="str">
        <f t="shared" si="24"/>
        <v>108.1</v>
      </c>
      <c r="BF338">
        <v>2</v>
      </c>
      <c r="BM338">
        <v>131</v>
      </c>
      <c r="BN338">
        <v>131.30000000000001</v>
      </c>
      <c r="BO338" t="s">
        <v>17</v>
      </c>
      <c r="BP338" s="33">
        <v>1</v>
      </c>
      <c r="BR338">
        <v>131</v>
      </c>
      <c r="BS338">
        <v>131.30000000000001</v>
      </c>
      <c r="BT338" t="s">
        <v>17</v>
      </c>
      <c r="BU338" t="str">
        <f t="shared" si="25"/>
        <v>131.3Emp_Den</v>
      </c>
      <c r="BV338">
        <v>1</v>
      </c>
      <c r="CC338">
        <v>150</v>
      </c>
      <c r="CD338">
        <v>150.1</v>
      </c>
      <c r="CE338" t="s">
        <v>17</v>
      </c>
      <c r="CF338" s="33">
        <v>1</v>
      </c>
      <c r="CH338">
        <v>150</v>
      </c>
      <c r="CI338">
        <v>150.1</v>
      </c>
      <c r="CJ338" t="s">
        <v>17</v>
      </c>
      <c r="CK338" t="str">
        <f t="shared" si="26"/>
        <v>150.1Emp_Den</v>
      </c>
      <c r="CL338">
        <v>1</v>
      </c>
    </row>
    <row r="339" spans="2:90" x14ac:dyDescent="0.25">
      <c r="B339">
        <v>70</v>
      </c>
      <c r="C339">
        <v>70.400000000000006</v>
      </c>
      <c r="E339" s="33">
        <v>1</v>
      </c>
      <c r="G339">
        <v>70</v>
      </c>
      <c r="H339">
        <v>70.400000000000006</v>
      </c>
      <c r="J339" t="str">
        <f t="shared" si="23"/>
        <v>70.4</v>
      </c>
      <c r="K339">
        <v>1</v>
      </c>
      <c r="AW339">
        <v>108</v>
      </c>
      <c r="AX339">
        <v>108.1</v>
      </c>
      <c r="AY339" t="s">
        <v>17</v>
      </c>
      <c r="AZ339" s="33">
        <v>1</v>
      </c>
      <c r="BB339">
        <v>108</v>
      </c>
      <c r="BC339">
        <v>108.1</v>
      </c>
      <c r="BD339" t="s">
        <v>17</v>
      </c>
      <c r="BE339" t="str">
        <f t="shared" si="24"/>
        <v>108.1Emp_Den</v>
      </c>
      <c r="BF339">
        <v>1</v>
      </c>
      <c r="BM339">
        <v>131</v>
      </c>
      <c r="BN339">
        <v>131.30000000000001</v>
      </c>
      <c r="BO339" t="s">
        <v>42</v>
      </c>
      <c r="BP339" s="33">
        <v>1</v>
      </c>
      <c r="BR339">
        <v>131</v>
      </c>
      <c r="BS339">
        <v>131.30000000000001</v>
      </c>
      <c r="BT339" t="s">
        <v>42</v>
      </c>
      <c r="BU339" t="str">
        <f t="shared" si="25"/>
        <v>131.3Pop_Den</v>
      </c>
      <c r="BV339">
        <v>1</v>
      </c>
      <c r="CC339">
        <v>150</v>
      </c>
      <c r="CD339">
        <v>150.1</v>
      </c>
      <c r="CE339" t="s">
        <v>42</v>
      </c>
      <c r="CF339" s="33">
        <v>1</v>
      </c>
      <c r="CH339">
        <v>150</v>
      </c>
      <c r="CI339">
        <v>150.1</v>
      </c>
      <c r="CJ339" t="s">
        <v>42</v>
      </c>
      <c r="CK339" t="str">
        <f t="shared" si="26"/>
        <v>150.1Pop_Den</v>
      </c>
      <c r="CL339">
        <v>1</v>
      </c>
    </row>
    <row r="340" spans="2:90" x14ac:dyDescent="0.25">
      <c r="B340">
        <v>70</v>
      </c>
      <c r="C340">
        <v>70.400000000000006</v>
      </c>
      <c r="D340" t="s">
        <v>42</v>
      </c>
      <c r="E340" s="33">
        <v>1</v>
      </c>
      <c r="G340">
        <v>70</v>
      </c>
      <c r="H340">
        <v>70.400000000000006</v>
      </c>
      <c r="I340" t="s">
        <v>42</v>
      </c>
      <c r="J340" t="str">
        <f t="shared" si="23"/>
        <v>70.4Pop_Den</v>
      </c>
      <c r="K340">
        <v>1</v>
      </c>
      <c r="AW340">
        <v>108</v>
      </c>
      <c r="AX340">
        <v>108.1</v>
      </c>
      <c r="AY340" t="s">
        <v>709</v>
      </c>
      <c r="AZ340" s="33">
        <v>1</v>
      </c>
      <c r="BB340">
        <v>108</v>
      </c>
      <c r="BC340">
        <v>108.1</v>
      </c>
      <c r="BD340" t="s">
        <v>709</v>
      </c>
      <c r="BE340" t="str">
        <f t="shared" si="24"/>
        <v>108.1Local_Access</v>
      </c>
      <c r="BF340">
        <v>1</v>
      </c>
      <c r="BM340">
        <v>131</v>
      </c>
      <c r="BN340">
        <v>131.4</v>
      </c>
      <c r="BP340" s="33">
        <v>2</v>
      </c>
      <c r="BR340">
        <v>131</v>
      </c>
      <c r="BS340">
        <v>131.4</v>
      </c>
      <c r="BU340" t="str">
        <f t="shared" si="25"/>
        <v>131.4</v>
      </c>
      <c r="BV340">
        <v>2</v>
      </c>
      <c r="CC340">
        <v>150</v>
      </c>
      <c r="CD340">
        <v>150.19999999999999</v>
      </c>
      <c r="CF340" s="33">
        <v>1</v>
      </c>
      <c r="CH340">
        <v>150</v>
      </c>
      <c r="CI340">
        <v>150.19999999999999</v>
      </c>
      <c r="CK340" t="str">
        <f t="shared" si="26"/>
        <v>150.2</v>
      </c>
      <c r="CL340">
        <v>1</v>
      </c>
    </row>
    <row r="341" spans="2:90" x14ac:dyDescent="0.25">
      <c r="B341">
        <v>70</v>
      </c>
      <c r="C341">
        <v>70.7</v>
      </c>
      <c r="E341" s="33">
        <v>1</v>
      </c>
      <c r="G341">
        <v>70</v>
      </c>
      <c r="H341">
        <v>70.7</v>
      </c>
      <c r="J341" t="str">
        <f t="shared" si="23"/>
        <v>70.7</v>
      </c>
      <c r="K341">
        <v>1</v>
      </c>
      <c r="AW341">
        <v>113</v>
      </c>
      <c r="AZ341" s="33">
        <v>5</v>
      </c>
      <c r="BB341">
        <v>113</v>
      </c>
      <c r="BE341" t="str">
        <f t="shared" si="24"/>
        <v/>
      </c>
      <c r="BF341">
        <v>5</v>
      </c>
      <c r="BM341">
        <v>131</v>
      </c>
      <c r="BN341">
        <v>131.4</v>
      </c>
      <c r="BO341" t="s">
        <v>17</v>
      </c>
      <c r="BP341" s="33">
        <v>1</v>
      </c>
      <c r="BR341">
        <v>131</v>
      </c>
      <c r="BS341">
        <v>131.4</v>
      </c>
      <c r="BT341" t="s">
        <v>17</v>
      </c>
      <c r="BU341" t="str">
        <f t="shared" si="25"/>
        <v>131.4Emp_Den</v>
      </c>
      <c r="BV341">
        <v>1</v>
      </c>
      <c r="CC341">
        <v>150</v>
      </c>
      <c r="CD341">
        <v>150.19999999999999</v>
      </c>
      <c r="CE341" t="s">
        <v>88</v>
      </c>
      <c r="CF341" s="33">
        <v>1</v>
      </c>
      <c r="CH341">
        <v>150</v>
      </c>
      <c r="CI341">
        <v>150.19999999999999</v>
      </c>
      <c r="CJ341" t="s">
        <v>88</v>
      </c>
      <c r="CK341" t="str">
        <f t="shared" si="26"/>
        <v>150.2Comm_Den</v>
      </c>
      <c r="CL341">
        <v>1</v>
      </c>
    </row>
    <row r="342" spans="2:90" x14ac:dyDescent="0.25">
      <c r="B342">
        <v>70</v>
      </c>
      <c r="C342">
        <v>70.7</v>
      </c>
      <c r="D342" t="s">
        <v>17</v>
      </c>
      <c r="E342" s="33">
        <v>1</v>
      </c>
      <c r="G342">
        <v>70</v>
      </c>
      <c r="H342">
        <v>70.7</v>
      </c>
      <c r="I342" t="s">
        <v>17</v>
      </c>
      <c r="J342" t="str">
        <f t="shared" si="23"/>
        <v>70.7Emp_Den</v>
      </c>
      <c r="K342">
        <v>1</v>
      </c>
      <c r="AW342">
        <v>113</v>
      </c>
      <c r="AX342">
        <v>113.1</v>
      </c>
      <c r="AZ342" s="33">
        <v>3</v>
      </c>
      <c r="BB342">
        <v>113</v>
      </c>
      <c r="BC342">
        <v>113.1</v>
      </c>
      <c r="BE342" t="str">
        <f t="shared" si="24"/>
        <v>113.1</v>
      </c>
      <c r="BF342">
        <v>3</v>
      </c>
      <c r="BM342">
        <v>131</v>
      </c>
      <c r="BN342">
        <v>131.4</v>
      </c>
      <c r="BO342" t="s">
        <v>42</v>
      </c>
      <c r="BP342" s="33">
        <v>1</v>
      </c>
      <c r="BR342">
        <v>131</v>
      </c>
      <c r="BS342">
        <v>131.4</v>
      </c>
      <c r="BT342" t="s">
        <v>42</v>
      </c>
      <c r="BU342" t="str">
        <f t="shared" si="25"/>
        <v>131.4Pop_Den</v>
      </c>
      <c r="BV342">
        <v>1</v>
      </c>
      <c r="CC342">
        <v>151</v>
      </c>
      <c r="CF342" s="33">
        <v>3</v>
      </c>
      <c r="CH342">
        <v>151</v>
      </c>
      <c r="CK342" t="str">
        <f t="shared" si="26"/>
        <v/>
      </c>
      <c r="CL342">
        <v>3</v>
      </c>
    </row>
    <row r="343" spans="2:90" x14ac:dyDescent="0.25">
      <c r="B343">
        <v>70</v>
      </c>
      <c r="C343">
        <v>70.8</v>
      </c>
      <c r="E343" s="33">
        <v>1</v>
      </c>
      <c r="G343">
        <v>70</v>
      </c>
      <c r="H343">
        <v>70.8</v>
      </c>
      <c r="J343" t="str">
        <f t="shared" si="23"/>
        <v>70.8</v>
      </c>
      <c r="K343">
        <v>1</v>
      </c>
      <c r="AW343">
        <v>113</v>
      </c>
      <c r="AX343">
        <v>113.1</v>
      </c>
      <c r="AY343" t="s">
        <v>350</v>
      </c>
      <c r="AZ343" s="33">
        <v>1</v>
      </c>
      <c r="BB343">
        <v>113</v>
      </c>
      <c r="BC343">
        <v>113.1</v>
      </c>
      <c r="BD343" t="s">
        <v>350</v>
      </c>
      <c r="BE343" t="str">
        <f t="shared" si="24"/>
        <v>113.1Balance</v>
      </c>
      <c r="BF343">
        <v>1</v>
      </c>
      <c r="BM343">
        <v>139</v>
      </c>
      <c r="BP343" s="33">
        <v>3</v>
      </c>
      <c r="BR343">
        <v>139</v>
      </c>
      <c r="BU343" t="str">
        <f t="shared" si="25"/>
        <v/>
      </c>
      <c r="BV343">
        <v>3</v>
      </c>
      <c r="CC343">
        <v>151</v>
      </c>
      <c r="CD343">
        <v>151.1</v>
      </c>
      <c r="CF343" s="33">
        <v>3</v>
      </c>
      <c r="CH343">
        <v>151</v>
      </c>
      <c r="CI343">
        <v>151.1</v>
      </c>
      <c r="CK343" t="str">
        <f t="shared" si="26"/>
        <v>151.1</v>
      </c>
      <c r="CL343">
        <v>3</v>
      </c>
    </row>
    <row r="344" spans="2:90" x14ac:dyDescent="0.25">
      <c r="B344">
        <v>70</v>
      </c>
      <c r="C344">
        <v>70.8</v>
      </c>
      <c r="D344" t="s">
        <v>17</v>
      </c>
      <c r="E344" s="33">
        <v>1</v>
      </c>
      <c r="G344">
        <v>70</v>
      </c>
      <c r="H344">
        <v>70.8</v>
      </c>
      <c r="I344" t="s">
        <v>17</v>
      </c>
      <c r="J344" t="str">
        <f t="shared" si="23"/>
        <v>70.8Emp_Den</v>
      </c>
      <c r="K344">
        <v>1</v>
      </c>
      <c r="AW344">
        <v>113</v>
      </c>
      <c r="AX344">
        <v>113.1</v>
      </c>
      <c r="AY344" t="s">
        <v>468</v>
      </c>
      <c r="AZ344" s="33">
        <v>1</v>
      </c>
      <c r="BB344">
        <v>113</v>
      </c>
      <c r="BC344">
        <v>113.1</v>
      </c>
      <c r="BD344" t="s">
        <v>468</v>
      </c>
      <c r="BE344" t="str">
        <f t="shared" si="24"/>
        <v>113.1Connectivity</v>
      </c>
      <c r="BF344">
        <v>1</v>
      </c>
      <c r="BM344">
        <v>139</v>
      </c>
      <c r="BN344">
        <v>139.1</v>
      </c>
      <c r="BP344" s="33">
        <v>1</v>
      </c>
      <c r="BR344">
        <v>139</v>
      </c>
      <c r="BS344">
        <v>139.1</v>
      </c>
      <c r="BU344" t="str">
        <f t="shared" si="25"/>
        <v>139.1</v>
      </c>
      <c r="BV344">
        <v>1</v>
      </c>
      <c r="CC344">
        <v>151</v>
      </c>
      <c r="CD344">
        <v>151.1</v>
      </c>
      <c r="CE344" t="s">
        <v>468</v>
      </c>
      <c r="CF344" s="33">
        <v>1</v>
      </c>
      <c r="CH344">
        <v>151</v>
      </c>
      <c r="CI344">
        <v>151.1</v>
      </c>
      <c r="CJ344" t="s">
        <v>468</v>
      </c>
      <c r="CK344" t="str">
        <f t="shared" si="26"/>
        <v>151.1Connectivity</v>
      </c>
      <c r="CL344">
        <v>1</v>
      </c>
    </row>
    <row r="345" spans="2:90" x14ac:dyDescent="0.25">
      <c r="B345">
        <v>70</v>
      </c>
      <c r="C345">
        <v>70.900000000000006</v>
      </c>
      <c r="E345" s="33">
        <v>1</v>
      </c>
      <c r="G345">
        <v>70</v>
      </c>
      <c r="H345">
        <v>70.900000000000006</v>
      </c>
      <c r="J345" t="str">
        <f t="shared" si="23"/>
        <v>70.9</v>
      </c>
      <c r="K345">
        <v>1</v>
      </c>
      <c r="AW345">
        <v>113</v>
      </c>
      <c r="AX345">
        <v>113.1</v>
      </c>
      <c r="AY345" t="s">
        <v>645</v>
      </c>
      <c r="AZ345" s="33">
        <v>1</v>
      </c>
      <c r="BB345">
        <v>113</v>
      </c>
      <c r="BC345">
        <v>113.1</v>
      </c>
      <c r="BD345" t="s">
        <v>645</v>
      </c>
      <c r="BE345" t="str">
        <f t="shared" si="24"/>
        <v>113.1Mix_Land</v>
      </c>
      <c r="BF345">
        <v>1</v>
      </c>
      <c r="BM345">
        <v>139</v>
      </c>
      <c r="BN345">
        <v>139.1</v>
      </c>
      <c r="BO345" t="s">
        <v>42</v>
      </c>
      <c r="BP345" s="33">
        <v>1</v>
      </c>
      <c r="BR345">
        <v>139</v>
      </c>
      <c r="BS345">
        <v>139.1</v>
      </c>
      <c r="BT345" t="s">
        <v>42</v>
      </c>
      <c r="BU345" t="str">
        <f t="shared" si="25"/>
        <v>139.1Pop_Den</v>
      </c>
      <c r="BV345">
        <v>1</v>
      </c>
      <c r="CC345">
        <v>151</v>
      </c>
      <c r="CD345">
        <v>151.1</v>
      </c>
      <c r="CE345" t="s">
        <v>42</v>
      </c>
      <c r="CF345" s="33">
        <v>2</v>
      </c>
      <c r="CH345">
        <v>151</v>
      </c>
      <c r="CI345">
        <v>151.1</v>
      </c>
      <c r="CJ345" t="s">
        <v>42</v>
      </c>
      <c r="CK345" t="str">
        <f t="shared" si="26"/>
        <v>151.1Pop_Den</v>
      </c>
      <c r="CL345">
        <v>2</v>
      </c>
    </row>
    <row r="346" spans="2:90" x14ac:dyDescent="0.25">
      <c r="B346">
        <v>70</v>
      </c>
      <c r="C346">
        <v>70.900000000000006</v>
      </c>
      <c r="D346" t="s">
        <v>17</v>
      </c>
      <c r="E346" s="33">
        <v>1</v>
      </c>
      <c r="G346">
        <v>70</v>
      </c>
      <c r="H346">
        <v>70.900000000000006</v>
      </c>
      <c r="I346" t="s">
        <v>17</v>
      </c>
      <c r="J346" t="str">
        <f t="shared" si="23"/>
        <v>70.9Emp_Den</v>
      </c>
      <c r="K346">
        <v>1</v>
      </c>
      <c r="AW346">
        <v>113</v>
      </c>
      <c r="AX346">
        <v>113.2</v>
      </c>
      <c r="AZ346" s="33">
        <v>2</v>
      </c>
      <c r="BB346">
        <v>113</v>
      </c>
      <c r="BC346">
        <v>113.2</v>
      </c>
      <c r="BE346" t="str">
        <f t="shared" si="24"/>
        <v>113.2</v>
      </c>
      <c r="BF346">
        <v>2</v>
      </c>
      <c r="BM346">
        <v>139</v>
      </c>
      <c r="BN346">
        <v>139.19999999999999</v>
      </c>
      <c r="BP346" s="33">
        <v>1</v>
      </c>
      <c r="BR346">
        <v>139</v>
      </c>
      <c r="BS346">
        <v>139.19999999999999</v>
      </c>
      <c r="BU346" t="str">
        <f t="shared" si="25"/>
        <v>139.2</v>
      </c>
      <c r="BV346">
        <v>1</v>
      </c>
      <c r="CC346">
        <v>154</v>
      </c>
      <c r="CF346" s="33">
        <v>6</v>
      </c>
      <c r="CH346">
        <v>154</v>
      </c>
      <c r="CK346" t="str">
        <f t="shared" si="26"/>
        <v/>
      </c>
      <c r="CL346">
        <v>6</v>
      </c>
    </row>
    <row r="347" spans="2:90" x14ac:dyDescent="0.25">
      <c r="B347">
        <v>70</v>
      </c>
      <c r="C347" t="s">
        <v>178</v>
      </c>
      <c r="E347" s="33">
        <v>1</v>
      </c>
      <c r="G347">
        <v>70</v>
      </c>
      <c r="H347" t="s">
        <v>178</v>
      </c>
      <c r="J347" t="str">
        <f t="shared" si="23"/>
        <v>70.10</v>
      </c>
      <c r="K347">
        <v>1</v>
      </c>
      <c r="AW347">
        <v>113</v>
      </c>
      <c r="AX347">
        <v>113.2</v>
      </c>
      <c r="AY347" t="s">
        <v>350</v>
      </c>
      <c r="AZ347" s="33">
        <v>1</v>
      </c>
      <c r="BB347">
        <v>113</v>
      </c>
      <c r="BC347">
        <v>113.2</v>
      </c>
      <c r="BD347" t="s">
        <v>350</v>
      </c>
      <c r="BE347" t="str">
        <f t="shared" si="24"/>
        <v>113.2Balance</v>
      </c>
      <c r="BF347">
        <v>1</v>
      </c>
      <c r="BM347">
        <v>139</v>
      </c>
      <c r="BN347">
        <v>139.19999999999999</v>
      </c>
      <c r="BO347" t="s">
        <v>42</v>
      </c>
      <c r="BP347" s="33">
        <v>1</v>
      </c>
      <c r="BR347">
        <v>139</v>
      </c>
      <c r="BS347">
        <v>139.19999999999999</v>
      </c>
      <c r="BT347" t="s">
        <v>42</v>
      </c>
      <c r="BU347" t="str">
        <f t="shared" si="25"/>
        <v>139.2Pop_Den</v>
      </c>
      <c r="BV347">
        <v>1</v>
      </c>
      <c r="CC347">
        <v>154</v>
      </c>
      <c r="CD347">
        <v>154.1</v>
      </c>
      <c r="CF347" s="33">
        <v>6</v>
      </c>
      <c r="CH347">
        <v>154</v>
      </c>
      <c r="CI347">
        <v>154.1</v>
      </c>
      <c r="CK347" t="str">
        <f t="shared" si="26"/>
        <v>154.1</v>
      </c>
      <c r="CL347">
        <v>6</v>
      </c>
    </row>
    <row r="348" spans="2:90" x14ac:dyDescent="0.25">
      <c r="B348">
        <v>70</v>
      </c>
      <c r="C348" t="s">
        <v>178</v>
      </c>
      <c r="D348" t="s">
        <v>17</v>
      </c>
      <c r="E348" s="33">
        <v>1</v>
      </c>
      <c r="G348">
        <v>70</v>
      </c>
      <c r="H348" t="s">
        <v>178</v>
      </c>
      <c r="I348" t="s">
        <v>17</v>
      </c>
      <c r="J348" t="str">
        <f t="shared" si="23"/>
        <v>70.10Emp_Den</v>
      </c>
      <c r="K348">
        <v>1</v>
      </c>
      <c r="AW348">
        <v>113</v>
      </c>
      <c r="AX348">
        <v>113.2</v>
      </c>
      <c r="AY348" t="s">
        <v>645</v>
      </c>
      <c r="AZ348" s="33">
        <v>1</v>
      </c>
      <c r="BB348">
        <v>113</v>
      </c>
      <c r="BC348">
        <v>113.2</v>
      </c>
      <c r="BD348" t="s">
        <v>645</v>
      </c>
      <c r="BE348" t="str">
        <f t="shared" si="24"/>
        <v>113.2Mix_Land</v>
      </c>
      <c r="BF348">
        <v>1</v>
      </c>
      <c r="BM348">
        <v>139</v>
      </c>
      <c r="BN348">
        <v>139.4</v>
      </c>
      <c r="BP348" s="33">
        <v>1</v>
      </c>
      <c r="BR348">
        <v>139</v>
      </c>
      <c r="BS348">
        <v>139.4</v>
      </c>
      <c r="BU348" t="str">
        <f t="shared" si="25"/>
        <v>139.4</v>
      </c>
      <c r="BV348">
        <v>1</v>
      </c>
      <c r="CC348">
        <v>154</v>
      </c>
      <c r="CD348">
        <v>154.1</v>
      </c>
      <c r="CE348" t="s">
        <v>350</v>
      </c>
      <c r="CF348" s="33">
        <v>1</v>
      </c>
      <c r="CH348">
        <v>154</v>
      </c>
      <c r="CI348">
        <v>154.1</v>
      </c>
      <c r="CJ348" t="s">
        <v>350</v>
      </c>
      <c r="CK348" t="str">
        <f t="shared" si="26"/>
        <v>154.1Balance</v>
      </c>
      <c r="CL348">
        <v>1</v>
      </c>
    </row>
    <row r="349" spans="2:90" x14ac:dyDescent="0.25">
      <c r="B349">
        <v>71</v>
      </c>
      <c r="E349" s="33">
        <v>4</v>
      </c>
      <c r="G349">
        <v>71</v>
      </c>
      <c r="J349" t="str">
        <f t="shared" si="23"/>
        <v/>
      </c>
      <c r="K349">
        <v>4</v>
      </c>
      <c r="AW349">
        <v>127</v>
      </c>
      <c r="AZ349" s="33">
        <v>3</v>
      </c>
      <c r="BB349">
        <v>127</v>
      </c>
      <c r="BE349" t="str">
        <f t="shared" si="24"/>
        <v/>
      </c>
      <c r="BF349">
        <v>3</v>
      </c>
      <c r="BM349">
        <v>139</v>
      </c>
      <c r="BN349">
        <v>139.4</v>
      </c>
      <c r="BO349" t="s">
        <v>42</v>
      </c>
      <c r="BP349" s="33">
        <v>1</v>
      </c>
      <c r="BR349">
        <v>139</v>
      </c>
      <c r="BS349">
        <v>139.4</v>
      </c>
      <c r="BT349" t="s">
        <v>42</v>
      </c>
      <c r="BU349" t="str">
        <f t="shared" si="25"/>
        <v>139.4Pop_Den</v>
      </c>
      <c r="BV349">
        <v>1</v>
      </c>
      <c r="CC349">
        <v>154</v>
      </c>
      <c r="CD349">
        <v>154.1</v>
      </c>
      <c r="CE349" t="s">
        <v>88</v>
      </c>
      <c r="CF349" s="33">
        <v>1</v>
      </c>
      <c r="CH349">
        <v>154</v>
      </c>
      <c r="CI349">
        <v>154.1</v>
      </c>
      <c r="CJ349" t="s">
        <v>88</v>
      </c>
      <c r="CK349" t="str">
        <f t="shared" si="26"/>
        <v>154.1Comm_Den</v>
      </c>
      <c r="CL349">
        <v>1</v>
      </c>
    </row>
    <row r="350" spans="2:90" x14ac:dyDescent="0.25">
      <c r="B350">
        <v>71</v>
      </c>
      <c r="C350">
        <v>71.099999999999994</v>
      </c>
      <c r="E350" s="33">
        <v>2</v>
      </c>
      <c r="G350">
        <v>71</v>
      </c>
      <c r="H350">
        <v>71.099999999999994</v>
      </c>
      <c r="J350" t="str">
        <f t="shared" si="23"/>
        <v>71.1</v>
      </c>
      <c r="K350">
        <v>2</v>
      </c>
      <c r="AW350">
        <v>127</v>
      </c>
      <c r="AX350">
        <v>127.1</v>
      </c>
      <c r="AZ350" s="33">
        <v>1</v>
      </c>
      <c r="BB350">
        <v>127</v>
      </c>
      <c r="BC350">
        <v>127.1</v>
      </c>
      <c r="BE350" t="str">
        <f t="shared" si="24"/>
        <v>127.1</v>
      </c>
      <c r="BF350">
        <v>1</v>
      </c>
      <c r="BM350">
        <v>143</v>
      </c>
      <c r="BP350" s="33">
        <v>1</v>
      </c>
      <c r="BR350">
        <v>143</v>
      </c>
      <c r="BU350" t="str">
        <f t="shared" si="25"/>
        <v/>
      </c>
      <c r="BV350">
        <v>1</v>
      </c>
      <c r="CC350">
        <v>154</v>
      </c>
      <c r="CD350">
        <v>154.1</v>
      </c>
      <c r="CE350" t="s">
        <v>468</v>
      </c>
      <c r="CF350" s="33">
        <v>1</v>
      </c>
      <c r="CH350">
        <v>154</v>
      </c>
      <c r="CI350">
        <v>154.1</v>
      </c>
      <c r="CJ350" t="s">
        <v>468</v>
      </c>
      <c r="CK350" t="str">
        <f t="shared" si="26"/>
        <v>154.1Connectivity</v>
      </c>
      <c r="CL350">
        <v>1</v>
      </c>
    </row>
    <row r="351" spans="2:90" x14ac:dyDescent="0.25">
      <c r="B351">
        <v>71</v>
      </c>
      <c r="C351">
        <v>71.099999999999994</v>
      </c>
      <c r="D351" t="s">
        <v>17</v>
      </c>
      <c r="E351" s="33">
        <v>1</v>
      </c>
      <c r="G351">
        <v>71</v>
      </c>
      <c r="H351">
        <v>71.099999999999994</v>
      </c>
      <c r="I351" t="s">
        <v>17</v>
      </c>
      <c r="J351" t="str">
        <f t="shared" si="23"/>
        <v>71.1Emp_Den</v>
      </c>
      <c r="K351">
        <v>1</v>
      </c>
      <c r="AW351">
        <v>127</v>
      </c>
      <c r="AX351">
        <v>127.1</v>
      </c>
      <c r="AY351" t="s">
        <v>350</v>
      </c>
      <c r="AZ351" s="33">
        <v>1</v>
      </c>
      <c r="BB351">
        <v>127</v>
      </c>
      <c r="BC351">
        <v>127.1</v>
      </c>
      <c r="BD351" t="s">
        <v>350</v>
      </c>
      <c r="BE351" t="str">
        <f t="shared" si="24"/>
        <v>127.1Balance</v>
      </c>
      <c r="BF351">
        <v>1</v>
      </c>
      <c r="BM351">
        <v>143</v>
      </c>
      <c r="BN351">
        <v>143.1</v>
      </c>
      <c r="BP351" s="33">
        <v>1</v>
      </c>
      <c r="BR351">
        <v>143</v>
      </c>
      <c r="BS351">
        <v>143.1</v>
      </c>
      <c r="BU351" t="str">
        <f t="shared" si="25"/>
        <v>143.1</v>
      </c>
      <c r="BV351">
        <v>1</v>
      </c>
      <c r="CC351">
        <v>154</v>
      </c>
      <c r="CD351">
        <v>154.1</v>
      </c>
      <c r="CE351" t="s">
        <v>17</v>
      </c>
      <c r="CF351" s="33">
        <v>1</v>
      </c>
      <c r="CH351">
        <v>154</v>
      </c>
      <c r="CI351">
        <v>154.1</v>
      </c>
      <c r="CJ351" t="s">
        <v>17</v>
      </c>
      <c r="CK351" t="str">
        <f t="shared" si="26"/>
        <v>154.1Emp_Den</v>
      </c>
      <c r="CL351">
        <v>1</v>
      </c>
    </row>
    <row r="352" spans="2:90" x14ac:dyDescent="0.25">
      <c r="B352">
        <v>71</v>
      </c>
      <c r="C352">
        <v>71.099999999999994</v>
      </c>
      <c r="D352" t="s">
        <v>42</v>
      </c>
      <c r="E352" s="33">
        <v>1</v>
      </c>
      <c r="G352">
        <v>71</v>
      </c>
      <c r="H352">
        <v>71.099999999999994</v>
      </c>
      <c r="I352" t="s">
        <v>42</v>
      </c>
      <c r="J352" t="str">
        <f t="shared" si="23"/>
        <v>71.1Pop_Den</v>
      </c>
      <c r="K352">
        <v>1</v>
      </c>
      <c r="AW352">
        <v>127</v>
      </c>
      <c r="AX352">
        <v>127.2</v>
      </c>
      <c r="AZ352" s="33">
        <v>1</v>
      </c>
      <c r="BB352">
        <v>127</v>
      </c>
      <c r="BC352">
        <v>127.2</v>
      </c>
      <c r="BE352" t="str">
        <f t="shared" si="24"/>
        <v>127.2</v>
      </c>
      <c r="BF352">
        <v>1</v>
      </c>
      <c r="BM352">
        <v>143</v>
      </c>
      <c r="BN352">
        <v>143.1</v>
      </c>
      <c r="BO352" t="s">
        <v>17</v>
      </c>
      <c r="BP352" s="33">
        <v>1</v>
      </c>
      <c r="BR352">
        <v>143</v>
      </c>
      <c r="BS352">
        <v>143.1</v>
      </c>
      <c r="BT352" t="s">
        <v>17</v>
      </c>
      <c r="BU352" t="str">
        <f t="shared" si="25"/>
        <v>143.1Emp_Den</v>
      </c>
      <c r="BV352">
        <v>1</v>
      </c>
      <c r="CC352">
        <v>154</v>
      </c>
      <c r="CD352">
        <v>154.1</v>
      </c>
      <c r="CE352" t="s">
        <v>645</v>
      </c>
      <c r="CF352" s="33">
        <v>1</v>
      </c>
      <c r="CH352">
        <v>154</v>
      </c>
      <c r="CI352">
        <v>154.1</v>
      </c>
      <c r="CJ352" t="s">
        <v>645</v>
      </c>
      <c r="CK352" t="str">
        <f t="shared" si="26"/>
        <v>154.1Mix_Land</v>
      </c>
      <c r="CL352">
        <v>1</v>
      </c>
    </row>
    <row r="353" spans="2:90" x14ac:dyDescent="0.25">
      <c r="B353">
        <v>71</v>
      </c>
      <c r="C353">
        <v>71.2</v>
      </c>
      <c r="E353" s="33">
        <v>1</v>
      </c>
      <c r="G353">
        <v>71</v>
      </c>
      <c r="H353">
        <v>71.2</v>
      </c>
      <c r="J353" t="str">
        <f t="shared" si="23"/>
        <v>71.2</v>
      </c>
      <c r="K353">
        <v>1</v>
      </c>
      <c r="AW353">
        <v>127</v>
      </c>
      <c r="AX353">
        <v>127.2</v>
      </c>
      <c r="AY353" t="s">
        <v>645</v>
      </c>
      <c r="AZ353" s="33">
        <v>1</v>
      </c>
      <c r="BB353">
        <v>127</v>
      </c>
      <c r="BC353">
        <v>127.2</v>
      </c>
      <c r="BD353" t="s">
        <v>645</v>
      </c>
      <c r="BE353" t="str">
        <f t="shared" si="24"/>
        <v>127.2Mix_Land</v>
      </c>
      <c r="BF353">
        <v>1</v>
      </c>
      <c r="BM353">
        <v>145</v>
      </c>
      <c r="BP353" s="33">
        <v>1</v>
      </c>
      <c r="BR353">
        <v>145</v>
      </c>
      <c r="BU353" t="str">
        <f t="shared" si="25"/>
        <v/>
      </c>
      <c r="BV353">
        <v>1</v>
      </c>
      <c r="CC353">
        <v>154</v>
      </c>
      <c r="CD353">
        <v>154.1</v>
      </c>
      <c r="CE353" t="s">
        <v>42</v>
      </c>
      <c r="CF353" s="33">
        <v>1</v>
      </c>
      <c r="CH353">
        <v>154</v>
      </c>
      <c r="CI353">
        <v>154.1</v>
      </c>
      <c r="CJ353" t="s">
        <v>42</v>
      </c>
      <c r="CK353" t="str">
        <f t="shared" si="26"/>
        <v>154.1Pop_Den</v>
      </c>
      <c r="CL353">
        <v>1</v>
      </c>
    </row>
    <row r="354" spans="2:90" x14ac:dyDescent="0.25">
      <c r="B354">
        <v>71</v>
      </c>
      <c r="C354">
        <v>71.2</v>
      </c>
      <c r="D354" t="s">
        <v>17</v>
      </c>
      <c r="E354" s="33">
        <v>1</v>
      </c>
      <c r="G354">
        <v>71</v>
      </c>
      <c r="H354">
        <v>71.2</v>
      </c>
      <c r="I354" t="s">
        <v>17</v>
      </c>
      <c r="J354" t="str">
        <f t="shared" si="23"/>
        <v>71.2Emp_Den</v>
      </c>
      <c r="K354">
        <v>1</v>
      </c>
      <c r="AW354">
        <v>127</v>
      </c>
      <c r="AX354">
        <v>127.3</v>
      </c>
      <c r="AZ354" s="33">
        <v>1</v>
      </c>
      <c r="BB354">
        <v>127</v>
      </c>
      <c r="BC354">
        <v>127.3</v>
      </c>
      <c r="BE354" t="str">
        <f t="shared" si="24"/>
        <v>127.3</v>
      </c>
      <c r="BF354">
        <v>1</v>
      </c>
      <c r="BM354">
        <v>145</v>
      </c>
      <c r="BN354">
        <v>145.1</v>
      </c>
      <c r="BP354" s="33">
        <v>1</v>
      </c>
      <c r="BR354">
        <v>145</v>
      </c>
      <c r="BS354">
        <v>145.1</v>
      </c>
      <c r="BU354" t="str">
        <f t="shared" si="25"/>
        <v>145.1</v>
      </c>
      <c r="BV354">
        <v>1</v>
      </c>
      <c r="CC354">
        <v>155</v>
      </c>
      <c r="CF354" s="33">
        <v>3</v>
      </c>
      <c r="CH354">
        <v>155</v>
      </c>
      <c r="CK354" t="str">
        <f t="shared" si="26"/>
        <v/>
      </c>
      <c r="CL354">
        <v>3</v>
      </c>
    </row>
    <row r="355" spans="2:90" x14ac:dyDescent="0.25">
      <c r="B355">
        <v>71</v>
      </c>
      <c r="C355">
        <v>71.3</v>
      </c>
      <c r="E355" s="33">
        <v>1</v>
      </c>
      <c r="G355">
        <v>71</v>
      </c>
      <c r="H355">
        <v>71.3</v>
      </c>
      <c r="J355" t="str">
        <f t="shared" si="23"/>
        <v>71.3</v>
      </c>
      <c r="K355">
        <v>1</v>
      </c>
      <c r="AW355">
        <v>127</v>
      </c>
      <c r="AX355">
        <v>127.3</v>
      </c>
      <c r="AY355" t="s">
        <v>645</v>
      </c>
      <c r="AZ355" s="33">
        <v>1</v>
      </c>
      <c r="BB355">
        <v>127</v>
      </c>
      <c r="BC355">
        <v>127.3</v>
      </c>
      <c r="BD355" t="s">
        <v>645</v>
      </c>
      <c r="BE355" t="str">
        <f t="shared" si="24"/>
        <v>127.3Mix_Land</v>
      </c>
      <c r="BF355">
        <v>1</v>
      </c>
      <c r="BM355">
        <v>145</v>
      </c>
      <c r="BN355">
        <v>145.1</v>
      </c>
      <c r="BO355" t="s">
        <v>42</v>
      </c>
      <c r="BP355" s="33">
        <v>1</v>
      </c>
      <c r="BR355">
        <v>145</v>
      </c>
      <c r="BS355">
        <v>145.1</v>
      </c>
      <c r="BT355" t="s">
        <v>42</v>
      </c>
      <c r="BU355" t="str">
        <f t="shared" si="25"/>
        <v>145.1Pop_Den</v>
      </c>
      <c r="BV355">
        <v>1</v>
      </c>
      <c r="CC355">
        <v>155</v>
      </c>
      <c r="CD355">
        <v>155.1</v>
      </c>
      <c r="CF355" s="33">
        <v>3</v>
      </c>
      <c r="CH355">
        <v>155</v>
      </c>
      <c r="CI355">
        <v>155.1</v>
      </c>
      <c r="CK355" t="str">
        <f t="shared" si="26"/>
        <v>155.1</v>
      </c>
      <c r="CL355">
        <v>3</v>
      </c>
    </row>
    <row r="356" spans="2:90" x14ac:dyDescent="0.25">
      <c r="B356">
        <v>71</v>
      </c>
      <c r="C356">
        <v>71.3</v>
      </c>
      <c r="D356" t="s">
        <v>17</v>
      </c>
      <c r="E356" s="33">
        <v>1</v>
      </c>
      <c r="G356">
        <v>71</v>
      </c>
      <c r="H356">
        <v>71.3</v>
      </c>
      <c r="I356" t="s">
        <v>17</v>
      </c>
      <c r="J356" t="str">
        <f t="shared" si="23"/>
        <v>71.3Emp_Den</v>
      </c>
      <c r="K356">
        <v>1</v>
      </c>
      <c r="AW356">
        <v>128</v>
      </c>
      <c r="AZ356" s="33">
        <v>5</v>
      </c>
      <c r="BB356">
        <v>128</v>
      </c>
      <c r="BE356" t="str">
        <f t="shared" si="24"/>
        <v/>
      </c>
      <c r="BF356">
        <v>5</v>
      </c>
      <c r="BM356">
        <v>154</v>
      </c>
      <c r="BP356" s="33">
        <v>6</v>
      </c>
      <c r="BR356">
        <v>154</v>
      </c>
      <c r="BU356" t="str">
        <f t="shared" si="25"/>
        <v/>
      </c>
      <c r="BV356">
        <v>6</v>
      </c>
      <c r="CC356">
        <v>155</v>
      </c>
      <c r="CD356">
        <v>155.1</v>
      </c>
      <c r="CE356" t="s">
        <v>1401</v>
      </c>
      <c r="CF356" s="33">
        <v>1</v>
      </c>
      <c r="CH356">
        <v>155</v>
      </c>
      <c r="CI356">
        <v>155.1</v>
      </c>
      <c r="CJ356" t="s">
        <v>1401</v>
      </c>
      <c r="CK356" t="str">
        <f t="shared" si="26"/>
        <v>155.1Centrality</v>
      </c>
      <c r="CL356">
        <v>1</v>
      </c>
    </row>
    <row r="357" spans="2:90" x14ac:dyDescent="0.25">
      <c r="B357">
        <v>72</v>
      </c>
      <c r="E357" s="33">
        <v>8</v>
      </c>
      <c r="G357">
        <v>72</v>
      </c>
      <c r="J357" t="str">
        <f t="shared" si="23"/>
        <v/>
      </c>
      <c r="K357">
        <v>8</v>
      </c>
      <c r="AW357">
        <v>128</v>
      </c>
      <c r="AX357">
        <v>128.1</v>
      </c>
      <c r="AZ357" s="33">
        <v>5</v>
      </c>
      <c r="BB357">
        <v>128</v>
      </c>
      <c r="BC357">
        <v>128.1</v>
      </c>
      <c r="BE357" t="str">
        <f t="shared" si="24"/>
        <v>128.1</v>
      </c>
      <c r="BF357">
        <v>5</v>
      </c>
      <c r="BM357">
        <v>154</v>
      </c>
      <c r="BN357">
        <v>154.1</v>
      </c>
      <c r="BP357" s="33">
        <v>6</v>
      </c>
      <c r="BR357">
        <v>154</v>
      </c>
      <c r="BS357">
        <v>154.1</v>
      </c>
      <c r="BU357" t="str">
        <f t="shared" si="25"/>
        <v>154.1</v>
      </c>
      <c r="BV357">
        <v>6</v>
      </c>
      <c r="CC357">
        <v>155</v>
      </c>
      <c r="CD357">
        <v>155.1</v>
      </c>
      <c r="CE357" t="s">
        <v>17</v>
      </c>
      <c r="CF357" s="33">
        <v>1</v>
      </c>
      <c r="CH357">
        <v>155</v>
      </c>
      <c r="CI357">
        <v>155.1</v>
      </c>
      <c r="CJ357" t="s">
        <v>17</v>
      </c>
      <c r="CK357" t="str">
        <f t="shared" si="26"/>
        <v>155.1Emp_Den</v>
      </c>
      <c r="CL357">
        <v>1</v>
      </c>
    </row>
    <row r="358" spans="2:90" x14ac:dyDescent="0.25">
      <c r="B358">
        <v>72</v>
      </c>
      <c r="C358">
        <v>72.099999999999994</v>
      </c>
      <c r="E358" s="33">
        <v>2</v>
      </c>
      <c r="G358">
        <v>72</v>
      </c>
      <c r="H358">
        <v>72.099999999999994</v>
      </c>
      <c r="J358" t="str">
        <f t="shared" si="23"/>
        <v>72.1</v>
      </c>
      <c r="K358">
        <v>2</v>
      </c>
      <c r="AW358">
        <v>128</v>
      </c>
      <c r="AX358">
        <v>128.1</v>
      </c>
      <c r="AY358" t="s">
        <v>17</v>
      </c>
      <c r="AZ358" s="33">
        <v>2</v>
      </c>
      <c r="BB358">
        <v>128</v>
      </c>
      <c r="BC358">
        <v>128.1</v>
      </c>
      <c r="BD358" t="s">
        <v>17</v>
      </c>
      <c r="BE358" t="str">
        <f t="shared" si="24"/>
        <v>128.1Emp_Den</v>
      </c>
      <c r="BF358">
        <v>2</v>
      </c>
      <c r="BM358">
        <v>154</v>
      </c>
      <c r="BN358">
        <v>154.1</v>
      </c>
      <c r="BO358" t="s">
        <v>350</v>
      </c>
      <c r="BP358" s="33">
        <v>1</v>
      </c>
      <c r="BR358">
        <v>154</v>
      </c>
      <c r="BS358">
        <v>154.1</v>
      </c>
      <c r="BT358" t="s">
        <v>350</v>
      </c>
      <c r="BU358" t="str">
        <f t="shared" si="25"/>
        <v>154.1Balance</v>
      </c>
      <c r="BV358">
        <v>1</v>
      </c>
      <c r="CC358">
        <v>155</v>
      </c>
      <c r="CD358">
        <v>155.1</v>
      </c>
      <c r="CE358" t="s">
        <v>42</v>
      </c>
      <c r="CF358" s="33">
        <v>1</v>
      </c>
      <c r="CH358">
        <v>155</v>
      </c>
      <c r="CI358">
        <v>155.1</v>
      </c>
      <c r="CJ358" t="s">
        <v>42</v>
      </c>
      <c r="CK358" t="str">
        <f t="shared" si="26"/>
        <v>155.1Pop_Den</v>
      </c>
      <c r="CL358">
        <v>1</v>
      </c>
    </row>
    <row r="359" spans="2:90" x14ac:dyDescent="0.25">
      <c r="B359">
        <v>72</v>
      </c>
      <c r="C359">
        <v>72.099999999999994</v>
      </c>
      <c r="D359" t="s">
        <v>17</v>
      </c>
      <c r="E359" s="33">
        <v>1</v>
      </c>
      <c r="G359">
        <v>72</v>
      </c>
      <c r="H359">
        <v>72.099999999999994</v>
      </c>
      <c r="I359" t="s">
        <v>17</v>
      </c>
      <c r="J359" t="str">
        <f t="shared" si="23"/>
        <v>72.1Emp_Den</v>
      </c>
      <c r="K359">
        <v>1</v>
      </c>
      <c r="AW359">
        <v>128</v>
      </c>
      <c r="AX359">
        <v>128.1</v>
      </c>
      <c r="AY359" t="s">
        <v>709</v>
      </c>
      <c r="AZ359" s="33">
        <v>1</v>
      </c>
      <c r="BB359">
        <v>128</v>
      </c>
      <c r="BC359">
        <v>128.1</v>
      </c>
      <c r="BD359" t="s">
        <v>709</v>
      </c>
      <c r="BE359" t="str">
        <f t="shared" si="24"/>
        <v>128.1Local_Access</v>
      </c>
      <c r="BF359">
        <v>1</v>
      </c>
      <c r="BM359">
        <v>154</v>
      </c>
      <c r="BN359">
        <v>154.1</v>
      </c>
      <c r="BO359" t="s">
        <v>88</v>
      </c>
      <c r="BP359" s="33">
        <v>1</v>
      </c>
      <c r="BR359">
        <v>154</v>
      </c>
      <c r="BS359">
        <v>154.1</v>
      </c>
      <c r="BT359" t="s">
        <v>88</v>
      </c>
      <c r="BU359" t="str">
        <f t="shared" si="25"/>
        <v>154.1Comm_Den</v>
      </c>
      <c r="BV359">
        <v>1</v>
      </c>
      <c r="CC359">
        <v>160</v>
      </c>
      <c r="CF359" s="33">
        <v>9</v>
      </c>
      <c r="CH359">
        <v>160</v>
      </c>
      <c r="CK359" t="str">
        <f t="shared" si="26"/>
        <v/>
      </c>
      <c r="CL359">
        <v>9</v>
      </c>
    </row>
    <row r="360" spans="2:90" x14ac:dyDescent="0.25">
      <c r="B360">
        <v>72</v>
      </c>
      <c r="C360">
        <v>72.099999999999994</v>
      </c>
      <c r="D360" t="s">
        <v>42</v>
      </c>
      <c r="E360" s="33">
        <v>1</v>
      </c>
      <c r="G360">
        <v>72</v>
      </c>
      <c r="H360">
        <v>72.099999999999994</v>
      </c>
      <c r="I360" t="s">
        <v>42</v>
      </c>
      <c r="J360" t="str">
        <f t="shared" si="23"/>
        <v>72.1Pop_Den</v>
      </c>
      <c r="K360">
        <v>1</v>
      </c>
      <c r="AW360">
        <v>128</v>
      </c>
      <c r="AX360">
        <v>128.1</v>
      </c>
      <c r="AY360" t="s">
        <v>42</v>
      </c>
      <c r="AZ360" s="33">
        <v>2</v>
      </c>
      <c r="BB360">
        <v>128</v>
      </c>
      <c r="BC360">
        <v>128.1</v>
      </c>
      <c r="BD360" t="s">
        <v>42</v>
      </c>
      <c r="BE360" t="str">
        <f t="shared" si="24"/>
        <v>128.1Pop_Den</v>
      </c>
      <c r="BF360">
        <v>2</v>
      </c>
      <c r="BM360">
        <v>154</v>
      </c>
      <c r="BN360">
        <v>154.1</v>
      </c>
      <c r="BO360" t="s">
        <v>468</v>
      </c>
      <c r="BP360" s="33">
        <v>1</v>
      </c>
      <c r="BR360">
        <v>154</v>
      </c>
      <c r="BS360">
        <v>154.1</v>
      </c>
      <c r="BT360" t="s">
        <v>468</v>
      </c>
      <c r="BU360" t="str">
        <f t="shared" si="25"/>
        <v>154.1Connectivity</v>
      </c>
      <c r="BV360">
        <v>1</v>
      </c>
      <c r="CC360">
        <v>160</v>
      </c>
      <c r="CD360">
        <v>160.1</v>
      </c>
      <c r="CF360" s="33">
        <v>5</v>
      </c>
      <c r="CH360">
        <v>160</v>
      </c>
      <c r="CI360">
        <v>160.1</v>
      </c>
      <c r="CK360" t="str">
        <f t="shared" si="26"/>
        <v>160.1</v>
      </c>
      <c r="CL360">
        <v>5</v>
      </c>
    </row>
    <row r="361" spans="2:90" x14ac:dyDescent="0.25">
      <c r="B361">
        <v>72</v>
      </c>
      <c r="C361">
        <v>72.2</v>
      </c>
      <c r="E361" s="33">
        <v>2</v>
      </c>
      <c r="G361">
        <v>72</v>
      </c>
      <c r="H361">
        <v>72.2</v>
      </c>
      <c r="J361" t="str">
        <f t="shared" si="23"/>
        <v>72.2</v>
      </c>
      <c r="K361">
        <v>2</v>
      </c>
      <c r="AW361">
        <v>129</v>
      </c>
      <c r="AZ361" s="33">
        <v>6</v>
      </c>
      <c r="BB361">
        <v>129</v>
      </c>
      <c r="BE361" t="str">
        <f t="shared" si="24"/>
        <v/>
      </c>
      <c r="BF361">
        <v>6</v>
      </c>
      <c r="BM361">
        <v>154</v>
      </c>
      <c r="BN361">
        <v>154.1</v>
      </c>
      <c r="BO361" t="s">
        <v>17</v>
      </c>
      <c r="BP361" s="33">
        <v>1</v>
      </c>
      <c r="BR361">
        <v>154</v>
      </c>
      <c r="BS361">
        <v>154.1</v>
      </c>
      <c r="BT361" t="s">
        <v>17</v>
      </c>
      <c r="BU361" t="str">
        <f t="shared" si="25"/>
        <v>154.1Emp_Den</v>
      </c>
      <c r="BV361">
        <v>1</v>
      </c>
      <c r="CC361">
        <v>160</v>
      </c>
      <c r="CD361">
        <v>160.1</v>
      </c>
      <c r="CE361" t="s">
        <v>1401</v>
      </c>
      <c r="CF361" s="33">
        <v>1</v>
      </c>
      <c r="CH361">
        <v>160</v>
      </c>
      <c r="CI361">
        <v>160.1</v>
      </c>
      <c r="CJ361" t="s">
        <v>1401</v>
      </c>
      <c r="CK361" t="str">
        <f t="shared" si="26"/>
        <v>160.1Centrality</v>
      </c>
      <c r="CL361">
        <v>1</v>
      </c>
    </row>
    <row r="362" spans="2:90" x14ac:dyDescent="0.25">
      <c r="B362">
        <v>72</v>
      </c>
      <c r="C362">
        <v>72.2</v>
      </c>
      <c r="D362" t="s">
        <v>17</v>
      </c>
      <c r="E362" s="33">
        <v>1</v>
      </c>
      <c r="G362">
        <v>72</v>
      </c>
      <c r="H362">
        <v>72.2</v>
      </c>
      <c r="I362" t="s">
        <v>17</v>
      </c>
      <c r="J362" t="str">
        <f t="shared" si="23"/>
        <v>72.2Emp_Den</v>
      </c>
      <c r="K362">
        <v>1</v>
      </c>
      <c r="AW362">
        <v>129</v>
      </c>
      <c r="AX362">
        <v>129.1</v>
      </c>
      <c r="AZ362" s="33">
        <v>6</v>
      </c>
      <c r="BB362">
        <v>129</v>
      </c>
      <c r="BC362">
        <v>129.1</v>
      </c>
      <c r="BE362" t="str">
        <f t="shared" si="24"/>
        <v>129.1</v>
      </c>
      <c r="BF362">
        <v>6</v>
      </c>
      <c r="BM362">
        <v>154</v>
      </c>
      <c r="BN362">
        <v>154.1</v>
      </c>
      <c r="BO362" t="s">
        <v>645</v>
      </c>
      <c r="BP362" s="33">
        <v>1</v>
      </c>
      <c r="BR362">
        <v>154</v>
      </c>
      <c r="BS362">
        <v>154.1</v>
      </c>
      <c r="BT362" t="s">
        <v>645</v>
      </c>
      <c r="BU362" t="str">
        <f t="shared" si="25"/>
        <v>154.1Mix_Land</v>
      </c>
      <c r="BV362">
        <v>1</v>
      </c>
      <c r="CC362">
        <v>160</v>
      </c>
      <c r="CD362">
        <v>160.1</v>
      </c>
      <c r="CE362" t="s">
        <v>88</v>
      </c>
      <c r="CF362" s="33">
        <v>2</v>
      </c>
      <c r="CH362">
        <v>160</v>
      </c>
      <c r="CI362">
        <v>160.1</v>
      </c>
      <c r="CJ362" t="s">
        <v>88</v>
      </c>
      <c r="CK362" t="str">
        <f t="shared" si="26"/>
        <v>160.1Comm_Den</v>
      </c>
      <c r="CL362">
        <v>2</v>
      </c>
    </row>
    <row r="363" spans="2:90" x14ac:dyDescent="0.25">
      <c r="B363">
        <v>72</v>
      </c>
      <c r="C363">
        <v>72.2</v>
      </c>
      <c r="D363" t="s">
        <v>42</v>
      </c>
      <c r="E363" s="33">
        <v>1</v>
      </c>
      <c r="G363">
        <v>72</v>
      </c>
      <c r="H363">
        <v>72.2</v>
      </c>
      <c r="I363" t="s">
        <v>42</v>
      </c>
      <c r="J363" t="str">
        <f t="shared" si="23"/>
        <v>72.2Pop_Den</v>
      </c>
      <c r="K363">
        <v>1</v>
      </c>
      <c r="AW363">
        <v>129</v>
      </c>
      <c r="AX363">
        <v>129.1</v>
      </c>
      <c r="AY363" t="s">
        <v>334</v>
      </c>
      <c r="AZ363" s="33">
        <v>1</v>
      </c>
      <c r="BB363">
        <v>129</v>
      </c>
      <c r="BC363">
        <v>129.1</v>
      </c>
      <c r="BD363" t="s">
        <v>334</v>
      </c>
      <c r="BE363" t="str">
        <f t="shared" si="24"/>
        <v>129.1Amenity</v>
      </c>
      <c r="BF363">
        <v>1</v>
      </c>
      <c r="BM363">
        <v>154</v>
      </c>
      <c r="BN363">
        <v>154.1</v>
      </c>
      <c r="BO363" t="s">
        <v>42</v>
      </c>
      <c r="BP363" s="33">
        <v>1</v>
      </c>
      <c r="BR363">
        <v>154</v>
      </c>
      <c r="BS363">
        <v>154.1</v>
      </c>
      <c r="BT363" t="s">
        <v>42</v>
      </c>
      <c r="BU363" t="str">
        <f t="shared" si="25"/>
        <v>154.1Pop_Den</v>
      </c>
      <c r="BV363">
        <v>1</v>
      </c>
      <c r="CC363">
        <v>160</v>
      </c>
      <c r="CD363">
        <v>160.1</v>
      </c>
      <c r="CE363" t="s">
        <v>709</v>
      </c>
      <c r="CF363" s="33">
        <v>1</v>
      </c>
      <c r="CH363">
        <v>160</v>
      </c>
      <c r="CI363">
        <v>160.1</v>
      </c>
      <c r="CJ363" t="s">
        <v>709</v>
      </c>
      <c r="CK363" t="str">
        <f t="shared" si="26"/>
        <v>160.1Local_Access</v>
      </c>
      <c r="CL363">
        <v>1</v>
      </c>
    </row>
    <row r="364" spans="2:90" x14ac:dyDescent="0.25">
      <c r="B364">
        <v>72</v>
      </c>
      <c r="C364">
        <v>72.3</v>
      </c>
      <c r="E364" s="33">
        <v>2</v>
      </c>
      <c r="G364">
        <v>72</v>
      </c>
      <c r="H364">
        <v>72.3</v>
      </c>
      <c r="J364" t="str">
        <f t="shared" si="23"/>
        <v>72.3</v>
      </c>
      <c r="K364">
        <v>2</v>
      </c>
      <c r="AW364">
        <v>129</v>
      </c>
      <c r="AX364">
        <v>129.1</v>
      </c>
      <c r="AY364" t="s">
        <v>17</v>
      </c>
      <c r="AZ364" s="33">
        <v>2</v>
      </c>
      <c r="BB364">
        <v>129</v>
      </c>
      <c r="BC364">
        <v>129.1</v>
      </c>
      <c r="BD364" t="s">
        <v>17</v>
      </c>
      <c r="BE364" t="str">
        <f t="shared" si="24"/>
        <v>129.1Emp_Den</v>
      </c>
      <c r="BF364">
        <v>2</v>
      </c>
      <c r="BM364">
        <v>164</v>
      </c>
      <c r="BP364" s="33">
        <v>4</v>
      </c>
      <c r="BR364">
        <v>164</v>
      </c>
      <c r="BU364" t="str">
        <f t="shared" si="25"/>
        <v/>
      </c>
      <c r="BV364">
        <v>4</v>
      </c>
      <c r="CC364">
        <v>160</v>
      </c>
      <c r="CD364">
        <v>160.1</v>
      </c>
      <c r="CE364" t="s">
        <v>645</v>
      </c>
      <c r="CF364" s="33">
        <v>1</v>
      </c>
      <c r="CH364">
        <v>160</v>
      </c>
      <c r="CI364">
        <v>160.1</v>
      </c>
      <c r="CJ364" t="s">
        <v>645</v>
      </c>
      <c r="CK364" t="str">
        <f t="shared" si="26"/>
        <v>160.1Mix_Land</v>
      </c>
      <c r="CL364">
        <v>1</v>
      </c>
    </row>
    <row r="365" spans="2:90" x14ac:dyDescent="0.25">
      <c r="B365">
        <v>72</v>
      </c>
      <c r="C365">
        <v>72.3</v>
      </c>
      <c r="D365" t="s">
        <v>17</v>
      </c>
      <c r="E365" s="33">
        <v>1</v>
      </c>
      <c r="G365">
        <v>72</v>
      </c>
      <c r="H365">
        <v>72.3</v>
      </c>
      <c r="I365" t="s">
        <v>17</v>
      </c>
      <c r="J365" t="str">
        <f t="shared" si="23"/>
        <v>72.3Emp_Den</v>
      </c>
      <c r="K365">
        <v>1</v>
      </c>
      <c r="AW365">
        <v>129</v>
      </c>
      <c r="AX365">
        <v>129.1</v>
      </c>
      <c r="AY365" t="s">
        <v>709</v>
      </c>
      <c r="AZ365" s="33">
        <v>1</v>
      </c>
      <c r="BB365">
        <v>129</v>
      </c>
      <c r="BC365">
        <v>129.1</v>
      </c>
      <c r="BD365" t="s">
        <v>709</v>
      </c>
      <c r="BE365" t="str">
        <f t="shared" si="24"/>
        <v>129.1Local_Access</v>
      </c>
      <c r="BF365">
        <v>1</v>
      </c>
      <c r="BM365">
        <v>164</v>
      </c>
      <c r="BN365">
        <v>164.1</v>
      </c>
      <c r="BP365" s="33">
        <v>4</v>
      </c>
      <c r="BR365">
        <v>164</v>
      </c>
      <c r="BS365">
        <v>164.1</v>
      </c>
      <c r="BU365" t="str">
        <f t="shared" si="25"/>
        <v>164.1</v>
      </c>
      <c r="BV365">
        <v>4</v>
      </c>
      <c r="CC365">
        <v>160</v>
      </c>
      <c r="CD365">
        <v>160.19999999999999</v>
      </c>
      <c r="CF365" s="33">
        <v>4</v>
      </c>
      <c r="CH365">
        <v>160</v>
      </c>
      <c r="CI365">
        <v>160.19999999999999</v>
      </c>
      <c r="CK365" t="str">
        <f t="shared" si="26"/>
        <v>160.2</v>
      </c>
      <c r="CL365">
        <v>4</v>
      </c>
    </row>
    <row r="366" spans="2:90" x14ac:dyDescent="0.25">
      <c r="B366">
        <v>72</v>
      </c>
      <c r="C366">
        <v>72.3</v>
      </c>
      <c r="D366" t="s">
        <v>42</v>
      </c>
      <c r="E366" s="33">
        <v>1</v>
      </c>
      <c r="G366">
        <v>72</v>
      </c>
      <c r="H366">
        <v>72.3</v>
      </c>
      <c r="I366" t="s">
        <v>42</v>
      </c>
      <c r="J366" t="str">
        <f t="shared" si="23"/>
        <v>72.3Pop_Den</v>
      </c>
      <c r="K366">
        <v>1</v>
      </c>
      <c r="AW366">
        <v>129</v>
      </c>
      <c r="AX366">
        <v>129.1</v>
      </c>
      <c r="AY366" t="s">
        <v>42</v>
      </c>
      <c r="AZ366" s="33">
        <v>2</v>
      </c>
      <c r="BB366">
        <v>129</v>
      </c>
      <c r="BC366">
        <v>129.1</v>
      </c>
      <c r="BD366" t="s">
        <v>42</v>
      </c>
      <c r="BE366" t="str">
        <f t="shared" si="24"/>
        <v>129.1Pop_Den</v>
      </c>
      <c r="BF366">
        <v>2</v>
      </c>
      <c r="BM366">
        <v>164</v>
      </c>
      <c r="BN366">
        <v>164.1</v>
      </c>
      <c r="BO366" t="s">
        <v>334</v>
      </c>
      <c r="BP366" s="33">
        <v>1</v>
      </c>
      <c r="BR366">
        <v>164</v>
      </c>
      <c r="BS366">
        <v>164.1</v>
      </c>
      <c r="BT366" t="s">
        <v>334</v>
      </c>
      <c r="BU366" t="str">
        <f t="shared" si="25"/>
        <v>164.1Amenity</v>
      </c>
      <c r="BV366">
        <v>1</v>
      </c>
      <c r="CC366">
        <v>160</v>
      </c>
      <c r="CD366">
        <v>160.19999999999999</v>
      </c>
      <c r="CE366" t="s">
        <v>1401</v>
      </c>
      <c r="CF366" s="33">
        <v>1</v>
      </c>
      <c r="CH366">
        <v>160</v>
      </c>
      <c r="CI366">
        <v>160.19999999999999</v>
      </c>
      <c r="CJ366" t="s">
        <v>1401</v>
      </c>
      <c r="CK366" t="str">
        <f t="shared" si="26"/>
        <v>160.2Centrality</v>
      </c>
      <c r="CL366">
        <v>1</v>
      </c>
    </row>
    <row r="367" spans="2:90" x14ac:dyDescent="0.25">
      <c r="B367">
        <v>72</v>
      </c>
      <c r="C367">
        <v>72.400000000000006</v>
      </c>
      <c r="E367" s="33">
        <v>2</v>
      </c>
      <c r="G367">
        <v>72</v>
      </c>
      <c r="H367">
        <v>72.400000000000006</v>
      </c>
      <c r="J367" t="str">
        <f t="shared" si="23"/>
        <v>72.4</v>
      </c>
      <c r="K367">
        <v>2</v>
      </c>
      <c r="AW367">
        <v>139</v>
      </c>
      <c r="AZ367" s="33">
        <v>3</v>
      </c>
      <c r="BB367">
        <v>139</v>
      </c>
      <c r="BE367" t="str">
        <f t="shared" si="24"/>
        <v/>
      </c>
      <c r="BF367">
        <v>3</v>
      </c>
      <c r="BM367">
        <v>164</v>
      </c>
      <c r="BN367">
        <v>164.1</v>
      </c>
      <c r="BO367" t="s">
        <v>468</v>
      </c>
      <c r="BP367" s="33">
        <v>2</v>
      </c>
      <c r="BR367">
        <v>164</v>
      </c>
      <c r="BS367">
        <v>164.1</v>
      </c>
      <c r="BT367" t="s">
        <v>468</v>
      </c>
      <c r="BU367" t="str">
        <f t="shared" si="25"/>
        <v>164.1Connectivity</v>
      </c>
      <c r="BV367">
        <v>2</v>
      </c>
      <c r="CC367">
        <v>160</v>
      </c>
      <c r="CD367">
        <v>160.19999999999999</v>
      </c>
      <c r="CE367" t="s">
        <v>88</v>
      </c>
      <c r="CF367" s="33">
        <v>1</v>
      </c>
      <c r="CH367">
        <v>160</v>
      </c>
      <c r="CI367">
        <v>160.19999999999999</v>
      </c>
      <c r="CJ367" t="s">
        <v>88</v>
      </c>
      <c r="CK367" t="str">
        <f t="shared" si="26"/>
        <v>160.2Comm_Den</v>
      </c>
      <c r="CL367">
        <v>1</v>
      </c>
    </row>
    <row r="368" spans="2:90" x14ac:dyDescent="0.25">
      <c r="B368">
        <v>72</v>
      </c>
      <c r="C368">
        <v>72.400000000000006</v>
      </c>
      <c r="D368" t="s">
        <v>17</v>
      </c>
      <c r="E368" s="33">
        <v>1</v>
      </c>
      <c r="G368">
        <v>72</v>
      </c>
      <c r="H368">
        <v>72.400000000000006</v>
      </c>
      <c r="I368" t="s">
        <v>17</v>
      </c>
      <c r="J368" t="str">
        <f t="shared" si="23"/>
        <v>72.4Emp_Den</v>
      </c>
      <c r="K368">
        <v>1</v>
      </c>
      <c r="AW368">
        <v>139</v>
      </c>
      <c r="AX368">
        <v>139.1</v>
      </c>
      <c r="AZ368" s="33">
        <v>1</v>
      </c>
      <c r="BB368">
        <v>139</v>
      </c>
      <c r="BC368">
        <v>139.1</v>
      </c>
      <c r="BE368" t="str">
        <f t="shared" si="24"/>
        <v>139.1</v>
      </c>
      <c r="BF368">
        <v>1</v>
      </c>
      <c r="BM368">
        <v>164</v>
      </c>
      <c r="BN368">
        <v>164.1</v>
      </c>
      <c r="BO368" t="s">
        <v>17</v>
      </c>
      <c r="BP368" s="33">
        <v>1</v>
      </c>
      <c r="BR368">
        <v>164</v>
      </c>
      <c r="BS368">
        <v>164.1</v>
      </c>
      <c r="BT368" t="s">
        <v>17</v>
      </c>
      <c r="BU368" t="str">
        <f t="shared" si="25"/>
        <v>164.1Emp_Den</v>
      </c>
      <c r="BV368">
        <v>1</v>
      </c>
      <c r="CC368">
        <v>160</v>
      </c>
      <c r="CD368">
        <v>160.19999999999999</v>
      </c>
      <c r="CE368" t="s">
        <v>709</v>
      </c>
      <c r="CF368" s="33">
        <v>1</v>
      </c>
      <c r="CH368">
        <v>160</v>
      </c>
      <c r="CI368">
        <v>160.19999999999999</v>
      </c>
      <c r="CJ368" t="s">
        <v>709</v>
      </c>
      <c r="CK368" t="str">
        <f t="shared" si="26"/>
        <v>160.2Local_Access</v>
      </c>
      <c r="CL368">
        <v>1</v>
      </c>
    </row>
    <row r="369" spans="2:90" x14ac:dyDescent="0.25">
      <c r="B369">
        <v>72</v>
      </c>
      <c r="C369">
        <v>72.400000000000006</v>
      </c>
      <c r="D369" t="s">
        <v>42</v>
      </c>
      <c r="E369" s="33">
        <v>1</v>
      </c>
      <c r="G369">
        <v>72</v>
      </c>
      <c r="H369">
        <v>72.400000000000006</v>
      </c>
      <c r="I369" t="s">
        <v>42</v>
      </c>
      <c r="J369" t="str">
        <f t="shared" si="23"/>
        <v>72.4Pop_Den</v>
      </c>
      <c r="K369">
        <v>1</v>
      </c>
      <c r="AW369">
        <v>139</v>
      </c>
      <c r="AX369">
        <v>139.1</v>
      </c>
      <c r="AY369" t="s">
        <v>42</v>
      </c>
      <c r="AZ369" s="33">
        <v>1</v>
      </c>
      <c r="BB369">
        <v>139</v>
      </c>
      <c r="BC369">
        <v>139.1</v>
      </c>
      <c r="BD369" t="s">
        <v>42</v>
      </c>
      <c r="BE369" t="str">
        <f t="shared" si="24"/>
        <v>139.1Pop_Den</v>
      </c>
      <c r="BF369">
        <v>1</v>
      </c>
      <c r="BM369">
        <v>167</v>
      </c>
      <c r="BP369" s="33">
        <v>2</v>
      </c>
      <c r="BR369">
        <v>167</v>
      </c>
      <c r="BU369" t="str">
        <f t="shared" si="25"/>
        <v/>
      </c>
      <c r="BV369">
        <v>2</v>
      </c>
      <c r="CC369">
        <v>160</v>
      </c>
      <c r="CD369">
        <v>160.19999999999999</v>
      </c>
      <c r="CE369" t="s">
        <v>645</v>
      </c>
      <c r="CF369" s="33">
        <v>1</v>
      </c>
      <c r="CH369">
        <v>160</v>
      </c>
      <c r="CI369">
        <v>160.19999999999999</v>
      </c>
      <c r="CJ369" t="s">
        <v>645</v>
      </c>
      <c r="CK369" t="str">
        <f t="shared" si="26"/>
        <v>160.2Mix_Land</v>
      </c>
      <c r="CL369">
        <v>1</v>
      </c>
    </row>
    <row r="370" spans="2:90" x14ac:dyDescent="0.25">
      <c r="B370">
        <v>73</v>
      </c>
      <c r="E370" s="33">
        <v>4</v>
      </c>
      <c r="G370">
        <v>73</v>
      </c>
      <c r="J370" t="str">
        <f t="shared" si="23"/>
        <v/>
      </c>
      <c r="K370">
        <v>4</v>
      </c>
      <c r="AW370">
        <v>139</v>
      </c>
      <c r="AX370">
        <v>139.19999999999999</v>
      </c>
      <c r="AZ370" s="33">
        <v>1</v>
      </c>
      <c r="BB370">
        <v>139</v>
      </c>
      <c r="BC370">
        <v>139.19999999999999</v>
      </c>
      <c r="BE370" t="str">
        <f t="shared" si="24"/>
        <v>139.2</v>
      </c>
      <c r="BF370">
        <v>1</v>
      </c>
      <c r="BM370">
        <v>167</v>
      </c>
      <c r="BN370">
        <v>167.1</v>
      </c>
      <c r="BP370" s="33">
        <v>2</v>
      </c>
      <c r="BR370">
        <v>167</v>
      </c>
      <c r="BS370">
        <v>167.1</v>
      </c>
      <c r="BU370" t="str">
        <f t="shared" si="25"/>
        <v>167.1</v>
      </c>
      <c r="BV370">
        <v>2</v>
      </c>
      <c r="CC370">
        <v>164</v>
      </c>
      <c r="CF370" s="33">
        <v>4</v>
      </c>
      <c r="CH370">
        <v>164</v>
      </c>
      <c r="CK370" t="str">
        <f t="shared" si="26"/>
        <v/>
      </c>
      <c r="CL370">
        <v>4</v>
      </c>
    </row>
    <row r="371" spans="2:90" x14ac:dyDescent="0.25">
      <c r="B371">
        <v>73</v>
      </c>
      <c r="C371">
        <v>73.150000000000006</v>
      </c>
      <c r="E371" s="33">
        <v>4</v>
      </c>
      <c r="G371">
        <v>73</v>
      </c>
      <c r="H371">
        <v>73.150000000000006</v>
      </c>
      <c r="J371" t="str">
        <f t="shared" si="23"/>
        <v>73.15</v>
      </c>
      <c r="K371">
        <v>4</v>
      </c>
      <c r="AW371">
        <v>139</v>
      </c>
      <c r="AX371">
        <v>139.19999999999999</v>
      </c>
      <c r="AY371" t="s">
        <v>42</v>
      </c>
      <c r="AZ371" s="33">
        <v>1</v>
      </c>
      <c r="BB371">
        <v>139</v>
      </c>
      <c r="BC371">
        <v>139.19999999999999</v>
      </c>
      <c r="BD371" t="s">
        <v>42</v>
      </c>
      <c r="BE371" t="str">
        <f t="shared" si="24"/>
        <v>139.2Pop_Den</v>
      </c>
      <c r="BF371">
        <v>1</v>
      </c>
      <c r="BM371">
        <v>167</v>
      </c>
      <c r="BN371">
        <v>167.1</v>
      </c>
      <c r="BO371" t="s">
        <v>1401</v>
      </c>
      <c r="BP371" s="33">
        <v>1</v>
      </c>
      <c r="BR371">
        <v>167</v>
      </c>
      <c r="BS371">
        <v>167.1</v>
      </c>
      <c r="BT371" t="s">
        <v>1401</v>
      </c>
      <c r="BU371" t="str">
        <f t="shared" si="25"/>
        <v>167.1Centrality</v>
      </c>
      <c r="BV371">
        <v>1</v>
      </c>
      <c r="CC371">
        <v>164</v>
      </c>
      <c r="CD371">
        <v>164.1</v>
      </c>
      <c r="CF371" s="33">
        <v>4</v>
      </c>
      <c r="CH371">
        <v>164</v>
      </c>
      <c r="CI371">
        <v>164.1</v>
      </c>
      <c r="CK371" t="str">
        <f t="shared" si="26"/>
        <v>164.1</v>
      </c>
      <c r="CL371">
        <v>4</v>
      </c>
    </row>
    <row r="372" spans="2:90" x14ac:dyDescent="0.25">
      <c r="B372">
        <v>73</v>
      </c>
      <c r="C372">
        <v>73.150000000000006</v>
      </c>
      <c r="D372" t="s">
        <v>334</v>
      </c>
      <c r="E372" s="33">
        <v>1</v>
      </c>
      <c r="G372">
        <v>73</v>
      </c>
      <c r="H372">
        <v>73.150000000000006</v>
      </c>
      <c r="I372" t="s">
        <v>334</v>
      </c>
      <c r="J372" t="str">
        <f t="shared" si="23"/>
        <v>73.15Amenity</v>
      </c>
      <c r="K372">
        <v>1</v>
      </c>
      <c r="AW372">
        <v>139</v>
      </c>
      <c r="AX372">
        <v>139.4</v>
      </c>
      <c r="AZ372" s="33">
        <v>1</v>
      </c>
      <c r="BB372">
        <v>139</v>
      </c>
      <c r="BC372">
        <v>139.4</v>
      </c>
      <c r="BE372" t="str">
        <f t="shared" si="24"/>
        <v>139.4</v>
      </c>
      <c r="BF372">
        <v>1</v>
      </c>
      <c r="BM372">
        <v>167</v>
      </c>
      <c r="BN372">
        <v>167.1</v>
      </c>
      <c r="BO372" t="s">
        <v>42</v>
      </c>
      <c r="BP372" s="33">
        <v>1</v>
      </c>
      <c r="BR372">
        <v>167</v>
      </c>
      <c r="BS372">
        <v>167.1</v>
      </c>
      <c r="BT372" t="s">
        <v>42</v>
      </c>
      <c r="BU372" t="str">
        <f t="shared" si="25"/>
        <v>167.1Pop_Den</v>
      </c>
      <c r="BV372">
        <v>1</v>
      </c>
      <c r="CC372">
        <v>164</v>
      </c>
      <c r="CD372">
        <v>164.1</v>
      </c>
      <c r="CE372" t="s">
        <v>334</v>
      </c>
      <c r="CF372" s="33">
        <v>1</v>
      </c>
      <c r="CH372">
        <v>164</v>
      </c>
      <c r="CI372">
        <v>164.1</v>
      </c>
      <c r="CJ372" t="s">
        <v>334</v>
      </c>
      <c r="CK372" t="str">
        <f t="shared" si="26"/>
        <v>164.1Amenity</v>
      </c>
      <c r="CL372">
        <v>1</v>
      </c>
    </row>
    <row r="373" spans="2:90" x14ac:dyDescent="0.25">
      <c r="B373">
        <v>73</v>
      </c>
      <c r="C373">
        <v>73.150000000000006</v>
      </c>
      <c r="D373" t="s">
        <v>468</v>
      </c>
      <c r="E373" s="33">
        <v>2</v>
      </c>
      <c r="G373">
        <v>73</v>
      </c>
      <c r="H373">
        <v>73.150000000000006</v>
      </c>
      <c r="I373" t="s">
        <v>468</v>
      </c>
      <c r="J373" t="str">
        <f t="shared" si="23"/>
        <v>73.15Connectivity</v>
      </c>
      <c r="K373">
        <v>2</v>
      </c>
      <c r="AW373">
        <v>139</v>
      </c>
      <c r="AX373">
        <v>139.4</v>
      </c>
      <c r="AY373" t="s">
        <v>42</v>
      </c>
      <c r="AZ373" s="33">
        <v>1</v>
      </c>
      <c r="BB373">
        <v>139</v>
      </c>
      <c r="BC373">
        <v>139.4</v>
      </c>
      <c r="BD373" t="s">
        <v>42</v>
      </c>
      <c r="BE373" t="str">
        <f t="shared" si="24"/>
        <v>139.4Pop_Den</v>
      </c>
      <c r="BF373">
        <v>1</v>
      </c>
      <c r="BM373">
        <v>169</v>
      </c>
      <c r="BP373" s="33">
        <v>4</v>
      </c>
      <c r="BR373">
        <v>169</v>
      </c>
      <c r="BU373" t="str">
        <f t="shared" si="25"/>
        <v/>
      </c>
      <c r="BV373">
        <v>4</v>
      </c>
      <c r="CC373">
        <v>164</v>
      </c>
      <c r="CD373">
        <v>164.1</v>
      </c>
      <c r="CE373" t="s">
        <v>468</v>
      </c>
      <c r="CF373" s="33">
        <v>2</v>
      </c>
      <c r="CH373">
        <v>164</v>
      </c>
      <c r="CI373">
        <v>164.1</v>
      </c>
      <c r="CJ373" t="s">
        <v>468</v>
      </c>
      <c r="CK373" t="str">
        <f t="shared" si="26"/>
        <v>164.1Connectivity</v>
      </c>
      <c r="CL373">
        <v>2</v>
      </c>
    </row>
    <row r="374" spans="2:90" x14ac:dyDescent="0.25">
      <c r="B374">
        <v>73</v>
      </c>
      <c r="C374">
        <v>73.150000000000006</v>
      </c>
      <c r="D374" t="s">
        <v>645</v>
      </c>
      <c r="E374" s="33">
        <v>1</v>
      </c>
      <c r="G374">
        <v>73</v>
      </c>
      <c r="H374">
        <v>73.150000000000006</v>
      </c>
      <c r="I374" t="s">
        <v>645</v>
      </c>
      <c r="J374" t="str">
        <f t="shared" si="23"/>
        <v>73.15Mix_Land</v>
      </c>
      <c r="K374">
        <v>1</v>
      </c>
      <c r="AW374">
        <v>143</v>
      </c>
      <c r="AZ374" s="33">
        <v>1</v>
      </c>
      <c r="BB374">
        <v>143</v>
      </c>
      <c r="BE374" t="str">
        <f t="shared" si="24"/>
        <v/>
      </c>
      <c r="BF374">
        <v>1</v>
      </c>
      <c r="BM374">
        <v>169</v>
      </c>
      <c r="BN374">
        <v>169.1</v>
      </c>
      <c r="BP374" s="33">
        <v>1</v>
      </c>
      <c r="BR374">
        <v>169</v>
      </c>
      <c r="BS374">
        <v>169.1</v>
      </c>
      <c r="BU374" t="str">
        <f t="shared" si="25"/>
        <v>169.1</v>
      </c>
      <c r="BV374">
        <v>1</v>
      </c>
      <c r="CC374">
        <v>164</v>
      </c>
      <c r="CD374">
        <v>164.1</v>
      </c>
      <c r="CE374" t="s">
        <v>17</v>
      </c>
      <c r="CF374" s="33">
        <v>1</v>
      </c>
      <c r="CH374">
        <v>164</v>
      </c>
      <c r="CI374">
        <v>164.1</v>
      </c>
      <c r="CJ374" t="s">
        <v>17</v>
      </c>
      <c r="CK374" t="str">
        <f t="shared" si="26"/>
        <v>164.1Emp_Den</v>
      </c>
      <c r="CL374">
        <v>1</v>
      </c>
    </row>
    <row r="375" spans="2:90" x14ac:dyDescent="0.25">
      <c r="B375">
        <v>76</v>
      </c>
      <c r="E375" s="33">
        <v>2</v>
      </c>
      <c r="G375">
        <v>76</v>
      </c>
      <c r="J375" t="str">
        <f t="shared" si="23"/>
        <v/>
      </c>
      <c r="K375">
        <v>2</v>
      </c>
      <c r="AW375">
        <v>143</v>
      </c>
      <c r="AX375">
        <v>143.1</v>
      </c>
      <c r="AZ375" s="33">
        <v>1</v>
      </c>
      <c r="BB375">
        <v>143</v>
      </c>
      <c r="BC375">
        <v>143.1</v>
      </c>
      <c r="BE375" t="str">
        <f t="shared" si="24"/>
        <v>143.1</v>
      </c>
      <c r="BF375">
        <v>1</v>
      </c>
      <c r="BM375">
        <v>169</v>
      </c>
      <c r="BN375">
        <v>169.1</v>
      </c>
      <c r="BO375" t="s">
        <v>17</v>
      </c>
      <c r="BP375" s="33">
        <v>1</v>
      </c>
      <c r="BR375">
        <v>169</v>
      </c>
      <c r="BS375">
        <v>169.1</v>
      </c>
      <c r="BT375" t="s">
        <v>17</v>
      </c>
      <c r="BU375" t="str">
        <f t="shared" si="25"/>
        <v>169.1Emp_Den</v>
      </c>
      <c r="BV375">
        <v>1</v>
      </c>
      <c r="CC375">
        <v>167</v>
      </c>
      <c r="CF375" s="33">
        <v>2</v>
      </c>
      <c r="CH375">
        <v>167</v>
      </c>
      <c r="CK375" t="str">
        <f t="shared" si="26"/>
        <v/>
      </c>
      <c r="CL375">
        <v>2</v>
      </c>
    </row>
    <row r="376" spans="2:90" x14ac:dyDescent="0.25">
      <c r="B376">
        <v>76</v>
      </c>
      <c r="C376">
        <v>76.099999999999994</v>
      </c>
      <c r="E376" s="33">
        <v>2</v>
      </c>
      <c r="G376">
        <v>76</v>
      </c>
      <c r="H376">
        <v>76.099999999999994</v>
      </c>
      <c r="J376" t="str">
        <f t="shared" si="23"/>
        <v>76.1</v>
      </c>
      <c r="K376">
        <v>2</v>
      </c>
      <c r="AW376">
        <v>143</v>
      </c>
      <c r="AX376">
        <v>143.1</v>
      </c>
      <c r="AY376" t="s">
        <v>17</v>
      </c>
      <c r="AZ376" s="33">
        <v>1</v>
      </c>
      <c r="BB376">
        <v>143</v>
      </c>
      <c r="BC376">
        <v>143.1</v>
      </c>
      <c r="BD376" t="s">
        <v>17</v>
      </c>
      <c r="BE376" t="str">
        <f t="shared" si="24"/>
        <v>143.1Emp_Den</v>
      </c>
      <c r="BF376">
        <v>1</v>
      </c>
      <c r="BM376">
        <v>169</v>
      </c>
      <c r="BN376">
        <v>169.4</v>
      </c>
      <c r="BP376" s="33">
        <v>2</v>
      </c>
      <c r="BR376">
        <v>169</v>
      </c>
      <c r="BS376">
        <v>169.4</v>
      </c>
      <c r="BU376" t="str">
        <f t="shared" si="25"/>
        <v>169.4</v>
      </c>
      <c r="BV376">
        <v>2</v>
      </c>
      <c r="CC376">
        <v>167</v>
      </c>
      <c r="CD376">
        <v>167.1</v>
      </c>
      <c r="CF376" s="33">
        <v>2</v>
      </c>
      <c r="CH376">
        <v>167</v>
      </c>
      <c r="CI376">
        <v>167.1</v>
      </c>
      <c r="CK376" t="str">
        <f t="shared" si="26"/>
        <v>167.1</v>
      </c>
      <c r="CL376">
        <v>2</v>
      </c>
    </row>
    <row r="377" spans="2:90" x14ac:dyDescent="0.25">
      <c r="B377">
        <v>76</v>
      </c>
      <c r="C377">
        <v>76.099999999999994</v>
      </c>
      <c r="D377" t="s">
        <v>468</v>
      </c>
      <c r="E377" s="33">
        <v>2</v>
      </c>
      <c r="G377">
        <v>76</v>
      </c>
      <c r="H377">
        <v>76.099999999999994</v>
      </c>
      <c r="I377" t="s">
        <v>468</v>
      </c>
      <c r="J377" t="str">
        <f t="shared" si="23"/>
        <v>76.1Connectivity</v>
      </c>
      <c r="K377">
        <v>2</v>
      </c>
      <c r="AW377">
        <v>145</v>
      </c>
      <c r="AZ377" s="33">
        <v>1</v>
      </c>
      <c r="BB377">
        <v>145</v>
      </c>
      <c r="BE377" t="str">
        <f t="shared" si="24"/>
        <v/>
      </c>
      <c r="BF377">
        <v>1</v>
      </c>
      <c r="BM377">
        <v>169</v>
      </c>
      <c r="BN377">
        <v>169.4</v>
      </c>
      <c r="BO377" t="s">
        <v>17</v>
      </c>
      <c r="BP377" s="33">
        <v>1</v>
      </c>
      <c r="BR377">
        <v>169</v>
      </c>
      <c r="BS377">
        <v>169.4</v>
      </c>
      <c r="BT377" t="s">
        <v>17</v>
      </c>
      <c r="BU377" t="str">
        <f t="shared" si="25"/>
        <v>169.4Emp_Den</v>
      </c>
      <c r="BV377">
        <v>1</v>
      </c>
      <c r="CC377">
        <v>167</v>
      </c>
      <c r="CD377">
        <v>167.1</v>
      </c>
      <c r="CE377" t="s">
        <v>1401</v>
      </c>
      <c r="CF377" s="33">
        <v>1</v>
      </c>
      <c r="CH377">
        <v>167</v>
      </c>
      <c r="CI377">
        <v>167.1</v>
      </c>
      <c r="CJ377" t="s">
        <v>1401</v>
      </c>
      <c r="CK377" t="str">
        <f t="shared" si="26"/>
        <v>167.1Centrality</v>
      </c>
      <c r="CL377">
        <v>1</v>
      </c>
    </row>
    <row r="378" spans="2:90" x14ac:dyDescent="0.25">
      <c r="B378">
        <v>80</v>
      </c>
      <c r="E378" s="33">
        <v>1</v>
      </c>
      <c r="G378">
        <v>80</v>
      </c>
      <c r="J378" t="str">
        <f t="shared" si="23"/>
        <v/>
      </c>
      <c r="K378">
        <v>1</v>
      </c>
      <c r="AW378">
        <v>145</v>
      </c>
      <c r="AX378">
        <v>145.1</v>
      </c>
      <c r="AZ378" s="33">
        <v>1</v>
      </c>
      <c r="BB378">
        <v>145</v>
      </c>
      <c r="BC378">
        <v>145.1</v>
      </c>
      <c r="BE378" t="str">
        <f t="shared" si="24"/>
        <v>145.1</v>
      </c>
      <c r="BF378">
        <v>1</v>
      </c>
      <c r="BM378">
        <v>169</v>
      </c>
      <c r="BN378">
        <v>169.4</v>
      </c>
      <c r="BO378" t="s">
        <v>42</v>
      </c>
      <c r="BP378" s="33">
        <v>1</v>
      </c>
      <c r="BR378">
        <v>169</v>
      </c>
      <c r="BS378">
        <v>169.4</v>
      </c>
      <c r="BT378" t="s">
        <v>42</v>
      </c>
      <c r="BU378" t="str">
        <f t="shared" si="25"/>
        <v>169.4Pop_Den</v>
      </c>
      <c r="BV378">
        <v>1</v>
      </c>
      <c r="CC378">
        <v>167</v>
      </c>
      <c r="CD378">
        <v>167.1</v>
      </c>
      <c r="CE378" t="s">
        <v>42</v>
      </c>
      <c r="CF378" s="33">
        <v>1</v>
      </c>
      <c r="CH378">
        <v>167</v>
      </c>
      <c r="CI378">
        <v>167.1</v>
      </c>
      <c r="CJ378" t="s">
        <v>42</v>
      </c>
      <c r="CK378" t="str">
        <f t="shared" si="26"/>
        <v>167.1Pop_Den</v>
      </c>
      <c r="CL378">
        <v>1</v>
      </c>
    </row>
    <row r="379" spans="2:90" x14ac:dyDescent="0.25">
      <c r="B379">
        <v>80</v>
      </c>
      <c r="C379">
        <v>80.099999999999994</v>
      </c>
      <c r="E379" s="33">
        <v>1</v>
      </c>
      <c r="G379">
        <v>80</v>
      </c>
      <c r="H379">
        <v>80.099999999999994</v>
      </c>
      <c r="J379" t="str">
        <f t="shared" si="23"/>
        <v>80.1</v>
      </c>
      <c r="K379">
        <v>1</v>
      </c>
      <c r="AW379">
        <v>145</v>
      </c>
      <c r="AX379">
        <v>145.1</v>
      </c>
      <c r="AY379" t="s">
        <v>42</v>
      </c>
      <c r="AZ379" s="33">
        <v>1</v>
      </c>
      <c r="BB379">
        <v>145</v>
      </c>
      <c r="BC379">
        <v>145.1</v>
      </c>
      <c r="BD379" t="s">
        <v>42</v>
      </c>
      <c r="BE379" t="str">
        <f t="shared" si="24"/>
        <v>145.1Pop_Den</v>
      </c>
      <c r="BF379">
        <v>1</v>
      </c>
      <c r="BM379">
        <v>169</v>
      </c>
      <c r="BN379">
        <v>169.5</v>
      </c>
      <c r="BP379" s="33">
        <v>1</v>
      </c>
      <c r="BR379">
        <v>169</v>
      </c>
      <c r="BS379">
        <v>169.5</v>
      </c>
      <c r="BU379" t="str">
        <f t="shared" si="25"/>
        <v>169.5</v>
      </c>
      <c r="BV379">
        <v>1</v>
      </c>
      <c r="CC379">
        <v>169</v>
      </c>
      <c r="CF379" s="33">
        <v>4</v>
      </c>
      <c r="CH379">
        <v>169</v>
      </c>
      <c r="CK379" t="str">
        <f t="shared" si="26"/>
        <v/>
      </c>
      <c r="CL379">
        <v>4</v>
      </c>
    </row>
    <row r="380" spans="2:90" x14ac:dyDescent="0.25">
      <c r="B380">
        <v>80</v>
      </c>
      <c r="C380">
        <v>80.099999999999994</v>
      </c>
      <c r="D380" t="s">
        <v>645</v>
      </c>
      <c r="E380" s="33">
        <v>1</v>
      </c>
      <c r="G380">
        <v>80</v>
      </c>
      <c r="H380">
        <v>80.099999999999994</v>
      </c>
      <c r="I380" t="s">
        <v>645</v>
      </c>
      <c r="J380" t="str">
        <f t="shared" si="23"/>
        <v>80.1Mix_Land</v>
      </c>
      <c r="K380">
        <v>1</v>
      </c>
      <c r="AW380">
        <v>150</v>
      </c>
      <c r="AZ380" s="33">
        <v>4</v>
      </c>
      <c r="BB380">
        <v>150</v>
      </c>
      <c r="BE380" t="str">
        <f t="shared" si="24"/>
        <v/>
      </c>
      <c r="BF380">
        <v>4</v>
      </c>
      <c r="BM380">
        <v>169</v>
      </c>
      <c r="BN380">
        <v>169.5</v>
      </c>
      <c r="BO380" t="s">
        <v>17</v>
      </c>
      <c r="BP380" s="33">
        <v>1</v>
      </c>
      <c r="BR380">
        <v>169</v>
      </c>
      <c r="BS380">
        <v>169.5</v>
      </c>
      <c r="BT380" t="s">
        <v>17</v>
      </c>
      <c r="BU380" t="str">
        <f t="shared" si="25"/>
        <v>169.5Emp_Den</v>
      </c>
      <c r="BV380">
        <v>1</v>
      </c>
      <c r="CC380">
        <v>169</v>
      </c>
      <c r="CD380">
        <v>169.1</v>
      </c>
      <c r="CF380" s="33">
        <v>1</v>
      </c>
      <c r="CH380">
        <v>169</v>
      </c>
      <c r="CI380">
        <v>169.1</v>
      </c>
      <c r="CK380" t="str">
        <f t="shared" si="26"/>
        <v>169.1</v>
      </c>
      <c r="CL380">
        <v>1</v>
      </c>
    </row>
    <row r="381" spans="2:90" x14ac:dyDescent="0.25">
      <c r="B381">
        <v>86</v>
      </c>
      <c r="E381" s="33">
        <v>8</v>
      </c>
      <c r="G381">
        <v>86</v>
      </c>
      <c r="J381" t="str">
        <f t="shared" si="23"/>
        <v/>
      </c>
      <c r="K381">
        <v>8</v>
      </c>
      <c r="AW381">
        <v>150</v>
      </c>
      <c r="AX381">
        <v>150.1</v>
      </c>
      <c r="AZ381" s="33">
        <v>3</v>
      </c>
      <c r="BB381">
        <v>150</v>
      </c>
      <c r="BC381">
        <v>150.1</v>
      </c>
      <c r="BE381" t="str">
        <f t="shared" si="24"/>
        <v>150.1</v>
      </c>
      <c r="BF381">
        <v>3</v>
      </c>
      <c r="BM381">
        <v>176</v>
      </c>
      <c r="BP381" s="33">
        <v>5</v>
      </c>
      <c r="BR381">
        <v>176</v>
      </c>
      <c r="BU381" t="str">
        <f t="shared" si="25"/>
        <v/>
      </c>
      <c r="BV381">
        <v>5</v>
      </c>
      <c r="CC381">
        <v>169</v>
      </c>
      <c r="CD381">
        <v>169.1</v>
      </c>
      <c r="CE381" t="s">
        <v>17</v>
      </c>
      <c r="CF381" s="33">
        <v>1</v>
      </c>
      <c r="CH381">
        <v>169</v>
      </c>
      <c r="CI381">
        <v>169.1</v>
      </c>
      <c r="CJ381" t="s">
        <v>17</v>
      </c>
      <c r="CK381" t="str">
        <f t="shared" si="26"/>
        <v>169.1Emp_Den</v>
      </c>
      <c r="CL381">
        <v>1</v>
      </c>
    </row>
    <row r="382" spans="2:90" x14ac:dyDescent="0.25">
      <c r="B382">
        <v>86</v>
      </c>
      <c r="C382">
        <v>86.1</v>
      </c>
      <c r="E382" s="33">
        <v>1</v>
      </c>
      <c r="G382">
        <v>86</v>
      </c>
      <c r="H382">
        <v>86.1</v>
      </c>
      <c r="J382" t="str">
        <f t="shared" si="23"/>
        <v>86.1</v>
      </c>
      <c r="K382">
        <v>1</v>
      </c>
      <c r="AW382">
        <v>150</v>
      </c>
      <c r="AX382">
        <v>150.1</v>
      </c>
      <c r="AY382" t="s">
        <v>88</v>
      </c>
      <c r="AZ382" s="33">
        <v>1</v>
      </c>
      <c r="BB382">
        <v>150</v>
      </c>
      <c r="BC382">
        <v>150.1</v>
      </c>
      <c r="BD382" t="s">
        <v>88</v>
      </c>
      <c r="BE382" t="str">
        <f t="shared" si="24"/>
        <v>150.1Comm_Den</v>
      </c>
      <c r="BF382">
        <v>1</v>
      </c>
      <c r="BM382">
        <v>176</v>
      </c>
      <c r="BN382">
        <v>176.1</v>
      </c>
      <c r="BP382" s="33">
        <v>5</v>
      </c>
      <c r="BR382">
        <v>176</v>
      </c>
      <c r="BS382">
        <v>176.1</v>
      </c>
      <c r="BU382" t="str">
        <f t="shared" si="25"/>
        <v>176.1</v>
      </c>
      <c r="BV382">
        <v>5</v>
      </c>
      <c r="CC382">
        <v>169</v>
      </c>
      <c r="CD382">
        <v>169.4</v>
      </c>
      <c r="CF382" s="33">
        <v>2</v>
      </c>
      <c r="CH382">
        <v>169</v>
      </c>
      <c r="CI382">
        <v>169.4</v>
      </c>
      <c r="CK382" t="str">
        <f t="shared" si="26"/>
        <v>169.4</v>
      </c>
      <c r="CL382">
        <v>2</v>
      </c>
    </row>
    <row r="383" spans="2:90" x14ac:dyDescent="0.25">
      <c r="B383">
        <v>86</v>
      </c>
      <c r="C383">
        <v>86.1</v>
      </c>
      <c r="D383" t="s">
        <v>468</v>
      </c>
      <c r="E383" s="33">
        <v>1</v>
      </c>
      <c r="G383">
        <v>86</v>
      </c>
      <c r="H383">
        <v>86.1</v>
      </c>
      <c r="I383" t="s">
        <v>468</v>
      </c>
      <c r="J383" t="str">
        <f t="shared" si="23"/>
        <v>86.1Connectivity</v>
      </c>
      <c r="K383">
        <v>1</v>
      </c>
      <c r="AW383">
        <v>150</v>
      </c>
      <c r="AX383">
        <v>150.1</v>
      </c>
      <c r="AY383" t="s">
        <v>17</v>
      </c>
      <c r="AZ383" s="33">
        <v>1</v>
      </c>
      <c r="BB383">
        <v>150</v>
      </c>
      <c r="BC383">
        <v>150.1</v>
      </c>
      <c r="BD383" t="s">
        <v>17</v>
      </c>
      <c r="BE383" t="str">
        <f t="shared" si="24"/>
        <v>150.1Emp_Den</v>
      </c>
      <c r="BF383">
        <v>1</v>
      </c>
      <c r="BM383">
        <v>176</v>
      </c>
      <c r="BN383">
        <v>176.1</v>
      </c>
      <c r="BO383" t="s">
        <v>88</v>
      </c>
      <c r="BP383" s="33">
        <v>1</v>
      </c>
      <c r="BR383">
        <v>176</v>
      </c>
      <c r="BS383">
        <v>176.1</v>
      </c>
      <c r="BT383" t="s">
        <v>88</v>
      </c>
      <c r="BU383" t="str">
        <f t="shared" si="25"/>
        <v>176.1Comm_Den</v>
      </c>
      <c r="BV383">
        <v>1</v>
      </c>
      <c r="CC383">
        <v>169</v>
      </c>
      <c r="CD383">
        <v>169.4</v>
      </c>
      <c r="CE383" t="s">
        <v>17</v>
      </c>
      <c r="CF383" s="33">
        <v>1</v>
      </c>
      <c r="CH383">
        <v>169</v>
      </c>
      <c r="CI383">
        <v>169.4</v>
      </c>
      <c r="CJ383" t="s">
        <v>17</v>
      </c>
      <c r="CK383" t="str">
        <f t="shared" si="26"/>
        <v>169.4Emp_Den</v>
      </c>
      <c r="CL383">
        <v>1</v>
      </c>
    </row>
    <row r="384" spans="2:90" x14ac:dyDescent="0.25">
      <c r="B384">
        <v>86</v>
      </c>
      <c r="C384">
        <v>86.2</v>
      </c>
      <c r="E384" s="33">
        <v>4</v>
      </c>
      <c r="G384">
        <v>86</v>
      </c>
      <c r="H384">
        <v>86.2</v>
      </c>
      <c r="J384" t="str">
        <f t="shared" si="23"/>
        <v>86.2</v>
      </c>
      <c r="K384">
        <v>4</v>
      </c>
      <c r="AW384">
        <v>150</v>
      </c>
      <c r="AX384">
        <v>150.1</v>
      </c>
      <c r="AY384" t="s">
        <v>42</v>
      </c>
      <c r="AZ384" s="33">
        <v>1</v>
      </c>
      <c r="BB384">
        <v>150</v>
      </c>
      <c r="BC384">
        <v>150.1</v>
      </c>
      <c r="BD384" t="s">
        <v>42</v>
      </c>
      <c r="BE384" t="str">
        <f t="shared" si="24"/>
        <v>150.1Pop_Den</v>
      </c>
      <c r="BF384">
        <v>1</v>
      </c>
      <c r="BM384">
        <v>176</v>
      </c>
      <c r="BN384">
        <v>176.1</v>
      </c>
      <c r="BO384" t="s">
        <v>17</v>
      </c>
      <c r="BP384" s="33">
        <v>1</v>
      </c>
      <c r="BR384">
        <v>176</v>
      </c>
      <c r="BS384">
        <v>176.1</v>
      </c>
      <c r="BT384" t="s">
        <v>17</v>
      </c>
      <c r="BU384" t="str">
        <f t="shared" si="25"/>
        <v>176.1Emp_Den</v>
      </c>
      <c r="BV384">
        <v>1</v>
      </c>
      <c r="CC384">
        <v>169</v>
      </c>
      <c r="CD384">
        <v>169.4</v>
      </c>
      <c r="CE384" t="s">
        <v>42</v>
      </c>
      <c r="CF384" s="33">
        <v>1</v>
      </c>
      <c r="CH384">
        <v>169</v>
      </c>
      <c r="CI384">
        <v>169.4</v>
      </c>
      <c r="CJ384" t="s">
        <v>42</v>
      </c>
      <c r="CK384" t="str">
        <f t="shared" si="26"/>
        <v>169.4Pop_Den</v>
      </c>
      <c r="CL384">
        <v>1</v>
      </c>
    </row>
    <row r="385" spans="2:90" x14ac:dyDescent="0.25">
      <c r="B385">
        <v>86</v>
      </c>
      <c r="C385">
        <v>86.2</v>
      </c>
      <c r="D385" t="s">
        <v>468</v>
      </c>
      <c r="E385" s="33">
        <v>2</v>
      </c>
      <c r="G385">
        <v>86</v>
      </c>
      <c r="H385">
        <v>86.2</v>
      </c>
      <c r="I385" t="s">
        <v>468</v>
      </c>
      <c r="J385" t="str">
        <f t="shared" si="23"/>
        <v>86.2Connectivity</v>
      </c>
      <c r="K385">
        <v>2</v>
      </c>
      <c r="AW385">
        <v>150</v>
      </c>
      <c r="AX385">
        <v>150.19999999999999</v>
      </c>
      <c r="AZ385" s="33">
        <v>1</v>
      </c>
      <c r="BB385">
        <v>150</v>
      </c>
      <c r="BC385">
        <v>150.19999999999999</v>
      </c>
      <c r="BE385" t="str">
        <f t="shared" si="24"/>
        <v>150.2</v>
      </c>
      <c r="BF385">
        <v>1</v>
      </c>
      <c r="BM385">
        <v>176</v>
      </c>
      <c r="BN385">
        <v>176.1</v>
      </c>
      <c r="BO385" t="s">
        <v>645</v>
      </c>
      <c r="BP385" s="33">
        <v>1</v>
      </c>
      <c r="BR385">
        <v>176</v>
      </c>
      <c r="BS385">
        <v>176.1</v>
      </c>
      <c r="BT385" t="s">
        <v>645</v>
      </c>
      <c r="BU385" t="str">
        <f t="shared" si="25"/>
        <v>176.1Mix_Land</v>
      </c>
      <c r="BV385">
        <v>1</v>
      </c>
      <c r="CC385">
        <v>169</v>
      </c>
      <c r="CD385">
        <v>169.5</v>
      </c>
      <c r="CF385" s="33">
        <v>1</v>
      </c>
      <c r="CH385">
        <v>169</v>
      </c>
      <c r="CI385">
        <v>169.5</v>
      </c>
      <c r="CK385" t="str">
        <f t="shared" si="26"/>
        <v>169.5</v>
      </c>
      <c r="CL385">
        <v>1</v>
      </c>
    </row>
    <row r="386" spans="2:90" x14ac:dyDescent="0.25">
      <c r="B386">
        <v>86</v>
      </c>
      <c r="C386">
        <v>86.2</v>
      </c>
      <c r="D386" t="s">
        <v>17</v>
      </c>
      <c r="E386" s="33">
        <v>1</v>
      </c>
      <c r="G386">
        <v>86</v>
      </c>
      <c r="H386">
        <v>86.2</v>
      </c>
      <c r="I386" t="s">
        <v>17</v>
      </c>
      <c r="J386" t="str">
        <f t="shared" si="23"/>
        <v>86.2Emp_Den</v>
      </c>
      <c r="K386">
        <v>1</v>
      </c>
      <c r="AW386">
        <v>150</v>
      </c>
      <c r="AX386">
        <v>150.19999999999999</v>
      </c>
      <c r="AY386" t="s">
        <v>88</v>
      </c>
      <c r="AZ386" s="33">
        <v>1</v>
      </c>
      <c r="BB386">
        <v>150</v>
      </c>
      <c r="BC386">
        <v>150.19999999999999</v>
      </c>
      <c r="BD386" t="s">
        <v>88</v>
      </c>
      <c r="BE386" t="str">
        <f t="shared" si="24"/>
        <v>150.2Comm_Den</v>
      </c>
      <c r="BF386">
        <v>1</v>
      </c>
      <c r="BM386">
        <v>176</v>
      </c>
      <c r="BN386">
        <v>176.1</v>
      </c>
      <c r="BO386" t="s">
        <v>42</v>
      </c>
      <c r="BP386" s="33">
        <v>2</v>
      </c>
      <c r="BR386">
        <v>176</v>
      </c>
      <c r="BS386">
        <v>176.1</v>
      </c>
      <c r="BT386" t="s">
        <v>42</v>
      </c>
      <c r="BU386" t="str">
        <f t="shared" si="25"/>
        <v>176.1Pop_Den</v>
      </c>
      <c r="BV386">
        <v>2</v>
      </c>
      <c r="CC386">
        <v>169</v>
      </c>
      <c r="CD386">
        <v>169.5</v>
      </c>
      <c r="CE386" t="s">
        <v>17</v>
      </c>
      <c r="CF386" s="33">
        <v>1</v>
      </c>
      <c r="CH386">
        <v>169</v>
      </c>
      <c r="CI386">
        <v>169.5</v>
      </c>
      <c r="CJ386" t="s">
        <v>17</v>
      </c>
      <c r="CK386" t="str">
        <f t="shared" si="26"/>
        <v>169.5Emp_Den</v>
      </c>
      <c r="CL386">
        <v>1</v>
      </c>
    </row>
    <row r="387" spans="2:90" x14ac:dyDescent="0.25">
      <c r="B387">
        <v>86</v>
      </c>
      <c r="C387">
        <v>86.2</v>
      </c>
      <c r="D387" t="s">
        <v>42</v>
      </c>
      <c r="E387" s="33">
        <v>1</v>
      </c>
      <c r="G387">
        <v>86</v>
      </c>
      <c r="H387">
        <v>86.2</v>
      </c>
      <c r="I387" t="s">
        <v>42</v>
      </c>
      <c r="J387" t="str">
        <f t="shared" si="23"/>
        <v>86.2Pop_Den</v>
      </c>
      <c r="K387">
        <v>1</v>
      </c>
      <c r="AW387">
        <v>151</v>
      </c>
      <c r="AZ387" s="33">
        <v>2</v>
      </c>
      <c r="BB387">
        <v>151</v>
      </c>
      <c r="BE387" t="str">
        <f t="shared" si="24"/>
        <v/>
      </c>
      <c r="BF387">
        <v>2</v>
      </c>
      <c r="BM387">
        <v>177</v>
      </c>
      <c r="BP387" s="33">
        <v>6</v>
      </c>
      <c r="BR387">
        <v>177</v>
      </c>
      <c r="BU387" t="str">
        <f t="shared" si="25"/>
        <v/>
      </c>
      <c r="BV387">
        <v>6</v>
      </c>
      <c r="CC387">
        <v>174</v>
      </c>
      <c r="CF387" s="33">
        <v>3</v>
      </c>
      <c r="CH387">
        <v>174</v>
      </c>
      <c r="CK387" t="str">
        <f t="shared" si="26"/>
        <v/>
      </c>
      <c r="CL387">
        <v>3</v>
      </c>
    </row>
    <row r="388" spans="2:90" x14ac:dyDescent="0.25">
      <c r="B388">
        <v>86</v>
      </c>
      <c r="C388">
        <v>86.3</v>
      </c>
      <c r="E388" s="33">
        <v>1</v>
      </c>
      <c r="G388">
        <v>86</v>
      </c>
      <c r="H388">
        <v>86.3</v>
      </c>
      <c r="J388" t="str">
        <f t="shared" si="23"/>
        <v>86.3</v>
      </c>
      <c r="K388">
        <v>1</v>
      </c>
      <c r="AW388">
        <v>151</v>
      </c>
      <c r="AX388">
        <v>151.1</v>
      </c>
      <c r="AZ388" s="33">
        <v>2</v>
      </c>
      <c r="BB388">
        <v>151</v>
      </c>
      <c r="BC388">
        <v>151.1</v>
      </c>
      <c r="BE388" t="str">
        <f t="shared" si="24"/>
        <v>151.1</v>
      </c>
      <c r="BF388">
        <v>2</v>
      </c>
      <c r="BM388">
        <v>177</v>
      </c>
      <c r="BN388">
        <v>177.1</v>
      </c>
      <c r="BP388" s="33">
        <v>2</v>
      </c>
      <c r="BR388">
        <v>177</v>
      </c>
      <c r="BS388">
        <v>177.1</v>
      </c>
      <c r="BU388" t="str">
        <f t="shared" si="25"/>
        <v>177.1</v>
      </c>
      <c r="BV388">
        <v>2</v>
      </c>
      <c r="CC388">
        <v>174</v>
      </c>
      <c r="CD388">
        <v>174.1</v>
      </c>
      <c r="CF388" s="33">
        <v>3</v>
      </c>
      <c r="CH388">
        <v>174</v>
      </c>
      <c r="CI388">
        <v>174.1</v>
      </c>
      <c r="CK388" t="str">
        <f t="shared" si="26"/>
        <v>174.1</v>
      </c>
      <c r="CL388">
        <v>3</v>
      </c>
    </row>
    <row r="389" spans="2:90" x14ac:dyDescent="0.25">
      <c r="B389">
        <v>86</v>
      </c>
      <c r="C389">
        <v>86.3</v>
      </c>
      <c r="D389" t="s">
        <v>468</v>
      </c>
      <c r="E389" s="33">
        <v>1</v>
      </c>
      <c r="G389">
        <v>86</v>
      </c>
      <c r="H389">
        <v>86.3</v>
      </c>
      <c r="I389" t="s">
        <v>468</v>
      </c>
      <c r="J389" t="str">
        <f t="shared" si="23"/>
        <v>86.3Connectivity</v>
      </c>
      <c r="K389">
        <v>1</v>
      </c>
      <c r="AW389">
        <v>151</v>
      </c>
      <c r="AX389">
        <v>151.1</v>
      </c>
      <c r="AY389" t="s">
        <v>42</v>
      </c>
      <c r="AZ389" s="33">
        <v>2</v>
      </c>
      <c r="BB389">
        <v>151</v>
      </c>
      <c r="BC389">
        <v>151.1</v>
      </c>
      <c r="BD389" t="s">
        <v>42</v>
      </c>
      <c r="BE389" t="str">
        <f t="shared" si="24"/>
        <v>151.1Pop_Den</v>
      </c>
      <c r="BF389">
        <v>2</v>
      </c>
      <c r="BM389">
        <v>177</v>
      </c>
      <c r="BN389">
        <v>177.1</v>
      </c>
      <c r="BO389" t="s">
        <v>17</v>
      </c>
      <c r="BP389" s="33">
        <v>1</v>
      </c>
      <c r="BR389">
        <v>177</v>
      </c>
      <c r="BS389">
        <v>177.1</v>
      </c>
      <c r="BT389" t="s">
        <v>17</v>
      </c>
      <c r="BU389" t="str">
        <f t="shared" si="25"/>
        <v>177.1Emp_Den</v>
      </c>
      <c r="BV389">
        <v>1</v>
      </c>
      <c r="CC389">
        <v>174</v>
      </c>
      <c r="CD389">
        <v>174.1</v>
      </c>
      <c r="CE389" t="s">
        <v>32</v>
      </c>
      <c r="CF389" s="33">
        <v>1</v>
      </c>
      <c r="CH389">
        <v>174</v>
      </c>
      <c r="CI389">
        <v>174.1</v>
      </c>
      <c r="CJ389" t="s">
        <v>32</v>
      </c>
      <c r="CK389" t="str">
        <f t="shared" si="26"/>
        <v>174.1Act_Den</v>
      </c>
      <c r="CL389">
        <v>1</v>
      </c>
    </row>
    <row r="390" spans="2:90" x14ac:dyDescent="0.25">
      <c r="B390">
        <v>86</v>
      </c>
      <c r="C390">
        <v>86.4</v>
      </c>
      <c r="E390" s="33">
        <v>2</v>
      </c>
      <c r="G390">
        <v>86</v>
      </c>
      <c r="H390">
        <v>86.4</v>
      </c>
      <c r="J390" t="str">
        <f t="shared" si="23"/>
        <v>86.4</v>
      </c>
      <c r="K390">
        <v>2</v>
      </c>
      <c r="AW390">
        <v>154</v>
      </c>
      <c r="AZ390" s="33">
        <v>6</v>
      </c>
      <c r="BB390">
        <v>154</v>
      </c>
      <c r="BE390" t="str">
        <f t="shared" si="24"/>
        <v/>
      </c>
      <c r="BF390">
        <v>6</v>
      </c>
      <c r="BM390">
        <v>177</v>
      </c>
      <c r="BN390">
        <v>177.1</v>
      </c>
      <c r="BO390" t="s">
        <v>645</v>
      </c>
      <c r="BP390" s="33">
        <v>1</v>
      </c>
      <c r="BR390">
        <v>177</v>
      </c>
      <c r="BS390">
        <v>177.1</v>
      </c>
      <c r="BT390" t="s">
        <v>645</v>
      </c>
      <c r="BU390" t="str">
        <f t="shared" si="25"/>
        <v>177.1Mix_Land</v>
      </c>
      <c r="BV390">
        <v>1</v>
      </c>
      <c r="CC390">
        <v>174</v>
      </c>
      <c r="CD390">
        <v>174.1</v>
      </c>
      <c r="CE390" t="s">
        <v>468</v>
      </c>
      <c r="CF390" s="33">
        <v>1</v>
      </c>
      <c r="CH390">
        <v>174</v>
      </c>
      <c r="CI390">
        <v>174.1</v>
      </c>
      <c r="CJ390" t="s">
        <v>468</v>
      </c>
      <c r="CK390" t="str">
        <f t="shared" si="26"/>
        <v>174.1Connectivity</v>
      </c>
      <c r="CL390">
        <v>1</v>
      </c>
    </row>
    <row r="391" spans="2:90" x14ac:dyDescent="0.25">
      <c r="B391">
        <v>86</v>
      </c>
      <c r="C391">
        <v>86.4</v>
      </c>
      <c r="D391" t="s">
        <v>17</v>
      </c>
      <c r="E391" s="33">
        <v>1</v>
      </c>
      <c r="G391">
        <v>86</v>
      </c>
      <c r="H391">
        <v>86.4</v>
      </c>
      <c r="I391" t="s">
        <v>17</v>
      </c>
      <c r="J391" t="str">
        <f t="shared" si="23"/>
        <v>86.4Emp_Den</v>
      </c>
      <c r="K391">
        <v>1</v>
      </c>
      <c r="AW391">
        <v>154</v>
      </c>
      <c r="AX391">
        <v>154.1</v>
      </c>
      <c r="AZ391" s="33">
        <v>6</v>
      </c>
      <c r="BB391">
        <v>154</v>
      </c>
      <c r="BC391">
        <v>154.1</v>
      </c>
      <c r="BE391" t="str">
        <f t="shared" si="24"/>
        <v>154.1</v>
      </c>
      <c r="BF391">
        <v>6</v>
      </c>
      <c r="BM391">
        <v>177</v>
      </c>
      <c r="BN391">
        <v>177.2</v>
      </c>
      <c r="BP391" s="33">
        <v>2</v>
      </c>
      <c r="BR391">
        <v>177</v>
      </c>
      <c r="BS391">
        <v>177.2</v>
      </c>
      <c r="BU391" t="str">
        <f t="shared" si="25"/>
        <v>177.2</v>
      </c>
      <c r="BV391">
        <v>2</v>
      </c>
      <c r="CC391">
        <v>174</v>
      </c>
      <c r="CD391">
        <v>174.1</v>
      </c>
      <c r="CE391" t="s">
        <v>645</v>
      </c>
      <c r="CF391" s="33">
        <v>1</v>
      </c>
      <c r="CH391">
        <v>174</v>
      </c>
      <c r="CI391">
        <v>174.1</v>
      </c>
      <c r="CJ391" t="s">
        <v>645</v>
      </c>
      <c r="CK391" t="str">
        <f t="shared" si="26"/>
        <v>174.1Mix_Land</v>
      </c>
      <c r="CL391">
        <v>1</v>
      </c>
    </row>
    <row r="392" spans="2:90" x14ac:dyDescent="0.25">
      <c r="B392">
        <v>86</v>
      </c>
      <c r="C392">
        <v>86.4</v>
      </c>
      <c r="D392" t="s">
        <v>709</v>
      </c>
      <c r="E392" s="33">
        <v>1</v>
      </c>
      <c r="G392">
        <v>86</v>
      </c>
      <c r="H392">
        <v>86.4</v>
      </c>
      <c r="I392" t="s">
        <v>709</v>
      </c>
      <c r="J392" t="str">
        <f t="shared" si="23"/>
        <v>86.4Local_Access</v>
      </c>
      <c r="K392">
        <v>1</v>
      </c>
      <c r="AW392">
        <v>154</v>
      </c>
      <c r="AX392">
        <v>154.1</v>
      </c>
      <c r="AY392" t="s">
        <v>350</v>
      </c>
      <c r="AZ392" s="33">
        <v>1</v>
      </c>
      <c r="BB392">
        <v>154</v>
      </c>
      <c r="BC392">
        <v>154.1</v>
      </c>
      <c r="BD392" t="s">
        <v>350</v>
      </c>
      <c r="BE392" t="str">
        <f t="shared" si="24"/>
        <v>154.1Balance</v>
      </c>
      <c r="BF392">
        <v>1</v>
      </c>
      <c r="BM392">
        <v>177</v>
      </c>
      <c r="BN392">
        <v>177.2</v>
      </c>
      <c r="BO392" t="s">
        <v>17</v>
      </c>
      <c r="BP392" s="33">
        <v>1</v>
      </c>
      <c r="BR392">
        <v>177</v>
      </c>
      <c r="BS392">
        <v>177.2</v>
      </c>
      <c r="BT392" t="s">
        <v>17</v>
      </c>
      <c r="BU392" t="str">
        <f t="shared" si="25"/>
        <v>177.2Emp_Den</v>
      </c>
      <c r="BV392">
        <v>1</v>
      </c>
      <c r="CC392">
        <v>176</v>
      </c>
      <c r="CF392" s="33">
        <v>5</v>
      </c>
      <c r="CH392">
        <v>176</v>
      </c>
      <c r="CK392" t="str">
        <f t="shared" si="26"/>
        <v/>
      </c>
      <c r="CL392">
        <v>5</v>
      </c>
    </row>
    <row r="393" spans="2:90" x14ac:dyDescent="0.25">
      <c r="B393">
        <v>88</v>
      </c>
      <c r="E393" s="33">
        <v>3</v>
      </c>
      <c r="G393">
        <v>88</v>
      </c>
      <c r="J393" t="str">
        <f t="shared" si="23"/>
        <v/>
      </c>
      <c r="K393">
        <v>3</v>
      </c>
      <c r="AW393">
        <v>154</v>
      </c>
      <c r="AX393">
        <v>154.1</v>
      </c>
      <c r="AY393" t="s">
        <v>88</v>
      </c>
      <c r="AZ393" s="33">
        <v>1</v>
      </c>
      <c r="BB393">
        <v>154</v>
      </c>
      <c r="BC393">
        <v>154.1</v>
      </c>
      <c r="BD393" t="s">
        <v>88</v>
      </c>
      <c r="BE393" t="str">
        <f t="shared" si="24"/>
        <v>154.1Comm_Den</v>
      </c>
      <c r="BF393">
        <v>1</v>
      </c>
      <c r="BM393">
        <v>177</v>
      </c>
      <c r="BN393">
        <v>177.2</v>
      </c>
      <c r="BO393" t="s">
        <v>645</v>
      </c>
      <c r="BP393" s="33">
        <v>1</v>
      </c>
      <c r="BR393">
        <v>177</v>
      </c>
      <c r="BS393">
        <v>177.2</v>
      </c>
      <c r="BT393" t="s">
        <v>645</v>
      </c>
      <c r="BU393" t="str">
        <f t="shared" si="25"/>
        <v>177.2Mix_Land</v>
      </c>
      <c r="BV393">
        <v>1</v>
      </c>
      <c r="CC393">
        <v>176</v>
      </c>
      <c r="CD393">
        <v>176.1</v>
      </c>
      <c r="CF393" s="33">
        <v>5</v>
      </c>
      <c r="CH393">
        <v>176</v>
      </c>
      <c r="CI393">
        <v>176.1</v>
      </c>
      <c r="CK393" t="str">
        <f t="shared" si="26"/>
        <v>176.1</v>
      </c>
      <c r="CL393">
        <v>5</v>
      </c>
    </row>
    <row r="394" spans="2:90" x14ac:dyDescent="0.25">
      <c r="B394">
        <v>88</v>
      </c>
      <c r="C394">
        <v>88.1</v>
      </c>
      <c r="E394" s="33">
        <v>3</v>
      </c>
      <c r="G394">
        <v>88</v>
      </c>
      <c r="H394">
        <v>88.1</v>
      </c>
      <c r="J394" t="str">
        <f t="shared" ref="J394:J457" si="27">H394&amp;""&amp;I394</f>
        <v>88.1</v>
      </c>
      <c r="K394">
        <v>3</v>
      </c>
      <c r="AW394">
        <v>154</v>
      </c>
      <c r="AX394">
        <v>154.1</v>
      </c>
      <c r="AY394" t="s">
        <v>468</v>
      </c>
      <c r="AZ394" s="33">
        <v>1</v>
      </c>
      <c r="BB394">
        <v>154</v>
      </c>
      <c r="BC394">
        <v>154.1</v>
      </c>
      <c r="BD394" t="s">
        <v>468</v>
      </c>
      <c r="BE394" t="str">
        <f t="shared" ref="BE394:BE457" si="28">BC394&amp;""&amp;BD394</f>
        <v>154.1Connectivity</v>
      </c>
      <c r="BF394">
        <v>1</v>
      </c>
      <c r="BM394">
        <v>177</v>
      </c>
      <c r="BN394">
        <v>177.3</v>
      </c>
      <c r="BP394" s="33">
        <v>2</v>
      </c>
      <c r="BR394">
        <v>177</v>
      </c>
      <c r="BS394">
        <v>177.3</v>
      </c>
      <c r="BU394" t="str">
        <f t="shared" ref="BU394:BU415" si="29">BS394&amp;""&amp;BT394</f>
        <v>177.3</v>
      </c>
      <c r="BV394">
        <v>2</v>
      </c>
      <c r="CC394">
        <v>176</v>
      </c>
      <c r="CD394">
        <v>176.1</v>
      </c>
      <c r="CE394" t="s">
        <v>88</v>
      </c>
      <c r="CF394" s="33">
        <v>1</v>
      </c>
      <c r="CH394">
        <v>176</v>
      </c>
      <c r="CI394">
        <v>176.1</v>
      </c>
      <c r="CJ394" t="s">
        <v>88</v>
      </c>
      <c r="CK394" t="str">
        <f t="shared" ref="CK394:CK445" si="30">CI394&amp;""&amp;CJ394</f>
        <v>176.1Comm_Den</v>
      </c>
      <c r="CL394">
        <v>1</v>
      </c>
    </row>
    <row r="395" spans="2:90" x14ac:dyDescent="0.25">
      <c r="B395">
        <v>88</v>
      </c>
      <c r="C395">
        <v>88.1</v>
      </c>
      <c r="D395" t="s">
        <v>17</v>
      </c>
      <c r="E395" s="33">
        <v>1</v>
      </c>
      <c r="G395">
        <v>88</v>
      </c>
      <c r="H395">
        <v>88.1</v>
      </c>
      <c r="I395" t="s">
        <v>17</v>
      </c>
      <c r="J395" t="str">
        <f t="shared" si="27"/>
        <v>88.1Emp_Den</v>
      </c>
      <c r="K395">
        <v>1</v>
      </c>
      <c r="AW395">
        <v>154</v>
      </c>
      <c r="AX395">
        <v>154.1</v>
      </c>
      <c r="AY395" t="s">
        <v>17</v>
      </c>
      <c r="AZ395" s="33">
        <v>1</v>
      </c>
      <c r="BB395">
        <v>154</v>
      </c>
      <c r="BC395">
        <v>154.1</v>
      </c>
      <c r="BD395" t="s">
        <v>17</v>
      </c>
      <c r="BE395" t="str">
        <f t="shared" si="28"/>
        <v>154.1Emp_Den</v>
      </c>
      <c r="BF395">
        <v>1</v>
      </c>
      <c r="BM395">
        <v>177</v>
      </c>
      <c r="BN395">
        <v>177.3</v>
      </c>
      <c r="BO395" t="s">
        <v>17</v>
      </c>
      <c r="BP395" s="33">
        <v>1</v>
      </c>
      <c r="BR395">
        <v>177</v>
      </c>
      <c r="BS395">
        <v>177.3</v>
      </c>
      <c r="BT395" t="s">
        <v>17</v>
      </c>
      <c r="BU395" t="str">
        <f t="shared" si="29"/>
        <v>177.3Emp_Den</v>
      </c>
      <c r="BV395">
        <v>1</v>
      </c>
      <c r="CC395">
        <v>176</v>
      </c>
      <c r="CD395">
        <v>176.1</v>
      </c>
      <c r="CE395" t="s">
        <v>17</v>
      </c>
      <c r="CF395" s="33">
        <v>1</v>
      </c>
      <c r="CH395">
        <v>176</v>
      </c>
      <c r="CI395">
        <v>176.1</v>
      </c>
      <c r="CJ395" t="s">
        <v>17</v>
      </c>
      <c r="CK395" t="str">
        <f t="shared" si="30"/>
        <v>176.1Emp_Den</v>
      </c>
      <c r="CL395">
        <v>1</v>
      </c>
    </row>
    <row r="396" spans="2:90" x14ac:dyDescent="0.25">
      <c r="B396">
        <v>88</v>
      </c>
      <c r="C396">
        <v>88.1</v>
      </c>
      <c r="D396" t="s">
        <v>645</v>
      </c>
      <c r="E396" s="33">
        <v>1</v>
      </c>
      <c r="G396">
        <v>88</v>
      </c>
      <c r="H396">
        <v>88.1</v>
      </c>
      <c r="I396" t="s">
        <v>645</v>
      </c>
      <c r="J396" t="str">
        <f t="shared" si="27"/>
        <v>88.1Mix_Land</v>
      </c>
      <c r="K396">
        <v>1</v>
      </c>
      <c r="AW396">
        <v>154</v>
      </c>
      <c r="AX396">
        <v>154.1</v>
      </c>
      <c r="AY396" t="s">
        <v>645</v>
      </c>
      <c r="AZ396" s="33">
        <v>1</v>
      </c>
      <c r="BB396">
        <v>154</v>
      </c>
      <c r="BC396">
        <v>154.1</v>
      </c>
      <c r="BD396" t="s">
        <v>645</v>
      </c>
      <c r="BE396" t="str">
        <f t="shared" si="28"/>
        <v>154.1Mix_Land</v>
      </c>
      <c r="BF396">
        <v>1</v>
      </c>
      <c r="BM396">
        <v>177</v>
      </c>
      <c r="BN396">
        <v>177.3</v>
      </c>
      <c r="BO396" t="s">
        <v>645</v>
      </c>
      <c r="BP396" s="33">
        <v>1</v>
      </c>
      <c r="BR396">
        <v>177</v>
      </c>
      <c r="BS396">
        <v>177.3</v>
      </c>
      <c r="BT396" t="s">
        <v>645</v>
      </c>
      <c r="BU396" t="str">
        <f t="shared" si="29"/>
        <v>177.3Mix_Land</v>
      </c>
      <c r="BV396">
        <v>1</v>
      </c>
      <c r="CC396">
        <v>176</v>
      </c>
      <c r="CD396">
        <v>176.1</v>
      </c>
      <c r="CE396" t="s">
        <v>645</v>
      </c>
      <c r="CF396" s="33">
        <v>1</v>
      </c>
      <c r="CH396">
        <v>176</v>
      </c>
      <c r="CI396">
        <v>176.1</v>
      </c>
      <c r="CJ396" t="s">
        <v>645</v>
      </c>
      <c r="CK396" t="str">
        <f t="shared" si="30"/>
        <v>176.1Mix_Land</v>
      </c>
      <c r="CL396">
        <v>1</v>
      </c>
    </row>
    <row r="397" spans="2:90" x14ac:dyDescent="0.25">
      <c r="B397">
        <v>88</v>
      </c>
      <c r="C397">
        <v>88.1</v>
      </c>
      <c r="D397" t="s">
        <v>42</v>
      </c>
      <c r="E397" s="33">
        <v>1</v>
      </c>
      <c r="G397">
        <v>88</v>
      </c>
      <c r="H397">
        <v>88.1</v>
      </c>
      <c r="I397" t="s">
        <v>42</v>
      </c>
      <c r="J397" t="str">
        <f t="shared" si="27"/>
        <v>88.1Pop_Den</v>
      </c>
      <c r="K397">
        <v>1</v>
      </c>
      <c r="AW397">
        <v>154</v>
      </c>
      <c r="AX397">
        <v>154.1</v>
      </c>
      <c r="AY397" t="s">
        <v>42</v>
      </c>
      <c r="AZ397" s="33">
        <v>1</v>
      </c>
      <c r="BB397">
        <v>154</v>
      </c>
      <c r="BC397">
        <v>154.1</v>
      </c>
      <c r="BD397" t="s">
        <v>42</v>
      </c>
      <c r="BE397" t="str">
        <f t="shared" si="28"/>
        <v>154.1Pop_Den</v>
      </c>
      <c r="BF397">
        <v>1</v>
      </c>
      <c r="BM397">
        <v>178</v>
      </c>
      <c r="BP397" s="33">
        <v>8</v>
      </c>
      <c r="BR397">
        <v>178</v>
      </c>
      <c r="BU397" t="str">
        <f t="shared" si="29"/>
        <v/>
      </c>
      <c r="BV397">
        <v>8</v>
      </c>
      <c r="CC397">
        <v>176</v>
      </c>
      <c r="CD397">
        <v>176.1</v>
      </c>
      <c r="CE397" t="s">
        <v>42</v>
      </c>
      <c r="CF397" s="33">
        <v>2</v>
      </c>
      <c r="CH397">
        <v>176</v>
      </c>
      <c r="CI397">
        <v>176.1</v>
      </c>
      <c r="CJ397" t="s">
        <v>42</v>
      </c>
      <c r="CK397" t="str">
        <f t="shared" si="30"/>
        <v>176.1Pop_Den</v>
      </c>
      <c r="CL397">
        <v>2</v>
      </c>
    </row>
    <row r="398" spans="2:90" x14ac:dyDescent="0.25">
      <c r="B398">
        <v>89</v>
      </c>
      <c r="E398" s="33">
        <v>1</v>
      </c>
      <c r="G398">
        <v>89</v>
      </c>
      <c r="J398" t="str">
        <f t="shared" si="27"/>
        <v/>
      </c>
      <c r="K398">
        <v>1</v>
      </c>
      <c r="AW398">
        <v>155</v>
      </c>
      <c r="AZ398" s="33">
        <v>3</v>
      </c>
      <c r="BB398">
        <v>155</v>
      </c>
      <c r="BE398" t="str">
        <f t="shared" si="28"/>
        <v/>
      </c>
      <c r="BF398">
        <v>3</v>
      </c>
      <c r="BM398">
        <v>178</v>
      </c>
      <c r="BN398">
        <v>178.1</v>
      </c>
      <c r="BP398" s="33">
        <v>4</v>
      </c>
      <c r="BR398">
        <v>178</v>
      </c>
      <c r="BS398">
        <v>178.1</v>
      </c>
      <c r="BU398" t="str">
        <f t="shared" si="29"/>
        <v>178.1</v>
      </c>
      <c r="BV398">
        <v>4</v>
      </c>
      <c r="CC398">
        <v>177</v>
      </c>
      <c r="CF398" s="33">
        <v>6</v>
      </c>
      <c r="CH398">
        <v>177</v>
      </c>
      <c r="CK398" t="str">
        <f t="shared" si="30"/>
        <v/>
      </c>
      <c r="CL398">
        <v>6</v>
      </c>
    </row>
    <row r="399" spans="2:90" x14ac:dyDescent="0.25">
      <c r="B399">
        <v>89</v>
      </c>
      <c r="C399">
        <v>89.2</v>
      </c>
      <c r="E399" s="33">
        <v>1</v>
      </c>
      <c r="G399">
        <v>89</v>
      </c>
      <c r="H399">
        <v>89.2</v>
      </c>
      <c r="J399" t="str">
        <f t="shared" si="27"/>
        <v>89.2</v>
      </c>
      <c r="K399">
        <v>1</v>
      </c>
      <c r="AW399">
        <v>155</v>
      </c>
      <c r="AX399">
        <v>155.1</v>
      </c>
      <c r="AZ399" s="33">
        <v>3</v>
      </c>
      <c r="BB399">
        <v>155</v>
      </c>
      <c r="BC399">
        <v>155.1</v>
      </c>
      <c r="BE399" t="str">
        <f t="shared" si="28"/>
        <v>155.1</v>
      </c>
      <c r="BF399">
        <v>3</v>
      </c>
      <c r="BM399">
        <v>178</v>
      </c>
      <c r="BN399">
        <v>178.1</v>
      </c>
      <c r="BO399" t="s">
        <v>32</v>
      </c>
      <c r="BP399" s="33">
        <v>1</v>
      </c>
      <c r="BR399">
        <v>178</v>
      </c>
      <c r="BS399">
        <v>178.1</v>
      </c>
      <c r="BT399" t="s">
        <v>32</v>
      </c>
      <c r="BU399" t="str">
        <f t="shared" si="29"/>
        <v>178.1Act_Den</v>
      </c>
      <c r="BV399">
        <v>1</v>
      </c>
      <c r="CC399">
        <v>177</v>
      </c>
      <c r="CD399">
        <v>177.1</v>
      </c>
      <c r="CF399" s="33">
        <v>2</v>
      </c>
      <c r="CH399">
        <v>177</v>
      </c>
      <c r="CI399">
        <v>177.1</v>
      </c>
      <c r="CK399" t="str">
        <f t="shared" si="30"/>
        <v>177.1</v>
      </c>
      <c r="CL399">
        <v>2</v>
      </c>
    </row>
    <row r="400" spans="2:90" x14ac:dyDescent="0.25">
      <c r="B400">
        <v>89</v>
      </c>
      <c r="C400">
        <v>89.2</v>
      </c>
      <c r="D400" t="s">
        <v>17</v>
      </c>
      <c r="E400" s="33">
        <v>1</v>
      </c>
      <c r="G400">
        <v>89</v>
      </c>
      <c r="H400">
        <v>89.2</v>
      </c>
      <c r="I400" t="s">
        <v>17</v>
      </c>
      <c r="J400" t="str">
        <f t="shared" si="27"/>
        <v>89.2Emp_Den</v>
      </c>
      <c r="K400">
        <v>1</v>
      </c>
      <c r="AW400">
        <v>155</v>
      </c>
      <c r="AX400">
        <v>155.1</v>
      </c>
      <c r="AY400" t="s">
        <v>1401</v>
      </c>
      <c r="AZ400" s="33">
        <v>1</v>
      </c>
      <c r="BB400">
        <v>155</v>
      </c>
      <c r="BC400">
        <v>155.1</v>
      </c>
      <c r="BD400" t="s">
        <v>1401</v>
      </c>
      <c r="BE400" t="str">
        <f t="shared" si="28"/>
        <v>155.1Centrality</v>
      </c>
      <c r="BF400">
        <v>1</v>
      </c>
      <c r="BM400">
        <v>178</v>
      </c>
      <c r="BN400">
        <v>178.1</v>
      </c>
      <c r="BO400" t="s">
        <v>1401</v>
      </c>
      <c r="BP400" s="33">
        <v>1</v>
      </c>
      <c r="BR400">
        <v>178</v>
      </c>
      <c r="BS400">
        <v>178.1</v>
      </c>
      <c r="BT400" t="s">
        <v>1401</v>
      </c>
      <c r="BU400" t="str">
        <f t="shared" si="29"/>
        <v>178.1Centrality</v>
      </c>
      <c r="BV400">
        <v>1</v>
      </c>
      <c r="CC400">
        <v>177</v>
      </c>
      <c r="CD400">
        <v>177.1</v>
      </c>
      <c r="CE400" t="s">
        <v>17</v>
      </c>
      <c r="CF400" s="33">
        <v>1</v>
      </c>
      <c r="CH400">
        <v>177</v>
      </c>
      <c r="CI400">
        <v>177.1</v>
      </c>
      <c r="CJ400" t="s">
        <v>17</v>
      </c>
      <c r="CK400" t="str">
        <f t="shared" si="30"/>
        <v>177.1Emp_Den</v>
      </c>
      <c r="CL400">
        <v>1</v>
      </c>
    </row>
    <row r="401" spans="2:90" x14ac:dyDescent="0.25">
      <c r="B401">
        <v>91</v>
      </c>
      <c r="E401" s="33">
        <v>3</v>
      </c>
      <c r="G401">
        <v>91</v>
      </c>
      <c r="J401" t="str">
        <f t="shared" si="27"/>
        <v/>
      </c>
      <c r="K401">
        <v>3</v>
      </c>
      <c r="AW401">
        <v>155</v>
      </c>
      <c r="AX401">
        <v>155.1</v>
      </c>
      <c r="AY401" t="s">
        <v>17</v>
      </c>
      <c r="AZ401" s="33">
        <v>1</v>
      </c>
      <c r="BB401">
        <v>155</v>
      </c>
      <c r="BC401">
        <v>155.1</v>
      </c>
      <c r="BD401" t="s">
        <v>17</v>
      </c>
      <c r="BE401" t="str">
        <f t="shared" si="28"/>
        <v>155.1Emp_Den</v>
      </c>
      <c r="BF401">
        <v>1</v>
      </c>
      <c r="BM401">
        <v>178</v>
      </c>
      <c r="BN401">
        <v>178.1</v>
      </c>
      <c r="BO401" t="s">
        <v>468</v>
      </c>
      <c r="BP401" s="33">
        <v>1</v>
      </c>
      <c r="BR401">
        <v>178</v>
      </c>
      <c r="BS401">
        <v>178.1</v>
      </c>
      <c r="BT401" t="s">
        <v>468</v>
      </c>
      <c r="BU401" t="str">
        <f t="shared" si="29"/>
        <v>178.1Connectivity</v>
      </c>
      <c r="BV401">
        <v>1</v>
      </c>
      <c r="CC401">
        <v>177</v>
      </c>
      <c r="CD401">
        <v>177.1</v>
      </c>
      <c r="CE401" t="s">
        <v>645</v>
      </c>
      <c r="CF401" s="33">
        <v>1</v>
      </c>
      <c r="CH401">
        <v>177</v>
      </c>
      <c r="CI401">
        <v>177.1</v>
      </c>
      <c r="CJ401" t="s">
        <v>645</v>
      </c>
      <c r="CK401" t="str">
        <f t="shared" si="30"/>
        <v>177.1Mix_Land</v>
      </c>
      <c r="CL401">
        <v>1</v>
      </c>
    </row>
    <row r="402" spans="2:90" x14ac:dyDescent="0.25">
      <c r="B402">
        <v>91</v>
      </c>
      <c r="C402">
        <v>91.1</v>
      </c>
      <c r="E402" s="33">
        <v>3</v>
      </c>
      <c r="G402">
        <v>91</v>
      </c>
      <c r="H402">
        <v>91.1</v>
      </c>
      <c r="J402" t="str">
        <f t="shared" si="27"/>
        <v>91.1</v>
      </c>
      <c r="K402">
        <v>3</v>
      </c>
      <c r="AW402">
        <v>155</v>
      </c>
      <c r="AX402">
        <v>155.1</v>
      </c>
      <c r="AY402" t="s">
        <v>42</v>
      </c>
      <c r="AZ402" s="33">
        <v>1</v>
      </c>
      <c r="BB402">
        <v>155</v>
      </c>
      <c r="BC402">
        <v>155.1</v>
      </c>
      <c r="BD402" t="s">
        <v>42</v>
      </c>
      <c r="BE402" t="str">
        <f t="shared" si="28"/>
        <v>155.1Pop_Den</v>
      </c>
      <c r="BF402">
        <v>1</v>
      </c>
      <c r="BM402">
        <v>178</v>
      </c>
      <c r="BN402">
        <v>178.1</v>
      </c>
      <c r="BO402" t="s">
        <v>645</v>
      </c>
      <c r="BP402" s="33">
        <v>1</v>
      </c>
      <c r="BR402">
        <v>178</v>
      </c>
      <c r="BS402">
        <v>178.1</v>
      </c>
      <c r="BT402" t="s">
        <v>645</v>
      </c>
      <c r="BU402" t="str">
        <f t="shared" si="29"/>
        <v>178.1Mix_Land</v>
      </c>
      <c r="BV402">
        <v>1</v>
      </c>
      <c r="CC402">
        <v>177</v>
      </c>
      <c r="CD402">
        <v>177.2</v>
      </c>
      <c r="CF402" s="33">
        <v>2</v>
      </c>
      <c r="CH402">
        <v>177</v>
      </c>
      <c r="CI402">
        <v>177.2</v>
      </c>
      <c r="CK402" t="str">
        <f t="shared" si="30"/>
        <v>177.2</v>
      </c>
      <c r="CL402">
        <v>2</v>
      </c>
    </row>
    <row r="403" spans="2:90" x14ac:dyDescent="0.25">
      <c r="B403">
        <v>91</v>
      </c>
      <c r="C403">
        <v>91.1</v>
      </c>
      <c r="D403" t="s">
        <v>709</v>
      </c>
      <c r="E403" s="33">
        <v>3</v>
      </c>
      <c r="G403">
        <v>91</v>
      </c>
      <c r="H403">
        <v>91.1</v>
      </c>
      <c r="I403" t="s">
        <v>709</v>
      </c>
      <c r="J403" t="str">
        <f t="shared" si="27"/>
        <v>91.1Local_Access</v>
      </c>
      <c r="K403">
        <v>3</v>
      </c>
      <c r="AW403">
        <v>160</v>
      </c>
      <c r="AZ403" s="33">
        <v>4</v>
      </c>
      <c r="BB403">
        <v>160</v>
      </c>
      <c r="BE403" t="str">
        <f t="shared" si="28"/>
        <v/>
      </c>
      <c r="BF403">
        <v>4</v>
      </c>
      <c r="BM403">
        <v>178</v>
      </c>
      <c r="BN403">
        <v>178.2</v>
      </c>
      <c r="BP403" s="33">
        <v>4</v>
      </c>
      <c r="BR403">
        <v>178</v>
      </c>
      <c r="BS403">
        <v>178.2</v>
      </c>
      <c r="BU403" t="str">
        <f t="shared" si="29"/>
        <v>178.2</v>
      </c>
      <c r="BV403">
        <v>4</v>
      </c>
      <c r="CC403">
        <v>177</v>
      </c>
      <c r="CD403">
        <v>177.2</v>
      </c>
      <c r="CE403" t="s">
        <v>17</v>
      </c>
      <c r="CF403" s="33">
        <v>1</v>
      </c>
      <c r="CH403">
        <v>177</v>
      </c>
      <c r="CI403">
        <v>177.2</v>
      </c>
      <c r="CJ403" t="s">
        <v>17</v>
      </c>
      <c r="CK403" t="str">
        <f t="shared" si="30"/>
        <v>177.2Emp_Den</v>
      </c>
      <c r="CL403">
        <v>1</v>
      </c>
    </row>
    <row r="404" spans="2:90" x14ac:dyDescent="0.25">
      <c r="B404">
        <v>93</v>
      </c>
      <c r="E404" s="33">
        <v>3</v>
      </c>
      <c r="G404">
        <v>93</v>
      </c>
      <c r="J404" t="str">
        <f t="shared" si="27"/>
        <v/>
      </c>
      <c r="K404">
        <v>3</v>
      </c>
      <c r="AW404">
        <v>160</v>
      </c>
      <c r="AX404">
        <v>160.1</v>
      </c>
      <c r="AZ404" s="33">
        <v>3</v>
      </c>
      <c r="BB404">
        <v>160</v>
      </c>
      <c r="BC404">
        <v>160.1</v>
      </c>
      <c r="BE404" t="str">
        <f t="shared" si="28"/>
        <v>160.1</v>
      </c>
      <c r="BF404">
        <v>3</v>
      </c>
      <c r="BM404">
        <v>178</v>
      </c>
      <c r="BN404">
        <v>178.2</v>
      </c>
      <c r="BO404" t="s">
        <v>32</v>
      </c>
      <c r="BP404" s="33">
        <v>1</v>
      </c>
      <c r="BR404">
        <v>178</v>
      </c>
      <c r="BS404">
        <v>178.2</v>
      </c>
      <c r="BT404" t="s">
        <v>32</v>
      </c>
      <c r="BU404" t="str">
        <f t="shared" si="29"/>
        <v>178.2Act_Den</v>
      </c>
      <c r="BV404">
        <v>1</v>
      </c>
      <c r="CC404">
        <v>177</v>
      </c>
      <c r="CD404">
        <v>177.2</v>
      </c>
      <c r="CE404" t="s">
        <v>645</v>
      </c>
      <c r="CF404" s="33">
        <v>1</v>
      </c>
      <c r="CH404">
        <v>177</v>
      </c>
      <c r="CI404">
        <v>177.2</v>
      </c>
      <c r="CJ404" t="s">
        <v>645</v>
      </c>
      <c r="CK404" t="str">
        <f t="shared" si="30"/>
        <v>177.2Mix_Land</v>
      </c>
      <c r="CL404">
        <v>1</v>
      </c>
    </row>
    <row r="405" spans="2:90" x14ac:dyDescent="0.25">
      <c r="B405">
        <v>93</v>
      </c>
      <c r="C405">
        <v>93.1</v>
      </c>
      <c r="E405" s="33">
        <v>3</v>
      </c>
      <c r="G405">
        <v>93</v>
      </c>
      <c r="H405">
        <v>93.1</v>
      </c>
      <c r="J405" t="str">
        <f t="shared" si="27"/>
        <v>93.1</v>
      </c>
      <c r="K405">
        <v>3</v>
      </c>
      <c r="AW405">
        <v>160</v>
      </c>
      <c r="AX405">
        <v>160.1</v>
      </c>
      <c r="AY405" t="s">
        <v>88</v>
      </c>
      <c r="AZ405" s="33">
        <v>2</v>
      </c>
      <c r="BB405">
        <v>160</v>
      </c>
      <c r="BC405">
        <v>160.1</v>
      </c>
      <c r="BD405" t="s">
        <v>88</v>
      </c>
      <c r="BE405" t="str">
        <f t="shared" si="28"/>
        <v>160.1Comm_Den</v>
      </c>
      <c r="BF405">
        <v>2</v>
      </c>
      <c r="BM405">
        <v>178</v>
      </c>
      <c r="BN405">
        <v>178.2</v>
      </c>
      <c r="BO405" t="s">
        <v>1401</v>
      </c>
      <c r="BP405" s="33">
        <v>1</v>
      </c>
      <c r="BR405">
        <v>178</v>
      </c>
      <c r="BS405">
        <v>178.2</v>
      </c>
      <c r="BT405" t="s">
        <v>1401</v>
      </c>
      <c r="BU405" t="str">
        <f t="shared" si="29"/>
        <v>178.2Centrality</v>
      </c>
      <c r="BV405">
        <v>1</v>
      </c>
      <c r="CC405">
        <v>177</v>
      </c>
      <c r="CD405">
        <v>177.3</v>
      </c>
      <c r="CF405" s="33">
        <v>2</v>
      </c>
      <c r="CH405">
        <v>177</v>
      </c>
      <c r="CI405">
        <v>177.3</v>
      </c>
      <c r="CK405" t="str">
        <f t="shared" si="30"/>
        <v>177.3</v>
      </c>
      <c r="CL405">
        <v>2</v>
      </c>
    </row>
    <row r="406" spans="2:90" x14ac:dyDescent="0.25">
      <c r="B406">
        <v>93</v>
      </c>
      <c r="C406">
        <v>93.1</v>
      </c>
      <c r="D406" t="s">
        <v>350</v>
      </c>
      <c r="E406" s="33">
        <v>1</v>
      </c>
      <c r="G406">
        <v>93</v>
      </c>
      <c r="H406">
        <v>93.1</v>
      </c>
      <c r="I406" t="s">
        <v>350</v>
      </c>
      <c r="J406" t="str">
        <f t="shared" si="27"/>
        <v>93.1Balance</v>
      </c>
      <c r="K406">
        <v>1</v>
      </c>
      <c r="AW406">
        <v>160</v>
      </c>
      <c r="AX406">
        <v>160.1</v>
      </c>
      <c r="AY406" t="s">
        <v>645</v>
      </c>
      <c r="AZ406" s="33">
        <v>1</v>
      </c>
      <c r="BB406">
        <v>160</v>
      </c>
      <c r="BC406">
        <v>160.1</v>
      </c>
      <c r="BD406" t="s">
        <v>645</v>
      </c>
      <c r="BE406" t="str">
        <f t="shared" si="28"/>
        <v>160.1Mix_Land</v>
      </c>
      <c r="BF406">
        <v>1</v>
      </c>
      <c r="BM406">
        <v>178</v>
      </c>
      <c r="BN406">
        <v>178.2</v>
      </c>
      <c r="BO406" t="s">
        <v>468</v>
      </c>
      <c r="BP406" s="33">
        <v>1</v>
      </c>
      <c r="BR406">
        <v>178</v>
      </c>
      <c r="BS406">
        <v>178.2</v>
      </c>
      <c r="BT406" t="s">
        <v>468</v>
      </c>
      <c r="BU406" t="str">
        <f t="shared" si="29"/>
        <v>178.2Connectivity</v>
      </c>
      <c r="BV406">
        <v>1</v>
      </c>
      <c r="CC406">
        <v>177</v>
      </c>
      <c r="CD406">
        <v>177.3</v>
      </c>
      <c r="CE406" t="s">
        <v>17</v>
      </c>
      <c r="CF406" s="33">
        <v>1</v>
      </c>
      <c r="CH406">
        <v>177</v>
      </c>
      <c r="CI406">
        <v>177.3</v>
      </c>
      <c r="CJ406" t="s">
        <v>17</v>
      </c>
      <c r="CK406" t="str">
        <f t="shared" si="30"/>
        <v>177.3Emp_Den</v>
      </c>
      <c r="CL406">
        <v>1</v>
      </c>
    </row>
    <row r="407" spans="2:90" x14ac:dyDescent="0.25">
      <c r="B407">
        <v>93</v>
      </c>
      <c r="C407">
        <v>93.1</v>
      </c>
      <c r="D407" t="s">
        <v>88</v>
      </c>
      <c r="E407" s="33">
        <v>1</v>
      </c>
      <c r="G407">
        <v>93</v>
      </c>
      <c r="H407">
        <v>93.1</v>
      </c>
      <c r="I407" t="s">
        <v>88</v>
      </c>
      <c r="J407" t="str">
        <f t="shared" si="27"/>
        <v>93.1Comm_Den</v>
      </c>
      <c r="K407">
        <v>1</v>
      </c>
      <c r="AW407">
        <v>160</v>
      </c>
      <c r="AX407">
        <v>160.19999999999999</v>
      </c>
      <c r="AZ407" s="33">
        <v>1</v>
      </c>
      <c r="BB407">
        <v>160</v>
      </c>
      <c r="BC407">
        <v>160.19999999999999</v>
      </c>
      <c r="BE407" t="str">
        <f t="shared" si="28"/>
        <v>160.2</v>
      </c>
      <c r="BF407">
        <v>1</v>
      </c>
      <c r="BM407">
        <v>178</v>
      </c>
      <c r="BN407">
        <v>178.2</v>
      </c>
      <c r="BO407" t="s">
        <v>645</v>
      </c>
      <c r="BP407" s="33">
        <v>1</v>
      </c>
      <c r="BR407">
        <v>178</v>
      </c>
      <c r="BS407">
        <v>178.2</v>
      </c>
      <c r="BT407" t="s">
        <v>645</v>
      </c>
      <c r="BU407" t="str">
        <f t="shared" si="29"/>
        <v>178.2Mix_Land</v>
      </c>
      <c r="BV407">
        <v>1</v>
      </c>
      <c r="CC407">
        <v>177</v>
      </c>
      <c r="CD407">
        <v>177.3</v>
      </c>
      <c r="CE407" t="s">
        <v>645</v>
      </c>
      <c r="CF407" s="33">
        <v>1</v>
      </c>
      <c r="CH407">
        <v>177</v>
      </c>
      <c r="CI407">
        <v>177.3</v>
      </c>
      <c r="CJ407" t="s">
        <v>645</v>
      </c>
      <c r="CK407" t="str">
        <f t="shared" si="30"/>
        <v>177.3Mix_Land</v>
      </c>
      <c r="CL407">
        <v>1</v>
      </c>
    </row>
    <row r="408" spans="2:90" x14ac:dyDescent="0.25">
      <c r="B408">
        <v>93</v>
      </c>
      <c r="C408">
        <v>93.1</v>
      </c>
      <c r="D408" t="s">
        <v>42</v>
      </c>
      <c r="E408" s="33">
        <v>1</v>
      </c>
      <c r="G408">
        <v>93</v>
      </c>
      <c r="H408">
        <v>93.1</v>
      </c>
      <c r="I408" t="s">
        <v>42</v>
      </c>
      <c r="J408" t="str">
        <f t="shared" si="27"/>
        <v>93.1Pop_Den</v>
      </c>
      <c r="K408">
        <v>1</v>
      </c>
      <c r="AW408">
        <v>160</v>
      </c>
      <c r="AX408">
        <v>160.19999999999999</v>
      </c>
      <c r="AY408" t="s">
        <v>88</v>
      </c>
      <c r="AZ408" s="33">
        <v>1</v>
      </c>
      <c r="BB408">
        <v>160</v>
      </c>
      <c r="BC408">
        <v>160.19999999999999</v>
      </c>
      <c r="BD408" t="s">
        <v>88</v>
      </c>
      <c r="BE408" t="str">
        <f t="shared" si="28"/>
        <v>160.2Comm_Den</v>
      </c>
      <c r="BF408">
        <v>1</v>
      </c>
      <c r="BM408">
        <v>184</v>
      </c>
      <c r="BP408" s="33">
        <v>4</v>
      </c>
      <c r="BR408">
        <v>184</v>
      </c>
      <c r="BU408" t="str">
        <f t="shared" si="29"/>
        <v/>
      </c>
      <c r="BV408">
        <v>4</v>
      </c>
      <c r="CC408">
        <v>178</v>
      </c>
      <c r="CF408" s="33">
        <v>8</v>
      </c>
      <c r="CH408">
        <v>178</v>
      </c>
      <c r="CK408" t="str">
        <f t="shared" si="30"/>
        <v/>
      </c>
      <c r="CL408">
        <v>8</v>
      </c>
    </row>
    <row r="409" spans="2:90" x14ac:dyDescent="0.25">
      <c r="B409">
        <v>97</v>
      </c>
      <c r="E409" s="33">
        <v>5</v>
      </c>
      <c r="G409">
        <v>97</v>
      </c>
      <c r="J409" t="str">
        <f t="shared" si="27"/>
        <v/>
      </c>
      <c r="K409">
        <v>5</v>
      </c>
      <c r="AW409">
        <v>161</v>
      </c>
      <c r="AZ409" s="33">
        <v>1</v>
      </c>
      <c r="BB409">
        <v>161</v>
      </c>
      <c r="BE409" t="str">
        <f t="shared" si="28"/>
        <v/>
      </c>
      <c r="BF409">
        <v>1</v>
      </c>
      <c r="BM409">
        <v>184</v>
      </c>
      <c r="BN409">
        <v>184.1</v>
      </c>
      <c r="BP409" s="33">
        <v>2</v>
      </c>
      <c r="BR409">
        <v>184</v>
      </c>
      <c r="BS409">
        <v>184.1</v>
      </c>
      <c r="BU409" t="str">
        <f t="shared" si="29"/>
        <v>184.1</v>
      </c>
      <c r="BV409">
        <v>2</v>
      </c>
      <c r="CC409">
        <v>178</v>
      </c>
      <c r="CD409">
        <v>178.1</v>
      </c>
      <c r="CF409" s="33">
        <v>4</v>
      </c>
      <c r="CH409">
        <v>178</v>
      </c>
      <c r="CI409">
        <v>178.1</v>
      </c>
      <c r="CK409" t="str">
        <f t="shared" si="30"/>
        <v>178.1</v>
      </c>
      <c r="CL409">
        <v>4</v>
      </c>
    </row>
    <row r="410" spans="2:90" x14ac:dyDescent="0.25">
      <c r="B410">
        <v>97</v>
      </c>
      <c r="C410">
        <v>97.1</v>
      </c>
      <c r="E410" s="33">
        <v>2</v>
      </c>
      <c r="G410">
        <v>97</v>
      </c>
      <c r="H410">
        <v>97.1</v>
      </c>
      <c r="J410" t="str">
        <f t="shared" si="27"/>
        <v>97.1</v>
      </c>
      <c r="K410">
        <v>2</v>
      </c>
      <c r="AW410">
        <v>161</v>
      </c>
      <c r="AX410">
        <v>161.1</v>
      </c>
      <c r="AZ410" s="33">
        <v>1</v>
      </c>
      <c r="BB410">
        <v>161</v>
      </c>
      <c r="BC410">
        <v>161.1</v>
      </c>
      <c r="BE410" t="str">
        <f t="shared" si="28"/>
        <v>161.1</v>
      </c>
      <c r="BF410">
        <v>1</v>
      </c>
      <c r="BM410">
        <v>184</v>
      </c>
      <c r="BN410">
        <v>184.1</v>
      </c>
      <c r="BO410" t="s">
        <v>468</v>
      </c>
      <c r="BP410" s="33">
        <v>1</v>
      </c>
      <c r="BR410">
        <v>184</v>
      </c>
      <c r="BS410">
        <v>184.1</v>
      </c>
      <c r="BT410" t="s">
        <v>468</v>
      </c>
      <c r="BU410" t="str">
        <f t="shared" si="29"/>
        <v>184.1Connectivity</v>
      </c>
      <c r="BV410">
        <v>1</v>
      </c>
      <c r="CC410">
        <v>178</v>
      </c>
      <c r="CD410">
        <v>178.1</v>
      </c>
      <c r="CE410" t="s">
        <v>32</v>
      </c>
      <c r="CF410" s="33">
        <v>1</v>
      </c>
      <c r="CH410">
        <v>178</v>
      </c>
      <c r="CI410">
        <v>178.1</v>
      </c>
      <c r="CJ410" t="s">
        <v>32</v>
      </c>
      <c r="CK410" t="str">
        <f t="shared" si="30"/>
        <v>178.1Act_Den</v>
      </c>
      <c r="CL410">
        <v>1</v>
      </c>
    </row>
    <row r="411" spans="2:90" x14ac:dyDescent="0.25">
      <c r="B411">
        <v>97</v>
      </c>
      <c r="C411">
        <v>97.1</v>
      </c>
      <c r="D411" t="s">
        <v>88</v>
      </c>
      <c r="E411" s="33">
        <v>1</v>
      </c>
      <c r="G411">
        <v>97</v>
      </c>
      <c r="H411">
        <v>97.1</v>
      </c>
      <c r="I411" t="s">
        <v>88</v>
      </c>
      <c r="J411" t="str">
        <f t="shared" si="27"/>
        <v>97.1Comm_Den</v>
      </c>
      <c r="K411">
        <v>1</v>
      </c>
      <c r="AW411">
        <v>161</v>
      </c>
      <c r="AX411">
        <v>161.1</v>
      </c>
      <c r="AY411" t="s">
        <v>468</v>
      </c>
      <c r="AZ411" s="33">
        <v>1</v>
      </c>
      <c r="BB411">
        <v>161</v>
      </c>
      <c r="BC411">
        <v>161.1</v>
      </c>
      <c r="BD411" t="s">
        <v>468</v>
      </c>
      <c r="BE411" t="str">
        <f t="shared" si="28"/>
        <v>161.1Connectivity</v>
      </c>
      <c r="BF411">
        <v>1</v>
      </c>
      <c r="BM411">
        <v>184</v>
      </c>
      <c r="BN411">
        <v>184.1</v>
      </c>
      <c r="BO411" t="s">
        <v>645</v>
      </c>
      <c r="BP411" s="33">
        <v>1</v>
      </c>
      <c r="BR411">
        <v>184</v>
      </c>
      <c r="BS411">
        <v>184.1</v>
      </c>
      <c r="BT411" t="s">
        <v>645</v>
      </c>
      <c r="BU411" t="str">
        <f t="shared" si="29"/>
        <v>184.1Mix_Land</v>
      </c>
      <c r="BV411">
        <v>1</v>
      </c>
      <c r="CC411">
        <v>178</v>
      </c>
      <c r="CD411">
        <v>178.1</v>
      </c>
      <c r="CE411" t="s">
        <v>1401</v>
      </c>
      <c r="CF411" s="33">
        <v>1</v>
      </c>
      <c r="CH411">
        <v>178</v>
      </c>
      <c r="CI411">
        <v>178.1</v>
      </c>
      <c r="CJ411" t="s">
        <v>1401</v>
      </c>
      <c r="CK411" t="str">
        <f t="shared" si="30"/>
        <v>178.1Centrality</v>
      </c>
      <c r="CL411">
        <v>1</v>
      </c>
    </row>
    <row r="412" spans="2:90" x14ac:dyDescent="0.25">
      <c r="B412">
        <v>97</v>
      </c>
      <c r="C412">
        <v>97.1</v>
      </c>
      <c r="D412" t="s">
        <v>42</v>
      </c>
      <c r="E412" s="33">
        <v>1</v>
      </c>
      <c r="G412">
        <v>97</v>
      </c>
      <c r="H412">
        <v>97.1</v>
      </c>
      <c r="I412" t="s">
        <v>42</v>
      </c>
      <c r="J412" t="str">
        <f t="shared" si="27"/>
        <v>97.1Pop_Den</v>
      </c>
      <c r="K412">
        <v>1</v>
      </c>
      <c r="AW412">
        <v>164</v>
      </c>
      <c r="AZ412" s="33">
        <v>4</v>
      </c>
      <c r="BB412">
        <v>164</v>
      </c>
      <c r="BE412" t="str">
        <f t="shared" si="28"/>
        <v/>
      </c>
      <c r="BF412">
        <v>4</v>
      </c>
      <c r="BM412">
        <v>184</v>
      </c>
      <c r="BN412">
        <v>184.2</v>
      </c>
      <c r="BP412" s="33">
        <v>2</v>
      </c>
      <c r="BR412">
        <v>184</v>
      </c>
      <c r="BS412">
        <v>184.2</v>
      </c>
      <c r="BU412" t="str">
        <f t="shared" si="29"/>
        <v>184.2</v>
      </c>
      <c r="BV412">
        <v>2</v>
      </c>
      <c r="CC412">
        <v>178</v>
      </c>
      <c r="CD412">
        <v>178.1</v>
      </c>
      <c r="CE412" t="s">
        <v>468</v>
      </c>
      <c r="CF412" s="33">
        <v>1</v>
      </c>
      <c r="CH412">
        <v>178</v>
      </c>
      <c r="CI412">
        <v>178.1</v>
      </c>
      <c r="CJ412" t="s">
        <v>468</v>
      </c>
      <c r="CK412" t="str">
        <f t="shared" si="30"/>
        <v>178.1Connectivity</v>
      </c>
      <c r="CL412">
        <v>1</v>
      </c>
    </row>
    <row r="413" spans="2:90" x14ac:dyDescent="0.25">
      <c r="B413">
        <v>97</v>
      </c>
      <c r="C413">
        <v>97.2</v>
      </c>
      <c r="E413" s="33">
        <v>2</v>
      </c>
      <c r="G413">
        <v>97</v>
      </c>
      <c r="H413">
        <v>97.2</v>
      </c>
      <c r="J413" t="str">
        <f t="shared" si="27"/>
        <v>97.2</v>
      </c>
      <c r="K413">
        <v>2</v>
      </c>
      <c r="AW413">
        <v>164</v>
      </c>
      <c r="AX413">
        <v>164.1</v>
      </c>
      <c r="AZ413" s="33">
        <v>4</v>
      </c>
      <c r="BB413">
        <v>164</v>
      </c>
      <c r="BC413">
        <v>164.1</v>
      </c>
      <c r="BE413" t="str">
        <f t="shared" si="28"/>
        <v>164.1</v>
      </c>
      <c r="BF413">
        <v>4</v>
      </c>
      <c r="BM413">
        <v>184</v>
      </c>
      <c r="BN413">
        <v>184.2</v>
      </c>
      <c r="BO413" t="s">
        <v>468</v>
      </c>
      <c r="BP413" s="33">
        <v>1</v>
      </c>
      <c r="BR413">
        <v>184</v>
      </c>
      <c r="BS413">
        <v>184.2</v>
      </c>
      <c r="BT413" t="s">
        <v>468</v>
      </c>
      <c r="BU413" t="str">
        <f t="shared" si="29"/>
        <v>184.2Connectivity</v>
      </c>
      <c r="BV413">
        <v>1</v>
      </c>
      <c r="CC413">
        <v>178</v>
      </c>
      <c r="CD413">
        <v>178.1</v>
      </c>
      <c r="CE413" t="s">
        <v>645</v>
      </c>
      <c r="CF413" s="33">
        <v>1</v>
      </c>
      <c r="CH413">
        <v>178</v>
      </c>
      <c r="CI413">
        <v>178.1</v>
      </c>
      <c r="CJ413" t="s">
        <v>645</v>
      </c>
      <c r="CK413" t="str">
        <f t="shared" si="30"/>
        <v>178.1Mix_Land</v>
      </c>
      <c r="CL413">
        <v>1</v>
      </c>
    </row>
    <row r="414" spans="2:90" x14ac:dyDescent="0.25">
      <c r="B414">
        <v>97</v>
      </c>
      <c r="C414">
        <v>97.2</v>
      </c>
      <c r="D414" t="s">
        <v>88</v>
      </c>
      <c r="E414" s="33">
        <v>1</v>
      </c>
      <c r="G414">
        <v>97</v>
      </c>
      <c r="H414">
        <v>97.2</v>
      </c>
      <c r="I414" t="s">
        <v>88</v>
      </c>
      <c r="J414" t="str">
        <f t="shared" si="27"/>
        <v>97.2Comm_Den</v>
      </c>
      <c r="K414">
        <v>1</v>
      </c>
      <c r="AW414">
        <v>164</v>
      </c>
      <c r="AX414">
        <v>164.1</v>
      </c>
      <c r="AY414" t="s">
        <v>334</v>
      </c>
      <c r="AZ414" s="33">
        <v>1</v>
      </c>
      <c r="BB414">
        <v>164</v>
      </c>
      <c r="BC414">
        <v>164.1</v>
      </c>
      <c r="BD414" t="s">
        <v>334</v>
      </c>
      <c r="BE414" t="str">
        <f t="shared" si="28"/>
        <v>164.1Amenity</v>
      </c>
      <c r="BF414">
        <v>1</v>
      </c>
      <c r="BM414">
        <v>184</v>
      </c>
      <c r="BN414">
        <v>184.2</v>
      </c>
      <c r="BO414" t="s">
        <v>645</v>
      </c>
      <c r="BP414" s="33">
        <v>1</v>
      </c>
      <c r="BR414">
        <v>184</v>
      </c>
      <c r="BS414">
        <v>184.2</v>
      </c>
      <c r="BT414" t="s">
        <v>645</v>
      </c>
      <c r="BU414" t="str">
        <f t="shared" si="29"/>
        <v>184.2Mix_Land</v>
      </c>
      <c r="BV414">
        <v>1</v>
      </c>
      <c r="CC414">
        <v>178</v>
      </c>
      <c r="CD414">
        <v>178.2</v>
      </c>
      <c r="CF414" s="33">
        <v>4</v>
      </c>
      <c r="CH414">
        <v>178</v>
      </c>
      <c r="CI414">
        <v>178.2</v>
      </c>
      <c r="CK414" t="str">
        <f t="shared" si="30"/>
        <v>178.2</v>
      </c>
      <c r="CL414">
        <v>4</v>
      </c>
    </row>
    <row r="415" spans="2:90" x14ac:dyDescent="0.25">
      <c r="B415">
        <v>97</v>
      </c>
      <c r="C415">
        <v>97.2</v>
      </c>
      <c r="D415" t="s">
        <v>42</v>
      </c>
      <c r="E415" s="33">
        <v>1</v>
      </c>
      <c r="G415">
        <v>97</v>
      </c>
      <c r="H415">
        <v>97.2</v>
      </c>
      <c r="I415" t="s">
        <v>42</v>
      </c>
      <c r="J415" t="str">
        <f t="shared" si="27"/>
        <v>97.2Pop_Den</v>
      </c>
      <c r="K415">
        <v>1</v>
      </c>
      <c r="AW415">
        <v>164</v>
      </c>
      <c r="AX415">
        <v>164.1</v>
      </c>
      <c r="AY415" t="s">
        <v>468</v>
      </c>
      <c r="AZ415" s="33">
        <v>2</v>
      </c>
      <c r="BB415">
        <v>164</v>
      </c>
      <c r="BC415">
        <v>164.1</v>
      </c>
      <c r="BD415" t="s">
        <v>468</v>
      </c>
      <c r="BE415" t="str">
        <f t="shared" si="28"/>
        <v>164.1Connectivity</v>
      </c>
      <c r="BF415">
        <v>2</v>
      </c>
      <c r="BM415" t="s">
        <v>1426</v>
      </c>
      <c r="BP415" s="33">
        <v>266</v>
      </c>
      <c r="BR415" t="s">
        <v>1426</v>
      </c>
      <c r="BU415" t="str">
        <f t="shared" si="29"/>
        <v/>
      </c>
      <c r="BV415">
        <v>266</v>
      </c>
      <c r="CC415">
        <v>178</v>
      </c>
      <c r="CD415">
        <v>178.2</v>
      </c>
      <c r="CE415" t="s">
        <v>32</v>
      </c>
      <c r="CF415" s="33">
        <v>1</v>
      </c>
      <c r="CH415">
        <v>178</v>
      </c>
      <c r="CI415">
        <v>178.2</v>
      </c>
      <c r="CJ415" t="s">
        <v>32</v>
      </c>
      <c r="CK415" t="str">
        <f t="shared" si="30"/>
        <v>178.2Act_Den</v>
      </c>
      <c r="CL415">
        <v>1</v>
      </c>
    </row>
    <row r="416" spans="2:90" x14ac:dyDescent="0.25">
      <c r="B416">
        <v>97</v>
      </c>
      <c r="C416">
        <v>97.3</v>
      </c>
      <c r="E416" s="33">
        <v>1</v>
      </c>
      <c r="G416">
        <v>97</v>
      </c>
      <c r="H416">
        <v>97.3</v>
      </c>
      <c r="J416" t="str">
        <f t="shared" si="27"/>
        <v>97.3</v>
      </c>
      <c r="K416">
        <v>1</v>
      </c>
      <c r="AW416">
        <v>164</v>
      </c>
      <c r="AX416">
        <v>164.1</v>
      </c>
      <c r="AY416" t="s">
        <v>17</v>
      </c>
      <c r="AZ416" s="33">
        <v>1</v>
      </c>
      <c r="BB416">
        <v>164</v>
      </c>
      <c r="BC416">
        <v>164.1</v>
      </c>
      <c r="BD416" t="s">
        <v>17</v>
      </c>
      <c r="BE416" t="str">
        <f t="shared" si="28"/>
        <v>164.1Emp_Den</v>
      </c>
      <c r="BF416">
        <v>1</v>
      </c>
      <c r="CC416">
        <v>178</v>
      </c>
      <c r="CD416">
        <v>178.2</v>
      </c>
      <c r="CE416" t="s">
        <v>1401</v>
      </c>
      <c r="CF416" s="33">
        <v>1</v>
      </c>
      <c r="CH416">
        <v>178</v>
      </c>
      <c r="CI416">
        <v>178.2</v>
      </c>
      <c r="CJ416" t="s">
        <v>1401</v>
      </c>
      <c r="CK416" t="str">
        <f t="shared" si="30"/>
        <v>178.2Centrality</v>
      </c>
      <c r="CL416">
        <v>1</v>
      </c>
    </row>
    <row r="417" spans="2:90" x14ac:dyDescent="0.25">
      <c r="B417">
        <v>97</v>
      </c>
      <c r="C417">
        <v>97.3</v>
      </c>
      <c r="D417" t="s">
        <v>88</v>
      </c>
      <c r="E417" s="33">
        <v>1</v>
      </c>
      <c r="G417">
        <v>97</v>
      </c>
      <c r="H417">
        <v>97.3</v>
      </c>
      <c r="I417" t="s">
        <v>88</v>
      </c>
      <c r="J417" t="str">
        <f t="shared" si="27"/>
        <v>97.3Comm_Den</v>
      </c>
      <c r="K417">
        <v>1</v>
      </c>
      <c r="AW417">
        <v>167</v>
      </c>
      <c r="AZ417" s="33">
        <v>2</v>
      </c>
      <c r="BB417">
        <v>167</v>
      </c>
      <c r="BE417" t="str">
        <f t="shared" si="28"/>
        <v/>
      </c>
      <c r="BF417">
        <v>2</v>
      </c>
      <c r="CC417">
        <v>178</v>
      </c>
      <c r="CD417">
        <v>178.2</v>
      </c>
      <c r="CE417" t="s">
        <v>468</v>
      </c>
      <c r="CF417" s="33">
        <v>1</v>
      </c>
      <c r="CH417">
        <v>178</v>
      </c>
      <c r="CI417">
        <v>178.2</v>
      </c>
      <c r="CJ417" t="s">
        <v>468</v>
      </c>
      <c r="CK417" t="str">
        <f t="shared" si="30"/>
        <v>178.2Connectivity</v>
      </c>
      <c r="CL417">
        <v>1</v>
      </c>
    </row>
    <row r="418" spans="2:90" x14ac:dyDescent="0.25">
      <c r="B418">
        <v>98</v>
      </c>
      <c r="E418" s="33">
        <v>2</v>
      </c>
      <c r="G418">
        <v>98</v>
      </c>
      <c r="J418" t="str">
        <f t="shared" si="27"/>
        <v/>
      </c>
      <c r="K418">
        <v>2</v>
      </c>
      <c r="AW418">
        <v>167</v>
      </c>
      <c r="AX418">
        <v>167.1</v>
      </c>
      <c r="AZ418" s="33">
        <v>2</v>
      </c>
      <c r="BB418">
        <v>167</v>
      </c>
      <c r="BC418">
        <v>167.1</v>
      </c>
      <c r="BE418" t="str">
        <f t="shared" si="28"/>
        <v>167.1</v>
      </c>
      <c r="BF418">
        <v>2</v>
      </c>
      <c r="CC418">
        <v>178</v>
      </c>
      <c r="CD418">
        <v>178.2</v>
      </c>
      <c r="CE418" t="s">
        <v>645</v>
      </c>
      <c r="CF418" s="33">
        <v>1</v>
      </c>
      <c r="CH418">
        <v>178</v>
      </c>
      <c r="CI418">
        <v>178.2</v>
      </c>
      <c r="CJ418" t="s">
        <v>645</v>
      </c>
      <c r="CK418" t="str">
        <f t="shared" si="30"/>
        <v>178.2Mix_Land</v>
      </c>
      <c r="CL418">
        <v>1</v>
      </c>
    </row>
    <row r="419" spans="2:90" x14ac:dyDescent="0.25">
      <c r="B419">
        <v>98</v>
      </c>
      <c r="C419">
        <v>98.1</v>
      </c>
      <c r="E419" s="33">
        <v>1</v>
      </c>
      <c r="G419">
        <v>98</v>
      </c>
      <c r="H419">
        <v>98.1</v>
      </c>
      <c r="J419" t="str">
        <f t="shared" si="27"/>
        <v>98.1</v>
      </c>
      <c r="K419">
        <v>1</v>
      </c>
      <c r="AW419">
        <v>167</v>
      </c>
      <c r="AX419">
        <v>167.1</v>
      </c>
      <c r="AY419" t="s">
        <v>1401</v>
      </c>
      <c r="AZ419" s="33">
        <v>1</v>
      </c>
      <c r="BB419">
        <v>167</v>
      </c>
      <c r="BC419">
        <v>167.1</v>
      </c>
      <c r="BD419" t="s">
        <v>1401</v>
      </c>
      <c r="BE419" t="str">
        <f t="shared" si="28"/>
        <v>167.1Centrality</v>
      </c>
      <c r="BF419">
        <v>1</v>
      </c>
      <c r="CC419">
        <v>179</v>
      </c>
      <c r="CF419" s="33">
        <v>4</v>
      </c>
      <c r="CH419">
        <v>179</v>
      </c>
      <c r="CK419" t="str">
        <f t="shared" si="30"/>
        <v/>
      </c>
      <c r="CL419">
        <v>4</v>
      </c>
    </row>
    <row r="420" spans="2:90" x14ac:dyDescent="0.25">
      <c r="B420">
        <v>98</v>
      </c>
      <c r="C420">
        <v>98.1</v>
      </c>
      <c r="D420" t="s">
        <v>17</v>
      </c>
      <c r="E420" s="33">
        <v>1</v>
      </c>
      <c r="G420">
        <v>98</v>
      </c>
      <c r="H420">
        <v>98.1</v>
      </c>
      <c r="I420" t="s">
        <v>17</v>
      </c>
      <c r="J420" t="str">
        <f t="shared" si="27"/>
        <v>98.1Emp_Den</v>
      </c>
      <c r="K420">
        <v>1</v>
      </c>
      <c r="AW420">
        <v>167</v>
      </c>
      <c r="AX420">
        <v>167.1</v>
      </c>
      <c r="AY420" t="s">
        <v>42</v>
      </c>
      <c r="AZ420" s="33">
        <v>1</v>
      </c>
      <c r="BB420">
        <v>167</v>
      </c>
      <c r="BC420">
        <v>167.1</v>
      </c>
      <c r="BD420" t="s">
        <v>42</v>
      </c>
      <c r="BE420" t="str">
        <f t="shared" si="28"/>
        <v>167.1Pop_Den</v>
      </c>
      <c r="BF420">
        <v>1</v>
      </c>
      <c r="CC420">
        <v>179</v>
      </c>
      <c r="CD420">
        <v>179.1</v>
      </c>
      <c r="CF420" s="33">
        <v>2</v>
      </c>
      <c r="CH420">
        <v>179</v>
      </c>
      <c r="CI420">
        <v>179.1</v>
      </c>
      <c r="CK420" t="str">
        <f t="shared" si="30"/>
        <v>179.1</v>
      </c>
      <c r="CL420">
        <v>2</v>
      </c>
    </row>
    <row r="421" spans="2:90" x14ac:dyDescent="0.25">
      <c r="B421">
        <v>98</v>
      </c>
      <c r="C421">
        <v>98.2</v>
      </c>
      <c r="E421" s="33">
        <v>1</v>
      </c>
      <c r="G421">
        <v>98</v>
      </c>
      <c r="H421">
        <v>98.2</v>
      </c>
      <c r="J421" t="str">
        <f t="shared" si="27"/>
        <v>98.2</v>
      </c>
      <c r="K421">
        <v>1</v>
      </c>
      <c r="AW421">
        <v>169</v>
      </c>
      <c r="AZ421" s="33">
        <v>4</v>
      </c>
      <c r="BB421">
        <v>169</v>
      </c>
      <c r="BE421" t="str">
        <f t="shared" si="28"/>
        <v/>
      </c>
      <c r="BF421">
        <v>4</v>
      </c>
      <c r="CC421">
        <v>179</v>
      </c>
      <c r="CD421">
        <v>179.1</v>
      </c>
      <c r="CE421" t="s">
        <v>88</v>
      </c>
      <c r="CF421" s="33">
        <v>1</v>
      </c>
      <c r="CH421">
        <v>179</v>
      </c>
      <c r="CI421">
        <v>179.1</v>
      </c>
      <c r="CJ421" t="s">
        <v>88</v>
      </c>
      <c r="CK421" t="str">
        <f t="shared" si="30"/>
        <v>179.1Comm_Den</v>
      </c>
      <c r="CL421">
        <v>1</v>
      </c>
    </row>
    <row r="422" spans="2:90" x14ac:dyDescent="0.25">
      <c r="B422">
        <v>98</v>
      </c>
      <c r="C422">
        <v>98.2</v>
      </c>
      <c r="D422" t="s">
        <v>42</v>
      </c>
      <c r="E422" s="33">
        <v>1</v>
      </c>
      <c r="G422">
        <v>98</v>
      </c>
      <c r="H422">
        <v>98.2</v>
      </c>
      <c r="I422" t="s">
        <v>42</v>
      </c>
      <c r="J422" t="str">
        <f t="shared" si="27"/>
        <v>98.2Pop_Den</v>
      </c>
      <c r="K422">
        <v>1</v>
      </c>
      <c r="AW422">
        <v>169</v>
      </c>
      <c r="AX422">
        <v>169.1</v>
      </c>
      <c r="AZ422" s="33">
        <v>1</v>
      </c>
      <c r="BB422">
        <v>169</v>
      </c>
      <c r="BC422">
        <v>169.1</v>
      </c>
      <c r="BE422" t="str">
        <f t="shared" si="28"/>
        <v>169.1</v>
      </c>
      <c r="BF422">
        <v>1</v>
      </c>
      <c r="CC422">
        <v>179</v>
      </c>
      <c r="CD422">
        <v>179.1</v>
      </c>
      <c r="CE422" t="s">
        <v>468</v>
      </c>
      <c r="CF422" s="33">
        <v>1</v>
      </c>
      <c r="CH422">
        <v>179</v>
      </c>
      <c r="CI422">
        <v>179.1</v>
      </c>
      <c r="CJ422" t="s">
        <v>468</v>
      </c>
      <c r="CK422" t="str">
        <f t="shared" si="30"/>
        <v>179.1Connectivity</v>
      </c>
      <c r="CL422">
        <v>1</v>
      </c>
    </row>
    <row r="423" spans="2:90" x14ac:dyDescent="0.25">
      <c r="B423">
        <v>100</v>
      </c>
      <c r="E423" s="33">
        <v>2</v>
      </c>
      <c r="G423">
        <v>100</v>
      </c>
      <c r="J423" t="str">
        <f t="shared" si="27"/>
        <v/>
      </c>
      <c r="K423">
        <v>2</v>
      </c>
      <c r="AW423">
        <v>169</v>
      </c>
      <c r="AX423">
        <v>169.1</v>
      </c>
      <c r="AY423" t="s">
        <v>17</v>
      </c>
      <c r="AZ423" s="33">
        <v>1</v>
      </c>
      <c r="BB423">
        <v>169</v>
      </c>
      <c r="BC423">
        <v>169.1</v>
      </c>
      <c r="BD423" t="s">
        <v>17</v>
      </c>
      <c r="BE423" t="str">
        <f t="shared" si="28"/>
        <v>169.1Emp_Den</v>
      </c>
      <c r="BF423">
        <v>1</v>
      </c>
      <c r="CC423">
        <v>179</v>
      </c>
      <c r="CD423">
        <v>179.2</v>
      </c>
      <c r="CF423" s="33">
        <v>2</v>
      </c>
      <c r="CH423">
        <v>179</v>
      </c>
      <c r="CI423">
        <v>179.2</v>
      </c>
      <c r="CK423" t="str">
        <f t="shared" si="30"/>
        <v>179.2</v>
      </c>
      <c r="CL423">
        <v>2</v>
      </c>
    </row>
    <row r="424" spans="2:90" x14ac:dyDescent="0.25">
      <c r="B424">
        <v>100</v>
      </c>
      <c r="C424">
        <v>100.1</v>
      </c>
      <c r="E424" s="33">
        <v>2</v>
      </c>
      <c r="G424">
        <v>100</v>
      </c>
      <c r="H424">
        <v>100.1</v>
      </c>
      <c r="J424" t="str">
        <f t="shared" si="27"/>
        <v>100.1</v>
      </c>
      <c r="K424">
        <v>2</v>
      </c>
      <c r="AW424">
        <v>169</v>
      </c>
      <c r="AX424">
        <v>169.4</v>
      </c>
      <c r="AZ424" s="33">
        <v>2</v>
      </c>
      <c r="BB424">
        <v>169</v>
      </c>
      <c r="BC424">
        <v>169.4</v>
      </c>
      <c r="BE424" t="str">
        <f t="shared" si="28"/>
        <v>169.4</v>
      </c>
      <c r="BF424">
        <v>2</v>
      </c>
      <c r="CC424">
        <v>179</v>
      </c>
      <c r="CD424">
        <v>179.2</v>
      </c>
      <c r="CE424" t="s">
        <v>88</v>
      </c>
      <c r="CF424" s="33">
        <v>1</v>
      </c>
      <c r="CH424">
        <v>179</v>
      </c>
      <c r="CI424">
        <v>179.2</v>
      </c>
      <c r="CJ424" t="s">
        <v>88</v>
      </c>
      <c r="CK424" t="str">
        <f t="shared" si="30"/>
        <v>179.2Comm_Den</v>
      </c>
      <c r="CL424">
        <v>1</v>
      </c>
    </row>
    <row r="425" spans="2:90" x14ac:dyDescent="0.25">
      <c r="B425">
        <v>100</v>
      </c>
      <c r="C425">
        <v>100.1</v>
      </c>
      <c r="D425" t="s">
        <v>88</v>
      </c>
      <c r="E425" s="33">
        <v>1</v>
      </c>
      <c r="G425">
        <v>100</v>
      </c>
      <c r="H425">
        <v>100.1</v>
      </c>
      <c r="I425" t="s">
        <v>88</v>
      </c>
      <c r="J425" t="str">
        <f t="shared" si="27"/>
        <v>100.1Comm_Den</v>
      </c>
      <c r="K425">
        <v>1</v>
      </c>
      <c r="AW425">
        <v>169</v>
      </c>
      <c r="AX425">
        <v>169.4</v>
      </c>
      <c r="AY425" t="s">
        <v>17</v>
      </c>
      <c r="AZ425" s="33">
        <v>1</v>
      </c>
      <c r="BB425">
        <v>169</v>
      </c>
      <c r="BC425">
        <v>169.4</v>
      </c>
      <c r="BD425" t="s">
        <v>17</v>
      </c>
      <c r="BE425" t="str">
        <f t="shared" si="28"/>
        <v>169.4Emp_Den</v>
      </c>
      <c r="BF425">
        <v>1</v>
      </c>
      <c r="CC425">
        <v>179</v>
      </c>
      <c r="CD425">
        <v>179.2</v>
      </c>
      <c r="CE425" t="s">
        <v>468</v>
      </c>
      <c r="CF425" s="33">
        <v>1</v>
      </c>
      <c r="CH425">
        <v>179</v>
      </c>
      <c r="CI425">
        <v>179.2</v>
      </c>
      <c r="CJ425" t="s">
        <v>468</v>
      </c>
      <c r="CK425" t="str">
        <f t="shared" si="30"/>
        <v>179.2Connectivity</v>
      </c>
      <c r="CL425">
        <v>1</v>
      </c>
    </row>
    <row r="426" spans="2:90" x14ac:dyDescent="0.25">
      <c r="B426">
        <v>100</v>
      </c>
      <c r="C426">
        <v>100.1</v>
      </c>
      <c r="D426" t="s">
        <v>468</v>
      </c>
      <c r="E426" s="33">
        <v>1</v>
      </c>
      <c r="G426">
        <v>100</v>
      </c>
      <c r="H426">
        <v>100.1</v>
      </c>
      <c r="I426" t="s">
        <v>468</v>
      </c>
      <c r="J426" t="str">
        <f t="shared" si="27"/>
        <v>100.1Connectivity</v>
      </c>
      <c r="K426">
        <v>1</v>
      </c>
      <c r="AW426">
        <v>169</v>
      </c>
      <c r="AX426">
        <v>169.4</v>
      </c>
      <c r="AY426" t="s">
        <v>42</v>
      </c>
      <c r="AZ426" s="33">
        <v>1</v>
      </c>
      <c r="BB426">
        <v>169</v>
      </c>
      <c r="BC426">
        <v>169.4</v>
      </c>
      <c r="BD426" t="s">
        <v>42</v>
      </c>
      <c r="BE426" t="str">
        <f t="shared" si="28"/>
        <v>169.4Pop_Den</v>
      </c>
      <c r="BF426">
        <v>1</v>
      </c>
      <c r="CC426">
        <v>183</v>
      </c>
      <c r="CF426" s="33">
        <v>2</v>
      </c>
      <c r="CH426">
        <v>183</v>
      </c>
      <c r="CK426" t="str">
        <f t="shared" si="30"/>
        <v/>
      </c>
      <c r="CL426">
        <v>2</v>
      </c>
    </row>
    <row r="427" spans="2:90" x14ac:dyDescent="0.25">
      <c r="B427">
        <v>102</v>
      </c>
      <c r="E427" s="33">
        <v>2</v>
      </c>
      <c r="G427">
        <v>102</v>
      </c>
      <c r="J427" t="str">
        <f t="shared" si="27"/>
        <v/>
      </c>
      <c r="K427">
        <v>2</v>
      </c>
      <c r="AW427">
        <v>169</v>
      </c>
      <c r="AX427">
        <v>169.5</v>
      </c>
      <c r="AZ427" s="33">
        <v>1</v>
      </c>
      <c r="BB427">
        <v>169</v>
      </c>
      <c r="BC427">
        <v>169.5</v>
      </c>
      <c r="BE427" t="str">
        <f t="shared" si="28"/>
        <v>169.5</v>
      </c>
      <c r="BF427">
        <v>1</v>
      </c>
      <c r="CC427">
        <v>183</v>
      </c>
      <c r="CD427">
        <v>183.1</v>
      </c>
      <c r="CF427" s="33">
        <v>1</v>
      </c>
      <c r="CH427">
        <v>183</v>
      </c>
      <c r="CI427">
        <v>183.1</v>
      </c>
      <c r="CK427" t="str">
        <f t="shared" si="30"/>
        <v>183.1</v>
      </c>
      <c r="CL427">
        <v>1</v>
      </c>
    </row>
    <row r="428" spans="2:90" x14ac:dyDescent="0.25">
      <c r="B428">
        <v>102</v>
      </c>
      <c r="C428">
        <v>102.1</v>
      </c>
      <c r="E428" s="33">
        <v>2</v>
      </c>
      <c r="G428">
        <v>102</v>
      </c>
      <c r="H428">
        <v>102.1</v>
      </c>
      <c r="J428" t="str">
        <f t="shared" si="27"/>
        <v>102.1</v>
      </c>
      <c r="K428">
        <v>2</v>
      </c>
      <c r="AW428">
        <v>169</v>
      </c>
      <c r="AX428">
        <v>169.5</v>
      </c>
      <c r="AY428" t="s">
        <v>17</v>
      </c>
      <c r="AZ428" s="33">
        <v>1</v>
      </c>
      <c r="BB428">
        <v>169</v>
      </c>
      <c r="BC428">
        <v>169.5</v>
      </c>
      <c r="BD428" t="s">
        <v>17</v>
      </c>
      <c r="BE428" t="str">
        <f t="shared" si="28"/>
        <v>169.5Emp_Den</v>
      </c>
      <c r="BF428">
        <v>1</v>
      </c>
      <c r="CC428">
        <v>183</v>
      </c>
      <c r="CD428">
        <v>183.1</v>
      </c>
      <c r="CE428" t="s">
        <v>1401</v>
      </c>
      <c r="CF428" s="33">
        <v>1</v>
      </c>
      <c r="CH428">
        <v>183</v>
      </c>
      <c r="CI428">
        <v>183.1</v>
      </c>
      <c r="CJ428" t="s">
        <v>1401</v>
      </c>
      <c r="CK428" t="str">
        <f t="shared" si="30"/>
        <v>183.1Centrality</v>
      </c>
      <c r="CL428">
        <v>1</v>
      </c>
    </row>
    <row r="429" spans="2:90" x14ac:dyDescent="0.25">
      <c r="B429">
        <v>102</v>
      </c>
      <c r="C429">
        <v>102.1</v>
      </c>
      <c r="D429" t="s">
        <v>32</v>
      </c>
      <c r="E429" s="33">
        <v>1</v>
      </c>
      <c r="G429">
        <v>102</v>
      </c>
      <c r="H429">
        <v>102.1</v>
      </c>
      <c r="I429" t="s">
        <v>32</v>
      </c>
      <c r="J429" t="str">
        <f t="shared" si="27"/>
        <v>102.1Act_Den</v>
      </c>
      <c r="K429">
        <v>1</v>
      </c>
      <c r="AW429">
        <v>172</v>
      </c>
      <c r="AZ429" s="33">
        <v>5</v>
      </c>
      <c r="BB429">
        <v>172</v>
      </c>
      <c r="BE429" t="str">
        <f t="shared" si="28"/>
        <v/>
      </c>
      <c r="BF429">
        <v>5</v>
      </c>
      <c r="CC429">
        <v>183</v>
      </c>
      <c r="CD429">
        <v>183.2</v>
      </c>
      <c r="CF429" s="33">
        <v>1</v>
      </c>
      <c r="CH429">
        <v>183</v>
      </c>
      <c r="CI429">
        <v>183.2</v>
      </c>
      <c r="CK429" t="str">
        <f t="shared" si="30"/>
        <v>183.2</v>
      </c>
      <c r="CL429">
        <v>1</v>
      </c>
    </row>
    <row r="430" spans="2:90" x14ac:dyDescent="0.25">
      <c r="B430">
        <v>102</v>
      </c>
      <c r="C430">
        <v>102.1</v>
      </c>
      <c r="D430" t="s">
        <v>468</v>
      </c>
      <c r="E430" s="33">
        <v>1</v>
      </c>
      <c r="G430">
        <v>102</v>
      </c>
      <c r="H430">
        <v>102.1</v>
      </c>
      <c r="I430" t="s">
        <v>468</v>
      </c>
      <c r="J430" t="str">
        <f t="shared" si="27"/>
        <v>102.1Connectivity</v>
      </c>
      <c r="K430">
        <v>1</v>
      </c>
      <c r="AW430">
        <v>172</v>
      </c>
      <c r="AX430">
        <v>172.2</v>
      </c>
      <c r="AZ430" s="33">
        <v>5</v>
      </c>
      <c r="BB430">
        <v>172</v>
      </c>
      <c r="BC430">
        <v>172.2</v>
      </c>
      <c r="BE430" t="str">
        <f t="shared" si="28"/>
        <v>172.2</v>
      </c>
      <c r="BF430">
        <v>5</v>
      </c>
      <c r="CC430">
        <v>183</v>
      </c>
      <c r="CD430">
        <v>183.2</v>
      </c>
      <c r="CE430" t="s">
        <v>1401</v>
      </c>
      <c r="CF430" s="33">
        <v>1</v>
      </c>
      <c r="CH430">
        <v>183</v>
      </c>
      <c r="CI430">
        <v>183.2</v>
      </c>
      <c r="CJ430" t="s">
        <v>1401</v>
      </c>
      <c r="CK430" t="str">
        <f t="shared" si="30"/>
        <v>183.2Centrality</v>
      </c>
      <c r="CL430">
        <v>1</v>
      </c>
    </row>
    <row r="431" spans="2:90" x14ac:dyDescent="0.25">
      <c r="B431">
        <v>103</v>
      </c>
      <c r="E431" s="33">
        <v>5</v>
      </c>
      <c r="G431">
        <v>103</v>
      </c>
      <c r="J431" t="str">
        <f t="shared" si="27"/>
        <v/>
      </c>
      <c r="K431">
        <v>5</v>
      </c>
      <c r="AW431">
        <v>172</v>
      </c>
      <c r="AX431">
        <v>172.2</v>
      </c>
      <c r="AY431" t="s">
        <v>32</v>
      </c>
      <c r="AZ431" s="33">
        <v>1</v>
      </c>
      <c r="BB431">
        <v>172</v>
      </c>
      <c r="BC431">
        <v>172.2</v>
      </c>
      <c r="BD431" t="s">
        <v>32</v>
      </c>
      <c r="BE431" t="str">
        <f t="shared" si="28"/>
        <v>172.2Act_Den</v>
      </c>
      <c r="BF431">
        <v>1</v>
      </c>
      <c r="CC431">
        <v>184</v>
      </c>
      <c r="CF431" s="33">
        <v>4</v>
      </c>
      <c r="CH431">
        <v>184</v>
      </c>
      <c r="CK431" t="str">
        <f t="shared" si="30"/>
        <v/>
      </c>
      <c r="CL431">
        <v>4</v>
      </c>
    </row>
    <row r="432" spans="2:90" x14ac:dyDescent="0.25">
      <c r="B432">
        <v>103</v>
      </c>
      <c r="C432">
        <v>103.1</v>
      </c>
      <c r="E432" s="33">
        <v>5</v>
      </c>
      <c r="G432">
        <v>103</v>
      </c>
      <c r="H432">
        <v>103.1</v>
      </c>
      <c r="J432" t="str">
        <f t="shared" si="27"/>
        <v>103.1</v>
      </c>
      <c r="K432">
        <v>5</v>
      </c>
      <c r="AW432">
        <v>172</v>
      </c>
      <c r="AX432">
        <v>172.2</v>
      </c>
      <c r="AY432" t="s">
        <v>88</v>
      </c>
      <c r="AZ432" s="33">
        <v>1</v>
      </c>
      <c r="BB432">
        <v>172</v>
      </c>
      <c r="BC432">
        <v>172.2</v>
      </c>
      <c r="BD432" t="s">
        <v>88</v>
      </c>
      <c r="BE432" t="str">
        <f t="shared" si="28"/>
        <v>172.2Comm_Den</v>
      </c>
      <c r="BF432">
        <v>1</v>
      </c>
      <c r="CC432">
        <v>184</v>
      </c>
      <c r="CD432">
        <v>184.1</v>
      </c>
      <c r="CF432" s="33">
        <v>2</v>
      </c>
      <c r="CH432">
        <v>184</v>
      </c>
      <c r="CI432">
        <v>184.1</v>
      </c>
      <c r="CK432" t="str">
        <f t="shared" si="30"/>
        <v>184.1</v>
      </c>
      <c r="CL432">
        <v>2</v>
      </c>
    </row>
    <row r="433" spans="2:90" x14ac:dyDescent="0.25">
      <c r="B433">
        <v>103</v>
      </c>
      <c r="C433">
        <v>103.1</v>
      </c>
      <c r="D433" t="s">
        <v>32</v>
      </c>
      <c r="E433" s="33">
        <v>1</v>
      </c>
      <c r="G433">
        <v>103</v>
      </c>
      <c r="H433">
        <v>103.1</v>
      </c>
      <c r="I433" t="s">
        <v>32</v>
      </c>
      <c r="J433" t="str">
        <f t="shared" si="27"/>
        <v>103.1Act_Den</v>
      </c>
      <c r="K433">
        <v>1</v>
      </c>
      <c r="AW433">
        <v>172</v>
      </c>
      <c r="AX433">
        <v>172.2</v>
      </c>
      <c r="AY433" t="s">
        <v>468</v>
      </c>
      <c r="AZ433" s="33">
        <v>1</v>
      </c>
      <c r="BB433">
        <v>172</v>
      </c>
      <c r="BC433">
        <v>172.2</v>
      </c>
      <c r="BD433" t="s">
        <v>468</v>
      </c>
      <c r="BE433" t="str">
        <f t="shared" si="28"/>
        <v>172.2Connectivity</v>
      </c>
      <c r="BF433">
        <v>1</v>
      </c>
      <c r="CC433">
        <v>184</v>
      </c>
      <c r="CD433">
        <v>184.1</v>
      </c>
      <c r="CE433" t="s">
        <v>468</v>
      </c>
      <c r="CF433" s="33">
        <v>1</v>
      </c>
      <c r="CH433">
        <v>184</v>
      </c>
      <c r="CI433">
        <v>184.1</v>
      </c>
      <c r="CJ433" t="s">
        <v>468</v>
      </c>
      <c r="CK433" t="str">
        <f t="shared" si="30"/>
        <v>184.1Connectivity</v>
      </c>
      <c r="CL433">
        <v>1</v>
      </c>
    </row>
    <row r="434" spans="2:90" x14ac:dyDescent="0.25">
      <c r="B434">
        <v>103</v>
      </c>
      <c r="C434">
        <v>103.1</v>
      </c>
      <c r="D434" t="s">
        <v>350</v>
      </c>
      <c r="E434" s="33">
        <v>1</v>
      </c>
      <c r="G434">
        <v>103</v>
      </c>
      <c r="H434">
        <v>103.1</v>
      </c>
      <c r="I434" t="s">
        <v>350</v>
      </c>
      <c r="J434" t="str">
        <f t="shared" si="27"/>
        <v>103.1Balance</v>
      </c>
      <c r="K434">
        <v>1</v>
      </c>
      <c r="AW434">
        <v>172</v>
      </c>
      <c r="AX434">
        <v>172.2</v>
      </c>
      <c r="AY434" t="s">
        <v>645</v>
      </c>
      <c r="AZ434" s="33">
        <v>1</v>
      </c>
      <c r="BB434">
        <v>172</v>
      </c>
      <c r="BC434">
        <v>172.2</v>
      </c>
      <c r="BD434" t="s">
        <v>645</v>
      </c>
      <c r="BE434" t="str">
        <f t="shared" si="28"/>
        <v>172.2Mix_Land</v>
      </c>
      <c r="BF434">
        <v>1</v>
      </c>
      <c r="CC434">
        <v>184</v>
      </c>
      <c r="CD434">
        <v>184.1</v>
      </c>
      <c r="CE434" t="s">
        <v>645</v>
      </c>
      <c r="CF434" s="33">
        <v>1</v>
      </c>
      <c r="CH434">
        <v>184</v>
      </c>
      <c r="CI434">
        <v>184.1</v>
      </c>
      <c r="CJ434" t="s">
        <v>645</v>
      </c>
      <c r="CK434" t="str">
        <f t="shared" si="30"/>
        <v>184.1Mix_Land</v>
      </c>
      <c r="CL434">
        <v>1</v>
      </c>
    </row>
    <row r="435" spans="2:90" x14ac:dyDescent="0.25">
      <c r="B435">
        <v>103</v>
      </c>
      <c r="C435">
        <v>103.1</v>
      </c>
      <c r="D435" t="s">
        <v>1401</v>
      </c>
      <c r="E435" s="33">
        <v>1</v>
      </c>
      <c r="G435">
        <v>103</v>
      </c>
      <c r="H435">
        <v>103.1</v>
      </c>
      <c r="I435" t="s">
        <v>1401</v>
      </c>
      <c r="J435" t="str">
        <f t="shared" si="27"/>
        <v>103.1Centrality</v>
      </c>
      <c r="K435">
        <v>1</v>
      </c>
      <c r="AW435">
        <v>172</v>
      </c>
      <c r="AX435">
        <v>172.2</v>
      </c>
      <c r="AY435" t="s">
        <v>42</v>
      </c>
      <c r="AZ435" s="33">
        <v>1</v>
      </c>
      <c r="BB435">
        <v>172</v>
      </c>
      <c r="BC435">
        <v>172.2</v>
      </c>
      <c r="BD435" t="s">
        <v>42</v>
      </c>
      <c r="BE435" t="str">
        <f t="shared" si="28"/>
        <v>172.2Pop_Den</v>
      </c>
      <c r="BF435">
        <v>1</v>
      </c>
      <c r="CC435">
        <v>184</v>
      </c>
      <c r="CD435">
        <v>184.2</v>
      </c>
      <c r="CF435" s="33">
        <v>2</v>
      </c>
      <c r="CH435">
        <v>184</v>
      </c>
      <c r="CI435">
        <v>184.2</v>
      </c>
      <c r="CK435" t="str">
        <f t="shared" si="30"/>
        <v>184.2</v>
      </c>
      <c r="CL435">
        <v>2</v>
      </c>
    </row>
    <row r="436" spans="2:90" x14ac:dyDescent="0.25">
      <c r="B436">
        <v>103</v>
      </c>
      <c r="C436">
        <v>103.1</v>
      </c>
      <c r="D436" t="s">
        <v>468</v>
      </c>
      <c r="E436" s="33">
        <v>1</v>
      </c>
      <c r="G436">
        <v>103</v>
      </c>
      <c r="H436">
        <v>103.1</v>
      </c>
      <c r="I436" t="s">
        <v>468</v>
      </c>
      <c r="J436" t="str">
        <f t="shared" si="27"/>
        <v>103.1Connectivity</v>
      </c>
      <c r="K436">
        <v>1</v>
      </c>
      <c r="AW436">
        <v>174</v>
      </c>
      <c r="AZ436" s="33">
        <v>3</v>
      </c>
      <c r="BB436">
        <v>174</v>
      </c>
      <c r="BE436" t="str">
        <f t="shared" si="28"/>
        <v/>
      </c>
      <c r="BF436">
        <v>3</v>
      </c>
      <c r="CC436">
        <v>184</v>
      </c>
      <c r="CD436">
        <v>184.2</v>
      </c>
      <c r="CE436" t="s">
        <v>468</v>
      </c>
      <c r="CF436" s="33">
        <v>1</v>
      </c>
      <c r="CH436">
        <v>184</v>
      </c>
      <c r="CI436">
        <v>184.2</v>
      </c>
      <c r="CJ436" t="s">
        <v>468</v>
      </c>
      <c r="CK436" t="str">
        <f t="shared" si="30"/>
        <v>184.2Connectivity</v>
      </c>
      <c r="CL436">
        <v>1</v>
      </c>
    </row>
    <row r="437" spans="2:90" x14ac:dyDescent="0.25">
      <c r="B437">
        <v>103</v>
      </c>
      <c r="C437">
        <v>103.1</v>
      </c>
      <c r="D437" t="s">
        <v>709</v>
      </c>
      <c r="E437" s="33">
        <v>1</v>
      </c>
      <c r="G437">
        <v>103</v>
      </c>
      <c r="H437">
        <v>103.1</v>
      </c>
      <c r="I437" t="s">
        <v>709</v>
      </c>
      <c r="J437" t="str">
        <f t="shared" si="27"/>
        <v>103.1Local_Access</v>
      </c>
      <c r="K437">
        <v>1</v>
      </c>
      <c r="AW437">
        <v>174</v>
      </c>
      <c r="AX437">
        <v>174.1</v>
      </c>
      <c r="AZ437" s="33">
        <v>3</v>
      </c>
      <c r="BB437">
        <v>174</v>
      </c>
      <c r="BC437">
        <v>174.1</v>
      </c>
      <c r="BE437" t="str">
        <f t="shared" si="28"/>
        <v>174.1</v>
      </c>
      <c r="BF437">
        <v>3</v>
      </c>
      <c r="CC437">
        <v>184</v>
      </c>
      <c r="CD437">
        <v>184.2</v>
      </c>
      <c r="CE437" t="s">
        <v>645</v>
      </c>
      <c r="CF437" s="33">
        <v>1</v>
      </c>
      <c r="CH437">
        <v>184</v>
      </c>
      <c r="CI437">
        <v>184.2</v>
      </c>
      <c r="CJ437" t="s">
        <v>645</v>
      </c>
      <c r="CK437" t="str">
        <f t="shared" si="30"/>
        <v>184.2Mix_Land</v>
      </c>
      <c r="CL437">
        <v>1</v>
      </c>
    </row>
    <row r="438" spans="2:90" x14ac:dyDescent="0.25">
      <c r="B438">
        <v>104</v>
      </c>
      <c r="E438" s="33">
        <v>3</v>
      </c>
      <c r="G438">
        <v>104</v>
      </c>
      <c r="J438" t="str">
        <f t="shared" si="27"/>
        <v/>
      </c>
      <c r="K438">
        <v>3</v>
      </c>
      <c r="AW438">
        <v>174</v>
      </c>
      <c r="AX438">
        <v>174.1</v>
      </c>
      <c r="AY438" t="s">
        <v>32</v>
      </c>
      <c r="AZ438" s="33">
        <v>1</v>
      </c>
      <c r="BB438">
        <v>174</v>
      </c>
      <c r="BC438">
        <v>174.1</v>
      </c>
      <c r="BD438" t="s">
        <v>32</v>
      </c>
      <c r="BE438" t="str">
        <f t="shared" si="28"/>
        <v>174.1Act_Den</v>
      </c>
      <c r="BF438">
        <v>1</v>
      </c>
      <c r="CC438">
        <v>186</v>
      </c>
      <c r="CF438" s="33">
        <v>4</v>
      </c>
      <c r="CH438">
        <v>186</v>
      </c>
      <c r="CK438" t="str">
        <f t="shared" si="30"/>
        <v/>
      </c>
      <c r="CL438">
        <v>4</v>
      </c>
    </row>
    <row r="439" spans="2:90" x14ac:dyDescent="0.25">
      <c r="B439">
        <v>104</v>
      </c>
      <c r="C439">
        <v>104.1</v>
      </c>
      <c r="E439" s="33">
        <v>2</v>
      </c>
      <c r="G439">
        <v>104</v>
      </c>
      <c r="H439">
        <v>104.1</v>
      </c>
      <c r="J439" t="str">
        <f t="shared" si="27"/>
        <v>104.1</v>
      </c>
      <c r="K439">
        <v>2</v>
      </c>
      <c r="AW439">
        <v>174</v>
      </c>
      <c r="AX439">
        <v>174.1</v>
      </c>
      <c r="AY439" t="s">
        <v>468</v>
      </c>
      <c r="AZ439" s="33">
        <v>1</v>
      </c>
      <c r="BB439">
        <v>174</v>
      </c>
      <c r="BC439">
        <v>174.1</v>
      </c>
      <c r="BD439" t="s">
        <v>468</v>
      </c>
      <c r="BE439" t="str">
        <f t="shared" si="28"/>
        <v>174.1Connectivity</v>
      </c>
      <c r="BF439">
        <v>1</v>
      </c>
      <c r="CC439">
        <v>186</v>
      </c>
      <c r="CD439">
        <v>186.1</v>
      </c>
      <c r="CF439" s="33">
        <v>2</v>
      </c>
      <c r="CH439">
        <v>186</v>
      </c>
      <c r="CI439">
        <v>186.1</v>
      </c>
      <c r="CK439" t="str">
        <f t="shared" si="30"/>
        <v>186.1</v>
      </c>
      <c r="CL439">
        <v>2</v>
      </c>
    </row>
    <row r="440" spans="2:90" x14ac:dyDescent="0.25">
      <c r="B440">
        <v>104</v>
      </c>
      <c r="C440">
        <v>104.1</v>
      </c>
      <c r="D440" t="s">
        <v>645</v>
      </c>
      <c r="E440" s="33">
        <v>1</v>
      </c>
      <c r="G440">
        <v>104</v>
      </c>
      <c r="H440">
        <v>104.1</v>
      </c>
      <c r="I440" t="s">
        <v>645</v>
      </c>
      <c r="J440" t="str">
        <f t="shared" si="27"/>
        <v>104.1Mix_Land</v>
      </c>
      <c r="K440">
        <v>1</v>
      </c>
      <c r="AW440">
        <v>174</v>
      </c>
      <c r="AX440">
        <v>174.1</v>
      </c>
      <c r="AY440" t="s">
        <v>645</v>
      </c>
      <c r="AZ440" s="33">
        <v>1</v>
      </c>
      <c r="BB440">
        <v>174</v>
      </c>
      <c r="BC440">
        <v>174.1</v>
      </c>
      <c r="BD440" t="s">
        <v>645</v>
      </c>
      <c r="BE440" t="str">
        <f t="shared" si="28"/>
        <v>174.1Mix_Land</v>
      </c>
      <c r="BF440">
        <v>1</v>
      </c>
      <c r="CC440">
        <v>186</v>
      </c>
      <c r="CD440">
        <v>186.1</v>
      </c>
      <c r="CE440" t="s">
        <v>17</v>
      </c>
      <c r="CF440" s="33">
        <v>1</v>
      </c>
      <c r="CH440">
        <v>186</v>
      </c>
      <c r="CI440">
        <v>186.1</v>
      </c>
      <c r="CJ440" t="s">
        <v>17</v>
      </c>
      <c r="CK440" t="str">
        <f t="shared" si="30"/>
        <v>186.1Emp_Den</v>
      </c>
      <c r="CL440">
        <v>1</v>
      </c>
    </row>
    <row r="441" spans="2:90" x14ac:dyDescent="0.25">
      <c r="B441">
        <v>104</v>
      </c>
      <c r="C441">
        <v>104.1</v>
      </c>
      <c r="D441" t="s">
        <v>42</v>
      </c>
      <c r="E441" s="33">
        <v>1</v>
      </c>
      <c r="G441">
        <v>104</v>
      </c>
      <c r="H441">
        <v>104.1</v>
      </c>
      <c r="I441" t="s">
        <v>42</v>
      </c>
      <c r="J441" t="str">
        <f t="shared" si="27"/>
        <v>104.1Pop_Den</v>
      </c>
      <c r="K441">
        <v>1</v>
      </c>
      <c r="AW441">
        <v>176</v>
      </c>
      <c r="AZ441" s="33">
        <v>3</v>
      </c>
      <c r="BB441">
        <v>176</v>
      </c>
      <c r="BE441" t="str">
        <f t="shared" si="28"/>
        <v/>
      </c>
      <c r="BF441">
        <v>3</v>
      </c>
      <c r="CC441">
        <v>186</v>
      </c>
      <c r="CD441">
        <v>186.1</v>
      </c>
      <c r="CE441" t="s">
        <v>42</v>
      </c>
      <c r="CF441" s="33">
        <v>1</v>
      </c>
      <c r="CH441">
        <v>186</v>
      </c>
      <c r="CI441">
        <v>186.1</v>
      </c>
      <c r="CJ441" t="s">
        <v>42</v>
      </c>
      <c r="CK441" t="str">
        <f t="shared" si="30"/>
        <v>186.1Pop_Den</v>
      </c>
      <c r="CL441">
        <v>1</v>
      </c>
    </row>
    <row r="442" spans="2:90" x14ac:dyDescent="0.25">
      <c r="B442">
        <v>104</v>
      </c>
      <c r="C442">
        <v>104.2</v>
      </c>
      <c r="E442" s="33">
        <v>1</v>
      </c>
      <c r="G442">
        <v>104</v>
      </c>
      <c r="H442">
        <v>104.2</v>
      </c>
      <c r="J442" t="str">
        <f t="shared" si="27"/>
        <v>104.2</v>
      </c>
      <c r="K442">
        <v>1</v>
      </c>
      <c r="AW442">
        <v>176</v>
      </c>
      <c r="AX442">
        <v>176.1</v>
      </c>
      <c r="AZ442" s="33">
        <v>3</v>
      </c>
      <c r="BB442">
        <v>176</v>
      </c>
      <c r="BC442">
        <v>176.1</v>
      </c>
      <c r="BE442" t="str">
        <f t="shared" si="28"/>
        <v>176.1</v>
      </c>
      <c r="BF442">
        <v>3</v>
      </c>
      <c r="CC442">
        <v>186</v>
      </c>
      <c r="CD442">
        <v>186.2</v>
      </c>
      <c r="CF442" s="33">
        <v>2</v>
      </c>
      <c r="CH442">
        <v>186</v>
      </c>
      <c r="CI442">
        <v>186.2</v>
      </c>
      <c r="CK442" t="str">
        <f t="shared" si="30"/>
        <v>186.2</v>
      </c>
      <c r="CL442">
        <v>2</v>
      </c>
    </row>
    <row r="443" spans="2:90" x14ac:dyDescent="0.25">
      <c r="B443">
        <v>104</v>
      </c>
      <c r="C443">
        <v>104.2</v>
      </c>
      <c r="D443" t="s">
        <v>709</v>
      </c>
      <c r="E443" s="33">
        <v>1</v>
      </c>
      <c r="G443">
        <v>104</v>
      </c>
      <c r="H443">
        <v>104.2</v>
      </c>
      <c r="I443" t="s">
        <v>709</v>
      </c>
      <c r="J443" t="str">
        <f t="shared" si="27"/>
        <v>104.2Local_Access</v>
      </c>
      <c r="K443">
        <v>1</v>
      </c>
      <c r="AW443">
        <v>176</v>
      </c>
      <c r="AX443">
        <v>176.1</v>
      </c>
      <c r="AY443" t="s">
        <v>88</v>
      </c>
      <c r="AZ443" s="33">
        <v>1</v>
      </c>
      <c r="BB443">
        <v>176</v>
      </c>
      <c r="BC443">
        <v>176.1</v>
      </c>
      <c r="BD443" t="s">
        <v>88</v>
      </c>
      <c r="BE443" t="str">
        <f t="shared" si="28"/>
        <v>176.1Comm_Den</v>
      </c>
      <c r="BF443">
        <v>1</v>
      </c>
      <c r="CC443">
        <v>186</v>
      </c>
      <c r="CD443">
        <v>186.2</v>
      </c>
      <c r="CE443" t="s">
        <v>17</v>
      </c>
      <c r="CF443" s="33">
        <v>1</v>
      </c>
      <c r="CH443">
        <v>186</v>
      </c>
      <c r="CI443">
        <v>186.2</v>
      </c>
      <c r="CJ443" t="s">
        <v>17</v>
      </c>
      <c r="CK443" t="str">
        <f t="shared" si="30"/>
        <v>186.2Emp_Den</v>
      </c>
      <c r="CL443">
        <v>1</v>
      </c>
    </row>
    <row r="444" spans="2:90" x14ac:dyDescent="0.25">
      <c r="B444">
        <v>106</v>
      </c>
      <c r="E444" s="33">
        <v>3</v>
      </c>
      <c r="G444">
        <v>106</v>
      </c>
      <c r="J444" t="str">
        <f t="shared" si="27"/>
        <v/>
      </c>
      <c r="K444">
        <v>3</v>
      </c>
      <c r="AW444">
        <v>176</v>
      </c>
      <c r="AX444">
        <v>176.1</v>
      </c>
      <c r="AY444" t="s">
        <v>645</v>
      </c>
      <c r="AZ444" s="33">
        <v>1</v>
      </c>
      <c r="BB444">
        <v>176</v>
      </c>
      <c r="BC444">
        <v>176.1</v>
      </c>
      <c r="BD444" t="s">
        <v>645</v>
      </c>
      <c r="BE444" t="str">
        <f t="shared" si="28"/>
        <v>176.1Mix_Land</v>
      </c>
      <c r="BF444">
        <v>1</v>
      </c>
      <c r="CC444">
        <v>186</v>
      </c>
      <c r="CD444">
        <v>186.2</v>
      </c>
      <c r="CE444" t="s">
        <v>42</v>
      </c>
      <c r="CF444" s="33">
        <v>1</v>
      </c>
      <c r="CH444">
        <v>186</v>
      </c>
      <c r="CI444">
        <v>186.2</v>
      </c>
      <c r="CJ444" t="s">
        <v>42</v>
      </c>
      <c r="CK444" t="str">
        <f t="shared" si="30"/>
        <v>186.2Pop_Den</v>
      </c>
      <c r="CL444">
        <v>1</v>
      </c>
    </row>
    <row r="445" spans="2:90" x14ac:dyDescent="0.25">
      <c r="B445">
        <v>106</v>
      </c>
      <c r="C445">
        <v>106.1</v>
      </c>
      <c r="E445" s="33">
        <v>3</v>
      </c>
      <c r="G445">
        <v>106</v>
      </c>
      <c r="H445">
        <v>106.1</v>
      </c>
      <c r="J445" t="str">
        <f t="shared" si="27"/>
        <v>106.1</v>
      </c>
      <c r="K445">
        <v>3</v>
      </c>
      <c r="AW445">
        <v>176</v>
      </c>
      <c r="AX445">
        <v>176.1</v>
      </c>
      <c r="AY445" t="s">
        <v>42</v>
      </c>
      <c r="AZ445" s="33">
        <v>1</v>
      </c>
      <c r="BB445">
        <v>176</v>
      </c>
      <c r="BC445">
        <v>176.1</v>
      </c>
      <c r="BD445" t="s">
        <v>42</v>
      </c>
      <c r="BE445" t="str">
        <f t="shared" si="28"/>
        <v>176.1Pop_Den</v>
      </c>
      <c r="BF445">
        <v>1</v>
      </c>
      <c r="CC445" t="s">
        <v>1426</v>
      </c>
      <c r="CF445" s="33">
        <v>338</v>
      </c>
      <c r="CH445" t="s">
        <v>1426</v>
      </c>
      <c r="CK445" t="str">
        <f t="shared" si="30"/>
        <v/>
      </c>
      <c r="CL445">
        <v>338</v>
      </c>
    </row>
    <row r="446" spans="2:90" x14ac:dyDescent="0.25">
      <c r="B446">
        <v>106</v>
      </c>
      <c r="C446">
        <v>106.1</v>
      </c>
      <c r="D446" t="s">
        <v>17</v>
      </c>
      <c r="E446" s="33">
        <v>1</v>
      </c>
      <c r="G446">
        <v>106</v>
      </c>
      <c r="H446">
        <v>106.1</v>
      </c>
      <c r="I446" t="s">
        <v>17</v>
      </c>
      <c r="J446" t="str">
        <f t="shared" si="27"/>
        <v>106.1Emp_Den</v>
      </c>
      <c r="K446">
        <v>1</v>
      </c>
      <c r="AW446">
        <v>177</v>
      </c>
      <c r="AZ446" s="33">
        <v>6</v>
      </c>
      <c r="BB446">
        <v>177</v>
      </c>
      <c r="BE446" t="str">
        <f t="shared" si="28"/>
        <v/>
      </c>
      <c r="BF446">
        <v>6</v>
      </c>
    </row>
    <row r="447" spans="2:90" x14ac:dyDescent="0.25">
      <c r="B447">
        <v>106</v>
      </c>
      <c r="C447">
        <v>106.1</v>
      </c>
      <c r="D447" t="s">
        <v>709</v>
      </c>
      <c r="E447" s="33">
        <v>1</v>
      </c>
      <c r="G447">
        <v>106</v>
      </c>
      <c r="H447">
        <v>106.1</v>
      </c>
      <c r="I447" t="s">
        <v>709</v>
      </c>
      <c r="J447" t="str">
        <f t="shared" si="27"/>
        <v>106.1Local_Access</v>
      </c>
      <c r="K447">
        <v>1</v>
      </c>
      <c r="AW447">
        <v>177</v>
      </c>
      <c r="AX447">
        <v>177.1</v>
      </c>
      <c r="AZ447" s="33">
        <v>2</v>
      </c>
      <c r="BB447">
        <v>177</v>
      </c>
      <c r="BC447">
        <v>177.1</v>
      </c>
      <c r="BE447" t="str">
        <f t="shared" si="28"/>
        <v>177.1</v>
      </c>
      <c r="BF447">
        <v>2</v>
      </c>
    </row>
    <row r="448" spans="2:90" x14ac:dyDescent="0.25">
      <c r="B448">
        <v>106</v>
      </c>
      <c r="C448">
        <v>106.1</v>
      </c>
      <c r="D448" t="s">
        <v>42</v>
      </c>
      <c r="E448" s="33">
        <v>1</v>
      </c>
      <c r="G448">
        <v>106</v>
      </c>
      <c r="H448">
        <v>106.1</v>
      </c>
      <c r="I448" t="s">
        <v>42</v>
      </c>
      <c r="J448" t="str">
        <f t="shared" si="27"/>
        <v>106.1Pop_Den</v>
      </c>
      <c r="K448">
        <v>1</v>
      </c>
      <c r="AW448">
        <v>177</v>
      </c>
      <c r="AX448">
        <v>177.1</v>
      </c>
      <c r="AY448" t="s">
        <v>17</v>
      </c>
      <c r="AZ448" s="33">
        <v>1</v>
      </c>
      <c r="BB448">
        <v>177</v>
      </c>
      <c r="BC448">
        <v>177.1</v>
      </c>
      <c r="BD448" t="s">
        <v>17</v>
      </c>
      <c r="BE448" t="str">
        <f t="shared" si="28"/>
        <v>177.1Emp_Den</v>
      </c>
      <c r="BF448">
        <v>1</v>
      </c>
    </row>
    <row r="449" spans="2:58" x14ac:dyDescent="0.25">
      <c r="B449">
        <v>107</v>
      </c>
      <c r="E449" s="33">
        <v>10</v>
      </c>
      <c r="G449">
        <v>107</v>
      </c>
      <c r="J449" t="str">
        <f t="shared" si="27"/>
        <v/>
      </c>
      <c r="K449">
        <v>10</v>
      </c>
      <c r="AW449">
        <v>177</v>
      </c>
      <c r="AX449">
        <v>177.1</v>
      </c>
      <c r="AY449" t="s">
        <v>645</v>
      </c>
      <c r="AZ449" s="33">
        <v>1</v>
      </c>
      <c r="BB449">
        <v>177</v>
      </c>
      <c r="BC449">
        <v>177.1</v>
      </c>
      <c r="BD449" t="s">
        <v>645</v>
      </c>
      <c r="BE449" t="str">
        <f t="shared" si="28"/>
        <v>177.1Mix_Land</v>
      </c>
      <c r="BF449">
        <v>1</v>
      </c>
    </row>
    <row r="450" spans="2:58" x14ac:dyDescent="0.25">
      <c r="B450">
        <v>107</v>
      </c>
      <c r="C450">
        <v>107.1</v>
      </c>
      <c r="E450" s="33">
        <v>3</v>
      </c>
      <c r="G450">
        <v>107</v>
      </c>
      <c r="H450">
        <v>107.1</v>
      </c>
      <c r="J450" t="str">
        <f t="shared" si="27"/>
        <v>107.1</v>
      </c>
      <c r="K450">
        <v>3</v>
      </c>
      <c r="AW450">
        <v>177</v>
      </c>
      <c r="AX450">
        <v>177.2</v>
      </c>
      <c r="AZ450" s="33">
        <v>2</v>
      </c>
      <c r="BB450">
        <v>177</v>
      </c>
      <c r="BC450">
        <v>177.2</v>
      </c>
      <c r="BE450" t="str">
        <f t="shared" si="28"/>
        <v>177.2</v>
      </c>
      <c r="BF450">
        <v>2</v>
      </c>
    </row>
    <row r="451" spans="2:58" x14ac:dyDescent="0.25">
      <c r="B451">
        <v>107</v>
      </c>
      <c r="C451">
        <v>107.1</v>
      </c>
      <c r="D451" t="s">
        <v>17</v>
      </c>
      <c r="E451" s="33">
        <v>1</v>
      </c>
      <c r="G451">
        <v>107</v>
      </c>
      <c r="H451">
        <v>107.1</v>
      </c>
      <c r="I451" t="s">
        <v>17</v>
      </c>
      <c r="J451" t="str">
        <f t="shared" si="27"/>
        <v>107.1Emp_Den</v>
      </c>
      <c r="K451">
        <v>1</v>
      </c>
      <c r="AW451">
        <v>177</v>
      </c>
      <c r="AX451">
        <v>177.2</v>
      </c>
      <c r="AY451" t="s">
        <v>17</v>
      </c>
      <c r="AZ451" s="33">
        <v>1</v>
      </c>
      <c r="BB451">
        <v>177</v>
      </c>
      <c r="BC451">
        <v>177.2</v>
      </c>
      <c r="BD451" t="s">
        <v>17</v>
      </c>
      <c r="BE451" t="str">
        <f t="shared" si="28"/>
        <v>177.2Emp_Den</v>
      </c>
      <c r="BF451">
        <v>1</v>
      </c>
    </row>
    <row r="452" spans="2:58" x14ac:dyDescent="0.25">
      <c r="B452">
        <v>107</v>
      </c>
      <c r="C452">
        <v>107.1</v>
      </c>
      <c r="D452" t="s">
        <v>42</v>
      </c>
      <c r="E452" s="33">
        <v>2</v>
      </c>
      <c r="G452">
        <v>107</v>
      </c>
      <c r="H452">
        <v>107.1</v>
      </c>
      <c r="I452" t="s">
        <v>42</v>
      </c>
      <c r="J452" t="str">
        <f t="shared" si="27"/>
        <v>107.1Pop_Den</v>
      </c>
      <c r="K452">
        <v>2</v>
      </c>
      <c r="AW452">
        <v>177</v>
      </c>
      <c r="AX452">
        <v>177.2</v>
      </c>
      <c r="AY452" t="s">
        <v>645</v>
      </c>
      <c r="AZ452" s="33">
        <v>1</v>
      </c>
      <c r="BB452">
        <v>177</v>
      </c>
      <c r="BC452">
        <v>177.2</v>
      </c>
      <c r="BD452" t="s">
        <v>645</v>
      </c>
      <c r="BE452" t="str">
        <f t="shared" si="28"/>
        <v>177.2Mix_Land</v>
      </c>
      <c r="BF452">
        <v>1</v>
      </c>
    </row>
    <row r="453" spans="2:58" x14ac:dyDescent="0.25">
      <c r="B453">
        <v>107</v>
      </c>
      <c r="C453">
        <v>107.2</v>
      </c>
      <c r="E453" s="33">
        <v>2</v>
      </c>
      <c r="G453">
        <v>107</v>
      </c>
      <c r="H453">
        <v>107.2</v>
      </c>
      <c r="J453" t="str">
        <f t="shared" si="27"/>
        <v>107.2</v>
      </c>
      <c r="K453">
        <v>2</v>
      </c>
      <c r="AW453">
        <v>177</v>
      </c>
      <c r="AX453">
        <v>177.3</v>
      </c>
      <c r="AZ453" s="33">
        <v>2</v>
      </c>
      <c r="BB453">
        <v>177</v>
      </c>
      <c r="BC453">
        <v>177.3</v>
      </c>
      <c r="BE453" t="str">
        <f t="shared" si="28"/>
        <v>177.3</v>
      </c>
      <c r="BF453">
        <v>2</v>
      </c>
    </row>
    <row r="454" spans="2:58" x14ac:dyDescent="0.25">
      <c r="B454">
        <v>107</v>
      </c>
      <c r="C454">
        <v>107.2</v>
      </c>
      <c r="D454" t="s">
        <v>17</v>
      </c>
      <c r="E454" s="33">
        <v>1</v>
      </c>
      <c r="G454">
        <v>107</v>
      </c>
      <c r="H454">
        <v>107.2</v>
      </c>
      <c r="I454" t="s">
        <v>17</v>
      </c>
      <c r="J454" t="str">
        <f t="shared" si="27"/>
        <v>107.2Emp_Den</v>
      </c>
      <c r="K454">
        <v>1</v>
      </c>
      <c r="AW454">
        <v>177</v>
      </c>
      <c r="AX454">
        <v>177.3</v>
      </c>
      <c r="AY454" t="s">
        <v>17</v>
      </c>
      <c r="AZ454" s="33">
        <v>1</v>
      </c>
      <c r="BB454">
        <v>177</v>
      </c>
      <c r="BC454">
        <v>177.3</v>
      </c>
      <c r="BD454" t="s">
        <v>17</v>
      </c>
      <c r="BE454" t="str">
        <f t="shared" si="28"/>
        <v>177.3Emp_Den</v>
      </c>
      <c r="BF454">
        <v>1</v>
      </c>
    </row>
    <row r="455" spans="2:58" x14ac:dyDescent="0.25">
      <c r="B455">
        <v>107</v>
      </c>
      <c r="C455">
        <v>107.2</v>
      </c>
      <c r="D455" t="s">
        <v>42</v>
      </c>
      <c r="E455" s="33">
        <v>1</v>
      </c>
      <c r="G455">
        <v>107</v>
      </c>
      <c r="H455">
        <v>107.2</v>
      </c>
      <c r="I455" t="s">
        <v>42</v>
      </c>
      <c r="J455" t="str">
        <f t="shared" si="27"/>
        <v>107.2Pop_Den</v>
      </c>
      <c r="K455">
        <v>1</v>
      </c>
      <c r="AW455">
        <v>177</v>
      </c>
      <c r="AX455">
        <v>177.3</v>
      </c>
      <c r="AY455" t="s">
        <v>645</v>
      </c>
      <c r="AZ455" s="33">
        <v>1</v>
      </c>
      <c r="BB455">
        <v>177</v>
      </c>
      <c r="BC455">
        <v>177.3</v>
      </c>
      <c r="BD455" t="s">
        <v>645</v>
      </c>
      <c r="BE455" t="str">
        <f t="shared" si="28"/>
        <v>177.3Mix_Land</v>
      </c>
      <c r="BF455">
        <v>1</v>
      </c>
    </row>
    <row r="456" spans="2:58" x14ac:dyDescent="0.25">
      <c r="B456">
        <v>107</v>
      </c>
      <c r="C456">
        <v>107.5</v>
      </c>
      <c r="E456" s="33">
        <v>2</v>
      </c>
      <c r="G456">
        <v>107</v>
      </c>
      <c r="H456">
        <v>107.5</v>
      </c>
      <c r="J456" t="str">
        <f t="shared" si="27"/>
        <v>107.5</v>
      </c>
      <c r="K456">
        <v>2</v>
      </c>
      <c r="AW456">
        <v>178</v>
      </c>
      <c r="AZ456" s="33">
        <v>7</v>
      </c>
      <c r="BB456">
        <v>178</v>
      </c>
      <c r="BE456" t="str">
        <f t="shared" si="28"/>
        <v/>
      </c>
      <c r="BF456">
        <v>7</v>
      </c>
    </row>
    <row r="457" spans="2:58" x14ac:dyDescent="0.25">
      <c r="B457">
        <v>107</v>
      </c>
      <c r="C457">
        <v>107.5</v>
      </c>
      <c r="D457" t="s">
        <v>17</v>
      </c>
      <c r="E457" s="33">
        <v>1</v>
      </c>
      <c r="G457">
        <v>107</v>
      </c>
      <c r="H457">
        <v>107.5</v>
      </c>
      <c r="I457" t="s">
        <v>17</v>
      </c>
      <c r="J457" t="str">
        <f t="shared" si="27"/>
        <v>107.5Emp_Den</v>
      </c>
      <c r="K457">
        <v>1</v>
      </c>
      <c r="AW457">
        <v>178</v>
      </c>
      <c r="AX457">
        <v>178.1</v>
      </c>
      <c r="AZ457" s="33">
        <v>3</v>
      </c>
      <c r="BB457">
        <v>178</v>
      </c>
      <c r="BC457">
        <v>178.1</v>
      </c>
      <c r="BE457" t="str">
        <f t="shared" si="28"/>
        <v>178.1</v>
      </c>
      <c r="BF457">
        <v>3</v>
      </c>
    </row>
    <row r="458" spans="2:58" x14ac:dyDescent="0.25">
      <c r="B458">
        <v>107</v>
      </c>
      <c r="C458">
        <v>107.5</v>
      </c>
      <c r="D458" t="s">
        <v>42</v>
      </c>
      <c r="E458" s="33">
        <v>1</v>
      </c>
      <c r="G458">
        <v>107</v>
      </c>
      <c r="H458">
        <v>107.5</v>
      </c>
      <c r="I458" t="s">
        <v>42</v>
      </c>
      <c r="J458" t="str">
        <f t="shared" ref="J458:J521" si="31">H458&amp;""&amp;I458</f>
        <v>107.5Pop_Den</v>
      </c>
      <c r="K458">
        <v>1</v>
      </c>
      <c r="AW458">
        <v>178</v>
      </c>
      <c r="AX458">
        <v>178.1</v>
      </c>
      <c r="AY458" t="s">
        <v>32</v>
      </c>
      <c r="AZ458" s="33">
        <v>1</v>
      </c>
      <c r="BB458">
        <v>178</v>
      </c>
      <c r="BC458">
        <v>178.1</v>
      </c>
      <c r="BD458" t="s">
        <v>32</v>
      </c>
      <c r="BE458" t="str">
        <f t="shared" ref="BE458:BE487" si="32">BC458&amp;""&amp;BD458</f>
        <v>178.1Act_Den</v>
      </c>
      <c r="BF458">
        <v>1</v>
      </c>
    </row>
    <row r="459" spans="2:58" x14ac:dyDescent="0.25">
      <c r="B459">
        <v>107</v>
      </c>
      <c r="C459">
        <v>107.6</v>
      </c>
      <c r="E459" s="33">
        <v>2</v>
      </c>
      <c r="G459">
        <v>107</v>
      </c>
      <c r="H459">
        <v>107.6</v>
      </c>
      <c r="J459" t="str">
        <f t="shared" si="31"/>
        <v>107.6</v>
      </c>
      <c r="K459">
        <v>2</v>
      </c>
      <c r="AW459">
        <v>178</v>
      </c>
      <c r="AX459">
        <v>178.1</v>
      </c>
      <c r="AY459" t="s">
        <v>468</v>
      </c>
      <c r="AZ459" s="33">
        <v>1</v>
      </c>
      <c r="BB459">
        <v>178</v>
      </c>
      <c r="BC459">
        <v>178.1</v>
      </c>
      <c r="BD459" t="s">
        <v>468</v>
      </c>
      <c r="BE459" t="str">
        <f t="shared" si="32"/>
        <v>178.1Connectivity</v>
      </c>
      <c r="BF459">
        <v>1</v>
      </c>
    </row>
    <row r="460" spans="2:58" x14ac:dyDescent="0.25">
      <c r="B460">
        <v>107</v>
      </c>
      <c r="C460">
        <v>107.6</v>
      </c>
      <c r="D460" t="s">
        <v>17</v>
      </c>
      <c r="E460" s="33">
        <v>1</v>
      </c>
      <c r="G460">
        <v>107</v>
      </c>
      <c r="H460">
        <v>107.6</v>
      </c>
      <c r="I460" t="s">
        <v>17</v>
      </c>
      <c r="J460" t="str">
        <f t="shared" si="31"/>
        <v>107.6Emp_Den</v>
      </c>
      <c r="K460">
        <v>1</v>
      </c>
      <c r="AW460">
        <v>178</v>
      </c>
      <c r="AX460">
        <v>178.1</v>
      </c>
      <c r="AY460" t="s">
        <v>645</v>
      </c>
      <c r="AZ460" s="33">
        <v>1</v>
      </c>
      <c r="BB460">
        <v>178</v>
      </c>
      <c r="BC460">
        <v>178.1</v>
      </c>
      <c r="BD460" t="s">
        <v>645</v>
      </c>
      <c r="BE460" t="str">
        <f t="shared" si="32"/>
        <v>178.1Mix_Land</v>
      </c>
      <c r="BF460">
        <v>1</v>
      </c>
    </row>
    <row r="461" spans="2:58" x14ac:dyDescent="0.25">
      <c r="B461">
        <v>107</v>
      </c>
      <c r="C461">
        <v>107.6</v>
      </c>
      <c r="D461" t="s">
        <v>42</v>
      </c>
      <c r="E461" s="33">
        <v>1</v>
      </c>
      <c r="G461">
        <v>107</v>
      </c>
      <c r="H461">
        <v>107.6</v>
      </c>
      <c r="I461" t="s">
        <v>42</v>
      </c>
      <c r="J461" t="str">
        <f t="shared" si="31"/>
        <v>107.6Pop_Den</v>
      </c>
      <c r="K461">
        <v>1</v>
      </c>
      <c r="AW461">
        <v>178</v>
      </c>
      <c r="AX461">
        <v>178.2</v>
      </c>
      <c r="AZ461" s="33">
        <v>4</v>
      </c>
      <c r="BB461">
        <v>178</v>
      </c>
      <c r="BC461">
        <v>178.2</v>
      </c>
      <c r="BE461" t="str">
        <f t="shared" si="32"/>
        <v>178.2</v>
      </c>
      <c r="BF461">
        <v>4</v>
      </c>
    </row>
    <row r="462" spans="2:58" x14ac:dyDescent="0.25">
      <c r="B462">
        <v>107</v>
      </c>
      <c r="C462">
        <v>107.9</v>
      </c>
      <c r="E462" s="33">
        <v>1</v>
      </c>
      <c r="G462">
        <v>107</v>
      </c>
      <c r="H462">
        <v>107.9</v>
      </c>
      <c r="J462" t="str">
        <f t="shared" si="31"/>
        <v>107.9</v>
      </c>
      <c r="K462">
        <v>1</v>
      </c>
      <c r="AW462">
        <v>178</v>
      </c>
      <c r="AX462">
        <v>178.2</v>
      </c>
      <c r="AY462" t="s">
        <v>32</v>
      </c>
      <c r="AZ462" s="33">
        <v>1</v>
      </c>
      <c r="BB462">
        <v>178</v>
      </c>
      <c r="BC462">
        <v>178.2</v>
      </c>
      <c r="BD462" t="s">
        <v>32</v>
      </c>
      <c r="BE462" t="str">
        <f t="shared" si="32"/>
        <v>178.2Act_Den</v>
      </c>
      <c r="BF462">
        <v>1</v>
      </c>
    </row>
    <row r="463" spans="2:58" x14ac:dyDescent="0.25">
      <c r="B463">
        <v>107</v>
      </c>
      <c r="C463">
        <v>107.9</v>
      </c>
      <c r="D463" t="s">
        <v>42</v>
      </c>
      <c r="E463" s="33">
        <v>1</v>
      </c>
      <c r="G463">
        <v>107</v>
      </c>
      <c r="H463">
        <v>107.9</v>
      </c>
      <c r="I463" t="s">
        <v>42</v>
      </c>
      <c r="J463" t="str">
        <f t="shared" si="31"/>
        <v>107.9Pop_Den</v>
      </c>
      <c r="K463">
        <v>1</v>
      </c>
      <c r="AW463">
        <v>178</v>
      </c>
      <c r="AX463">
        <v>178.2</v>
      </c>
      <c r="AY463" t="s">
        <v>1401</v>
      </c>
      <c r="AZ463" s="33">
        <v>1</v>
      </c>
      <c r="BB463">
        <v>178</v>
      </c>
      <c r="BC463">
        <v>178.2</v>
      </c>
      <c r="BD463" t="s">
        <v>1401</v>
      </c>
      <c r="BE463" t="str">
        <f t="shared" si="32"/>
        <v>178.2Centrality</v>
      </c>
      <c r="BF463">
        <v>1</v>
      </c>
    </row>
    <row r="464" spans="2:58" x14ac:dyDescent="0.25">
      <c r="B464">
        <v>108</v>
      </c>
      <c r="E464" s="33">
        <v>6</v>
      </c>
      <c r="G464">
        <v>108</v>
      </c>
      <c r="J464" t="str">
        <f t="shared" si="31"/>
        <v/>
      </c>
      <c r="K464">
        <v>6</v>
      </c>
      <c r="AW464">
        <v>178</v>
      </c>
      <c r="AX464">
        <v>178.2</v>
      </c>
      <c r="AY464" t="s">
        <v>468</v>
      </c>
      <c r="AZ464" s="33">
        <v>1</v>
      </c>
      <c r="BB464">
        <v>178</v>
      </c>
      <c r="BC464">
        <v>178.2</v>
      </c>
      <c r="BD464" t="s">
        <v>468</v>
      </c>
      <c r="BE464" t="str">
        <f t="shared" si="32"/>
        <v>178.2Connectivity</v>
      </c>
      <c r="BF464">
        <v>1</v>
      </c>
    </row>
    <row r="465" spans="2:58" x14ac:dyDescent="0.25">
      <c r="B465">
        <v>108</v>
      </c>
      <c r="C465">
        <v>108.1</v>
      </c>
      <c r="E465" s="33">
        <v>6</v>
      </c>
      <c r="G465">
        <v>108</v>
      </c>
      <c r="H465">
        <v>108.1</v>
      </c>
      <c r="J465" t="str">
        <f t="shared" si="31"/>
        <v>108.1</v>
      </c>
      <c r="K465">
        <v>6</v>
      </c>
      <c r="AW465">
        <v>178</v>
      </c>
      <c r="AX465">
        <v>178.2</v>
      </c>
      <c r="AY465" t="s">
        <v>645</v>
      </c>
      <c r="AZ465" s="33">
        <v>1</v>
      </c>
      <c r="BB465">
        <v>178</v>
      </c>
      <c r="BC465">
        <v>178.2</v>
      </c>
      <c r="BD465" t="s">
        <v>645</v>
      </c>
      <c r="BE465" t="str">
        <f t="shared" si="32"/>
        <v>178.2Mix_Land</v>
      </c>
      <c r="BF465">
        <v>1</v>
      </c>
    </row>
    <row r="466" spans="2:58" x14ac:dyDescent="0.25">
      <c r="B466">
        <v>108</v>
      </c>
      <c r="C466">
        <v>108.1</v>
      </c>
      <c r="D466" t="s">
        <v>17</v>
      </c>
      <c r="E466" s="33">
        <v>1</v>
      </c>
      <c r="G466">
        <v>108</v>
      </c>
      <c r="H466">
        <v>108.1</v>
      </c>
      <c r="I466" t="s">
        <v>17</v>
      </c>
      <c r="J466" t="str">
        <f t="shared" si="31"/>
        <v>108.1Emp_Den</v>
      </c>
      <c r="K466">
        <v>1</v>
      </c>
      <c r="AW466">
        <v>179</v>
      </c>
      <c r="AZ466" s="33">
        <v>2</v>
      </c>
      <c r="BB466">
        <v>179</v>
      </c>
      <c r="BE466" t="str">
        <f t="shared" si="32"/>
        <v/>
      </c>
      <c r="BF466">
        <v>2</v>
      </c>
    </row>
    <row r="467" spans="2:58" x14ac:dyDescent="0.25">
      <c r="B467">
        <v>108</v>
      </c>
      <c r="C467">
        <v>108.1</v>
      </c>
      <c r="D467" t="s">
        <v>709</v>
      </c>
      <c r="E467" s="33">
        <v>2</v>
      </c>
      <c r="G467">
        <v>108</v>
      </c>
      <c r="H467">
        <v>108.1</v>
      </c>
      <c r="I467" t="s">
        <v>709</v>
      </c>
      <c r="J467" t="str">
        <f t="shared" si="31"/>
        <v>108.1Local_Access</v>
      </c>
      <c r="K467">
        <v>2</v>
      </c>
      <c r="AW467">
        <v>179</v>
      </c>
      <c r="AX467">
        <v>179.1</v>
      </c>
      <c r="AZ467" s="33">
        <v>1</v>
      </c>
      <c r="BB467">
        <v>179</v>
      </c>
      <c r="BC467">
        <v>179.1</v>
      </c>
      <c r="BE467" t="str">
        <f t="shared" si="32"/>
        <v>179.1</v>
      </c>
      <c r="BF467">
        <v>1</v>
      </c>
    </row>
    <row r="468" spans="2:58" x14ac:dyDescent="0.25">
      <c r="B468">
        <v>108</v>
      </c>
      <c r="C468">
        <v>108.1</v>
      </c>
      <c r="D468" t="s">
        <v>645</v>
      </c>
      <c r="E468" s="33">
        <v>2</v>
      </c>
      <c r="G468">
        <v>108</v>
      </c>
      <c r="H468">
        <v>108.1</v>
      </c>
      <c r="I468" t="s">
        <v>645</v>
      </c>
      <c r="J468" t="str">
        <f t="shared" si="31"/>
        <v>108.1Mix_Land</v>
      </c>
      <c r="K468">
        <v>2</v>
      </c>
      <c r="AW468">
        <v>179</v>
      </c>
      <c r="AX468">
        <v>179.1</v>
      </c>
      <c r="AY468" t="s">
        <v>88</v>
      </c>
      <c r="AZ468" s="33">
        <v>1</v>
      </c>
      <c r="BB468">
        <v>179</v>
      </c>
      <c r="BC468">
        <v>179.1</v>
      </c>
      <c r="BD468" t="s">
        <v>88</v>
      </c>
      <c r="BE468" t="str">
        <f t="shared" si="32"/>
        <v>179.1Comm_Den</v>
      </c>
      <c r="BF468">
        <v>1</v>
      </c>
    </row>
    <row r="469" spans="2:58" x14ac:dyDescent="0.25">
      <c r="B469">
        <v>108</v>
      </c>
      <c r="C469">
        <v>108.1</v>
      </c>
      <c r="D469" t="s">
        <v>42</v>
      </c>
      <c r="E469" s="33">
        <v>1</v>
      </c>
      <c r="G469">
        <v>108</v>
      </c>
      <c r="H469">
        <v>108.1</v>
      </c>
      <c r="I469" t="s">
        <v>42</v>
      </c>
      <c r="J469" t="str">
        <f t="shared" si="31"/>
        <v>108.1Pop_Den</v>
      </c>
      <c r="K469">
        <v>1</v>
      </c>
      <c r="AW469">
        <v>179</v>
      </c>
      <c r="AX469">
        <v>179.2</v>
      </c>
      <c r="AZ469" s="33">
        <v>1</v>
      </c>
      <c r="BB469">
        <v>179</v>
      </c>
      <c r="BC469">
        <v>179.2</v>
      </c>
      <c r="BE469" t="str">
        <f t="shared" si="32"/>
        <v>179.2</v>
      </c>
      <c r="BF469">
        <v>1</v>
      </c>
    </row>
    <row r="470" spans="2:58" x14ac:dyDescent="0.25">
      <c r="B470">
        <v>110</v>
      </c>
      <c r="E470" s="33">
        <v>11</v>
      </c>
      <c r="G470">
        <v>110</v>
      </c>
      <c r="J470" t="str">
        <f t="shared" si="31"/>
        <v/>
      </c>
      <c r="K470">
        <v>11</v>
      </c>
      <c r="AW470">
        <v>179</v>
      </c>
      <c r="AX470">
        <v>179.2</v>
      </c>
      <c r="AY470" t="s">
        <v>88</v>
      </c>
      <c r="AZ470" s="33">
        <v>1</v>
      </c>
      <c r="BB470">
        <v>179</v>
      </c>
      <c r="BC470">
        <v>179.2</v>
      </c>
      <c r="BD470" t="s">
        <v>88</v>
      </c>
      <c r="BE470" t="str">
        <f t="shared" si="32"/>
        <v>179.2Comm_Den</v>
      </c>
      <c r="BF470">
        <v>1</v>
      </c>
    </row>
    <row r="471" spans="2:58" x14ac:dyDescent="0.25">
      <c r="B471">
        <v>110</v>
      </c>
      <c r="C471">
        <v>110.1</v>
      </c>
      <c r="E471" s="33">
        <v>3</v>
      </c>
      <c r="G471">
        <v>110</v>
      </c>
      <c r="H471">
        <v>110.1</v>
      </c>
      <c r="J471" t="str">
        <f t="shared" si="31"/>
        <v>110.1</v>
      </c>
      <c r="K471">
        <v>3</v>
      </c>
      <c r="AW471">
        <v>183</v>
      </c>
      <c r="AZ471" s="33">
        <v>2</v>
      </c>
      <c r="BB471">
        <v>183</v>
      </c>
      <c r="BE471" t="str">
        <f t="shared" si="32"/>
        <v/>
      </c>
      <c r="BF471">
        <v>2</v>
      </c>
    </row>
    <row r="472" spans="2:58" x14ac:dyDescent="0.25">
      <c r="B472">
        <v>110</v>
      </c>
      <c r="C472">
        <v>110.1</v>
      </c>
      <c r="D472" t="s">
        <v>17</v>
      </c>
      <c r="E472" s="33">
        <v>1</v>
      </c>
      <c r="G472">
        <v>110</v>
      </c>
      <c r="H472">
        <v>110.1</v>
      </c>
      <c r="I472" t="s">
        <v>17</v>
      </c>
      <c r="J472" t="str">
        <f t="shared" si="31"/>
        <v>110.1Emp_Den</v>
      </c>
      <c r="K472">
        <v>1</v>
      </c>
      <c r="AW472">
        <v>183</v>
      </c>
      <c r="AX472">
        <v>183.1</v>
      </c>
      <c r="AZ472" s="33">
        <v>1</v>
      </c>
      <c r="BB472">
        <v>183</v>
      </c>
      <c r="BC472">
        <v>183.1</v>
      </c>
      <c r="BE472" t="str">
        <f t="shared" si="32"/>
        <v>183.1</v>
      </c>
      <c r="BF472">
        <v>1</v>
      </c>
    </row>
    <row r="473" spans="2:58" x14ac:dyDescent="0.25">
      <c r="B473">
        <v>110</v>
      </c>
      <c r="C473">
        <v>110.1</v>
      </c>
      <c r="D473" t="s">
        <v>709</v>
      </c>
      <c r="E473" s="33">
        <v>2</v>
      </c>
      <c r="G473">
        <v>110</v>
      </c>
      <c r="H473">
        <v>110.1</v>
      </c>
      <c r="I473" t="s">
        <v>709</v>
      </c>
      <c r="J473" t="str">
        <f t="shared" si="31"/>
        <v>110.1Local_Access</v>
      </c>
      <c r="K473">
        <v>2</v>
      </c>
      <c r="AW473">
        <v>183</v>
      </c>
      <c r="AX473">
        <v>183.1</v>
      </c>
      <c r="AY473" t="s">
        <v>1401</v>
      </c>
      <c r="AZ473" s="33">
        <v>1</v>
      </c>
      <c r="BB473">
        <v>183</v>
      </c>
      <c r="BC473">
        <v>183.1</v>
      </c>
      <c r="BD473" t="s">
        <v>1401</v>
      </c>
      <c r="BE473" t="str">
        <f t="shared" si="32"/>
        <v>183.1Centrality</v>
      </c>
      <c r="BF473">
        <v>1</v>
      </c>
    </row>
    <row r="474" spans="2:58" x14ac:dyDescent="0.25">
      <c r="B474">
        <v>110</v>
      </c>
      <c r="C474">
        <v>110.2</v>
      </c>
      <c r="E474" s="33">
        <v>2</v>
      </c>
      <c r="G474">
        <v>110</v>
      </c>
      <c r="H474">
        <v>110.2</v>
      </c>
      <c r="J474" t="str">
        <f t="shared" si="31"/>
        <v>110.2</v>
      </c>
      <c r="K474">
        <v>2</v>
      </c>
      <c r="AW474">
        <v>183</v>
      </c>
      <c r="AX474">
        <v>183.2</v>
      </c>
      <c r="AZ474" s="33">
        <v>1</v>
      </c>
      <c r="BB474">
        <v>183</v>
      </c>
      <c r="BC474">
        <v>183.2</v>
      </c>
      <c r="BE474" t="str">
        <f t="shared" si="32"/>
        <v>183.2</v>
      </c>
      <c r="BF474">
        <v>1</v>
      </c>
    </row>
    <row r="475" spans="2:58" x14ac:dyDescent="0.25">
      <c r="B475">
        <v>110</v>
      </c>
      <c r="C475">
        <v>110.2</v>
      </c>
      <c r="D475" t="s">
        <v>17</v>
      </c>
      <c r="E475" s="33">
        <v>1</v>
      </c>
      <c r="G475">
        <v>110</v>
      </c>
      <c r="H475">
        <v>110.2</v>
      </c>
      <c r="I475" t="s">
        <v>17</v>
      </c>
      <c r="J475" t="str">
        <f t="shared" si="31"/>
        <v>110.2Emp_Den</v>
      </c>
      <c r="K475">
        <v>1</v>
      </c>
      <c r="AW475">
        <v>183</v>
      </c>
      <c r="AX475">
        <v>183.2</v>
      </c>
      <c r="AY475" t="s">
        <v>1401</v>
      </c>
      <c r="AZ475" s="33">
        <v>1</v>
      </c>
      <c r="BB475">
        <v>183</v>
      </c>
      <c r="BC475">
        <v>183.2</v>
      </c>
      <c r="BD475" t="s">
        <v>1401</v>
      </c>
      <c r="BE475" t="str">
        <f t="shared" si="32"/>
        <v>183.2Centrality</v>
      </c>
      <c r="BF475">
        <v>1</v>
      </c>
    </row>
    <row r="476" spans="2:58" x14ac:dyDescent="0.25">
      <c r="B476">
        <v>110</v>
      </c>
      <c r="C476">
        <v>110.2</v>
      </c>
      <c r="D476" t="s">
        <v>709</v>
      </c>
      <c r="E476" s="33">
        <v>1</v>
      </c>
      <c r="G476">
        <v>110</v>
      </c>
      <c r="H476">
        <v>110.2</v>
      </c>
      <c r="I476" t="s">
        <v>709</v>
      </c>
      <c r="J476" t="str">
        <f t="shared" si="31"/>
        <v>110.2Local_Access</v>
      </c>
      <c r="K476">
        <v>1</v>
      </c>
      <c r="AW476">
        <v>184</v>
      </c>
      <c r="AZ476" s="33">
        <v>2</v>
      </c>
      <c r="BB476">
        <v>184</v>
      </c>
      <c r="BE476" t="str">
        <f t="shared" si="32"/>
        <v/>
      </c>
      <c r="BF476">
        <v>2</v>
      </c>
    </row>
    <row r="477" spans="2:58" x14ac:dyDescent="0.25">
      <c r="B477">
        <v>110</v>
      </c>
      <c r="C477">
        <v>110.3</v>
      </c>
      <c r="E477" s="33">
        <v>3</v>
      </c>
      <c r="G477">
        <v>110</v>
      </c>
      <c r="H477">
        <v>110.3</v>
      </c>
      <c r="J477" t="str">
        <f t="shared" si="31"/>
        <v>110.3</v>
      </c>
      <c r="K477">
        <v>3</v>
      </c>
      <c r="AW477">
        <v>184</v>
      </c>
      <c r="AX477">
        <v>184.1</v>
      </c>
      <c r="AZ477" s="33">
        <v>1</v>
      </c>
      <c r="BB477">
        <v>184</v>
      </c>
      <c r="BC477">
        <v>184.1</v>
      </c>
      <c r="BE477" t="str">
        <f t="shared" si="32"/>
        <v>184.1</v>
      </c>
      <c r="BF477">
        <v>1</v>
      </c>
    </row>
    <row r="478" spans="2:58" x14ac:dyDescent="0.25">
      <c r="B478">
        <v>110</v>
      </c>
      <c r="C478">
        <v>110.3</v>
      </c>
      <c r="D478" t="s">
        <v>17</v>
      </c>
      <c r="E478" s="33">
        <v>1</v>
      </c>
      <c r="G478">
        <v>110</v>
      </c>
      <c r="H478">
        <v>110.3</v>
      </c>
      <c r="I478" t="s">
        <v>17</v>
      </c>
      <c r="J478" t="str">
        <f t="shared" si="31"/>
        <v>110.3Emp_Den</v>
      </c>
      <c r="K478">
        <v>1</v>
      </c>
      <c r="AW478">
        <v>184</v>
      </c>
      <c r="AX478">
        <v>184.1</v>
      </c>
      <c r="AY478" t="s">
        <v>645</v>
      </c>
      <c r="AZ478" s="33">
        <v>1</v>
      </c>
      <c r="BB478">
        <v>184</v>
      </c>
      <c r="BC478">
        <v>184.1</v>
      </c>
      <c r="BD478" t="s">
        <v>645</v>
      </c>
      <c r="BE478" t="str">
        <f t="shared" si="32"/>
        <v>184.1Mix_Land</v>
      </c>
      <c r="BF478">
        <v>1</v>
      </c>
    </row>
    <row r="479" spans="2:58" x14ac:dyDescent="0.25">
      <c r="B479">
        <v>110</v>
      </c>
      <c r="C479">
        <v>110.3</v>
      </c>
      <c r="D479" t="s">
        <v>709</v>
      </c>
      <c r="E479" s="33">
        <v>2</v>
      </c>
      <c r="G479">
        <v>110</v>
      </c>
      <c r="H479">
        <v>110.3</v>
      </c>
      <c r="I479" t="s">
        <v>709</v>
      </c>
      <c r="J479" t="str">
        <f t="shared" si="31"/>
        <v>110.3Local_Access</v>
      </c>
      <c r="K479">
        <v>2</v>
      </c>
      <c r="AW479">
        <v>184</v>
      </c>
      <c r="AX479">
        <v>184.2</v>
      </c>
      <c r="AZ479" s="33">
        <v>1</v>
      </c>
      <c r="BB479">
        <v>184</v>
      </c>
      <c r="BC479">
        <v>184.2</v>
      </c>
      <c r="BE479" t="str">
        <f t="shared" si="32"/>
        <v>184.2</v>
      </c>
      <c r="BF479">
        <v>1</v>
      </c>
    </row>
    <row r="480" spans="2:58" x14ac:dyDescent="0.25">
      <c r="B480">
        <v>110</v>
      </c>
      <c r="C480">
        <v>110.4</v>
      </c>
      <c r="E480" s="33">
        <v>3</v>
      </c>
      <c r="G480">
        <v>110</v>
      </c>
      <c r="H480">
        <v>110.4</v>
      </c>
      <c r="J480" t="str">
        <f t="shared" si="31"/>
        <v>110.4</v>
      </c>
      <c r="K480">
        <v>3</v>
      </c>
      <c r="AW480">
        <v>184</v>
      </c>
      <c r="AX480">
        <v>184.2</v>
      </c>
      <c r="AY480" t="s">
        <v>645</v>
      </c>
      <c r="AZ480" s="33">
        <v>1</v>
      </c>
      <c r="BB480">
        <v>184</v>
      </c>
      <c r="BC480">
        <v>184.2</v>
      </c>
      <c r="BD480" t="s">
        <v>645</v>
      </c>
      <c r="BE480" t="str">
        <f t="shared" si="32"/>
        <v>184.2Mix_Land</v>
      </c>
      <c r="BF480">
        <v>1</v>
      </c>
    </row>
    <row r="481" spans="2:58" x14ac:dyDescent="0.25">
      <c r="B481">
        <v>110</v>
      </c>
      <c r="C481">
        <v>110.4</v>
      </c>
      <c r="D481" t="s">
        <v>17</v>
      </c>
      <c r="E481" s="33">
        <v>1</v>
      </c>
      <c r="G481">
        <v>110</v>
      </c>
      <c r="H481">
        <v>110.4</v>
      </c>
      <c r="I481" t="s">
        <v>17</v>
      </c>
      <c r="J481" t="str">
        <f t="shared" si="31"/>
        <v>110.4Emp_Den</v>
      </c>
      <c r="K481">
        <v>1</v>
      </c>
      <c r="AW481">
        <v>186</v>
      </c>
      <c r="AZ481" s="33">
        <v>3</v>
      </c>
      <c r="BB481">
        <v>186</v>
      </c>
      <c r="BE481" t="str">
        <f t="shared" si="32"/>
        <v/>
      </c>
      <c r="BF481">
        <v>3</v>
      </c>
    </row>
    <row r="482" spans="2:58" x14ac:dyDescent="0.25">
      <c r="B482">
        <v>110</v>
      </c>
      <c r="C482">
        <v>110.4</v>
      </c>
      <c r="D482" t="s">
        <v>709</v>
      </c>
      <c r="E482" s="33">
        <v>2</v>
      </c>
      <c r="G482">
        <v>110</v>
      </c>
      <c r="H482">
        <v>110.4</v>
      </c>
      <c r="I482" t="s">
        <v>709</v>
      </c>
      <c r="J482" t="str">
        <f t="shared" si="31"/>
        <v>110.4Local_Access</v>
      </c>
      <c r="K482">
        <v>2</v>
      </c>
      <c r="AW482">
        <v>186</v>
      </c>
      <c r="AX482">
        <v>186.1</v>
      </c>
      <c r="AZ482" s="33">
        <v>1</v>
      </c>
      <c r="BB482">
        <v>186</v>
      </c>
      <c r="BC482">
        <v>186.1</v>
      </c>
      <c r="BE482" t="str">
        <f t="shared" si="32"/>
        <v>186.1</v>
      </c>
      <c r="BF482">
        <v>1</v>
      </c>
    </row>
    <row r="483" spans="2:58" x14ac:dyDescent="0.25">
      <c r="B483">
        <v>111</v>
      </c>
      <c r="E483" s="33">
        <v>7</v>
      </c>
      <c r="G483">
        <v>111</v>
      </c>
      <c r="J483" t="str">
        <f t="shared" si="31"/>
        <v/>
      </c>
      <c r="K483">
        <v>7</v>
      </c>
      <c r="AW483">
        <v>186</v>
      </c>
      <c r="AX483">
        <v>186.1</v>
      </c>
      <c r="AY483" t="s">
        <v>17</v>
      </c>
      <c r="AZ483" s="33">
        <v>1</v>
      </c>
      <c r="BB483">
        <v>186</v>
      </c>
      <c r="BC483">
        <v>186.1</v>
      </c>
      <c r="BD483" t="s">
        <v>17</v>
      </c>
      <c r="BE483" t="str">
        <f t="shared" si="32"/>
        <v>186.1Emp_Den</v>
      </c>
      <c r="BF483">
        <v>1</v>
      </c>
    </row>
    <row r="484" spans="2:58" x14ac:dyDescent="0.25">
      <c r="B484">
        <v>111</v>
      </c>
      <c r="C484">
        <v>111.1</v>
      </c>
      <c r="E484" s="33">
        <v>3</v>
      </c>
      <c r="G484">
        <v>111</v>
      </c>
      <c r="H484">
        <v>111.1</v>
      </c>
      <c r="J484" t="str">
        <f t="shared" si="31"/>
        <v>111.1</v>
      </c>
      <c r="K484">
        <v>3</v>
      </c>
      <c r="AW484">
        <v>186</v>
      </c>
      <c r="AX484">
        <v>186.2</v>
      </c>
      <c r="AZ484" s="33">
        <v>2</v>
      </c>
      <c r="BB484">
        <v>186</v>
      </c>
      <c r="BC484">
        <v>186.2</v>
      </c>
      <c r="BE484" t="str">
        <f t="shared" si="32"/>
        <v>186.2</v>
      </c>
      <c r="BF484">
        <v>2</v>
      </c>
    </row>
    <row r="485" spans="2:58" x14ac:dyDescent="0.25">
      <c r="B485">
        <v>111</v>
      </c>
      <c r="C485">
        <v>111.1</v>
      </c>
      <c r="D485" t="s">
        <v>88</v>
      </c>
      <c r="E485" s="33">
        <v>3</v>
      </c>
      <c r="G485">
        <v>111</v>
      </c>
      <c r="H485">
        <v>111.1</v>
      </c>
      <c r="I485" t="s">
        <v>88</v>
      </c>
      <c r="J485" t="str">
        <f t="shared" si="31"/>
        <v>111.1Comm_Den</v>
      </c>
      <c r="K485">
        <v>3</v>
      </c>
      <c r="AW485">
        <v>186</v>
      </c>
      <c r="AX485">
        <v>186.2</v>
      </c>
      <c r="AY485" t="s">
        <v>17</v>
      </c>
      <c r="AZ485" s="33">
        <v>1</v>
      </c>
      <c r="BB485">
        <v>186</v>
      </c>
      <c r="BC485">
        <v>186.2</v>
      </c>
      <c r="BD485" t="s">
        <v>17</v>
      </c>
      <c r="BE485" t="str">
        <f t="shared" si="32"/>
        <v>186.2Emp_Den</v>
      </c>
      <c r="BF485">
        <v>1</v>
      </c>
    </row>
    <row r="486" spans="2:58" x14ac:dyDescent="0.25">
      <c r="B486">
        <v>111</v>
      </c>
      <c r="C486">
        <v>111.2</v>
      </c>
      <c r="E486" s="33">
        <v>2</v>
      </c>
      <c r="G486">
        <v>111</v>
      </c>
      <c r="H486">
        <v>111.2</v>
      </c>
      <c r="J486" t="str">
        <f t="shared" si="31"/>
        <v>111.2</v>
      </c>
      <c r="K486">
        <v>2</v>
      </c>
      <c r="AW486">
        <v>186</v>
      </c>
      <c r="AX486">
        <v>186.2</v>
      </c>
      <c r="AY486" t="s">
        <v>42</v>
      </c>
      <c r="AZ486" s="33">
        <v>1</v>
      </c>
      <c r="BB486">
        <v>186</v>
      </c>
      <c r="BC486">
        <v>186.2</v>
      </c>
      <c r="BD486" t="s">
        <v>42</v>
      </c>
      <c r="BE486" t="str">
        <f t="shared" si="32"/>
        <v>186.2Pop_Den</v>
      </c>
      <c r="BF486">
        <v>1</v>
      </c>
    </row>
    <row r="487" spans="2:58" x14ac:dyDescent="0.25">
      <c r="B487">
        <v>111</v>
      </c>
      <c r="C487">
        <v>111.2</v>
      </c>
      <c r="D487" t="s">
        <v>32</v>
      </c>
      <c r="E487" s="33">
        <v>2</v>
      </c>
      <c r="G487">
        <v>111</v>
      </c>
      <c r="H487">
        <v>111.2</v>
      </c>
      <c r="I487" t="s">
        <v>32</v>
      </c>
      <c r="J487" t="str">
        <f t="shared" si="31"/>
        <v>111.2Act_Den</v>
      </c>
      <c r="K487">
        <v>2</v>
      </c>
      <c r="AW487" t="s">
        <v>1426</v>
      </c>
      <c r="AZ487" s="33">
        <v>335</v>
      </c>
      <c r="BB487" t="s">
        <v>1426</v>
      </c>
      <c r="BE487" t="str">
        <f t="shared" si="32"/>
        <v/>
      </c>
      <c r="BF487">
        <v>335</v>
      </c>
    </row>
    <row r="488" spans="2:58" x14ac:dyDescent="0.25">
      <c r="B488">
        <v>111</v>
      </c>
      <c r="C488">
        <v>111.3</v>
      </c>
      <c r="E488" s="33">
        <v>2</v>
      </c>
      <c r="G488">
        <v>111</v>
      </c>
      <c r="H488">
        <v>111.3</v>
      </c>
      <c r="J488" t="str">
        <f t="shared" si="31"/>
        <v>111.3</v>
      </c>
      <c r="K488">
        <v>2</v>
      </c>
    </row>
    <row r="489" spans="2:58" x14ac:dyDescent="0.25">
      <c r="B489">
        <v>111</v>
      </c>
      <c r="C489">
        <v>111.3</v>
      </c>
      <c r="D489" t="s">
        <v>32</v>
      </c>
      <c r="E489" s="33">
        <v>1</v>
      </c>
      <c r="G489">
        <v>111</v>
      </c>
      <c r="H489">
        <v>111.3</v>
      </c>
      <c r="I489" t="s">
        <v>32</v>
      </c>
      <c r="J489" t="str">
        <f t="shared" si="31"/>
        <v>111.3Act_Den</v>
      </c>
      <c r="K489">
        <v>1</v>
      </c>
    </row>
    <row r="490" spans="2:58" x14ac:dyDescent="0.25">
      <c r="B490">
        <v>111</v>
      </c>
      <c r="C490">
        <v>111.3</v>
      </c>
      <c r="D490" t="s">
        <v>88</v>
      </c>
      <c r="E490" s="33">
        <v>1</v>
      </c>
      <c r="G490">
        <v>111</v>
      </c>
      <c r="H490">
        <v>111.3</v>
      </c>
      <c r="I490" t="s">
        <v>88</v>
      </c>
      <c r="J490" t="str">
        <f t="shared" si="31"/>
        <v>111.3Comm_Den</v>
      </c>
      <c r="K490">
        <v>1</v>
      </c>
    </row>
    <row r="491" spans="2:58" x14ac:dyDescent="0.25">
      <c r="B491">
        <v>113</v>
      </c>
      <c r="E491" s="33">
        <v>5</v>
      </c>
      <c r="G491">
        <v>113</v>
      </c>
      <c r="J491" t="str">
        <f t="shared" si="31"/>
        <v/>
      </c>
      <c r="K491">
        <v>5</v>
      </c>
    </row>
    <row r="492" spans="2:58" x14ac:dyDescent="0.25">
      <c r="B492">
        <v>113</v>
      </c>
      <c r="C492">
        <v>113.1</v>
      </c>
      <c r="E492" s="33">
        <v>3</v>
      </c>
      <c r="G492">
        <v>113</v>
      </c>
      <c r="H492">
        <v>113.1</v>
      </c>
      <c r="J492" t="str">
        <f t="shared" si="31"/>
        <v>113.1</v>
      </c>
      <c r="K492">
        <v>3</v>
      </c>
    </row>
    <row r="493" spans="2:58" x14ac:dyDescent="0.25">
      <c r="B493">
        <v>113</v>
      </c>
      <c r="C493">
        <v>113.1</v>
      </c>
      <c r="D493" t="s">
        <v>350</v>
      </c>
      <c r="E493" s="33">
        <v>1</v>
      </c>
      <c r="G493">
        <v>113</v>
      </c>
      <c r="H493">
        <v>113.1</v>
      </c>
      <c r="I493" t="s">
        <v>350</v>
      </c>
      <c r="J493" t="str">
        <f t="shared" si="31"/>
        <v>113.1Balance</v>
      </c>
      <c r="K493">
        <v>1</v>
      </c>
    </row>
    <row r="494" spans="2:58" x14ac:dyDescent="0.25">
      <c r="B494">
        <v>113</v>
      </c>
      <c r="C494">
        <v>113.1</v>
      </c>
      <c r="D494" t="s">
        <v>468</v>
      </c>
      <c r="E494" s="33">
        <v>1</v>
      </c>
      <c r="G494">
        <v>113</v>
      </c>
      <c r="H494">
        <v>113.1</v>
      </c>
      <c r="I494" t="s">
        <v>468</v>
      </c>
      <c r="J494" t="str">
        <f t="shared" si="31"/>
        <v>113.1Connectivity</v>
      </c>
      <c r="K494">
        <v>1</v>
      </c>
    </row>
    <row r="495" spans="2:58" x14ac:dyDescent="0.25">
      <c r="B495">
        <v>113</v>
      </c>
      <c r="C495">
        <v>113.1</v>
      </c>
      <c r="D495" t="s">
        <v>645</v>
      </c>
      <c r="E495" s="33">
        <v>1</v>
      </c>
      <c r="G495">
        <v>113</v>
      </c>
      <c r="H495">
        <v>113.1</v>
      </c>
      <c r="I495" t="s">
        <v>645</v>
      </c>
      <c r="J495" t="str">
        <f t="shared" si="31"/>
        <v>113.1Mix_Land</v>
      </c>
      <c r="K495">
        <v>1</v>
      </c>
    </row>
    <row r="496" spans="2:58" x14ac:dyDescent="0.25">
      <c r="B496">
        <v>113</v>
      </c>
      <c r="C496">
        <v>113.2</v>
      </c>
      <c r="E496" s="33">
        <v>2</v>
      </c>
      <c r="G496">
        <v>113</v>
      </c>
      <c r="H496">
        <v>113.2</v>
      </c>
      <c r="J496" t="str">
        <f t="shared" si="31"/>
        <v>113.2</v>
      </c>
      <c r="K496">
        <v>2</v>
      </c>
    </row>
    <row r="497" spans="2:11" x14ac:dyDescent="0.25">
      <c r="B497">
        <v>113</v>
      </c>
      <c r="C497">
        <v>113.2</v>
      </c>
      <c r="D497" t="s">
        <v>350</v>
      </c>
      <c r="E497" s="33">
        <v>1</v>
      </c>
      <c r="G497">
        <v>113</v>
      </c>
      <c r="H497">
        <v>113.2</v>
      </c>
      <c r="I497" t="s">
        <v>350</v>
      </c>
      <c r="J497" t="str">
        <f t="shared" si="31"/>
        <v>113.2Balance</v>
      </c>
      <c r="K497">
        <v>1</v>
      </c>
    </row>
    <row r="498" spans="2:11" x14ac:dyDescent="0.25">
      <c r="B498">
        <v>113</v>
      </c>
      <c r="C498">
        <v>113.2</v>
      </c>
      <c r="D498" t="s">
        <v>645</v>
      </c>
      <c r="E498" s="33">
        <v>1</v>
      </c>
      <c r="G498">
        <v>113</v>
      </c>
      <c r="H498">
        <v>113.2</v>
      </c>
      <c r="I498" t="s">
        <v>645</v>
      </c>
      <c r="J498" t="str">
        <f t="shared" si="31"/>
        <v>113.2Mix_Land</v>
      </c>
      <c r="K498">
        <v>1</v>
      </c>
    </row>
    <row r="499" spans="2:11" x14ac:dyDescent="0.25">
      <c r="B499">
        <v>115</v>
      </c>
      <c r="E499" s="33">
        <v>3</v>
      </c>
      <c r="G499">
        <v>115</v>
      </c>
      <c r="J499" t="str">
        <f t="shared" si="31"/>
        <v/>
      </c>
      <c r="K499">
        <v>3</v>
      </c>
    </row>
    <row r="500" spans="2:11" x14ac:dyDescent="0.25">
      <c r="B500">
        <v>115</v>
      </c>
      <c r="C500">
        <v>115.4</v>
      </c>
      <c r="E500" s="33">
        <v>3</v>
      </c>
      <c r="G500">
        <v>115</v>
      </c>
      <c r="H500">
        <v>115.4</v>
      </c>
      <c r="J500" t="str">
        <f t="shared" si="31"/>
        <v>115.4</v>
      </c>
      <c r="K500">
        <v>3</v>
      </c>
    </row>
    <row r="501" spans="2:11" x14ac:dyDescent="0.25">
      <c r="B501">
        <v>115</v>
      </c>
      <c r="C501">
        <v>115.4</v>
      </c>
      <c r="D501" t="s">
        <v>334</v>
      </c>
      <c r="E501" s="33">
        <v>2</v>
      </c>
      <c r="G501">
        <v>115</v>
      </c>
      <c r="H501">
        <v>115.4</v>
      </c>
      <c r="I501" t="s">
        <v>334</v>
      </c>
      <c r="J501" t="str">
        <f t="shared" si="31"/>
        <v>115.4Amenity</v>
      </c>
      <c r="K501">
        <v>2</v>
      </c>
    </row>
    <row r="502" spans="2:11" x14ac:dyDescent="0.25">
      <c r="B502">
        <v>115</v>
      </c>
      <c r="C502">
        <v>115.4</v>
      </c>
      <c r="D502" t="s">
        <v>468</v>
      </c>
      <c r="E502" s="33">
        <v>1</v>
      </c>
      <c r="G502">
        <v>115</v>
      </c>
      <c r="H502">
        <v>115.4</v>
      </c>
      <c r="I502" t="s">
        <v>468</v>
      </c>
      <c r="J502" t="str">
        <f t="shared" si="31"/>
        <v>115.4Connectivity</v>
      </c>
      <c r="K502">
        <v>1</v>
      </c>
    </row>
    <row r="503" spans="2:11" x14ac:dyDescent="0.25">
      <c r="B503">
        <v>117</v>
      </c>
      <c r="E503" s="33">
        <v>2</v>
      </c>
      <c r="G503">
        <v>117</v>
      </c>
      <c r="J503" t="str">
        <f t="shared" si="31"/>
        <v/>
      </c>
      <c r="K503">
        <v>2</v>
      </c>
    </row>
    <row r="504" spans="2:11" x14ac:dyDescent="0.25">
      <c r="B504">
        <v>117</v>
      </c>
      <c r="C504">
        <v>117.1</v>
      </c>
      <c r="E504" s="33">
        <v>2</v>
      </c>
      <c r="G504">
        <v>117</v>
      </c>
      <c r="H504">
        <v>117.1</v>
      </c>
      <c r="J504" t="str">
        <f t="shared" si="31"/>
        <v>117.1</v>
      </c>
      <c r="K504">
        <v>2</v>
      </c>
    </row>
    <row r="505" spans="2:11" x14ac:dyDescent="0.25">
      <c r="B505">
        <v>117</v>
      </c>
      <c r="C505">
        <v>117.1</v>
      </c>
      <c r="D505" t="s">
        <v>645</v>
      </c>
      <c r="E505" s="33">
        <v>1</v>
      </c>
      <c r="G505">
        <v>117</v>
      </c>
      <c r="H505">
        <v>117.1</v>
      </c>
      <c r="I505" t="s">
        <v>645</v>
      </c>
      <c r="J505" t="str">
        <f t="shared" si="31"/>
        <v>117.1Mix_Land</v>
      </c>
      <c r="K505">
        <v>1</v>
      </c>
    </row>
    <row r="506" spans="2:11" x14ac:dyDescent="0.25">
      <c r="B506">
        <v>117</v>
      </c>
      <c r="C506">
        <v>117.1</v>
      </c>
      <c r="D506" t="s">
        <v>42</v>
      </c>
      <c r="E506" s="33">
        <v>1</v>
      </c>
      <c r="G506">
        <v>117</v>
      </c>
      <c r="H506">
        <v>117.1</v>
      </c>
      <c r="I506" t="s">
        <v>42</v>
      </c>
      <c r="J506" t="str">
        <f t="shared" si="31"/>
        <v>117.1Pop_Den</v>
      </c>
      <c r="K506">
        <v>1</v>
      </c>
    </row>
    <row r="507" spans="2:11" x14ac:dyDescent="0.25">
      <c r="B507">
        <v>127</v>
      </c>
      <c r="E507" s="33">
        <v>4</v>
      </c>
      <c r="G507">
        <v>127</v>
      </c>
      <c r="J507" t="str">
        <f t="shared" si="31"/>
        <v/>
      </c>
      <c r="K507">
        <v>4</v>
      </c>
    </row>
    <row r="508" spans="2:11" x14ac:dyDescent="0.25">
      <c r="B508">
        <v>127</v>
      </c>
      <c r="C508">
        <v>127.1</v>
      </c>
      <c r="E508" s="33">
        <v>1</v>
      </c>
      <c r="G508">
        <v>127</v>
      </c>
      <c r="H508">
        <v>127.1</v>
      </c>
      <c r="J508" t="str">
        <f t="shared" si="31"/>
        <v>127.1</v>
      </c>
      <c r="K508">
        <v>1</v>
      </c>
    </row>
    <row r="509" spans="2:11" x14ac:dyDescent="0.25">
      <c r="B509">
        <v>127</v>
      </c>
      <c r="C509">
        <v>127.1</v>
      </c>
      <c r="D509" t="s">
        <v>350</v>
      </c>
      <c r="E509" s="33">
        <v>1</v>
      </c>
      <c r="G509">
        <v>127</v>
      </c>
      <c r="H509">
        <v>127.1</v>
      </c>
      <c r="I509" t="s">
        <v>350</v>
      </c>
      <c r="J509" t="str">
        <f t="shared" si="31"/>
        <v>127.1Balance</v>
      </c>
      <c r="K509">
        <v>1</v>
      </c>
    </row>
    <row r="510" spans="2:11" x14ac:dyDescent="0.25">
      <c r="B510">
        <v>127</v>
      </c>
      <c r="C510">
        <v>127.2</v>
      </c>
      <c r="E510" s="33">
        <v>1</v>
      </c>
      <c r="G510">
        <v>127</v>
      </c>
      <c r="H510">
        <v>127.2</v>
      </c>
      <c r="J510" t="str">
        <f t="shared" si="31"/>
        <v>127.2</v>
      </c>
      <c r="K510">
        <v>1</v>
      </c>
    </row>
    <row r="511" spans="2:11" x14ac:dyDescent="0.25">
      <c r="B511">
        <v>127</v>
      </c>
      <c r="C511">
        <v>127.2</v>
      </c>
      <c r="D511" t="s">
        <v>645</v>
      </c>
      <c r="E511" s="33">
        <v>1</v>
      </c>
      <c r="G511">
        <v>127</v>
      </c>
      <c r="H511">
        <v>127.2</v>
      </c>
      <c r="I511" t="s">
        <v>645</v>
      </c>
      <c r="J511" t="str">
        <f t="shared" si="31"/>
        <v>127.2Mix_Land</v>
      </c>
      <c r="K511">
        <v>1</v>
      </c>
    </row>
    <row r="512" spans="2:11" x14ac:dyDescent="0.25">
      <c r="B512">
        <v>127</v>
      </c>
      <c r="C512">
        <v>127.3</v>
      </c>
      <c r="E512" s="33">
        <v>1</v>
      </c>
      <c r="G512">
        <v>127</v>
      </c>
      <c r="H512">
        <v>127.3</v>
      </c>
      <c r="J512" t="str">
        <f t="shared" si="31"/>
        <v>127.3</v>
      </c>
      <c r="K512">
        <v>1</v>
      </c>
    </row>
    <row r="513" spans="2:11" x14ac:dyDescent="0.25">
      <c r="B513">
        <v>127</v>
      </c>
      <c r="C513">
        <v>127.3</v>
      </c>
      <c r="D513" t="s">
        <v>645</v>
      </c>
      <c r="E513" s="33">
        <v>1</v>
      </c>
      <c r="G513">
        <v>127</v>
      </c>
      <c r="H513">
        <v>127.3</v>
      </c>
      <c r="I513" t="s">
        <v>645</v>
      </c>
      <c r="J513" t="str">
        <f t="shared" si="31"/>
        <v>127.3Mix_Land</v>
      </c>
      <c r="K513">
        <v>1</v>
      </c>
    </row>
    <row r="514" spans="2:11" x14ac:dyDescent="0.25">
      <c r="B514">
        <v>127</v>
      </c>
      <c r="C514">
        <v>127.4</v>
      </c>
      <c r="E514" s="33">
        <v>1</v>
      </c>
      <c r="G514">
        <v>127</v>
      </c>
      <c r="H514">
        <v>127.4</v>
      </c>
      <c r="J514" t="str">
        <f t="shared" si="31"/>
        <v>127.4</v>
      </c>
      <c r="K514">
        <v>1</v>
      </c>
    </row>
    <row r="515" spans="2:11" x14ac:dyDescent="0.25">
      <c r="B515">
        <v>127</v>
      </c>
      <c r="C515">
        <v>127.4</v>
      </c>
      <c r="D515" t="s">
        <v>645</v>
      </c>
      <c r="E515" s="33">
        <v>1</v>
      </c>
      <c r="G515">
        <v>127</v>
      </c>
      <c r="H515">
        <v>127.4</v>
      </c>
      <c r="I515" t="s">
        <v>645</v>
      </c>
      <c r="J515" t="str">
        <f t="shared" si="31"/>
        <v>127.4Mix_Land</v>
      </c>
      <c r="K515">
        <v>1</v>
      </c>
    </row>
    <row r="516" spans="2:11" x14ac:dyDescent="0.25">
      <c r="B516">
        <v>128</v>
      </c>
      <c r="E516" s="33">
        <v>5</v>
      </c>
      <c r="G516">
        <v>128</v>
      </c>
      <c r="J516" t="str">
        <f t="shared" si="31"/>
        <v/>
      </c>
      <c r="K516">
        <v>5</v>
      </c>
    </row>
    <row r="517" spans="2:11" x14ac:dyDescent="0.25">
      <c r="B517">
        <v>128</v>
      </c>
      <c r="C517">
        <v>128.1</v>
      </c>
      <c r="E517" s="33">
        <v>5</v>
      </c>
      <c r="G517">
        <v>128</v>
      </c>
      <c r="H517">
        <v>128.1</v>
      </c>
      <c r="J517" t="str">
        <f t="shared" si="31"/>
        <v>128.1</v>
      </c>
      <c r="K517">
        <v>5</v>
      </c>
    </row>
    <row r="518" spans="2:11" x14ac:dyDescent="0.25">
      <c r="B518">
        <v>128</v>
      </c>
      <c r="C518">
        <v>128.1</v>
      </c>
      <c r="D518" t="s">
        <v>17</v>
      </c>
      <c r="E518" s="33">
        <v>2</v>
      </c>
      <c r="G518">
        <v>128</v>
      </c>
      <c r="H518">
        <v>128.1</v>
      </c>
      <c r="I518" t="s">
        <v>17</v>
      </c>
      <c r="J518" t="str">
        <f t="shared" si="31"/>
        <v>128.1Emp_Den</v>
      </c>
      <c r="K518">
        <v>2</v>
      </c>
    </row>
    <row r="519" spans="2:11" x14ac:dyDescent="0.25">
      <c r="B519">
        <v>128</v>
      </c>
      <c r="C519">
        <v>128.1</v>
      </c>
      <c r="D519" t="s">
        <v>709</v>
      </c>
      <c r="E519" s="33">
        <v>1</v>
      </c>
      <c r="G519">
        <v>128</v>
      </c>
      <c r="H519">
        <v>128.1</v>
      </c>
      <c r="I519" t="s">
        <v>709</v>
      </c>
      <c r="J519" t="str">
        <f t="shared" si="31"/>
        <v>128.1Local_Access</v>
      </c>
      <c r="K519">
        <v>1</v>
      </c>
    </row>
    <row r="520" spans="2:11" x14ac:dyDescent="0.25">
      <c r="B520">
        <v>128</v>
      </c>
      <c r="C520">
        <v>128.1</v>
      </c>
      <c r="D520" t="s">
        <v>42</v>
      </c>
      <c r="E520" s="33">
        <v>2</v>
      </c>
      <c r="G520">
        <v>128</v>
      </c>
      <c r="H520">
        <v>128.1</v>
      </c>
      <c r="I520" t="s">
        <v>42</v>
      </c>
      <c r="J520" t="str">
        <f t="shared" si="31"/>
        <v>128.1Pop_Den</v>
      </c>
      <c r="K520">
        <v>2</v>
      </c>
    </row>
    <row r="521" spans="2:11" x14ac:dyDescent="0.25">
      <c r="B521">
        <v>129</v>
      </c>
      <c r="E521" s="33">
        <v>6</v>
      </c>
      <c r="G521">
        <v>129</v>
      </c>
      <c r="J521" t="str">
        <f t="shared" si="31"/>
        <v/>
      </c>
      <c r="K521">
        <v>6</v>
      </c>
    </row>
    <row r="522" spans="2:11" x14ac:dyDescent="0.25">
      <c r="B522">
        <v>129</v>
      </c>
      <c r="C522">
        <v>129.1</v>
      </c>
      <c r="E522" s="33">
        <v>6</v>
      </c>
      <c r="G522">
        <v>129</v>
      </c>
      <c r="H522">
        <v>129.1</v>
      </c>
      <c r="J522" t="str">
        <f t="shared" ref="J522:J585" si="33">H522&amp;""&amp;I522</f>
        <v>129.1</v>
      </c>
      <c r="K522">
        <v>6</v>
      </c>
    </row>
    <row r="523" spans="2:11" x14ac:dyDescent="0.25">
      <c r="B523">
        <v>129</v>
      </c>
      <c r="C523">
        <v>129.1</v>
      </c>
      <c r="D523" t="s">
        <v>334</v>
      </c>
      <c r="E523" s="33">
        <v>1</v>
      </c>
      <c r="G523">
        <v>129</v>
      </c>
      <c r="H523">
        <v>129.1</v>
      </c>
      <c r="I523" t="s">
        <v>334</v>
      </c>
      <c r="J523" t="str">
        <f t="shared" si="33"/>
        <v>129.1Amenity</v>
      </c>
      <c r="K523">
        <v>1</v>
      </c>
    </row>
    <row r="524" spans="2:11" x14ac:dyDescent="0.25">
      <c r="B524">
        <v>129</v>
      </c>
      <c r="C524">
        <v>129.1</v>
      </c>
      <c r="D524" t="s">
        <v>17</v>
      </c>
      <c r="E524" s="33">
        <v>2</v>
      </c>
      <c r="G524">
        <v>129</v>
      </c>
      <c r="H524">
        <v>129.1</v>
      </c>
      <c r="I524" t="s">
        <v>17</v>
      </c>
      <c r="J524" t="str">
        <f t="shared" si="33"/>
        <v>129.1Emp_Den</v>
      </c>
      <c r="K524">
        <v>2</v>
      </c>
    </row>
    <row r="525" spans="2:11" x14ac:dyDescent="0.25">
      <c r="B525">
        <v>129</v>
      </c>
      <c r="C525">
        <v>129.1</v>
      </c>
      <c r="D525" t="s">
        <v>709</v>
      </c>
      <c r="E525" s="33">
        <v>1</v>
      </c>
      <c r="G525">
        <v>129</v>
      </c>
      <c r="H525">
        <v>129.1</v>
      </c>
      <c r="I525" t="s">
        <v>709</v>
      </c>
      <c r="J525" t="str">
        <f t="shared" si="33"/>
        <v>129.1Local_Access</v>
      </c>
      <c r="K525">
        <v>1</v>
      </c>
    </row>
    <row r="526" spans="2:11" x14ac:dyDescent="0.25">
      <c r="B526">
        <v>129</v>
      </c>
      <c r="C526">
        <v>129.1</v>
      </c>
      <c r="D526" t="s">
        <v>42</v>
      </c>
      <c r="E526" s="33">
        <v>2</v>
      </c>
      <c r="G526">
        <v>129</v>
      </c>
      <c r="H526">
        <v>129.1</v>
      </c>
      <c r="I526" t="s">
        <v>42</v>
      </c>
      <c r="J526" t="str">
        <f t="shared" si="33"/>
        <v>129.1Pop_Den</v>
      </c>
      <c r="K526">
        <v>2</v>
      </c>
    </row>
    <row r="527" spans="2:11" x14ac:dyDescent="0.25">
      <c r="B527">
        <v>131</v>
      </c>
      <c r="E527" s="33">
        <v>16</v>
      </c>
      <c r="G527">
        <v>131</v>
      </c>
      <c r="J527" t="str">
        <f t="shared" si="33"/>
        <v/>
      </c>
      <c r="K527">
        <v>16</v>
      </c>
    </row>
    <row r="528" spans="2:11" x14ac:dyDescent="0.25">
      <c r="B528">
        <v>131</v>
      </c>
      <c r="C528">
        <v>131.1</v>
      </c>
      <c r="E528" s="33">
        <v>6</v>
      </c>
      <c r="G528">
        <v>131</v>
      </c>
      <c r="H528">
        <v>131.1</v>
      </c>
      <c r="J528" t="str">
        <f t="shared" si="33"/>
        <v>131.1</v>
      </c>
      <c r="K528">
        <v>6</v>
      </c>
    </row>
    <row r="529" spans="2:11" x14ac:dyDescent="0.25">
      <c r="B529">
        <v>131</v>
      </c>
      <c r="C529">
        <v>131.1</v>
      </c>
      <c r="D529" t="s">
        <v>350</v>
      </c>
      <c r="E529" s="33">
        <v>2</v>
      </c>
      <c r="G529">
        <v>131</v>
      </c>
      <c r="H529">
        <v>131.1</v>
      </c>
      <c r="I529" t="s">
        <v>350</v>
      </c>
      <c r="J529" t="str">
        <f t="shared" si="33"/>
        <v>131.1Balance</v>
      </c>
      <c r="K529">
        <v>2</v>
      </c>
    </row>
    <row r="530" spans="2:11" x14ac:dyDescent="0.25">
      <c r="B530">
        <v>131</v>
      </c>
      <c r="C530">
        <v>131.1</v>
      </c>
      <c r="D530" t="s">
        <v>17</v>
      </c>
      <c r="E530" s="33">
        <v>2</v>
      </c>
      <c r="G530">
        <v>131</v>
      </c>
      <c r="H530">
        <v>131.1</v>
      </c>
      <c r="I530" t="s">
        <v>17</v>
      </c>
      <c r="J530" t="str">
        <f t="shared" si="33"/>
        <v>131.1Emp_Den</v>
      </c>
      <c r="K530">
        <v>2</v>
      </c>
    </row>
    <row r="531" spans="2:11" x14ac:dyDescent="0.25">
      <c r="B531">
        <v>131</v>
      </c>
      <c r="C531">
        <v>131.1</v>
      </c>
      <c r="D531" t="s">
        <v>42</v>
      </c>
      <c r="E531" s="33">
        <v>2</v>
      </c>
      <c r="G531">
        <v>131</v>
      </c>
      <c r="H531">
        <v>131.1</v>
      </c>
      <c r="I531" t="s">
        <v>42</v>
      </c>
      <c r="J531" t="str">
        <f t="shared" si="33"/>
        <v>131.1Pop_Den</v>
      </c>
      <c r="K531">
        <v>2</v>
      </c>
    </row>
    <row r="532" spans="2:11" x14ac:dyDescent="0.25">
      <c r="B532">
        <v>131</v>
      </c>
      <c r="C532">
        <v>131.19999999999999</v>
      </c>
      <c r="E532" s="33">
        <v>6</v>
      </c>
      <c r="G532">
        <v>131</v>
      </c>
      <c r="H532">
        <v>131.19999999999999</v>
      </c>
      <c r="J532" t="str">
        <f t="shared" si="33"/>
        <v>131.2</v>
      </c>
      <c r="K532">
        <v>6</v>
      </c>
    </row>
    <row r="533" spans="2:11" x14ac:dyDescent="0.25">
      <c r="B533">
        <v>131</v>
      </c>
      <c r="C533">
        <v>131.19999999999999</v>
      </c>
      <c r="D533" t="s">
        <v>350</v>
      </c>
      <c r="E533" s="33">
        <v>2</v>
      </c>
      <c r="G533">
        <v>131</v>
      </c>
      <c r="H533">
        <v>131.19999999999999</v>
      </c>
      <c r="I533" t="s">
        <v>350</v>
      </c>
      <c r="J533" t="str">
        <f t="shared" si="33"/>
        <v>131.2Balance</v>
      </c>
      <c r="K533">
        <v>2</v>
      </c>
    </row>
    <row r="534" spans="2:11" x14ac:dyDescent="0.25">
      <c r="B534">
        <v>131</v>
      </c>
      <c r="C534">
        <v>131.19999999999999</v>
      </c>
      <c r="D534" t="s">
        <v>17</v>
      </c>
      <c r="E534" s="33">
        <v>2</v>
      </c>
      <c r="G534">
        <v>131</v>
      </c>
      <c r="H534">
        <v>131.19999999999999</v>
      </c>
      <c r="I534" t="s">
        <v>17</v>
      </c>
      <c r="J534" t="str">
        <f t="shared" si="33"/>
        <v>131.2Emp_Den</v>
      </c>
      <c r="K534">
        <v>2</v>
      </c>
    </row>
    <row r="535" spans="2:11" x14ac:dyDescent="0.25">
      <c r="B535">
        <v>131</v>
      </c>
      <c r="C535">
        <v>131.19999999999999</v>
      </c>
      <c r="D535" t="s">
        <v>42</v>
      </c>
      <c r="E535" s="33">
        <v>2</v>
      </c>
      <c r="G535">
        <v>131</v>
      </c>
      <c r="H535">
        <v>131.19999999999999</v>
      </c>
      <c r="I535" t="s">
        <v>42</v>
      </c>
      <c r="J535" t="str">
        <f t="shared" si="33"/>
        <v>131.2Pop_Den</v>
      </c>
      <c r="K535">
        <v>2</v>
      </c>
    </row>
    <row r="536" spans="2:11" x14ac:dyDescent="0.25">
      <c r="B536">
        <v>131</v>
      </c>
      <c r="C536">
        <v>131.30000000000001</v>
      </c>
      <c r="E536" s="33">
        <v>2</v>
      </c>
      <c r="G536">
        <v>131</v>
      </c>
      <c r="H536">
        <v>131.30000000000001</v>
      </c>
      <c r="J536" t="str">
        <f t="shared" si="33"/>
        <v>131.3</v>
      </c>
      <c r="K536">
        <v>2</v>
      </c>
    </row>
    <row r="537" spans="2:11" x14ac:dyDescent="0.25">
      <c r="B537">
        <v>131</v>
      </c>
      <c r="C537">
        <v>131.30000000000001</v>
      </c>
      <c r="D537" t="s">
        <v>17</v>
      </c>
      <c r="E537" s="33">
        <v>1</v>
      </c>
      <c r="G537">
        <v>131</v>
      </c>
      <c r="H537">
        <v>131.30000000000001</v>
      </c>
      <c r="I537" t="s">
        <v>17</v>
      </c>
      <c r="J537" t="str">
        <f t="shared" si="33"/>
        <v>131.3Emp_Den</v>
      </c>
      <c r="K537">
        <v>1</v>
      </c>
    </row>
    <row r="538" spans="2:11" x14ac:dyDescent="0.25">
      <c r="B538">
        <v>131</v>
      </c>
      <c r="C538">
        <v>131.30000000000001</v>
      </c>
      <c r="D538" t="s">
        <v>42</v>
      </c>
      <c r="E538" s="33">
        <v>1</v>
      </c>
      <c r="G538">
        <v>131</v>
      </c>
      <c r="H538">
        <v>131.30000000000001</v>
      </c>
      <c r="I538" t="s">
        <v>42</v>
      </c>
      <c r="J538" t="str">
        <f t="shared" si="33"/>
        <v>131.3Pop_Den</v>
      </c>
      <c r="K538">
        <v>1</v>
      </c>
    </row>
    <row r="539" spans="2:11" x14ac:dyDescent="0.25">
      <c r="B539">
        <v>131</v>
      </c>
      <c r="C539">
        <v>131.4</v>
      </c>
      <c r="E539" s="33">
        <v>2</v>
      </c>
      <c r="G539">
        <v>131</v>
      </c>
      <c r="H539">
        <v>131.4</v>
      </c>
      <c r="J539" t="str">
        <f t="shared" si="33"/>
        <v>131.4</v>
      </c>
      <c r="K539">
        <v>2</v>
      </c>
    </row>
    <row r="540" spans="2:11" x14ac:dyDescent="0.25">
      <c r="B540">
        <v>131</v>
      </c>
      <c r="C540">
        <v>131.4</v>
      </c>
      <c r="D540" t="s">
        <v>17</v>
      </c>
      <c r="E540" s="33">
        <v>1</v>
      </c>
      <c r="G540">
        <v>131</v>
      </c>
      <c r="H540">
        <v>131.4</v>
      </c>
      <c r="I540" t="s">
        <v>17</v>
      </c>
      <c r="J540" t="str">
        <f t="shared" si="33"/>
        <v>131.4Emp_Den</v>
      </c>
      <c r="K540">
        <v>1</v>
      </c>
    </row>
    <row r="541" spans="2:11" x14ac:dyDescent="0.25">
      <c r="B541">
        <v>131</v>
      </c>
      <c r="C541">
        <v>131.4</v>
      </c>
      <c r="D541" t="s">
        <v>42</v>
      </c>
      <c r="E541" s="33">
        <v>1</v>
      </c>
      <c r="G541">
        <v>131</v>
      </c>
      <c r="H541">
        <v>131.4</v>
      </c>
      <c r="I541" t="s">
        <v>42</v>
      </c>
      <c r="J541" t="str">
        <f t="shared" si="33"/>
        <v>131.4Pop_Den</v>
      </c>
      <c r="K541">
        <v>1</v>
      </c>
    </row>
    <row r="542" spans="2:11" x14ac:dyDescent="0.25">
      <c r="B542">
        <v>139</v>
      </c>
      <c r="E542" s="33">
        <v>3</v>
      </c>
      <c r="G542">
        <v>139</v>
      </c>
      <c r="J542" t="str">
        <f t="shared" si="33"/>
        <v/>
      </c>
      <c r="K542">
        <v>3</v>
      </c>
    </row>
    <row r="543" spans="2:11" x14ac:dyDescent="0.25">
      <c r="B543">
        <v>139</v>
      </c>
      <c r="C543">
        <v>139.1</v>
      </c>
      <c r="E543" s="33">
        <v>1</v>
      </c>
      <c r="G543">
        <v>139</v>
      </c>
      <c r="H543">
        <v>139.1</v>
      </c>
      <c r="J543" t="str">
        <f t="shared" si="33"/>
        <v>139.1</v>
      </c>
      <c r="K543">
        <v>1</v>
      </c>
    </row>
    <row r="544" spans="2:11" x14ac:dyDescent="0.25">
      <c r="B544">
        <v>139</v>
      </c>
      <c r="C544">
        <v>139.1</v>
      </c>
      <c r="D544" t="s">
        <v>42</v>
      </c>
      <c r="E544" s="33">
        <v>1</v>
      </c>
      <c r="G544">
        <v>139</v>
      </c>
      <c r="H544">
        <v>139.1</v>
      </c>
      <c r="I544" t="s">
        <v>42</v>
      </c>
      <c r="J544" t="str">
        <f t="shared" si="33"/>
        <v>139.1Pop_Den</v>
      </c>
      <c r="K544">
        <v>1</v>
      </c>
    </row>
    <row r="545" spans="2:11" x14ac:dyDescent="0.25">
      <c r="B545">
        <v>139</v>
      </c>
      <c r="C545">
        <v>139.19999999999999</v>
      </c>
      <c r="E545" s="33">
        <v>1</v>
      </c>
      <c r="G545">
        <v>139</v>
      </c>
      <c r="H545">
        <v>139.19999999999999</v>
      </c>
      <c r="J545" t="str">
        <f t="shared" si="33"/>
        <v>139.2</v>
      </c>
      <c r="K545">
        <v>1</v>
      </c>
    </row>
    <row r="546" spans="2:11" x14ac:dyDescent="0.25">
      <c r="B546">
        <v>139</v>
      </c>
      <c r="C546">
        <v>139.19999999999999</v>
      </c>
      <c r="D546" t="s">
        <v>42</v>
      </c>
      <c r="E546" s="33">
        <v>1</v>
      </c>
      <c r="G546">
        <v>139</v>
      </c>
      <c r="H546">
        <v>139.19999999999999</v>
      </c>
      <c r="I546" t="s">
        <v>42</v>
      </c>
      <c r="J546" t="str">
        <f t="shared" si="33"/>
        <v>139.2Pop_Den</v>
      </c>
      <c r="K546">
        <v>1</v>
      </c>
    </row>
    <row r="547" spans="2:11" x14ac:dyDescent="0.25">
      <c r="B547">
        <v>139</v>
      </c>
      <c r="C547">
        <v>139.4</v>
      </c>
      <c r="E547" s="33">
        <v>1</v>
      </c>
      <c r="G547">
        <v>139</v>
      </c>
      <c r="H547">
        <v>139.4</v>
      </c>
      <c r="J547" t="str">
        <f t="shared" si="33"/>
        <v>139.4</v>
      </c>
      <c r="K547">
        <v>1</v>
      </c>
    </row>
    <row r="548" spans="2:11" x14ac:dyDescent="0.25">
      <c r="B548">
        <v>139</v>
      </c>
      <c r="C548">
        <v>139.4</v>
      </c>
      <c r="D548" t="s">
        <v>42</v>
      </c>
      <c r="E548" s="33">
        <v>1</v>
      </c>
      <c r="G548">
        <v>139</v>
      </c>
      <c r="H548">
        <v>139.4</v>
      </c>
      <c r="I548" t="s">
        <v>42</v>
      </c>
      <c r="J548" t="str">
        <f t="shared" si="33"/>
        <v>139.4Pop_Den</v>
      </c>
      <c r="K548">
        <v>1</v>
      </c>
    </row>
    <row r="549" spans="2:11" x14ac:dyDescent="0.25">
      <c r="B549">
        <v>143</v>
      </c>
      <c r="E549" s="33">
        <v>1</v>
      </c>
      <c r="G549">
        <v>143</v>
      </c>
      <c r="J549" t="str">
        <f t="shared" si="33"/>
        <v/>
      </c>
      <c r="K549">
        <v>1</v>
      </c>
    </row>
    <row r="550" spans="2:11" x14ac:dyDescent="0.25">
      <c r="B550">
        <v>143</v>
      </c>
      <c r="C550">
        <v>143.1</v>
      </c>
      <c r="E550" s="33">
        <v>1</v>
      </c>
      <c r="G550">
        <v>143</v>
      </c>
      <c r="H550">
        <v>143.1</v>
      </c>
      <c r="J550" t="str">
        <f t="shared" si="33"/>
        <v>143.1</v>
      </c>
      <c r="K550">
        <v>1</v>
      </c>
    </row>
    <row r="551" spans="2:11" x14ac:dyDescent="0.25">
      <c r="B551">
        <v>143</v>
      </c>
      <c r="C551">
        <v>143.1</v>
      </c>
      <c r="D551" t="s">
        <v>17</v>
      </c>
      <c r="E551" s="33">
        <v>1</v>
      </c>
      <c r="G551">
        <v>143</v>
      </c>
      <c r="H551">
        <v>143.1</v>
      </c>
      <c r="I551" t="s">
        <v>17</v>
      </c>
      <c r="J551" t="str">
        <f t="shared" si="33"/>
        <v>143.1Emp_Den</v>
      </c>
      <c r="K551">
        <v>1</v>
      </c>
    </row>
    <row r="552" spans="2:11" x14ac:dyDescent="0.25">
      <c r="B552">
        <v>145</v>
      </c>
      <c r="E552" s="33">
        <v>1</v>
      </c>
      <c r="G552">
        <v>145</v>
      </c>
      <c r="J552" t="str">
        <f t="shared" si="33"/>
        <v/>
      </c>
      <c r="K552">
        <v>1</v>
      </c>
    </row>
    <row r="553" spans="2:11" x14ac:dyDescent="0.25">
      <c r="B553">
        <v>145</v>
      </c>
      <c r="C553">
        <v>145.1</v>
      </c>
      <c r="E553" s="33">
        <v>1</v>
      </c>
      <c r="G553">
        <v>145</v>
      </c>
      <c r="H553">
        <v>145.1</v>
      </c>
      <c r="J553" t="str">
        <f t="shared" si="33"/>
        <v>145.1</v>
      </c>
      <c r="K553">
        <v>1</v>
      </c>
    </row>
    <row r="554" spans="2:11" x14ac:dyDescent="0.25">
      <c r="B554">
        <v>145</v>
      </c>
      <c r="C554">
        <v>145.1</v>
      </c>
      <c r="D554" t="s">
        <v>42</v>
      </c>
      <c r="E554" s="33">
        <v>1</v>
      </c>
      <c r="G554">
        <v>145</v>
      </c>
      <c r="H554">
        <v>145.1</v>
      </c>
      <c r="I554" t="s">
        <v>42</v>
      </c>
      <c r="J554" t="str">
        <f t="shared" si="33"/>
        <v>145.1Pop_Den</v>
      </c>
      <c r="K554">
        <v>1</v>
      </c>
    </row>
    <row r="555" spans="2:11" x14ac:dyDescent="0.25">
      <c r="B555">
        <v>150</v>
      </c>
      <c r="E555" s="33">
        <v>4</v>
      </c>
      <c r="G555">
        <v>150</v>
      </c>
      <c r="J555" t="str">
        <f t="shared" si="33"/>
        <v/>
      </c>
      <c r="K555">
        <v>4</v>
      </c>
    </row>
    <row r="556" spans="2:11" x14ac:dyDescent="0.25">
      <c r="B556">
        <v>150</v>
      </c>
      <c r="C556">
        <v>150.1</v>
      </c>
      <c r="E556" s="33">
        <v>3</v>
      </c>
      <c r="G556">
        <v>150</v>
      </c>
      <c r="H556">
        <v>150.1</v>
      </c>
      <c r="J556" t="str">
        <f t="shared" si="33"/>
        <v>150.1</v>
      </c>
      <c r="K556">
        <v>3</v>
      </c>
    </row>
    <row r="557" spans="2:11" x14ac:dyDescent="0.25">
      <c r="B557">
        <v>150</v>
      </c>
      <c r="C557">
        <v>150.1</v>
      </c>
      <c r="D557" t="s">
        <v>88</v>
      </c>
      <c r="E557" s="33">
        <v>1</v>
      </c>
      <c r="G557">
        <v>150</v>
      </c>
      <c r="H557">
        <v>150.1</v>
      </c>
      <c r="I557" t="s">
        <v>88</v>
      </c>
      <c r="J557" t="str">
        <f t="shared" si="33"/>
        <v>150.1Comm_Den</v>
      </c>
      <c r="K557">
        <v>1</v>
      </c>
    </row>
    <row r="558" spans="2:11" x14ac:dyDescent="0.25">
      <c r="B558">
        <v>150</v>
      </c>
      <c r="C558">
        <v>150.1</v>
      </c>
      <c r="D558" t="s">
        <v>17</v>
      </c>
      <c r="E558" s="33">
        <v>1</v>
      </c>
      <c r="G558">
        <v>150</v>
      </c>
      <c r="H558">
        <v>150.1</v>
      </c>
      <c r="I558" t="s">
        <v>17</v>
      </c>
      <c r="J558" t="str">
        <f t="shared" si="33"/>
        <v>150.1Emp_Den</v>
      </c>
      <c r="K558">
        <v>1</v>
      </c>
    </row>
    <row r="559" spans="2:11" x14ac:dyDescent="0.25">
      <c r="B559">
        <v>150</v>
      </c>
      <c r="C559">
        <v>150.1</v>
      </c>
      <c r="D559" t="s">
        <v>42</v>
      </c>
      <c r="E559" s="33">
        <v>1</v>
      </c>
      <c r="G559">
        <v>150</v>
      </c>
      <c r="H559">
        <v>150.1</v>
      </c>
      <c r="I559" t="s">
        <v>42</v>
      </c>
      <c r="J559" t="str">
        <f t="shared" si="33"/>
        <v>150.1Pop_Den</v>
      </c>
      <c r="K559">
        <v>1</v>
      </c>
    </row>
    <row r="560" spans="2:11" x14ac:dyDescent="0.25">
      <c r="B560">
        <v>150</v>
      </c>
      <c r="C560">
        <v>150.19999999999999</v>
      </c>
      <c r="E560" s="33">
        <v>1</v>
      </c>
      <c r="G560">
        <v>150</v>
      </c>
      <c r="H560">
        <v>150.19999999999999</v>
      </c>
      <c r="J560" t="str">
        <f t="shared" si="33"/>
        <v>150.2</v>
      </c>
      <c r="K560">
        <v>1</v>
      </c>
    </row>
    <row r="561" spans="2:11" x14ac:dyDescent="0.25">
      <c r="B561">
        <v>150</v>
      </c>
      <c r="C561">
        <v>150.19999999999999</v>
      </c>
      <c r="D561" t="s">
        <v>88</v>
      </c>
      <c r="E561" s="33">
        <v>1</v>
      </c>
      <c r="G561">
        <v>150</v>
      </c>
      <c r="H561">
        <v>150.19999999999999</v>
      </c>
      <c r="I561" t="s">
        <v>88</v>
      </c>
      <c r="J561" t="str">
        <f t="shared" si="33"/>
        <v>150.2Comm_Den</v>
      </c>
      <c r="K561">
        <v>1</v>
      </c>
    </row>
    <row r="562" spans="2:11" x14ac:dyDescent="0.25">
      <c r="B562">
        <v>151</v>
      </c>
      <c r="E562" s="33">
        <v>3</v>
      </c>
      <c r="G562">
        <v>151</v>
      </c>
      <c r="J562" t="str">
        <f t="shared" si="33"/>
        <v/>
      </c>
      <c r="K562">
        <v>3</v>
      </c>
    </row>
    <row r="563" spans="2:11" x14ac:dyDescent="0.25">
      <c r="B563">
        <v>151</v>
      </c>
      <c r="C563">
        <v>151.1</v>
      </c>
      <c r="E563" s="33">
        <v>3</v>
      </c>
      <c r="G563">
        <v>151</v>
      </c>
      <c r="H563">
        <v>151.1</v>
      </c>
      <c r="J563" t="str">
        <f t="shared" si="33"/>
        <v>151.1</v>
      </c>
      <c r="K563">
        <v>3</v>
      </c>
    </row>
    <row r="564" spans="2:11" x14ac:dyDescent="0.25">
      <c r="B564">
        <v>151</v>
      </c>
      <c r="C564">
        <v>151.1</v>
      </c>
      <c r="D564" t="s">
        <v>468</v>
      </c>
      <c r="E564" s="33">
        <v>1</v>
      </c>
      <c r="G564">
        <v>151</v>
      </c>
      <c r="H564">
        <v>151.1</v>
      </c>
      <c r="I564" t="s">
        <v>468</v>
      </c>
      <c r="J564" t="str">
        <f t="shared" si="33"/>
        <v>151.1Connectivity</v>
      </c>
      <c r="K564">
        <v>1</v>
      </c>
    </row>
    <row r="565" spans="2:11" x14ac:dyDescent="0.25">
      <c r="B565">
        <v>151</v>
      </c>
      <c r="C565">
        <v>151.1</v>
      </c>
      <c r="D565" t="s">
        <v>42</v>
      </c>
      <c r="E565" s="33">
        <v>2</v>
      </c>
      <c r="G565">
        <v>151</v>
      </c>
      <c r="H565">
        <v>151.1</v>
      </c>
      <c r="I565" t="s">
        <v>42</v>
      </c>
      <c r="J565" t="str">
        <f t="shared" si="33"/>
        <v>151.1Pop_Den</v>
      </c>
      <c r="K565">
        <v>2</v>
      </c>
    </row>
    <row r="566" spans="2:11" x14ac:dyDescent="0.25">
      <c r="B566">
        <v>154</v>
      </c>
      <c r="E566" s="33">
        <v>6</v>
      </c>
      <c r="G566">
        <v>154</v>
      </c>
      <c r="J566" t="str">
        <f t="shared" si="33"/>
        <v/>
      </c>
      <c r="K566">
        <v>6</v>
      </c>
    </row>
    <row r="567" spans="2:11" x14ac:dyDescent="0.25">
      <c r="B567">
        <v>154</v>
      </c>
      <c r="C567">
        <v>154.1</v>
      </c>
      <c r="E567" s="33">
        <v>6</v>
      </c>
      <c r="G567">
        <v>154</v>
      </c>
      <c r="H567">
        <v>154.1</v>
      </c>
      <c r="J567" t="str">
        <f t="shared" si="33"/>
        <v>154.1</v>
      </c>
      <c r="K567">
        <v>6</v>
      </c>
    </row>
    <row r="568" spans="2:11" x14ac:dyDescent="0.25">
      <c r="B568">
        <v>154</v>
      </c>
      <c r="C568">
        <v>154.1</v>
      </c>
      <c r="D568" t="s">
        <v>350</v>
      </c>
      <c r="E568" s="33">
        <v>1</v>
      </c>
      <c r="G568">
        <v>154</v>
      </c>
      <c r="H568">
        <v>154.1</v>
      </c>
      <c r="I568" t="s">
        <v>350</v>
      </c>
      <c r="J568" t="str">
        <f t="shared" si="33"/>
        <v>154.1Balance</v>
      </c>
      <c r="K568">
        <v>1</v>
      </c>
    </row>
    <row r="569" spans="2:11" x14ac:dyDescent="0.25">
      <c r="B569">
        <v>154</v>
      </c>
      <c r="C569">
        <v>154.1</v>
      </c>
      <c r="D569" t="s">
        <v>88</v>
      </c>
      <c r="E569" s="33">
        <v>1</v>
      </c>
      <c r="G569">
        <v>154</v>
      </c>
      <c r="H569">
        <v>154.1</v>
      </c>
      <c r="I569" t="s">
        <v>88</v>
      </c>
      <c r="J569" t="str">
        <f t="shared" si="33"/>
        <v>154.1Comm_Den</v>
      </c>
      <c r="K569">
        <v>1</v>
      </c>
    </row>
    <row r="570" spans="2:11" x14ac:dyDescent="0.25">
      <c r="B570">
        <v>154</v>
      </c>
      <c r="C570">
        <v>154.1</v>
      </c>
      <c r="D570" t="s">
        <v>468</v>
      </c>
      <c r="E570" s="33">
        <v>1</v>
      </c>
      <c r="G570">
        <v>154</v>
      </c>
      <c r="H570">
        <v>154.1</v>
      </c>
      <c r="I570" t="s">
        <v>468</v>
      </c>
      <c r="J570" t="str">
        <f t="shared" si="33"/>
        <v>154.1Connectivity</v>
      </c>
      <c r="K570">
        <v>1</v>
      </c>
    </row>
    <row r="571" spans="2:11" x14ac:dyDescent="0.25">
      <c r="B571">
        <v>154</v>
      </c>
      <c r="C571">
        <v>154.1</v>
      </c>
      <c r="D571" t="s">
        <v>17</v>
      </c>
      <c r="E571" s="33">
        <v>1</v>
      </c>
      <c r="G571">
        <v>154</v>
      </c>
      <c r="H571">
        <v>154.1</v>
      </c>
      <c r="I571" t="s">
        <v>17</v>
      </c>
      <c r="J571" t="str">
        <f t="shared" si="33"/>
        <v>154.1Emp_Den</v>
      </c>
      <c r="K571">
        <v>1</v>
      </c>
    </row>
    <row r="572" spans="2:11" x14ac:dyDescent="0.25">
      <c r="B572">
        <v>154</v>
      </c>
      <c r="C572">
        <v>154.1</v>
      </c>
      <c r="D572" t="s">
        <v>645</v>
      </c>
      <c r="E572" s="33">
        <v>1</v>
      </c>
      <c r="G572">
        <v>154</v>
      </c>
      <c r="H572">
        <v>154.1</v>
      </c>
      <c r="I572" t="s">
        <v>645</v>
      </c>
      <c r="J572" t="str">
        <f t="shared" si="33"/>
        <v>154.1Mix_Land</v>
      </c>
      <c r="K572">
        <v>1</v>
      </c>
    </row>
    <row r="573" spans="2:11" x14ac:dyDescent="0.25">
      <c r="B573">
        <v>154</v>
      </c>
      <c r="C573">
        <v>154.1</v>
      </c>
      <c r="D573" t="s">
        <v>42</v>
      </c>
      <c r="E573" s="33">
        <v>1</v>
      </c>
      <c r="G573">
        <v>154</v>
      </c>
      <c r="H573">
        <v>154.1</v>
      </c>
      <c r="I573" t="s">
        <v>42</v>
      </c>
      <c r="J573" t="str">
        <f t="shared" si="33"/>
        <v>154.1Pop_Den</v>
      </c>
      <c r="K573">
        <v>1</v>
      </c>
    </row>
    <row r="574" spans="2:11" x14ac:dyDescent="0.25">
      <c r="B574">
        <v>155</v>
      </c>
      <c r="E574" s="33">
        <v>3</v>
      </c>
      <c r="G574">
        <v>155</v>
      </c>
      <c r="J574" t="str">
        <f t="shared" si="33"/>
        <v/>
      </c>
      <c r="K574">
        <v>3</v>
      </c>
    </row>
    <row r="575" spans="2:11" x14ac:dyDescent="0.25">
      <c r="B575">
        <v>155</v>
      </c>
      <c r="C575">
        <v>155.1</v>
      </c>
      <c r="E575" s="33">
        <v>3</v>
      </c>
      <c r="G575">
        <v>155</v>
      </c>
      <c r="H575">
        <v>155.1</v>
      </c>
      <c r="J575" t="str">
        <f t="shared" si="33"/>
        <v>155.1</v>
      </c>
      <c r="K575">
        <v>3</v>
      </c>
    </row>
    <row r="576" spans="2:11" x14ac:dyDescent="0.25">
      <c r="B576">
        <v>155</v>
      </c>
      <c r="C576">
        <v>155.1</v>
      </c>
      <c r="D576" t="s">
        <v>1401</v>
      </c>
      <c r="E576" s="33">
        <v>1</v>
      </c>
      <c r="G576">
        <v>155</v>
      </c>
      <c r="H576">
        <v>155.1</v>
      </c>
      <c r="I576" t="s">
        <v>1401</v>
      </c>
      <c r="J576" t="str">
        <f t="shared" si="33"/>
        <v>155.1Centrality</v>
      </c>
      <c r="K576">
        <v>1</v>
      </c>
    </row>
    <row r="577" spans="2:11" x14ac:dyDescent="0.25">
      <c r="B577">
        <v>155</v>
      </c>
      <c r="C577">
        <v>155.1</v>
      </c>
      <c r="D577" t="s">
        <v>17</v>
      </c>
      <c r="E577" s="33">
        <v>1</v>
      </c>
      <c r="G577">
        <v>155</v>
      </c>
      <c r="H577">
        <v>155.1</v>
      </c>
      <c r="I577" t="s">
        <v>17</v>
      </c>
      <c r="J577" t="str">
        <f t="shared" si="33"/>
        <v>155.1Emp_Den</v>
      </c>
      <c r="K577">
        <v>1</v>
      </c>
    </row>
    <row r="578" spans="2:11" x14ac:dyDescent="0.25">
      <c r="B578">
        <v>155</v>
      </c>
      <c r="C578">
        <v>155.1</v>
      </c>
      <c r="D578" t="s">
        <v>42</v>
      </c>
      <c r="E578" s="33">
        <v>1</v>
      </c>
      <c r="G578">
        <v>155</v>
      </c>
      <c r="H578">
        <v>155.1</v>
      </c>
      <c r="I578" t="s">
        <v>42</v>
      </c>
      <c r="J578" t="str">
        <f t="shared" si="33"/>
        <v>155.1Pop_Den</v>
      </c>
      <c r="K578">
        <v>1</v>
      </c>
    </row>
    <row r="579" spans="2:11" x14ac:dyDescent="0.25">
      <c r="B579">
        <v>160</v>
      </c>
      <c r="E579" s="33">
        <v>9</v>
      </c>
      <c r="G579">
        <v>160</v>
      </c>
      <c r="J579" t="str">
        <f t="shared" si="33"/>
        <v/>
      </c>
      <c r="K579">
        <v>9</v>
      </c>
    </row>
    <row r="580" spans="2:11" x14ac:dyDescent="0.25">
      <c r="B580">
        <v>160</v>
      </c>
      <c r="C580">
        <v>160.1</v>
      </c>
      <c r="E580" s="33">
        <v>5</v>
      </c>
      <c r="G580">
        <v>160</v>
      </c>
      <c r="H580">
        <v>160.1</v>
      </c>
      <c r="J580" t="str">
        <f t="shared" si="33"/>
        <v>160.1</v>
      </c>
      <c r="K580">
        <v>5</v>
      </c>
    </row>
    <row r="581" spans="2:11" x14ac:dyDescent="0.25">
      <c r="B581">
        <v>160</v>
      </c>
      <c r="C581">
        <v>160.1</v>
      </c>
      <c r="D581" t="s">
        <v>1401</v>
      </c>
      <c r="E581" s="33">
        <v>1</v>
      </c>
      <c r="G581">
        <v>160</v>
      </c>
      <c r="H581">
        <v>160.1</v>
      </c>
      <c r="I581" t="s">
        <v>1401</v>
      </c>
      <c r="J581" t="str">
        <f t="shared" si="33"/>
        <v>160.1Centrality</v>
      </c>
      <c r="K581">
        <v>1</v>
      </c>
    </row>
    <row r="582" spans="2:11" x14ac:dyDescent="0.25">
      <c r="B582">
        <v>160</v>
      </c>
      <c r="C582">
        <v>160.1</v>
      </c>
      <c r="D582" t="s">
        <v>88</v>
      </c>
      <c r="E582" s="33">
        <v>2</v>
      </c>
      <c r="G582">
        <v>160</v>
      </c>
      <c r="H582">
        <v>160.1</v>
      </c>
      <c r="I582" t="s">
        <v>88</v>
      </c>
      <c r="J582" t="str">
        <f t="shared" si="33"/>
        <v>160.1Comm_Den</v>
      </c>
      <c r="K582">
        <v>2</v>
      </c>
    </row>
    <row r="583" spans="2:11" x14ac:dyDescent="0.25">
      <c r="B583">
        <v>160</v>
      </c>
      <c r="C583">
        <v>160.1</v>
      </c>
      <c r="D583" t="s">
        <v>709</v>
      </c>
      <c r="E583" s="33">
        <v>1</v>
      </c>
      <c r="G583">
        <v>160</v>
      </c>
      <c r="H583">
        <v>160.1</v>
      </c>
      <c r="I583" t="s">
        <v>709</v>
      </c>
      <c r="J583" t="str">
        <f t="shared" si="33"/>
        <v>160.1Local_Access</v>
      </c>
      <c r="K583">
        <v>1</v>
      </c>
    </row>
    <row r="584" spans="2:11" x14ac:dyDescent="0.25">
      <c r="B584">
        <v>160</v>
      </c>
      <c r="C584">
        <v>160.1</v>
      </c>
      <c r="D584" t="s">
        <v>645</v>
      </c>
      <c r="E584" s="33">
        <v>1</v>
      </c>
      <c r="G584">
        <v>160</v>
      </c>
      <c r="H584">
        <v>160.1</v>
      </c>
      <c r="I584" t="s">
        <v>645</v>
      </c>
      <c r="J584" t="str">
        <f t="shared" si="33"/>
        <v>160.1Mix_Land</v>
      </c>
      <c r="K584">
        <v>1</v>
      </c>
    </row>
    <row r="585" spans="2:11" x14ac:dyDescent="0.25">
      <c r="B585">
        <v>160</v>
      </c>
      <c r="C585">
        <v>160.19999999999999</v>
      </c>
      <c r="E585" s="33">
        <v>4</v>
      </c>
      <c r="G585">
        <v>160</v>
      </c>
      <c r="H585">
        <v>160.19999999999999</v>
      </c>
      <c r="J585" t="str">
        <f t="shared" si="33"/>
        <v>160.2</v>
      </c>
      <c r="K585">
        <v>4</v>
      </c>
    </row>
    <row r="586" spans="2:11" x14ac:dyDescent="0.25">
      <c r="B586">
        <v>160</v>
      </c>
      <c r="C586">
        <v>160.19999999999999</v>
      </c>
      <c r="D586" t="s">
        <v>1401</v>
      </c>
      <c r="E586" s="33">
        <v>1</v>
      </c>
      <c r="G586">
        <v>160</v>
      </c>
      <c r="H586">
        <v>160.19999999999999</v>
      </c>
      <c r="I586" t="s">
        <v>1401</v>
      </c>
      <c r="J586" t="str">
        <f t="shared" ref="J586:J649" si="34">H586&amp;""&amp;I586</f>
        <v>160.2Centrality</v>
      </c>
      <c r="K586">
        <v>1</v>
      </c>
    </row>
    <row r="587" spans="2:11" x14ac:dyDescent="0.25">
      <c r="B587">
        <v>160</v>
      </c>
      <c r="C587">
        <v>160.19999999999999</v>
      </c>
      <c r="D587" t="s">
        <v>88</v>
      </c>
      <c r="E587" s="33">
        <v>1</v>
      </c>
      <c r="G587">
        <v>160</v>
      </c>
      <c r="H587">
        <v>160.19999999999999</v>
      </c>
      <c r="I587" t="s">
        <v>88</v>
      </c>
      <c r="J587" t="str">
        <f t="shared" si="34"/>
        <v>160.2Comm_Den</v>
      </c>
      <c r="K587">
        <v>1</v>
      </c>
    </row>
    <row r="588" spans="2:11" x14ac:dyDescent="0.25">
      <c r="B588">
        <v>160</v>
      </c>
      <c r="C588">
        <v>160.19999999999999</v>
      </c>
      <c r="D588" t="s">
        <v>709</v>
      </c>
      <c r="E588" s="33">
        <v>1</v>
      </c>
      <c r="G588">
        <v>160</v>
      </c>
      <c r="H588">
        <v>160.19999999999999</v>
      </c>
      <c r="I588" t="s">
        <v>709</v>
      </c>
      <c r="J588" t="str">
        <f t="shared" si="34"/>
        <v>160.2Local_Access</v>
      </c>
      <c r="K588">
        <v>1</v>
      </c>
    </row>
    <row r="589" spans="2:11" x14ac:dyDescent="0.25">
      <c r="B589">
        <v>160</v>
      </c>
      <c r="C589">
        <v>160.19999999999999</v>
      </c>
      <c r="D589" t="s">
        <v>645</v>
      </c>
      <c r="E589" s="33">
        <v>1</v>
      </c>
      <c r="G589">
        <v>160</v>
      </c>
      <c r="H589">
        <v>160.19999999999999</v>
      </c>
      <c r="I589" t="s">
        <v>645</v>
      </c>
      <c r="J589" t="str">
        <f t="shared" si="34"/>
        <v>160.2Mix_Land</v>
      </c>
      <c r="K589">
        <v>1</v>
      </c>
    </row>
    <row r="590" spans="2:11" x14ac:dyDescent="0.25">
      <c r="B590">
        <v>161</v>
      </c>
      <c r="E590" s="33">
        <v>2</v>
      </c>
      <c r="G590">
        <v>161</v>
      </c>
      <c r="J590" t="str">
        <f t="shared" si="34"/>
        <v/>
      </c>
      <c r="K590">
        <v>2</v>
      </c>
    </row>
    <row r="591" spans="2:11" x14ac:dyDescent="0.25">
      <c r="B591">
        <v>161</v>
      </c>
      <c r="C591">
        <v>161.1</v>
      </c>
      <c r="E591" s="33">
        <v>2</v>
      </c>
      <c r="G591">
        <v>161</v>
      </c>
      <c r="H591">
        <v>161.1</v>
      </c>
      <c r="J591" t="str">
        <f t="shared" si="34"/>
        <v>161.1</v>
      </c>
      <c r="K591">
        <v>2</v>
      </c>
    </row>
    <row r="592" spans="2:11" x14ac:dyDescent="0.25">
      <c r="B592">
        <v>161</v>
      </c>
      <c r="C592">
        <v>161.1</v>
      </c>
      <c r="D592" t="s">
        <v>468</v>
      </c>
      <c r="E592" s="33">
        <v>2</v>
      </c>
      <c r="G592">
        <v>161</v>
      </c>
      <c r="H592">
        <v>161.1</v>
      </c>
      <c r="I592" t="s">
        <v>468</v>
      </c>
      <c r="J592" t="str">
        <f t="shared" si="34"/>
        <v>161.1Connectivity</v>
      </c>
      <c r="K592">
        <v>2</v>
      </c>
    </row>
    <row r="593" spans="2:11" x14ac:dyDescent="0.25">
      <c r="B593">
        <v>164</v>
      </c>
      <c r="E593" s="33">
        <v>4</v>
      </c>
      <c r="G593">
        <v>164</v>
      </c>
      <c r="J593" t="str">
        <f t="shared" si="34"/>
        <v/>
      </c>
      <c r="K593">
        <v>4</v>
      </c>
    </row>
    <row r="594" spans="2:11" x14ac:dyDescent="0.25">
      <c r="B594">
        <v>164</v>
      </c>
      <c r="C594">
        <v>164.1</v>
      </c>
      <c r="E594" s="33">
        <v>4</v>
      </c>
      <c r="G594">
        <v>164</v>
      </c>
      <c r="H594">
        <v>164.1</v>
      </c>
      <c r="J594" t="str">
        <f t="shared" si="34"/>
        <v>164.1</v>
      </c>
      <c r="K594">
        <v>4</v>
      </c>
    </row>
    <row r="595" spans="2:11" x14ac:dyDescent="0.25">
      <c r="B595">
        <v>164</v>
      </c>
      <c r="C595">
        <v>164.1</v>
      </c>
      <c r="D595" t="s">
        <v>334</v>
      </c>
      <c r="E595" s="33">
        <v>1</v>
      </c>
      <c r="G595">
        <v>164</v>
      </c>
      <c r="H595">
        <v>164.1</v>
      </c>
      <c r="I595" t="s">
        <v>334</v>
      </c>
      <c r="J595" t="str">
        <f t="shared" si="34"/>
        <v>164.1Amenity</v>
      </c>
      <c r="K595">
        <v>1</v>
      </c>
    </row>
    <row r="596" spans="2:11" x14ac:dyDescent="0.25">
      <c r="B596">
        <v>164</v>
      </c>
      <c r="C596">
        <v>164.1</v>
      </c>
      <c r="D596" t="s">
        <v>468</v>
      </c>
      <c r="E596" s="33">
        <v>2</v>
      </c>
      <c r="G596">
        <v>164</v>
      </c>
      <c r="H596">
        <v>164.1</v>
      </c>
      <c r="I596" t="s">
        <v>468</v>
      </c>
      <c r="J596" t="str">
        <f t="shared" si="34"/>
        <v>164.1Connectivity</v>
      </c>
      <c r="K596">
        <v>2</v>
      </c>
    </row>
    <row r="597" spans="2:11" x14ac:dyDescent="0.25">
      <c r="B597">
        <v>164</v>
      </c>
      <c r="C597">
        <v>164.1</v>
      </c>
      <c r="D597" t="s">
        <v>17</v>
      </c>
      <c r="E597" s="33">
        <v>1</v>
      </c>
      <c r="G597">
        <v>164</v>
      </c>
      <c r="H597">
        <v>164.1</v>
      </c>
      <c r="I597" t="s">
        <v>17</v>
      </c>
      <c r="J597" t="str">
        <f t="shared" si="34"/>
        <v>164.1Emp_Den</v>
      </c>
      <c r="K597">
        <v>1</v>
      </c>
    </row>
    <row r="598" spans="2:11" x14ac:dyDescent="0.25">
      <c r="B598">
        <v>167</v>
      </c>
      <c r="E598" s="33">
        <v>2</v>
      </c>
      <c r="G598">
        <v>167</v>
      </c>
      <c r="J598" t="str">
        <f t="shared" si="34"/>
        <v/>
      </c>
      <c r="K598">
        <v>2</v>
      </c>
    </row>
    <row r="599" spans="2:11" x14ac:dyDescent="0.25">
      <c r="B599">
        <v>167</v>
      </c>
      <c r="C599">
        <v>167.1</v>
      </c>
      <c r="E599" s="33">
        <v>2</v>
      </c>
      <c r="G599">
        <v>167</v>
      </c>
      <c r="H599">
        <v>167.1</v>
      </c>
      <c r="J599" t="str">
        <f t="shared" si="34"/>
        <v>167.1</v>
      </c>
      <c r="K599">
        <v>2</v>
      </c>
    </row>
    <row r="600" spans="2:11" x14ac:dyDescent="0.25">
      <c r="B600">
        <v>167</v>
      </c>
      <c r="C600">
        <v>167.1</v>
      </c>
      <c r="D600" t="s">
        <v>1401</v>
      </c>
      <c r="E600" s="33">
        <v>1</v>
      </c>
      <c r="G600">
        <v>167</v>
      </c>
      <c r="H600">
        <v>167.1</v>
      </c>
      <c r="I600" t="s">
        <v>1401</v>
      </c>
      <c r="J600" t="str">
        <f t="shared" si="34"/>
        <v>167.1Centrality</v>
      </c>
      <c r="K600">
        <v>1</v>
      </c>
    </row>
    <row r="601" spans="2:11" x14ac:dyDescent="0.25">
      <c r="B601">
        <v>167</v>
      </c>
      <c r="C601">
        <v>167.1</v>
      </c>
      <c r="D601" t="s">
        <v>42</v>
      </c>
      <c r="E601" s="33">
        <v>1</v>
      </c>
      <c r="G601">
        <v>167</v>
      </c>
      <c r="H601">
        <v>167.1</v>
      </c>
      <c r="I601" t="s">
        <v>42</v>
      </c>
      <c r="J601" t="str">
        <f t="shared" si="34"/>
        <v>167.1Pop_Den</v>
      </c>
      <c r="K601">
        <v>1</v>
      </c>
    </row>
    <row r="602" spans="2:11" x14ac:dyDescent="0.25">
      <c r="B602">
        <v>169</v>
      </c>
      <c r="E602" s="33">
        <v>4</v>
      </c>
      <c r="G602">
        <v>169</v>
      </c>
      <c r="J602" t="str">
        <f t="shared" si="34"/>
        <v/>
      </c>
      <c r="K602">
        <v>4</v>
      </c>
    </row>
    <row r="603" spans="2:11" x14ac:dyDescent="0.25">
      <c r="B603">
        <v>169</v>
      </c>
      <c r="C603">
        <v>169.1</v>
      </c>
      <c r="E603" s="33">
        <v>1</v>
      </c>
      <c r="G603">
        <v>169</v>
      </c>
      <c r="H603">
        <v>169.1</v>
      </c>
      <c r="J603" t="str">
        <f t="shared" si="34"/>
        <v>169.1</v>
      </c>
      <c r="K603">
        <v>1</v>
      </c>
    </row>
    <row r="604" spans="2:11" x14ac:dyDescent="0.25">
      <c r="B604">
        <v>169</v>
      </c>
      <c r="C604">
        <v>169.1</v>
      </c>
      <c r="D604" t="s">
        <v>17</v>
      </c>
      <c r="E604" s="33">
        <v>1</v>
      </c>
      <c r="G604">
        <v>169</v>
      </c>
      <c r="H604">
        <v>169.1</v>
      </c>
      <c r="I604" t="s">
        <v>17</v>
      </c>
      <c r="J604" t="str">
        <f t="shared" si="34"/>
        <v>169.1Emp_Den</v>
      </c>
      <c r="K604">
        <v>1</v>
      </c>
    </row>
    <row r="605" spans="2:11" x14ac:dyDescent="0.25">
      <c r="B605">
        <v>169</v>
      </c>
      <c r="C605">
        <v>169.4</v>
      </c>
      <c r="E605" s="33">
        <v>2</v>
      </c>
      <c r="G605">
        <v>169</v>
      </c>
      <c r="H605">
        <v>169.4</v>
      </c>
      <c r="J605" t="str">
        <f t="shared" si="34"/>
        <v>169.4</v>
      </c>
      <c r="K605">
        <v>2</v>
      </c>
    </row>
    <row r="606" spans="2:11" x14ac:dyDescent="0.25">
      <c r="B606">
        <v>169</v>
      </c>
      <c r="C606">
        <v>169.4</v>
      </c>
      <c r="D606" t="s">
        <v>17</v>
      </c>
      <c r="E606" s="33">
        <v>1</v>
      </c>
      <c r="G606">
        <v>169</v>
      </c>
      <c r="H606">
        <v>169.4</v>
      </c>
      <c r="I606" t="s">
        <v>17</v>
      </c>
      <c r="J606" t="str">
        <f t="shared" si="34"/>
        <v>169.4Emp_Den</v>
      </c>
      <c r="K606">
        <v>1</v>
      </c>
    </row>
    <row r="607" spans="2:11" x14ac:dyDescent="0.25">
      <c r="B607">
        <v>169</v>
      </c>
      <c r="C607">
        <v>169.4</v>
      </c>
      <c r="D607" t="s">
        <v>42</v>
      </c>
      <c r="E607" s="33">
        <v>1</v>
      </c>
      <c r="G607">
        <v>169</v>
      </c>
      <c r="H607">
        <v>169.4</v>
      </c>
      <c r="I607" t="s">
        <v>42</v>
      </c>
      <c r="J607" t="str">
        <f t="shared" si="34"/>
        <v>169.4Pop_Den</v>
      </c>
      <c r="K607">
        <v>1</v>
      </c>
    </row>
    <row r="608" spans="2:11" x14ac:dyDescent="0.25">
      <c r="B608">
        <v>169</v>
      </c>
      <c r="C608">
        <v>169.5</v>
      </c>
      <c r="E608" s="33">
        <v>1</v>
      </c>
      <c r="G608">
        <v>169</v>
      </c>
      <c r="H608">
        <v>169.5</v>
      </c>
      <c r="J608" t="str">
        <f t="shared" si="34"/>
        <v>169.5</v>
      </c>
      <c r="K608">
        <v>1</v>
      </c>
    </row>
    <row r="609" spans="2:11" x14ac:dyDescent="0.25">
      <c r="B609">
        <v>169</v>
      </c>
      <c r="C609">
        <v>169.5</v>
      </c>
      <c r="D609" t="s">
        <v>17</v>
      </c>
      <c r="E609" s="33">
        <v>1</v>
      </c>
      <c r="G609">
        <v>169</v>
      </c>
      <c r="H609">
        <v>169.5</v>
      </c>
      <c r="I609" t="s">
        <v>17</v>
      </c>
      <c r="J609" t="str">
        <f t="shared" si="34"/>
        <v>169.5Emp_Den</v>
      </c>
      <c r="K609">
        <v>1</v>
      </c>
    </row>
    <row r="610" spans="2:11" x14ac:dyDescent="0.25">
      <c r="B610">
        <v>172</v>
      </c>
      <c r="E610" s="33">
        <v>5</v>
      </c>
      <c r="G610">
        <v>172</v>
      </c>
      <c r="J610" t="str">
        <f t="shared" si="34"/>
        <v/>
      </c>
      <c r="K610">
        <v>5</v>
      </c>
    </row>
    <row r="611" spans="2:11" x14ac:dyDescent="0.25">
      <c r="B611">
        <v>172</v>
      </c>
      <c r="C611">
        <v>172.2</v>
      </c>
      <c r="E611" s="33">
        <v>5</v>
      </c>
      <c r="G611">
        <v>172</v>
      </c>
      <c r="H611">
        <v>172.2</v>
      </c>
      <c r="J611" t="str">
        <f t="shared" si="34"/>
        <v>172.2</v>
      </c>
      <c r="K611">
        <v>5</v>
      </c>
    </row>
    <row r="612" spans="2:11" x14ac:dyDescent="0.25">
      <c r="B612">
        <v>172</v>
      </c>
      <c r="C612">
        <v>172.2</v>
      </c>
      <c r="D612" t="s">
        <v>32</v>
      </c>
      <c r="E612" s="33">
        <v>1</v>
      </c>
      <c r="G612">
        <v>172</v>
      </c>
      <c r="H612">
        <v>172.2</v>
      </c>
      <c r="I612" t="s">
        <v>32</v>
      </c>
      <c r="J612" t="str">
        <f t="shared" si="34"/>
        <v>172.2Act_Den</v>
      </c>
      <c r="K612">
        <v>1</v>
      </c>
    </row>
    <row r="613" spans="2:11" x14ac:dyDescent="0.25">
      <c r="B613">
        <v>172</v>
      </c>
      <c r="C613">
        <v>172.2</v>
      </c>
      <c r="D613" t="s">
        <v>88</v>
      </c>
      <c r="E613" s="33">
        <v>1</v>
      </c>
      <c r="G613">
        <v>172</v>
      </c>
      <c r="H613">
        <v>172.2</v>
      </c>
      <c r="I613" t="s">
        <v>88</v>
      </c>
      <c r="J613" t="str">
        <f t="shared" si="34"/>
        <v>172.2Comm_Den</v>
      </c>
      <c r="K613">
        <v>1</v>
      </c>
    </row>
    <row r="614" spans="2:11" x14ac:dyDescent="0.25">
      <c r="B614">
        <v>172</v>
      </c>
      <c r="C614">
        <v>172.2</v>
      </c>
      <c r="D614" t="s">
        <v>468</v>
      </c>
      <c r="E614" s="33">
        <v>1</v>
      </c>
      <c r="G614">
        <v>172</v>
      </c>
      <c r="H614">
        <v>172.2</v>
      </c>
      <c r="I614" t="s">
        <v>468</v>
      </c>
      <c r="J614" t="str">
        <f t="shared" si="34"/>
        <v>172.2Connectivity</v>
      </c>
      <c r="K614">
        <v>1</v>
      </c>
    </row>
    <row r="615" spans="2:11" x14ac:dyDescent="0.25">
      <c r="B615">
        <v>172</v>
      </c>
      <c r="C615">
        <v>172.2</v>
      </c>
      <c r="D615" t="s">
        <v>645</v>
      </c>
      <c r="E615" s="33">
        <v>1</v>
      </c>
      <c r="G615">
        <v>172</v>
      </c>
      <c r="H615">
        <v>172.2</v>
      </c>
      <c r="I615" t="s">
        <v>645</v>
      </c>
      <c r="J615" t="str">
        <f t="shared" si="34"/>
        <v>172.2Mix_Land</v>
      </c>
      <c r="K615">
        <v>1</v>
      </c>
    </row>
    <row r="616" spans="2:11" x14ac:dyDescent="0.25">
      <c r="B616">
        <v>172</v>
      </c>
      <c r="C616">
        <v>172.2</v>
      </c>
      <c r="D616" t="s">
        <v>42</v>
      </c>
      <c r="E616" s="33">
        <v>1</v>
      </c>
      <c r="G616">
        <v>172</v>
      </c>
      <c r="H616">
        <v>172.2</v>
      </c>
      <c r="I616" t="s">
        <v>42</v>
      </c>
      <c r="J616" t="str">
        <f t="shared" si="34"/>
        <v>172.2Pop_Den</v>
      </c>
      <c r="K616">
        <v>1</v>
      </c>
    </row>
    <row r="617" spans="2:11" x14ac:dyDescent="0.25">
      <c r="B617">
        <v>174</v>
      </c>
      <c r="E617" s="33">
        <v>3</v>
      </c>
      <c r="G617">
        <v>174</v>
      </c>
      <c r="J617" t="str">
        <f t="shared" si="34"/>
        <v/>
      </c>
      <c r="K617">
        <v>3</v>
      </c>
    </row>
    <row r="618" spans="2:11" x14ac:dyDescent="0.25">
      <c r="B618">
        <v>174</v>
      </c>
      <c r="C618">
        <v>174.1</v>
      </c>
      <c r="E618" s="33">
        <v>3</v>
      </c>
      <c r="G618">
        <v>174</v>
      </c>
      <c r="H618">
        <v>174.1</v>
      </c>
      <c r="J618" t="str">
        <f t="shared" si="34"/>
        <v>174.1</v>
      </c>
      <c r="K618">
        <v>3</v>
      </c>
    </row>
    <row r="619" spans="2:11" x14ac:dyDescent="0.25">
      <c r="B619">
        <v>174</v>
      </c>
      <c r="C619">
        <v>174.1</v>
      </c>
      <c r="D619" t="s">
        <v>32</v>
      </c>
      <c r="E619" s="33">
        <v>1</v>
      </c>
      <c r="G619">
        <v>174</v>
      </c>
      <c r="H619">
        <v>174.1</v>
      </c>
      <c r="I619" t="s">
        <v>32</v>
      </c>
      <c r="J619" t="str">
        <f t="shared" si="34"/>
        <v>174.1Act_Den</v>
      </c>
      <c r="K619">
        <v>1</v>
      </c>
    </row>
    <row r="620" spans="2:11" x14ac:dyDescent="0.25">
      <c r="B620">
        <v>174</v>
      </c>
      <c r="C620">
        <v>174.1</v>
      </c>
      <c r="D620" t="s">
        <v>468</v>
      </c>
      <c r="E620" s="33">
        <v>1</v>
      </c>
      <c r="G620">
        <v>174</v>
      </c>
      <c r="H620">
        <v>174.1</v>
      </c>
      <c r="I620" t="s">
        <v>468</v>
      </c>
      <c r="J620" t="str">
        <f t="shared" si="34"/>
        <v>174.1Connectivity</v>
      </c>
      <c r="K620">
        <v>1</v>
      </c>
    </row>
    <row r="621" spans="2:11" x14ac:dyDescent="0.25">
      <c r="B621">
        <v>174</v>
      </c>
      <c r="C621">
        <v>174.1</v>
      </c>
      <c r="D621" t="s">
        <v>645</v>
      </c>
      <c r="E621" s="33">
        <v>1</v>
      </c>
      <c r="G621">
        <v>174</v>
      </c>
      <c r="H621">
        <v>174.1</v>
      </c>
      <c r="I621" t="s">
        <v>645</v>
      </c>
      <c r="J621" t="str">
        <f t="shared" si="34"/>
        <v>174.1Mix_Land</v>
      </c>
      <c r="K621">
        <v>1</v>
      </c>
    </row>
    <row r="622" spans="2:11" x14ac:dyDescent="0.25">
      <c r="B622">
        <v>176</v>
      </c>
      <c r="E622" s="33">
        <v>5</v>
      </c>
      <c r="G622">
        <v>176</v>
      </c>
      <c r="J622" t="str">
        <f t="shared" si="34"/>
        <v/>
      </c>
      <c r="K622">
        <v>5</v>
      </c>
    </row>
    <row r="623" spans="2:11" x14ac:dyDescent="0.25">
      <c r="B623">
        <v>176</v>
      </c>
      <c r="C623">
        <v>176.1</v>
      </c>
      <c r="E623" s="33">
        <v>5</v>
      </c>
      <c r="G623">
        <v>176</v>
      </c>
      <c r="H623">
        <v>176.1</v>
      </c>
      <c r="J623" t="str">
        <f t="shared" si="34"/>
        <v>176.1</v>
      </c>
      <c r="K623">
        <v>5</v>
      </c>
    </row>
    <row r="624" spans="2:11" x14ac:dyDescent="0.25">
      <c r="B624">
        <v>176</v>
      </c>
      <c r="C624">
        <v>176.1</v>
      </c>
      <c r="D624" t="s">
        <v>88</v>
      </c>
      <c r="E624" s="33">
        <v>1</v>
      </c>
      <c r="G624">
        <v>176</v>
      </c>
      <c r="H624">
        <v>176.1</v>
      </c>
      <c r="I624" t="s">
        <v>88</v>
      </c>
      <c r="J624" t="str">
        <f t="shared" si="34"/>
        <v>176.1Comm_Den</v>
      </c>
      <c r="K624">
        <v>1</v>
      </c>
    </row>
    <row r="625" spans="2:11" x14ac:dyDescent="0.25">
      <c r="B625">
        <v>176</v>
      </c>
      <c r="C625">
        <v>176.1</v>
      </c>
      <c r="D625" t="s">
        <v>17</v>
      </c>
      <c r="E625" s="33">
        <v>1</v>
      </c>
      <c r="G625">
        <v>176</v>
      </c>
      <c r="H625">
        <v>176.1</v>
      </c>
      <c r="I625" t="s">
        <v>17</v>
      </c>
      <c r="J625" t="str">
        <f t="shared" si="34"/>
        <v>176.1Emp_Den</v>
      </c>
      <c r="K625">
        <v>1</v>
      </c>
    </row>
    <row r="626" spans="2:11" x14ac:dyDescent="0.25">
      <c r="B626">
        <v>176</v>
      </c>
      <c r="C626">
        <v>176.1</v>
      </c>
      <c r="D626" t="s">
        <v>645</v>
      </c>
      <c r="E626" s="33">
        <v>1</v>
      </c>
      <c r="G626">
        <v>176</v>
      </c>
      <c r="H626">
        <v>176.1</v>
      </c>
      <c r="I626" t="s">
        <v>645</v>
      </c>
      <c r="J626" t="str">
        <f t="shared" si="34"/>
        <v>176.1Mix_Land</v>
      </c>
      <c r="K626">
        <v>1</v>
      </c>
    </row>
    <row r="627" spans="2:11" x14ac:dyDescent="0.25">
      <c r="B627">
        <v>176</v>
      </c>
      <c r="C627">
        <v>176.1</v>
      </c>
      <c r="D627" t="s">
        <v>42</v>
      </c>
      <c r="E627" s="33">
        <v>2</v>
      </c>
      <c r="G627">
        <v>176</v>
      </c>
      <c r="H627">
        <v>176.1</v>
      </c>
      <c r="I627" t="s">
        <v>42</v>
      </c>
      <c r="J627" t="str">
        <f t="shared" si="34"/>
        <v>176.1Pop_Den</v>
      </c>
      <c r="K627">
        <v>2</v>
      </c>
    </row>
    <row r="628" spans="2:11" x14ac:dyDescent="0.25">
      <c r="B628">
        <v>177</v>
      </c>
      <c r="E628" s="33">
        <v>6</v>
      </c>
      <c r="G628">
        <v>177</v>
      </c>
      <c r="J628" t="str">
        <f t="shared" si="34"/>
        <v/>
      </c>
      <c r="K628">
        <v>6</v>
      </c>
    </row>
    <row r="629" spans="2:11" x14ac:dyDescent="0.25">
      <c r="B629">
        <v>177</v>
      </c>
      <c r="C629">
        <v>177.1</v>
      </c>
      <c r="E629" s="33">
        <v>2</v>
      </c>
      <c r="G629">
        <v>177</v>
      </c>
      <c r="H629">
        <v>177.1</v>
      </c>
      <c r="J629" t="str">
        <f t="shared" si="34"/>
        <v>177.1</v>
      </c>
      <c r="K629">
        <v>2</v>
      </c>
    </row>
    <row r="630" spans="2:11" x14ac:dyDescent="0.25">
      <c r="B630">
        <v>177</v>
      </c>
      <c r="C630">
        <v>177.1</v>
      </c>
      <c r="D630" t="s">
        <v>17</v>
      </c>
      <c r="E630" s="33">
        <v>1</v>
      </c>
      <c r="G630">
        <v>177</v>
      </c>
      <c r="H630">
        <v>177.1</v>
      </c>
      <c r="I630" t="s">
        <v>17</v>
      </c>
      <c r="J630" t="str">
        <f t="shared" si="34"/>
        <v>177.1Emp_Den</v>
      </c>
      <c r="K630">
        <v>1</v>
      </c>
    </row>
    <row r="631" spans="2:11" x14ac:dyDescent="0.25">
      <c r="B631">
        <v>177</v>
      </c>
      <c r="C631">
        <v>177.1</v>
      </c>
      <c r="D631" t="s">
        <v>645</v>
      </c>
      <c r="E631" s="33">
        <v>1</v>
      </c>
      <c r="G631">
        <v>177</v>
      </c>
      <c r="H631">
        <v>177.1</v>
      </c>
      <c r="I631" t="s">
        <v>645</v>
      </c>
      <c r="J631" t="str">
        <f t="shared" si="34"/>
        <v>177.1Mix_Land</v>
      </c>
      <c r="K631">
        <v>1</v>
      </c>
    </row>
    <row r="632" spans="2:11" x14ac:dyDescent="0.25">
      <c r="B632">
        <v>177</v>
      </c>
      <c r="C632">
        <v>177.2</v>
      </c>
      <c r="E632" s="33">
        <v>2</v>
      </c>
      <c r="G632">
        <v>177</v>
      </c>
      <c r="H632">
        <v>177.2</v>
      </c>
      <c r="J632" t="str">
        <f t="shared" si="34"/>
        <v>177.2</v>
      </c>
      <c r="K632">
        <v>2</v>
      </c>
    </row>
    <row r="633" spans="2:11" x14ac:dyDescent="0.25">
      <c r="B633">
        <v>177</v>
      </c>
      <c r="C633">
        <v>177.2</v>
      </c>
      <c r="D633" t="s">
        <v>17</v>
      </c>
      <c r="E633" s="33">
        <v>1</v>
      </c>
      <c r="G633">
        <v>177</v>
      </c>
      <c r="H633">
        <v>177.2</v>
      </c>
      <c r="I633" t="s">
        <v>17</v>
      </c>
      <c r="J633" t="str">
        <f t="shared" si="34"/>
        <v>177.2Emp_Den</v>
      </c>
      <c r="K633">
        <v>1</v>
      </c>
    </row>
    <row r="634" spans="2:11" x14ac:dyDescent="0.25">
      <c r="B634">
        <v>177</v>
      </c>
      <c r="C634">
        <v>177.2</v>
      </c>
      <c r="D634" t="s">
        <v>645</v>
      </c>
      <c r="E634" s="33">
        <v>1</v>
      </c>
      <c r="G634">
        <v>177</v>
      </c>
      <c r="H634">
        <v>177.2</v>
      </c>
      <c r="I634" t="s">
        <v>645</v>
      </c>
      <c r="J634" t="str">
        <f t="shared" si="34"/>
        <v>177.2Mix_Land</v>
      </c>
      <c r="K634">
        <v>1</v>
      </c>
    </row>
    <row r="635" spans="2:11" x14ac:dyDescent="0.25">
      <c r="B635">
        <v>177</v>
      </c>
      <c r="C635">
        <v>177.3</v>
      </c>
      <c r="E635" s="33">
        <v>2</v>
      </c>
      <c r="G635">
        <v>177</v>
      </c>
      <c r="H635">
        <v>177.3</v>
      </c>
      <c r="J635" t="str">
        <f t="shared" si="34"/>
        <v>177.3</v>
      </c>
      <c r="K635">
        <v>2</v>
      </c>
    </row>
    <row r="636" spans="2:11" x14ac:dyDescent="0.25">
      <c r="B636">
        <v>177</v>
      </c>
      <c r="C636">
        <v>177.3</v>
      </c>
      <c r="D636" t="s">
        <v>17</v>
      </c>
      <c r="E636" s="33">
        <v>1</v>
      </c>
      <c r="G636">
        <v>177</v>
      </c>
      <c r="H636">
        <v>177.3</v>
      </c>
      <c r="I636" t="s">
        <v>17</v>
      </c>
      <c r="J636" t="str">
        <f t="shared" si="34"/>
        <v>177.3Emp_Den</v>
      </c>
      <c r="K636">
        <v>1</v>
      </c>
    </row>
    <row r="637" spans="2:11" x14ac:dyDescent="0.25">
      <c r="B637">
        <v>177</v>
      </c>
      <c r="C637">
        <v>177.3</v>
      </c>
      <c r="D637" t="s">
        <v>645</v>
      </c>
      <c r="E637" s="33">
        <v>1</v>
      </c>
      <c r="G637">
        <v>177</v>
      </c>
      <c r="H637">
        <v>177.3</v>
      </c>
      <c r="I637" t="s">
        <v>645</v>
      </c>
      <c r="J637" t="str">
        <f t="shared" si="34"/>
        <v>177.3Mix_Land</v>
      </c>
      <c r="K637">
        <v>1</v>
      </c>
    </row>
    <row r="638" spans="2:11" x14ac:dyDescent="0.25">
      <c r="B638">
        <v>178</v>
      </c>
      <c r="E638" s="33">
        <v>8</v>
      </c>
      <c r="G638">
        <v>178</v>
      </c>
      <c r="J638" t="str">
        <f t="shared" si="34"/>
        <v/>
      </c>
      <c r="K638">
        <v>8</v>
      </c>
    </row>
    <row r="639" spans="2:11" x14ac:dyDescent="0.25">
      <c r="B639">
        <v>178</v>
      </c>
      <c r="C639">
        <v>178.1</v>
      </c>
      <c r="E639" s="33">
        <v>4</v>
      </c>
      <c r="G639">
        <v>178</v>
      </c>
      <c r="H639">
        <v>178.1</v>
      </c>
      <c r="J639" t="str">
        <f t="shared" si="34"/>
        <v>178.1</v>
      </c>
      <c r="K639">
        <v>4</v>
      </c>
    </row>
    <row r="640" spans="2:11" x14ac:dyDescent="0.25">
      <c r="B640">
        <v>178</v>
      </c>
      <c r="C640">
        <v>178.1</v>
      </c>
      <c r="D640" t="s">
        <v>32</v>
      </c>
      <c r="E640" s="33">
        <v>1</v>
      </c>
      <c r="G640">
        <v>178</v>
      </c>
      <c r="H640">
        <v>178.1</v>
      </c>
      <c r="I640" t="s">
        <v>32</v>
      </c>
      <c r="J640" t="str">
        <f t="shared" si="34"/>
        <v>178.1Act_Den</v>
      </c>
      <c r="K640">
        <v>1</v>
      </c>
    </row>
    <row r="641" spans="2:11" x14ac:dyDescent="0.25">
      <c r="B641">
        <v>178</v>
      </c>
      <c r="C641">
        <v>178.1</v>
      </c>
      <c r="D641" t="s">
        <v>1401</v>
      </c>
      <c r="E641" s="33">
        <v>1</v>
      </c>
      <c r="G641">
        <v>178</v>
      </c>
      <c r="H641">
        <v>178.1</v>
      </c>
      <c r="I641" t="s">
        <v>1401</v>
      </c>
      <c r="J641" t="str">
        <f t="shared" si="34"/>
        <v>178.1Centrality</v>
      </c>
      <c r="K641">
        <v>1</v>
      </c>
    </row>
    <row r="642" spans="2:11" x14ac:dyDescent="0.25">
      <c r="B642">
        <v>178</v>
      </c>
      <c r="C642">
        <v>178.1</v>
      </c>
      <c r="D642" t="s">
        <v>468</v>
      </c>
      <c r="E642" s="33">
        <v>1</v>
      </c>
      <c r="G642">
        <v>178</v>
      </c>
      <c r="H642">
        <v>178.1</v>
      </c>
      <c r="I642" t="s">
        <v>468</v>
      </c>
      <c r="J642" t="str">
        <f t="shared" si="34"/>
        <v>178.1Connectivity</v>
      </c>
      <c r="K642">
        <v>1</v>
      </c>
    </row>
    <row r="643" spans="2:11" x14ac:dyDescent="0.25">
      <c r="B643">
        <v>178</v>
      </c>
      <c r="C643">
        <v>178.1</v>
      </c>
      <c r="D643" t="s">
        <v>645</v>
      </c>
      <c r="E643" s="33">
        <v>1</v>
      </c>
      <c r="G643">
        <v>178</v>
      </c>
      <c r="H643">
        <v>178.1</v>
      </c>
      <c r="I643" t="s">
        <v>645</v>
      </c>
      <c r="J643" t="str">
        <f t="shared" si="34"/>
        <v>178.1Mix_Land</v>
      </c>
      <c r="K643">
        <v>1</v>
      </c>
    </row>
    <row r="644" spans="2:11" x14ac:dyDescent="0.25">
      <c r="B644">
        <v>178</v>
      </c>
      <c r="C644">
        <v>178.2</v>
      </c>
      <c r="E644" s="33">
        <v>4</v>
      </c>
      <c r="G644">
        <v>178</v>
      </c>
      <c r="H644">
        <v>178.2</v>
      </c>
      <c r="J644" t="str">
        <f t="shared" si="34"/>
        <v>178.2</v>
      </c>
      <c r="K644">
        <v>4</v>
      </c>
    </row>
    <row r="645" spans="2:11" x14ac:dyDescent="0.25">
      <c r="B645">
        <v>178</v>
      </c>
      <c r="C645">
        <v>178.2</v>
      </c>
      <c r="D645" t="s">
        <v>32</v>
      </c>
      <c r="E645" s="33">
        <v>1</v>
      </c>
      <c r="G645">
        <v>178</v>
      </c>
      <c r="H645">
        <v>178.2</v>
      </c>
      <c r="I645" t="s">
        <v>32</v>
      </c>
      <c r="J645" t="str">
        <f t="shared" si="34"/>
        <v>178.2Act_Den</v>
      </c>
      <c r="K645">
        <v>1</v>
      </c>
    </row>
    <row r="646" spans="2:11" x14ac:dyDescent="0.25">
      <c r="B646">
        <v>178</v>
      </c>
      <c r="C646">
        <v>178.2</v>
      </c>
      <c r="D646" t="s">
        <v>1401</v>
      </c>
      <c r="E646" s="33">
        <v>1</v>
      </c>
      <c r="G646">
        <v>178</v>
      </c>
      <c r="H646">
        <v>178.2</v>
      </c>
      <c r="I646" t="s">
        <v>1401</v>
      </c>
      <c r="J646" t="str">
        <f t="shared" si="34"/>
        <v>178.2Centrality</v>
      </c>
      <c r="K646">
        <v>1</v>
      </c>
    </row>
    <row r="647" spans="2:11" x14ac:dyDescent="0.25">
      <c r="B647">
        <v>178</v>
      </c>
      <c r="C647">
        <v>178.2</v>
      </c>
      <c r="D647" t="s">
        <v>468</v>
      </c>
      <c r="E647" s="33">
        <v>1</v>
      </c>
      <c r="G647">
        <v>178</v>
      </c>
      <c r="H647">
        <v>178.2</v>
      </c>
      <c r="I647" t="s">
        <v>468</v>
      </c>
      <c r="J647" t="str">
        <f t="shared" si="34"/>
        <v>178.2Connectivity</v>
      </c>
      <c r="K647">
        <v>1</v>
      </c>
    </row>
    <row r="648" spans="2:11" x14ac:dyDescent="0.25">
      <c r="B648">
        <v>178</v>
      </c>
      <c r="C648">
        <v>178.2</v>
      </c>
      <c r="D648" t="s">
        <v>645</v>
      </c>
      <c r="E648" s="33">
        <v>1</v>
      </c>
      <c r="G648">
        <v>178</v>
      </c>
      <c r="H648">
        <v>178.2</v>
      </c>
      <c r="I648" t="s">
        <v>645</v>
      </c>
      <c r="J648" t="str">
        <f t="shared" si="34"/>
        <v>178.2Mix_Land</v>
      </c>
      <c r="K648">
        <v>1</v>
      </c>
    </row>
    <row r="649" spans="2:11" x14ac:dyDescent="0.25">
      <c r="B649">
        <v>179</v>
      </c>
      <c r="E649" s="33">
        <v>4</v>
      </c>
      <c r="G649">
        <v>179</v>
      </c>
      <c r="J649" t="str">
        <f t="shared" si="34"/>
        <v/>
      </c>
      <c r="K649">
        <v>4</v>
      </c>
    </row>
    <row r="650" spans="2:11" x14ac:dyDescent="0.25">
      <c r="B650">
        <v>179</v>
      </c>
      <c r="C650">
        <v>179.1</v>
      </c>
      <c r="E650" s="33">
        <v>2</v>
      </c>
      <c r="G650">
        <v>179</v>
      </c>
      <c r="H650">
        <v>179.1</v>
      </c>
      <c r="J650" t="str">
        <f t="shared" ref="J650:J675" si="35">H650&amp;""&amp;I650</f>
        <v>179.1</v>
      </c>
      <c r="K650">
        <v>2</v>
      </c>
    </row>
    <row r="651" spans="2:11" x14ac:dyDescent="0.25">
      <c r="B651">
        <v>179</v>
      </c>
      <c r="C651">
        <v>179.1</v>
      </c>
      <c r="D651" t="s">
        <v>88</v>
      </c>
      <c r="E651" s="33">
        <v>1</v>
      </c>
      <c r="G651">
        <v>179</v>
      </c>
      <c r="H651">
        <v>179.1</v>
      </c>
      <c r="I651" t="s">
        <v>88</v>
      </c>
      <c r="J651" t="str">
        <f t="shared" si="35"/>
        <v>179.1Comm_Den</v>
      </c>
      <c r="K651">
        <v>1</v>
      </c>
    </row>
    <row r="652" spans="2:11" x14ac:dyDescent="0.25">
      <c r="B652">
        <v>179</v>
      </c>
      <c r="C652">
        <v>179.1</v>
      </c>
      <c r="D652" t="s">
        <v>468</v>
      </c>
      <c r="E652" s="33">
        <v>1</v>
      </c>
      <c r="G652">
        <v>179</v>
      </c>
      <c r="H652">
        <v>179.1</v>
      </c>
      <c r="I652" t="s">
        <v>468</v>
      </c>
      <c r="J652" t="str">
        <f t="shared" si="35"/>
        <v>179.1Connectivity</v>
      </c>
      <c r="K652">
        <v>1</v>
      </c>
    </row>
    <row r="653" spans="2:11" x14ac:dyDescent="0.25">
      <c r="B653">
        <v>179</v>
      </c>
      <c r="C653">
        <v>179.2</v>
      </c>
      <c r="E653" s="33">
        <v>2</v>
      </c>
      <c r="G653">
        <v>179</v>
      </c>
      <c r="H653">
        <v>179.2</v>
      </c>
      <c r="J653" t="str">
        <f t="shared" si="35"/>
        <v>179.2</v>
      </c>
      <c r="K653">
        <v>2</v>
      </c>
    </row>
    <row r="654" spans="2:11" x14ac:dyDescent="0.25">
      <c r="B654">
        <v>179</v>
      </c>
      <c r="C654">
        <v>179.2</v>
      </c>
      <c r="D654" t="s">
        <v>88</v>
      </c>
      <c r="E654" s="33">
        <v>1</v>
      </c>
      <c r="G654">
        <v>179</v>
      </c>
      <c r="H654">
        <v>179.2</v>
      </c>
      <c r="I654" t="s">
        <v>88</v>
      </c>
      <c r="J654" t="str">
        <f t="shared" si="35"/>
        <v>179.2Comm_Den</v>
      </c>
      <c r="K654">
        <v>1</v>
      </c>
    </row>
    <row r="655" spans="2:11" x14ac:dyDescent="0.25">
      <c r="B655">
        <v>179</v>
      </c>
      <c r="C655">
        <v>179.2</v>
      </c>
      <c r="D655" t="s">
        <v>468</v>
      </c>
      <c r="E655" s="33">
        <v>1</v>
      </c>
      <c r="G655">
        <v>179</v>
      </c>
      <c r="H655">
        <v>179.2</v>
      </c>
      <c r="I655" t="s">
        <v>468</v>
      </c>
      <c r="J655" t="str">
        <f t="shared" si="35"/>
        <v>179.2Connectivity</v>
      </c>
      <c r="K655">
        <v>1</v>
      </c>
    </row>
    <row r="656" spans="2:11" x14ac:dyDescent="0.25">
      <c r="B656">
        <v>183</v>
      </c>
      <c r="E656" s="33">
        <v>2</v>
      </c>
      <c r="G656">
        <v>183</v>
      </c>
      <c r="J656" t="str">
        <f t="shared" si="35"/>
        <v/>
      </c>
      <c r="K656">
        <v>2</v>
      </c>
    </row>
    <row r="657" spans="2:11" x14ac:dyDescent="0.25">
      <c r="B657">
        <v>183</v>
      </c>
      <c r="C657">
        <v>183.1</v>
      </c>
      <c r="E657" s="33">
        <v>1</v>
      </c>
      <c r="G657">
        <v>183</v>
      </c>
      <c r="H657">
        <v>183.1</v>
      </c>
      <c r="J657" t="str">
        <f t="shared" si="35"/>
        <v>183.1</v>
      </c>
      <c r="K657">
        <v>1</v>
      </c>
    </row>
    <row r="658" spans="2:11" x14ac:dyDescent="0.25">
      <c r="B658">
        <v>183</v>
      </c>
      <c r="C658">
        <v>183.1</v>
      </c>
      <c r="D658" t="s">
        <v>1401</v>
      </c>
      <c r="E658" s="33">
        <v>1</v>
      </c>
      <c r="G658">
        <v>183</v>
      </c>
      <c r="H658">
        <v>183.1</v>
      </c>
      <c r="I658" t="s">
        <v>1401</v>
      </c>
      <c r="J658" t="str">
        <f t="shared" si="35"/>
        <v>183.1Centrality</v>
      </c>
      <c r="K658">
        <v>1</v>
      </c>
    </row>
    <row r="659" spans="2:11" x14ac:dyDescent="0.25">
      <c r="B659">
        <v>183</v>
      </c>
      <c r="C659">
        <v>183.2</v>
      </c>
      <c r="E659" s="33">
        <v>1</v>
      </c>
      <c r="G659">
        <v>183</v>
      </c>
      <c r="H659">
        <v>183.2</v>
      </c>
      <c r="J659" t="str">
        <f t="shared" si="35"/>
        <v>183.2</v>
      </c>
      <c r="K659">
        <v>1</v>
      </c>
    </row>
    <row r="660" spans="2:11" x14ac:dyDescent="0.25">
      <c r="B660">
        <v>183</v>
      </c>
      <c r="C660">
        <v>183.2</v>
      </c>
      <c r="D660" t="s">
        <v>1401</v>
      </c>
      <c r="E660" s="33">
        <v>1</v>
      </c>
      <c r="G660">
        <v>183</v>
      </c>
      <c r="H660">
        <v>183.2</v>
      </c>
      <c r="I660" t="s">
        <v>1401</v>
      </c>
      <c r="J660" t="str">
        <f t="shared" si="35"/>
        <v>183.2Centrality</v>
      </c>
      <c r="K660">
        <v>1</v>
      </c>
    </row>
    <row r="661" spans="2:11" x14ac:dyDescent="0.25">
      <c r="B661">
        <v>184</v>
      </c>
      <c r="E661" s="33">
        <v>4</v>
      </c>
      <c r="G661">
        <v>184</v>
      </c>
      <c r="J661" t="str">
        <f t="shared" si="35"/>
        <v/>
      </c>
      <c r="K661">
        <v>4</v>
      </c>
    </row>
    <row r="662" spans="2:11" x14ac:dyDescent="0.25">
      <c r="B662">
        <v>184</v>
      </c>
      <c r="C662">
        <v>184.1</v>
      </c>
      <c r="E662" s="33">
        <v>2</v>
      </c>
      <c r="G662">
        <v>184</v>
      </c>
      <c r="H662">
        <v>184.1</v>
      </c>
      <c r="J662" t="str">
        <f t="shared" si="35"/>
        <v>184.1</v>
      </c>
      <c r="K662">
        <v>2</v>
      </c>
    </row>
    <row r="663" spans="2:11" x14ac:dyDescent="0.25">
      <c r="B663">
        <v>184</v>
      </c>
      <c r="C663">
        <v>184.1</v>
      </c>
      <c r="D663" t="s">
        <v>468</v>
      </c>
      <c r="E663" s="33">
        <v>1</v>
      </c>
      <c r="G663">
        <v>184</v>
      </c>
      <c r="H663">
        <v>184.1</v>
      </c>
      <c r="I663" t="s">
        <v>468</v>
      </c>
      <c r="J663" t="str">
        <f t="shared" si="35"/>
        <v>184.1Connectivity</v>
      </c>
      <c r="K663">
        <v>1</v>
      </c>
    </row>
    <row r="664" spans="2:11" x14ac:dyDescent="0.25">
      <c r="B664">
        <v>184</v>
      </c>
      <c r="C664">
        <v>184.1</v>
      </c>
      <c r="D664" t="s">
        <v>645</v>
      </c>
      <c r="E664" s="33">
        <v>1</v>
      </c>
      <c r="G664">
        <v>184</v>
      </c>
      <c r="H664">
        <v>184.1</v>
      </c>
      <c r="I664" t="s">
        <v>645</v>
      </c>
      <c r="J664" t="str">
        <f t="shared" si="35"/>
        <v>184.1Mix_Land</v>
      </c>
      <c r="K664">
        <v>1</v>
      </c>
    </row>
    <row r="665" spans="2:11" x14ac:dyDescent="0.25">
      <c r="B665">
        <v>184</v>
      </c>
      <c r="C665">
        <v>184.2</v>
      </c>
      <c r="E665" s="33">
        <v>2</v>
      </c>
      <c r="G665">
        <v>184</v>
      </c>
      <c r="H665">
        <v>184.2</v>
      </c>
      <c r="J665" t="str">
        <f t="shared" si="35"/>
        <v>184.2</v>
      </c>
      <c r="K665">
        <v>2</v>
      </c>
    </row>
    <row r="666" spans="2:11" x14ac:dyDescent="0.25">
      <c r="B666">
        <v>184</v>
      </c>
      <c r="C666">
        <v>184.2</v>
      </c>
      <c r="D666" t="s">
        <v>468</v>
      </c>
      <c r="E666" s="33">
        <v>1</v>
      </c>
      <c r="G666">
        <v>184</v>
      </c>
      <c r="H666">
        <v>184.2</v>
      </c>
      <c r="I666" t="s">
        <v>468</v>
      </c>
      <c r="J666" t="str">
        <f t="shared" si="35"/>
        <v>184.2Connectivity</v>
      </c>
      <c r="K666">
        <v>1</v>
      </c>
    </row>
    <row r="667" spans="2:11" x14ac:dyDescent="0.25">
      <c r="B667">
        <v>184</v>
      </c>
      <c r="C667">
        <v>184.2</v>
      </c>
      <c r="D667" t="s">
        <v>645</v>
      </c>
      <c r="E667" s="33">
        <v>1</v>
      </c>
      <c r="G667">
        <v>184</v>
      </c>
      <c r="H667">
        <v>184.2</v>
      </c>
      <c r="I667" t="s">
        <v>645</v>
      </c>
      <c r="J667" t="str">
        <f t="shared" si="35"/>
        <v>184.2Mix_Land</v>
      </c>
      <c r="K667">
        <v>1</v>
      </c>
    </row>
    <row r="668" spans="2:11" x14ac:dyDescent="0.25">
      <c r="B668">
        <v>186</v>
      </c>
      <c r="E668" s="33">
        <v>4</v>
      </c>
      <c r="G668">
        <v>186</v>
      </c>
      <c r="J668" t="str">
        <f t="shared" si="35"/>
        <v/>
      </c>
      <c r="K668">
        <v>4</v>
      </c>
    </row>
    <row r="669" spans="2:11" x14ac:dyDescent="0.25">
      <c r="B669">
        <v>186</v>
      </c>
      <c r="C669">
        <v>186.1</v>
      </c>
      <c r="E669" s="33">
        <v>2</v>
      </c>
      <c r="G669">
        <v>186</v>
      </c>
      <c r="H669">
        <v>186.1</v>
      </c>
      <c r="J669" t="str">
        <f t="shared" si="35"/>
        <v>186.1</v>
      </c>
      <c r="K669">
        <v>2</v>
      </c>
    </row>
    <row r="670" spans="2:11" x14ac:dyDescent="0.25">
      <c r="B670">
        <v>186</v>
      </c>
      <c r="C670">
        <v>186.1</v>
      </c>
      <c r="D670" t="s">
        <v>17</v>
      </c>
      <c r="E670" s="33">
        <v>1</v>
      </c>
      <c r="G670">
        <v>186</v>
      </c>
      <c r="H670">
        <v>186.1</v>
      </c>
      <c r="I670" t="s">
        <v>17</v>
      </c>
      <c r="J670" t="str">
        <f t="shared" si="35"/>
        <v>186.1Emp_Den</v>
      </c>
      <c r="K670">
        <v>1</v>
      </c>
    </row>
    <row r="671" spans="2:11" x14ac:dyDescent="0.25">
      <c r="B671">
        <v>186</v>
      </c>
      <c r="C671">
        <v>186.1</v>
      </c>
      <c r="D671" t="s">
        <v>42</v>
      </c>
      <c r="E671" s="33">
        <v>1</v>
      </c>
      <c r="G671">
        <v>186</v>
      </c>
      <c r="H671">
        <v>186.1</v>
      </c>
      <c r="I671" t="s">
        <v>42</v>
      </c>
      <c r="J671" t="str">
        <f t="shared" si="35"/>
        <v>186.1Pop_Den</v>
      </c>
      <c r="K671">
        <v>1</v>
      </c>
    </row>
    <row r="672" spans="2:11" x14ac:dyDescent="0.25">
      <c r="B672">
        <v>186</v>
      </c>
      <c r="C672">
        <v>186.2</v>
      </c>
      <c r="E672" s="33">
        <v>2</v>
      </c>
      <c r="G672">
        <v>186</v>
      </c>
      <c r="H672">
        <v>186.2</v>
      </c>
      <c r="J672" t="str">
        <f t="shared" si="35"/>
        <v>186.2</v>
      </c>
      <c r="K672">
        <v>2</v>
      </c>
    </row>
    <row r="673" spans="2:11" x14ac:dyDescent="0.25">
      <c r="B673">
        <v>186</v>
      </c>
      <c r="C673">
        <v>186.2</v>
      </c>
      <c r="D673" t="s">
        <v>17</v>
      </c>
      <c r="E673" s="33">
        <v>1</v>
      </c>
      <c r="G673">
        <v>186</v>
      </c>
      <c r="H673">
        <v>186.2</v>
      </c>
      <c r="I673" t="s">
        <v>17</v>
      </c>
      <c r="J673" t="str">
        <f t="shared" si="35"/>
        <v>186.2Emp_Den</v>
      </c>
      <c r="K673">
        <v>1</v>
      </c>
    </row>
    <row r="674" spans="2:11" x14ac:dyDescent="0.25">
      <c r="B674">
        <v>186</v>
      </c>
      <c r="C674">
        <v>186.2</v>
      </c>
      <c r="D674" t="s">
        <v>42</v>
      </c>
      <c r="E674" s="33">
        <v>1</v>
      </c>
      <c r="G674">
        <v>186</v>
      </c>
      <c r="H674">
        <v>186.2</v>
      </c>
      <c r="I674" t="s">
        <v>42</v>
      </c>
      <c r="J674" t="str">
        <f t="shared" si="35"/>
        <v>186.2Pop_Den</v>
      </c>
      <c r="K674">
        <v>1</v>
      </c>
    </row>
    <row r="675" spans="2:11" x14ac:dyDescent="0.25">
      <c r="B675" t="s">
        <v>1426</v>
      </c>
      <c r="E675" s="33">
        <v>489</v>
      </c>
      <c r="G675" t="s">
        <v>1426</v>
      </c>
      <c r="J675" t="str">
        <f t="shared" si="35"/>
        <v/>
      </c>
      <c r="K675">
        <v>489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6C2D2-9155-4B22-BC20-CB6DD782E648}">
  <dimension ref="B1:X21"/>
  <sheetViews>
    <sheetView showGridLines="0" workbookViewId="0">
      <selection activeCell="B1" sqref="B1:B1048576"/>
    </sheetView>
  </sheetViews>
  <sheetFormatPr defaultRowHeight="15" x14ac:dyDescent="0.25"/>
  <cols>
    <col min="2" max="2" width="23.7109375" bestFit="1" customWidth="1"/>
    <col min="3" max="3" width="26.140625" bestFit="1" customWidth="1"/>
    <col min="4" max="4" width="25" bestFit="1" customWidth="1"/>
    <col min="5" max="5" width="25" customWidth="1"/>
    <col min="6" max="6" width="23.7109375" bestFit="1" customWidth="1"/>
    <col min="7" max="7" width="26.140625" bestFit="1" customWidth="1"/>
    <col min="8" max="8" width="24" bestFit="1" customWidth="1"/>
    <col min="9" max="9" width="23.42578125" bestFit="1" customWidth="1"/>
    <col min="10" max="10" width="23.7109375" bestFit="1" customWidth="1"/>
    <col min="11" max="11" width="26.140625" bestFit="1" customWidth="1"/>
    <col min="12" max="12" width="25" bestFit="1" customWidth="1"/>
    <col min="14" max="14" width="23.7109375" bestFit="1" customWidth="1"/>
    <col min="15" max="15" width="26.140625" bestFit="1" customWidth="1"/>
    <col min="16" max="16" width="24" bestFit="1" customWidth="1"/>
    <col min="18" max="18" width="23.7109375" bestFit="1" customWidth="1"/>
    <col min="19" max="19" width="26.140625" bestFit="1" customWidth="1"/>
    <col min="20" max="20" width="25" bestFit="1" customWidth="1"/>
    <col min="21" max="21" width="24" bestFit="1" customWidth="1"/>
    <col min="22" max="22" width="23.7109375" bestFit="1" customWidth="1"/>
    <col min="23" max="23" width="26.140625" bestFit="1" customWidth="1"/>
    <col min="24" max="26" width="25" bestFit="1" customWidth="1"/>
  </cols>
  <sheetData>
    <row r="1" spans="2:24" ht="21" x14ac:dyDescent="0.35">
      <c r="B1" s="37" t="s">
        <v>1821</v>
      </c>
      <c r="C1" s="37"/>
      <c r="D1" s="37"/>
      <c r="F1" s="37" t="s">
        <v>1822</v>
      </c>
      <c r="G1" s="37"/>
      <c r="H1" s="37"/>
      <c r="J1" s="37" t="s">
        <v>1866</v>
      </c>
      <c r="K1" s="37"/>
      <c r="L1" s="37"/>
      <c r="N1" s="37" t="s">
        <v>1867</v>
      </c>
      <c r="O1" s="37"/>
      <c r="P1" s="37"/>
      <c r="R1" s="37" t="s">
        <v>1868</v>
      </c>
      <c r="S1" s="37"/>
      <c r="T1" s="37"/>
      <c r="V1" s="37" t="s">
        <v>1869</v>
      </c>
      <c r="W1" s="37"/>
      <c r="X1" s="37"/>
    </row>
    <row r="4" spans="2:24" x14ac:dyDescent="0.25">
      <c r="F4" s="34" t="s">
        <v>1820</v>
      </c>
      <c r="G4" s="35">
        <v>1</v>
      </c>
      <c r="R4" s="34" t="s">
        <v>1066</v>
      </c>
      <c r="S4" s="35">
        <v>1</v>
      </c>
      <c r="V4" s="34" t="s">
        <v>1063</v>
      </c>
      <c r="W4" s="35">
        <v>1</v>
      </c>
    </row>
    <row r="5" spans="2:24" x14ac:dyDescent="0.25">
      <c r="B5" s="34" t="s">
        <v>1823</v>
      </c>
      <c r="C5" t="s">
        <v>1427</v>
      </c>
      <c r="F5" s="34" t="s">
        <v>1823</v>
      </c>
      <c r="G5" t="s">
        <v>1427</v>
      </c>
      <c r="J5" s="34" t="s">
        <v>1823</v>
      </c>
      <c r="K5" t="s">
        <v>1427</v>
      </c>
      <c r="N5" s="34" t="s">
        <v>1823</v>
      </c>
      <c r="O5" t="s">
        <v>1427</v>
      </c>
      <c r="R5" s="34" t="s">
        <v>1823</v>
      </c>
      <c r="S5" t="s">
        <v>1427</v>
      </c>
      <c r="V5" s="34" t="s">
        <v>1823</v>
      </c>
      <c r="W5" t="s">
        <v>1427</v>
      </c>
    </row>
    <row r="6" spans="2:24" x14ac:dyDescent="0.25">
      <c r="B6" s="34" t="s">
        <v>1824</v>
      </c>
      <c r="F6" s="34" t="s">
        <v>1824</v>
      </c>
      <c r="J6" s="34" t="s">
        <v>1824</v>
      </c>
      <c r="N6" s="34" t="s">
        <v>1824</v>
      </c>
      <c r="R6" s="34" t="s">
        <v>1824</v>
      </c>
      <c r="V6" s="34" t="s">
        <v>1824</v>
      </c>
    </row>
    <row r="8" spans="2:24" x14ac:dyDescent="0.25">
      <c r="B8" s="34" t="s">
        <v>1428</v>
      </c>
      <c r="C8" t="s">
        <v>1915</v>
      </c>
      <c r="D8" t="s">
        <v>1865</v>
      </c>
      <c r="F8" s="34" t="s">
        <v>1428</v>
      </c>
      <c r="G8" t="s">
        <v>1916</v>
      </c>
      <c r="H8" t="s">
        <v>1864</v>
      </c>
      <c r="I8" s="34"/>
      <c r="J8" s="34" t="s">
        <v>1428</v>
      </c>
      <c r="K8" t="s">
        <v>1917</v>
      </c>
      <c r="L8" t="s">
        <v>1889</v>
      </c>
      <c r="M8" s="34"/>
      <c r="N8" s="34" t="s">
        <v>1428</v>
      </c>
      <c r="O8" t="s">
        <v>1918</v>
      </c>
      <c r="P8" t="s">
        <v>1892</v>
      </c>
      <c r="Q8" s="34"/>
      <c r="R8" s="34" t="s">
        <v>1428</v>
      </c>
      <c r="S8" t="s">
        <v>1919</v>
      </c>
      <c r="T8" t="s">
        <v>1895</v>
      </c>
      <c r="V8" s="34" t="s">
        <v>1428</v>
      </c>
      <c r="W8" t="s">
        <v>1920</v>
      </c>
      <c r="X8" t="s">
        <v>1896</v>
      </c>
    </row>
    <row r="9" spans="2:24" x14ac:dyDescent="0.25">
      <c r="B9" s="35" t="s">
        <v>32</v>
      </c>
      <c r="C9" s="38">
        <v>0.19072946598258608</v>
      </c>
      <c r="D9" s="39">
        <v>24</v>
      </c>
      <c r="E9" s="38"/>
      <c r="F9" s="35" t="s">
        <v>32</v>
      </c>
      <c r="G9" s="38">
        <v>0.39854478895285061</v>
      </c>
      <c r="H9" s="39">
        <v>6</v>
      </c>
      <c r="J9" s="35" t="s">
        <v>709</v>
      </c>
      <c r="K9" s="38" t="e">
        <v>#N/A</v>
      </c>
      <c r="L9" s="39">
        <v>20</v>
      </c>
      <c r="N9" s="35" t="s">
        <v>32</v>
      </c>
      <c r="O9" s="38" t="e">
        <v>#N/A</v>
      </c>
      <c r="P9" s="39">
        <v>24</v>
      </c>
      <c r="R9" s="35" t="s">
        <v>32</v>
      </c>
      <c r="S9" s="38">
        <v>0.15177750641603874</v>
      </c>
      <c r="T9" s="39">
        <v>15</v>
      </c>
      <c r="V9" s="35" t="s">
        <v>32</v>
      </c>
      <c r="W9" s="38">
        <v>0.18680680684250722</v>
      </c>
      <c r="X9" s="39">
        <v>17</v>
      </c>
    </row>
    <row r="10" spans="2:24" x14ac:dyDescent="0.25">
      <c r="B10" s="35" t="s">
        <v>88</v>
      </c>
      <c r="C10" s="38">
        <v>7.8365257248565495E-2</v>
      </c>
      <c r="D10" s="39">
        <v>35</v>
      </c>
      <c r="E10" s="38"/>
      <c r="F10" s="40" t="s">
        <v>468</v>
      </c>
      <c r="G10" s="38">
        <v>0.27838299989428733</v>
      </c>
      <c r="H10" s="39">
        <v>6</v>
      </c>
      <c r="J10" s="35" t="s">
        <v>1019</v>
      </c>
      <c r="K10" s="38" t="e">
        <v>#N/A</v>
      </c>
      <c r="L10" s="38">
        <v>4</v>
      </c>
      <c r="N10" s="35" t="s">
        <v>334</v>
      </c>
      <c r="O10" s="38" t="e">
        <v>#N/A</v>
      </c>
      <c r="P10" s="39">
        <v>12</v>
      </c>
      <c r="R10" s="35" t="s">
        <v>334</v>
      </c>
      <c r="S10" s="38">
        <v>-1.22624735523032E-3</v>
      </c>
      <c r="T10" s="39">
        <v>6</v>
      </c>
      <c r="V10" s="35" t="s">
        <v>334</v>
      </c>
      <c r="W10" s="38">
        <v>5.5477323450672366E-3</v>
      </c>
      <c r="X10" s="39">
        <v>5</v>
      </c>
    </row>
    <row r="11" spans="2:24" x14ac:dyDescent="0.25">
      <c r="B11" s="35" t="s">
        <v>42</v>
      </c>
      <c r="C11" s="38">
        <v>7.5944596137316245E-2</v>
      </c>
      <c r="D11" s="39">
        <v>113</v>
      </c>
      <c r="E11" s="38"/>
      <c r="F11" s="35" t="s">
        <v>334</v>
      </c>
      <c r="G11" s="38">
        <v>0.20579497614298548</v>
      </c>
      <c r="H11" s="39">
        <v>2</v>
      </c>
      <c r="J11" s="40" t="s">
        <v>645</v>
      </c>
      <c r="K11" s="38" t="e">
        <v>#N/A</v>
      </c>
      <c r="L11" s="39">
        <v>43</v>
      </c>
      <c r="N11" s="35" t="s">
        <v>350</v>
      </c>
      <c r="O11" s="38" t="e">
        <v>#N/A</v>
      </c>
      <c r="P11" s="39">
        <v>45</v>
      </c>
      <c r="R11" s="35" t="s">
        <v>350</v>
      </c>
      <c r="S11" s="38">
        <v>7.6589611437792596E-2</v>
      </c>
      <c r="T11" s="39">
        <v>14</v>
      </c>
      <c r="V11" s="35" t="s">
        <v>350</v>
      </c>
      <c r="W11" s="38">
        <v>4.1278150173812367E-2</v>
      </c>
      <c r="X11" s="39">
        <v>38</v>
      </c>
    </row>
    <row r="12" spans="2:24" x14ac:dyDescent="0.25">
      <c r="B12" s="35" t="s">
        <v>468</v>
      </c>
      <c r="C12" s="38">
        <v>7.3363413597144045E-2</v>
      </c>
      <c r="D12" s="39">
        <v>40</v>
      </c>
      <c r="E12" s="38"/>
      <c r="F12" s="35" t="s">
        <v>350</v>
      </c>
      <c r="G12" s="38">
        <v>0.13571932677581666</v>
      </c>
      <c r="H12" s="39">
        <v>6</v>
      </c>
      <c r="J12" s="35" t="s">
        <v>334</v>
      </c>
      <c r="K12" s="38" t="e">
        <v>#N/A</v>
      </c>
      <c r="L12" s="39">
        <v>12</v>
      </c>
      <c r="N12" s="35" t="s">
        <v>1401</v>
      </c>
      <c r="O12" s="38" t="e">
        <v>#N/A</v>
      </c>
      <c r="P12" s="39">
        <v>14</v>
      </c>
      <c r="R12" s="35" t="s">
        <v>1401</v>
      </c>
      <c r="S12" s="38">
        <v>0.50634976889391292</v>
      </c>
      <c r="T12" s="39">
        <v>10</v>
      </c>
      <c r="V12" s="35" t="s">
        <v>1401</v>
      </c>
      <c r="W12" s="38">
        <v>1.4713631911626959E-7</v>
      </c>
      <c r="X12" s="39">
        <v>7</v>
      </c>
    </row>
    <row r="13" spans="2:24" x14ac:dyDescent="0.25">
      <c r="B13" s="35" t="s">
        <v>350</v>
      </c>
      <c r="C13" s="38">
        <v>5.3159129645266451E-2</v>
      </c>
      <c r="D13" s="39">
        <v>45</v>
      </c>
      <c r="E13" s="38"/>
      <c r="F13" s="35" t="s">
        <v>709</v>
      </c>
      <c r="G13" s="38">
        <v>7.5841967930881313E-2</v>
      </c>
      <c r="H13" s="39">
        <v>8</v>
      </c>
      <c r="J13" s="40" t="s">
        <v>17</v>
      </c>
      <c r="K13" s="38" t="e">
        <v>#N/A</v>
      </c>
      <c r="L13" s="39">
        <v>82</v>
      </c>
      <c r="N13" s="35" t="s">
        <v>88</v>
      </c>
      <c r="O13" s="38" t="e">
        <v>#N/A</v>
      </c>
      <c r="P13" s="39">
        <v>35</v>
      </c>
      <c r="R13" s="35" t="s">
        <v>88</v>
      </c>
      <c r="S13" s="38">
        <v>7.119903115911512E-2</v>
      </c>
      <c r="T13" s="39">
        <v>12</v>
      </c>
      <c r="V13" s="35" t="s">
        <v>88</v>
      </c>
      <c r="W13" s="38">
        <v>0.1024016114408435</v>
      </c>
      <c r="X13" s="39">
        <v>29</v>
      </c>
    </row>
    <row r="14" spans="2:24" x14ac:dyDescent="0.25">
      <c r="B14" s="35" t="s">
        <v>711</v>
      </c>
      <c r="C14" s="38">
        <v>5.0692247141808436E-2</v>
      </c>
      <c r="D14" s="39">
        <v>16</v>
      </c>
      <c r="E14" s="38"/>
      <c r="F14" s="40" t="s">
        <v>645</v>
      </c>
      <c r="G14" s="38">
        <v>6.8462312284165008E-2</v>
      </c>
      <c r="H14" s="39">
        <v>5</v>
      </c>
      <c r="J14" s="35" t="s">
        <v>350</v>
      </c>
      <c r="K14" s="38" t="e">
        <v>#N/A</v>
      </c>
      <c r="L14" s="39">
        <v>45</v>
      </c>
      <c r="N14" s="40" t="s">
        <v>468</v>
      </c>
      <c r="O14" s="38" t="e">
        <v>#N/A</v>
      </c>
      <c r="P14" s="39">
        <v>40</v>
      </c>
      <c r="R14" s="40" t="s">
        <v>468</v>
      </c>
      <c r="S14" s="38">
        <v>5.3882203239340412E-2</v>
      </c>
      <c r="T14" s="39">
        <v>25</v>
      </c>
      <c r="V14" s="40" t="s">
        <v>468</v>
      </c>
      <c r="W14" s="38">
        <v>6.5127327206328675E-2</v>
      </c>
      <c r="X14" s="39">
        <v>25</v>
      </c>
    </row>
    <row r="15" spans="2:24" x14ac:dyDescent="0.25">
      <c r="B15" s="35" t="s">
        <v>17</v>
      </c>
      <c r="C15" s="38">
        <v>3.7769719442948199E-2</v>
      </c>
      <c r="D15" s="39">
        <v>82</v>
      </c>
      <c r="E15" s="38"/>
      <c r="F15" s="40" t="s">
        <v>17</v>
      </c>
      <c r="G15" s="38">
        <v>1.1687598521294407E-2</v>
      </c>
      <c r="H15" s="39">
        <v>13</v>
      </c>
      <c r="J15" s="35" t="s">
        <v>711</v>
      </c>
      <c r="K15" s="38" t="e">
        <v>#N/A</v>
      </c>
      <c r="L15" s="39">
        <v>16</v>
      </c>
      <c r="N15" s="40" t="s">
        <v>17</v>
      </c>
      <c r="O15" s="38" t="e">
        <v>#N/A</v>
      </c>
      <c r="P15" s="39">
        <v>82</v>
      </c>
      <c r="R15" s="40" t="s">
        <v>17</v>
      </c>
      <c r="S15" s="38">
        <v>7.7250884508022366E-2</v>
      </c>
      <c r="T15" s="39">
        <v>47</v>
      </c>
      <c r="V15" s="40" t="s">
        <v>17</v>
      </c>
      <c r="W15" s="38">
        <v>2.9206678156938976E-2</v>
      </c>
      <c r="X15" s="39">
        <v>61</v>
      </c>
    </row>
    <row r="16" spans="2:24" x14ac:dyDescent="0.25">
      <c r="B16" s="35" t="s">
        <v>645</v>
      </c>
      <c r="C16" s="38">
        <v>3.6599623867002821E-2</v>
      </c>
      <c r="D16" s="39">
        <v>43</v>
      </c>
      <c r="E16" s="38"/>
      <c r="F16" s="40" t="s">
        <v>42</v>
      </c>
      <c r="G16" s="38">
        <v>7.0352163074557288E-3</v>
      </c>
      <c r="H16" s="39">
        <v>14</v>
      </c>
      <c r="J16" s="35" t="s">
        <v>1401</v>
      </c>
      <c r="K16" s="38" t="e">
        <v>#N/A</v>
      </c>
      <c r="L16" s="39">
        <v>14</v>
      </c>
      <c r="N16" s="35" t="s">
        <v>709</v>
      </c>
      <c r="O16" s="38" t="e">
        <v>#N/A</v>
      </c>
      <c r="P16" s="39">
        <v>20</v>
      </c>
      <c r="R16" s="35" t="s">
        <v>709</v>
      </c>
      <c r="S16" s="38">
        <v>7.5500732294979788E-3</v>
      </c>
      <c r="T16" s="39">
        <v>16</v>
      </c>
      <c r="V16" s="35" t="s">
        <v>709</v>
      </c>
      <c r="W16" s="38">
        <v>6.5461701882954415E-5</v>
      </c>
      <c r="X16" s="39">
        <v>12</v>
      </c>
    </row>
    <row r="17" spans="2:24" x14ac:dyDescent="0.25">
      <c r="B17" s="35" t="s">
        <v>1019</v>
      </c>
      <c r="C17" s="38">
        <v>3.5168193938220932E-2</v>
      </c>
      <c r="D17" s="39">
        <v>4</v>
      </c>
      <c r="E17" s="38"/>
      <c r="F17" s="35" t="s">
        <v>88</v>
      </c>
      <c r="G17" s="38">
        <v>-8.4573034941818441E-3</v>
      </c>
      <c r="H17" s="39">
        <v>8</v>
      </c>
      <c r="J17" s="40" t="s">
        <v>42</v>
      </c>
      <c r="K17" s="38" t="e">
        <v>#N/A</v>
      </c>
      <c r="L17" s="39">
        <v>113</v>
      </c>
      <c r="N17" s="35" t="s">
        <v>711</v>
      </c>
      <c r="O17" s="38">
        <v>5.069224714180845E-2</v>
      </c>
      <c r="P17" s="39">
        <v>16</v>
      </c>
      <c r="R17" s="35" t="s">
        <v>711</v>
      </c>
      <c r="S17" s="38">
        <v>1.4866921609028841E-2</v>
      </c>
      <c r="T17" s="39">
        <v>7</v>
      </c>
      <c r="V17" s="35" t="s">
        <v>711</v>
      </c>
      <c r="W17" s="38">
        <v>4.9277302855632081E-2</v>
      </c>
      <c r="X17" s="39">
        <v>15</v>
      </c>
    </row>
    <row r="18" spans="2:24" x14ac:dyDescent="0.25">
      <c r="B18" s="35" t="s">
        <v>334</v>
      </c>
      <c r="C18" s="38">
        <v>1.4377216404336873E-3</v>
      </c>
      <c r="D18" s="39">
        <v>12</v>
      </c>
      <c r="E18" s="38"/>
      <c r="F18" s="35" t="s">
        <v>1426</v>
      </c>
      <c r="G18" s="33">
        <v>9.4401372529695965E-2</v>
      </c>
      <c r="H18" s="33">
        <v>68</v>
      </c>
      <c r="J18" s="35" t="s">
        <v>88</v>
      </c>
      <c r="K18" s="38" t="e">
        <v>#N/A</v>
      </c>
      <c r="L18" s="39">
        <v>35</v>
      </c>
      <c r="N18" s="40" t="s">
        <v>645</v>
      </c>
      <c r="O18" s="38" t="e">
        <v>#N/A</v>
      </c>
      <c r="P18" s="39">
        <v>43</v>
      </c>
      <c r="R18" s="40" t="s">
        <v>645</v>
      </c>
      <c r="S18" s="38">
        <v>2.6465782928424001E-2</v>
      </c>
      <c r="T18" s="39">
        <v>22</v>
      </c>
      <c r="V18" s="40" t="s">
        <v>645</v>
      </c>
      <c r="W18" s="38">
        <v>3.1540693092187572E-2</v>
      </c>
      <c r="X18" s="39">
        <v>28</v>
      </c>
    </row>
    <row r="19" spans="2:24" x14ac:dyDescent="0.25">
      <c r="B19" s="35" t="s">
        <v>709</v>
      </c>
      <c r="C19" s="38">
        <v>1.1117153337270997E-4</v>
      </c>
      <c r="D19" s="39">
        <v>20</v>
      </c>
      <c r="E19" s="38"/>
      <c r="J19" s="35" t="s">
        <v>32</v>
      </c>
      <c r="K19" s="38" t="e">
        <v>#N/A</v>
      </c>
      <c r="L19" s="39">
        <v>24</v>
      </c>
      <c r="N19" s="40" t="s">
        <v>42</v>
      </c>
      <c r="O19" s="38" t="e">
        <v>#N/A</v>
      </c>
      <c r="P19" s="39">
        <v>113</v>
      </c>
      <c r="R19" s="40" t="s">
        <v>42</v>
      </c>
      <c r="S19" s="38">
        <v>0.1947715111219315</v>
      </c>
      <c r="T19" s="39">
        <v>63</v>
      </c>
      <c r="V19" s="40" t="s">
        <v>42</v>
      </c>
      <c r="W19" s="38">
        <v>2.9249908022201548E-2</v>
      </c>
      <c r="X19" s="39">
        <v>69</v>
      </c>
    </row>
    <row r="20" spans="2:24" x14ac:dyDescent="0.25">
      <c r="B20" s="35" t="s">
        <v>1401</v>
      </c>
      <c r="C20" s="38">
        <v>7.7423144743435381E-6</v>
      </c>
      <c r="D20" s="39">
        <v>14</v>
      </c>
      <c r="E20" s="38"/>
      <c r="J20" s="40" t="s">
        <v>468</v>
      </c>
      <c r="K20" s="38" t="e">
        <v>#N/A</v>
      </c>
      <c r="L20" s="39">
        <v>40</v>
      </c>
      <c r="N20" s="35" t="s">
        <v>1019</v>
      </c>
      <c r="O20" s="38">
        <v>3.5168193938220932E-2</v>
      </c>
      <c r="P20" s="39">
        <v>4</v>
      </c>
      <c r="R20" s="35" t="s">
        <v>1019</v>
      </c>
      <c r="S20" s="38">
        <v>3.5168193938220918E-2</v>
      </c>
      <c r="T20" s="39">
        <v>4</v>
      </c>
      <c r="V20" s="35" t="s">
        <v>1019</v>
      </c>
      <c r="W20" s="38">
        <v>3.5168193938220932E-2</v>
      </c>
      <c r="X20" s="39">
        <v>4</v>
      </c>
    </row>
    <row r="21" spans="2:24" x14ac:dyDescent="0.25">
      <c r="B21" s="35" t="s">
        <v>1426</v>
      </c>
      <c r="C21" s="33">
        <v>5.9979825808261895E-2</v>
      </c>
      <c r="D21" s="33">
        <v>448</v>
      </c>
      <c r="E21" s="33"/>
      <c r="J21" s="35" t="s">
        <v>1426</v>
      </c>
      <c r="K21" s="33" t="e">
        <v>#N/A</v>
      </c>
      <c r="L21" s="33" t="e">
        <v>#N/A</v>
      </c>
      <c r="N21" s="35" t="s">
        <v>1426</v>
      </c>
      <c r="O21" s="33" t="e">
        <v>#N/A</v>
      </c>
      <c r="P21" s="33" t="e">
        <v>#N/A</v>
      </c>
      <c r="R21" s="35" t="s">
        <v>1426</v>
      </c>
      <c r="S21" s="33">
        <v>0.11392401332673213</v>
      </c>
      <c r="T21" s="33">
        <v>241</v>
      </c>
      <c r="V21" s="35" t="s">
        <v>1426</v>
      </c>
      <c r="W21" s="33">
        <v>4.8172462300793965E-2</v>
      </c>
      <c r="X21" s="33">
        <v>310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3420A-4158-47F1-A6FE-343A86DA82D5}">
  <dimension ref="A1:I188"/>
  <sheetViews>
    <sheetView workbookViewId="0"/>
  </sheetViews>
  <sheetFormatPr defaultRowHeight="15" x14ac:dyDescent="0.25"/>
  <cols>
    <col min="5" max="5" width="17.5703125" bestFit="1" customWidth="1"/>
    <col min="9" max="9" width="20.5703125" bestFit="1" customWidth="1"/>
  </cols>
  <sheetData>
    <row r="1" spans="1:9" x14ac:dyDescent="0.25">
      <c r="A1" t="s">
        <v>1925</v>
      </c>
      <c r="B1" t="s">
        <v>1926</v>
      </c>
      <c r="C1" t="s">
        <v>1927</v>
      </c>
      <c r="D1" t="s">
        <v>1120</v>
      </c>
      <c r="E1" t="s">
        <v>2419</v>
      </c>
      <c r="F1" t="s">
        <v>1928</v>
      </c>
      <c r="G1" t="s">
        <v>1929</v>
      </c>
      <c r="H1" t="s">
        <v>4</v>
      </c>
      <c r="I1" t="s">
        <v>1058</v>
      </c>
    </row>
    <row r="2" spans="1:9" x14ac:dyDescent="0.25">
      <c r="A2">
        <v>1</v>
      </c>
      <c r="B2" t="s">
        <v>1930</v>
      </c>
      <c r="C2" t="s">
        <v>1931</v>
      </c>
      <c r="D2">
        <v>2009</v>
      </c>
      <c r="E2" t="s">
        <v>30</v>
      </c>
      <c r="F2" t="s">
        <v>1932</v>
      </c>
      <c r="G2" t="s">
        <v>945</v>
      </c>
      <c r="H2" t="s">
        <v>1933</v>
      </c>
      <c r="I2" t="s">
        <v>1934</v>
      </c>
    </row>
    <row r="3" spans="1:9" x14ac:dyDescent="0.25">
      <c r="A3">
        <v>2</v>
      </c>
      <c r="B3" t="s">
        <v>1935</v>
      </c>
      <c r="C3" t="s">
        <v>1936</v>
      </c>
      <c r="D3">
        <v>2006</v>
      </c>
      <c r="E3" t="s">
        <v>30</v>
      </c>
      <c r="F3" t="s">
        <v>1932</v>
      </c>
      <c r="G3" t="s">
        <v>235</v>
      </c>
      <c r="H3" t="s">
        <v>1933</v>
      </c>
      <c r="I3" t="s">
        <v>1937</v>
      </c>
    </row>
    <row r="4" spans="1:9" x14ac:dyDescent="0.25">
      <c r="A4">
        <v>3</v>
      </c>
      <c r="B4" t="s">
        <v>1938</v>
      </c>
      <c r="C4" t="s">
        <v>1936</v>
      </c>
      <c r="D4">
        <v>2002</v>
      </c>
      <c r="E4" t="s">
        <v>30</v>
      </c>
      <c r="F4" t="s">
        <v>1932</v>
      </c>
      <c r="G4" t="s">
        <v>120</v>
      </c>
      <c r="H4" t="s">
        <v>1933</v>
      </c>
      <c r="I4" t="s">
        <v>1934</v>
      </c>
    </row>
    <row r="5" spans="1:9" x14ac:dyDescent="0.25">
      <c r="A5">
        <v>4</v>
      </c>
      <c r="B5" t="s">
        <v>1939</v>
      </c>
      <c r="C5" t="s">
        <v>1940</v>
      </c>
      <c r="D5">
        <v>2007</v>
      </c>
      <c r="E5" t="s">
        <v>30</v>
      </c>
      <c r="F5" t="s">
        <v>1932</v>
      </c>
      <c r="G5" t="s">
        <v>1941</v>
      </c>
      <c r="H5" t="s">
        <v>1942</v>
      </c>
      <c r="I5" t="s">
        <v>1934</v>
      </c>
    </row>
    <row r="6" spans="1:9" x14ac:dyDescent="0.25">
      <c r="A6">
        <v>5</v>
      </c>
      <c r="B6" t="s">
        <v>1943</v>
      </c>
      <c r="C6" t="s">
        <v>1944</v>
      </c>
      <c r="D6">
        <v>2002</v>
      </c>
      <c r="E6" t="s">
        <v>30</v>
      </c>
      <c r="F6" t="s">
        <v>1932</v>
      </c>
      <c r="G6" t="s">
        <v>1945</v>
      </c>
      <c r="H6" t="s">
        <v>1933</v>
      </c>
      <c r="I6" t="s">
        <v>1946</v>
      </c>
    </row>
    <row r="7" spans="1:9" x14ac:dyDescent="0.25">
      <c r="A7">
        <v>6</v>
      </c>
      <c r="B7" t="s">
        <v>1947</v>
      </c>
      <c r="C7" t="s">
        <v>1931</v>
      </c>
      <c r="D7">
        <v>2001</v>
      </c>
      <c r="E7" t="s">
        <v>30</v>
      </c>
      <c r="F7" t="s">
        <v>1932</v>
      </c>
      <c r="G7" t="s">
        <v>1948</v>
      </c>
      <c r="H7" t="s">
        <v>1933</v>
      </c>
      <c r="I7" t="s">
        <v>1934</v>
      </c>
    </row>
    <row r="8" spans="1:9" x14ac:dyDescent="0.25">
      <c r="A8">
        <v>7</v>
      </c>
      <c r="B8" t="s">
        <v>1949</v>
      </c>
      <c r="C8" t="s">
        <v>1950</v>
      </c>
      <c r="D8">
        <v>2006</v>
      </c>
      <c r="E8" t="s">
        <v>30</v>
      </c>
      <c r="F8" t="s">
        <v>1951</v>
      </c>
      <c r="G8" t="s">
        <v>602</v>
      </c>
      <c r="H8" t="s">
        <v>1933</v>
      </c>
      <c r="I8" t="s">
        <v>1934</v>
      </c>
    </row>
    <row r="9" spans="1:9" x14ac:dyDescent="0.25">
      <c r="A9">
        <v>8</v>
      </c>
      <c r="B9" t="s">
        <v>1952</v>
      </c>
      <c r="C9" t="s">
        <v>1953</v>
      </c>
      <c r="D9">
        <v>2007</v>
      </c>
      <c r="E9" t="s">
        <v>30</v>
      </c>
      <c r="F9" t="s">
        <v>1932</v>
      </c>
      <c r="G9" t="s">
        <v>326</v>
      </c>
      <c r="H9" t="s">
        <v>1933</v>
      </c>
      <c r="I9" t="s">
        <v>1934</v>
      </c>
    </row>
    <row r="10" spans="1:9" x14ac:dyDescent="0.25">
      <c r="A10">
        <v>9</v>
      </c>
      <c r="B10" t="s">
        <v>1954</v>
      </c>
      <c r="C10" t="s">
        <v>1955</v>
      </c>
      <c r="D10">
        <v>2004</v>
      </c>
      <c r="E10" t="s">
        <v>30</v>
      </c>
      <c r="F10" t="s">
        <v>1932</v>
      </c>
      <c r="G10" t="s">
        <v>614</v>
      </c>
      <c r="H10" t="s">
        <v>1933</v>
      </c>
      <c r="I10" t="s">
        <v>1934</v>
      </c>
    </row>
    <row r="11" spans="1:9" x14ac:dyDescent="0.25">
      <c r="A11">
        <v>10</v>
      </c>
      <c r="B11" t="s">
        <v>1956</v>
      </c>
      <c r="C11" t="s">
        <v>1957</v>
      </c>
      <c r="D11">
        <v>2002</v>
      </c>
      <c r="E11" t="s">
        <v>30</v>
      </c>
      <c r="F11" t="s">
        <v>1932</v>
      </c>
      <c r="G11" t="s">
        <v>1958</v>
      </c>
      <c r="H11" t="s">
        <v>1933</v>
      </c>
      <c r="I11" t="s">
        <v>1934</v>
      </c>
    </row>
    <row r="12" spans="1:9" x14ac:dyDescent="0.25">
      <c r="A12">
        <v>11</v>
      </c>
      <c r="B12" t="s">
        <v>1959</v>
      </c>
      <c r="C12" t="s">
        <v>1960</v>
      </c>
      <c r="D12">
        <v>2008</v>
      </c>
      <c r="E12" t="s">
        <v>30</v>
      </c>
      <c r="F12" t="s">
        <v>1932</v>
      </c>
      <c r="G12" t="s">
        <v>136</v>
      </c>
      <c r="H12" t="s">
        <v>1933</v>
      </c>
      <c r="I12" t="s">
        <v>1934</v>
      </c>
    </row>
    <row r="13" spans="1:9" x14ac:dyDescent="0.25">
      <c r="A13">
        <v>12</v>
      </c>
      <c r="B13" t="s">
        <v>1961</v>
      </c>
      <c r="C13" t="s">
        <v>1962</v>
      </c>
      <c r="D13">
        <v>2008</v>
      </c>
      <c r="E13" t="s">
        <v>30</v>
      </c>
      <c r="F13" t="s">
        <v>1932</v>
      </c>
      <c r="G13" t="s">
        <v>1963</v>
      </c>
      <c r="H13" t="s">
        <v>1933</v>
      </c>
      <c r="I13" t="s">
        <v>1934</v>
      </c>
    </row>
    <row r="14" spans="1:9" x14ac:dyDescent="0.25">
      <c r="A14">
        <v>13</v>
      </c>
      <c r="B14" t="s">
        <v>1964</v>
      </c>
      <c r="C14" t="s">
        <v>1965</v>
      </c>
      <c r="D14">
        <v>2002</v>
      </c>
      <c r="E14" t="s">
        <v>30</v>
      </c>
      <c r="F14" t="s">
        <v>1951</v>
      </c>
      <c r="G14" t="s">
        <v>1966</v>
      </c>
      <c r="H14" t="s">
        <v>1933</v>
      </c>
      <c r="I14" t="s">
        <v>1934</v>
      </c>
    </row>
    <row r="15" spans="1:9" x14ac:dyDescent="0.25">
      <c r="A15">
        <v>14</v>
      </c>
      <c r="B15" t="s">
        <v>1967</v>
      </c>
      <c r="C15" t="s">
        <v>1968</v>
      </c>
      <c r="D15">
        <v>2009</v>
      </c>
      <c r="E15" t="s">
        <v>30</v>
      </c>
      <c r="F15" t="s">
        <v>1932</v>
      </c>
      <c r="G15" t="s">
        <v>169</v>
      </c>
      <c r="H15" t="s">
        <v>1933</v>
      </c>
      <c r="I15" t="s">
        <v>1934</v>
      </c>
    </row>
    <row r="16" spans="1:9" x14ac:dyDescent="0.25">
      <c r="A16">
        <v>15</v>
      </c>
      <c r="B16" t="s">
        <v>1969</v>
      </c>
      <c r="C16" t="s">
        <v>1970</v>
      </c>
      <c r="D16">
        <v>2004</v>
      </c>
      <c r="E16" t="s">
        <v>30</v>
      </c>
      <c r="F16" t="s">
        <v>1932</v>
      </c>
      <c r="G16" t="s">
        <v>153</v>
      </c>
      <c r="H16" t="s">
        <v>1933</v>
      </c>
      <c r="I16" t="s">
        <v>1934</v>
      </c>
    </row>
    <row r="17" spans="1:9" x14ac:dyDescent="0.25">
      <c r="A17">
        <v>16</v>
      </c>
      <c r="B17" t="s">
        <v>1971</v>
      </c>
      <c r="C17" t="s">
        <v>1972</v>
      </c>
      <c r="D17">
        <v>2000</v>
      </c>
      <c r="E17" t="s">
        <v>30</v>
      </c>
      <c r="F17" t="s">
        <v>1951</v>
      </c>
      <c r="G17" t="s">
        <v>93</v>
      </c>
      <c r="H17" t="s">
        <v>1933</v>
      </c>
      <c r="I17" t="s">
        <v>96</v>
      </c>
    </row>
    <row r="18" spans="1:9" x14ac:dyDescent="0.25">
      <c r="A18">
        <v>17</v>
      </c>
      <c r="B18" t="s">
        <v>1973</v>
      </c>
      <c r="C18" t="s">
        <v>1974</v>
      </c>
      <c r="D18">
        <v>2009</v>
      </c>
      <c r="E18" t="s">
        <v>30</v>
      </c>
      <c r="F18" t="s">
        <v>1932</v>
      </c>
      <c r="G18" t="s">
        <v>1007</v>
      </c>
      <c r="H18" t="s">
        <v>1933</v>
      </c>
      <c r="I18" t="s">
        <v>1934</v>
      </c>
    </row>
    <row r="19" spans="1:9" x14ac:dyDescent="0.25">
      <c r="A19">
        <v>18</v>
      </c>
      <c r="B19" t="s">
        <v>1975</v>
      </c>
      <c r="C19" t="s">
        <v>1976</v>
      </c>
      <c r="D19">
        <v>2007</v>
      </c>
      <c r="E19" t="s">
        <v>30</v>
      </c>
      <c r="F19" t="s">
        <v>1932</v>
      </c>
      <c r="G19" t="s">
        <v>1977</v>
      </c>
      <c r="H19" t="s">
        <v>1933</v>
      </c>
      <c r="I19" t="s">
        <v>1934</v>
      </c>
    </row>
    <row r="20" spans="1:9" x14ac:dyDescent="0.25">
      <c r="A20">
        <v>19</v>
      </c>
      <c r="B20" t="s">
        <v>1978</v>
      </c>
      <c r="C20" t="s">
        <v>1979</v>
      </c>
      <c r="D20">
        <v>2007</v>
      </c>
      <c r="E20" t="s">
        <v>30</v>
      </c>
      <c r="F20" t="s">
        <v>1932</v>
      </c>
      <c r="G20" t="s">
        <v>547</v>
      </c>
      <c r="H20" t="s">
        <v>1933</v>
      </c>
      <c r="I20" t="s">
        <v>1934</v>
      </c>
    </row>
    <row r="21" spans="1:9" x14ac:dyDescent="0.25">
      <c r="A21">
        <v>20</v>
      </c>
      <c r="B21" t="s">
        <v>1980</v>
      </c>
      <c r="C21" t="s">
        <v>1981</v>
      </c>
      <c r="D21">
        <v>2006</v>
      </c>
      <c r="E21" t="s">
        <v>30</v>
      </c>
      <c r="F21" t="s">
        <v>1932</v>
      </c>
      <c r="G21" t="s">
        <v>1982</v>
      </c>
      <c r="H21" t="s">
        <v>1933</v>
      </c>
      <c r="I21" t="s">
        <v>1983</v>
      </c>
    </row>
    <row r="22" spans="1:9" x14ac:dyDescent="0.25">
      <c r="A22">
        <v>21</v>
      </c>
      <c r="B22" t="s">
        <v>1984</v>
      </c>
      <c r="C22" t="s">
        <v>1985</v>
      </c>
      <c r="D22">
        <v>2006</v>
      </c>
      <c r="E22" t="s">
        <v>30</v>
      </c>
      <c r="F22" t="s">
        <v>1932</v>
      </c>
      <c r="G22" t="s">
        <v>441</v>
      </c>
      <c r="H22" t="s">
        <v>1933</v>
      </c>
      <c r="I22" t="s">
        <v>1934</v>
      </c>
    </row>
    <row r="23" spans="1:9" x14ac:dyDescent="0.25">
      <c r="A23">
        <v>22</v>
      </c>
      <c r="B23" t="s">
        <v>1986</v>
      </c>
      <c r="C23" t="s">
        <v>1987</v>
      </c>
      <c r="D23">
        <v>2005</v>
      </c>
      <c r="E23" t="s">
        <v>30</v>
      </c>
      <c r="F23" t="s">
        <v>1932</v>
      </c>
      <c r="G23" t="s">
        <v>52</v>
      </c>
      <c r="H23" t="s">
        <v>1933</v>
      </c>
      <c r="I23" t="s">
        <v>1934</v>
      </c>
    </row>
    <row r="24" spans="1:9" x14ac:dyDescent="0.25">
      <c r="A24">
        <v>23</v>
      </c>
      <c r="B24" t="s">
        <v>1988</v>
      </c>
      <c r="C24" t="s">
        <v>1989</v>
      </c>
      <c r="D24">
        <v>2008</v>
      </c>
      <c r="E24" t="s">
        <v>30</v>
      </c>
      <c r="F24" t="s">
        <v>1932</v>
      </c>
      <c r="G24" t="s">
        <v>1990</v>
      </c>
      <c r="H24" t="s">
        <v>1933</v>
      </c>
      <c r="I24" t="s">
        <v>1934</v>
      </c>
    </row>
    <row r="25" spans="1:9" x14ac:dyDescent="0.25">
      <c r="A25">
        <v>24</v>
      </c>
      <c r="B25" t="s">
        <v>1991</v>
      </c>
      <c r="C25" t="s">
        <v>1992</v>
      </c>
      <c r="D25">
        <v>2003</v>
      </c>
      <c r="E25" t="s">
        <v>30</v>
      </c>
      <c r="F25" t="s">
        <v>1932</v>
      </c>
      <c r="G25" t="s">
        <v>1993</v>
      </c>
      <c r="H25" t="s">
        <v>1933</v>
      </c>
      <c r="I25" t="s">
        <v>1934</v>
      </c>
    </row>
    <row r="26" spans="1:9" x14ac:dyDescent="0.25">
      <c r="A26">
        <v>25</v>
      </c>
      <c r="B26" t="s">
        <v>1994</v>
      </c>
      <c r="C26" t="s">
        <v>1995</v>
      </c>
      <c r="D26">
        <v>2005</v>
      </c>
      <c r="E26" t="s">
        <v>30</v>
      </c>
      <c r="F26" t="s">
        <v>1951</v>
      </c>
      <c r="G26" t="s">
        <v>487</v>
      </c>
      <c r="H26" t="s">
        <v>1933</v>
      </c>
      <c r="I26" t="s">
        <v>1934</v>
      </c>
    </row>
    <row r="27" spans="1:9" x14ac:dyDescent="0.25">
      <c r="A27">
        <v>26</v>
      </c>
      <c r="B27" t="s">
        <v>1996</v>
      </c>
      <c r="C27" t="s">
        <v>1997</v>
      </c>
      <c r="D27">
        <v>2006</v>
      </c>
      <c r="E27" t="s">
        <v>30</v>
      </c>
      <c r="F27" t="s">
        <v>1932</v>
      </c>
      <c r="G27" t="s">
        <v>1998</v>
      </c>
      <c r="H27" t="s">
        <v>1933</v>
      </c>
      <c r="I27" t="s">
        <v>1934</v>
      </c>
    </row>
    <row r="28" spans="1:9" x14ac:dyDescent="0.25">
      <c r="A28">
        <v>27</v>
      </c>
      <c r="B28" t="s">
        <v>1999</v>
      </c>
      <c r="C28" t="s">
        <v>1936</v>
      </c>
      <c r="D28">
        <v>2007</v>
      </c>
      <c r="E28" t="s">
        <v>30</v>
      </c>
      <c r="F28" t="s">
        <v>1932</v>
      </c>
      <c r="G28" t="s">
        <v>2000</v>
      </c>
      <c r="H28" t="s">
        <v>1933</v>
      </c>
      <c r="I28" t="s">
        <v>1934</v>
      </c>
    </row>
    <row r="29" spans="1:9" x14ac:dyDescent="0.25">
      <c r="A29">
        <v>28</v>
      </c>
      <c r="B29" t="s">
        <v>2001</v>
      </c>
      <c r="C29" t="s">
        <v>2002</v>
      </c>
      <c r="D29">
        <v>2002</v>
      </c>
      <c r="E29" t="s">
        <v>30</v>
      </c>
      <c r="F29" t="s">
        <v>1932</v>
      </c>
      <c r="G29" t="s">
        <v>2003</v>
      </c>
      <c r="H29" t="s">
        <v>1933</v>
      </c>
      <c r="I29" t="s">
        <v>2004</v>
      </c>
    </row>
    <row r="30" spans="1:9" x14ac:dyDescent="0.25">
      <c r="A30">
        <v>29</v>
      </c>
      <c r="B30" t="s">
        <v>2005</v>
      </c>
      <c r="C30" t="s">
        <v>2006</v>
      </c>
      <c r="D30">
        <v>2009</v>
      </c>
      <c r="E30" t="s">
        <v>30</v>
      </c>
      <c r="F30" t="s">
        <v>1932</v>
      </c>
      <c r="G30" t="s">
        <v>100</v>
      </c>
      <c r="H30" t="s">
        <v>1933</v>
      </c>
      <c r="I30" t="s">
        <v>1934</v>
      </c>
    </row>
    <row r="31" spans="1:9" x14ac:dyDescent="0.25">
      <c r="A31">
        <v>30</v>
      </c>
      <c r="B31" t="s">
        <v>2007</v>
      </c>
      <c r="C31" t="s">
        <v>2008</v>
      </c>
      <c r="D31">
        <v>2006</v>
      </c>
      <c r="E31" t="s">
        <v>30</v>
      </c>
      <c r="F31" t="s">
        <v>1932</v>
      </c>
      <c r="G31" t="s">
        <v>791</v>
      </c>
      <c r="H31" t="s">
        <v>1933</v>
      </c>
      <c r="I31" t="s">
        <v>1934</v>
      </c>
    </row>
    <row r="32" spans="1:9" x14ac:dyDescent="0.25">
      <c r="A32">
        <v>31</v>
      </c>
      <c r="B32" t="s">
        <v>2009</v>
      </c>
      <c r="C32" t="s">
        <v>2010</v>
      </c>
      <c r="D32">
        <v>2008</v>
      </c>
      <c r="E32" t="s">
        <v>30</v>
      </c>
      <c r="F32" t="s">
        <v>1932</v>
      </c>
      <c r="G32" t="s">
        <v>162</v>
      </c>
      <c r="H32" t="s">
        <v>1933</v>
      </c>
      <c r="I32" t="s">
        <v>1934</v>
      </c>
    </row>
    <row r="33" spans="1:9" x14ac:dyDescent="0.25">
      <c r="A33">
        <v>32</v>
      </c>
      <c r="B33" t="s">
        <v>2011</v>
      </c>
      <c r="C33" t="s">
        <v>2012</v>
      </c>
      <c r="D33">
        <v>2012</v>
      </c>
      <c r="E33" t="s">
        <v>2420</v>
      </c>
      <c r="F33" t="s">
        <v>1932</v>
      </c>
      <c r="G33" t="s">
        <v>43</v>
      </c>
      <c r="H33" t="s">
        <v>1933</v>
      </c>
      <c r="I33" t="s">
        <v>1934</v>
      </c>
    </row>
    <row r="34" spans="1:9" x14ac:dyDescent="0.25">
      <c r="A34">
        <v>33</v>
      </c>
      <c r="B34" t="s">
        <v>2013</v>
      </c>
      <c r="C34" t="s">
        <v>2014</v>
      </c>
      <c r="D34">
        <v>2016</v>
      </c>
      <c r="E34" t="s">
        <v>2420</v>
      </c>
      <c r="F34" t="s">
        <v>1932</v>
      </c>
      <c r="G34" t="s">
        <v>0</v>
      </c>
      <c r="H34" t="s">
        <v>1933</v>
      </c>
      <c r="I34" t="s">
        <v>1934</v>
      </c>
    </row>
    <row r="35" spans="1:9" x14ac:dyDescent="0.25">
      <c r="A35">
        <v>34</v>
      </c>
      <c r="B35" t="s">
        <v>2015</v>
      </c>
      <c r="C35" t="s">
        <v>2016</v>
      </c>
      <c r="D35">
        <v>2014</v>
      </c>
      <c r="E35" t="s">
        <v>2420</v>
      </c>
      <c r="F35" t="s">
        <v>1932</v>
      </c>
      <c r="G35" t="s">
        <v>736</v>
      </c>
      <c r="H35" t="s">
        <v>1933</v>
      </c>
      <c r="I35" t="s">
        <v>1934</v>
      </c>
    </row>
    <row r="36" spans="1:9" x14ac:dyDescent="0.25">
      <c r="A36">
        <v>35</v>
      </c>
      <c r="B36" t="s">
        <v>2017</v>
      </c>
      <c r="C36" t="s">
        <v>2018</v>
      </c>
      <c r="D36">
        <v>2014</v>
      </c>
      <c r="E36" t="s">
        <v>2420</v>
      </c>
      <c r="F36" t="s">
        <v>1932</v>
      </c>
      <c r="G36" t="s">
        <v>2019</v>
      </c>
      <c r="H36" t="s">
        <v>1933</v>
      </c>
      <c r="I36" t="s">
        <v>1934</v>
      </c>
    </row>
    <row r="37" spans="1:9" x14ac:dyDescent="0.25">
      <c r="A37">
        <v>36</v>
      </c>
      <c r="B37" t="s">
        <v>2020</v>
      </c>
      <c r="C37" t="s">
        <v>2021</v>
      </c>
      <c r="D37">
        <v>2013</v>
      </c>
      <c r="E37" t="s">
        <v>2420</v>
      </c>
      <c r="F37" t="s">
        <v>1932</v>
      </c>
      <c r="G37" t="s">
        <v>513</v>
      </c>
      <c r="H37" t="s">
        <v>1933</v>
      </c>
      <c r="I37" t="s">
        <v>96</v>
      </c>
    </row>
    <row r="38" spans="1:9" x14ac:dyDescent="0.25">
      <c r="A38">
        <v>37</v>
      </c>
      <c r="B38" t="s">
        <v>2022</v>
      </c>
      <c r="C38" t="s">
        <v>2023</v>
      </c>
      <c r="D38">
        <v>2012</v>
      </c>
      <c r="E38" t="s">
        <v>2420</v>
      </c>
      <c r="F38" t="s">
        <v>1932</v>
      </c>
      <c r="G38" t="s">
        <v>243</v>
      </c>
      <c r="H38" t="s">
        <v>1933</v>
      </c>
      <c r="I38" t="s">
        <v>96</v>
      </c>
    </row>
    <row r="39" spans="1:9" x14ac:dyDescent="0.25">
      <c r="A39">
        <v>38</v>
      </c>
      <c r="B39" t="s">
        <v>2024</v>
      </c>
      <c r="C39" t="s">
        <v>2025</v>
      </c>
      <c r="D39">
        <v>2012</v>
      </c>
      <c r="E39" t="s">
        <v>2420</v>
      </c>
      <c r="F39" t="s">
        <v>1932</v>
      </c>
      <c r="G39" t="s">
        <v>104</v>
      </c>
      <c r="H39" t="s">
        <v>1933</v>
      </c>
      <c r="I39" t="s">
        <v>2026</v>
      </c>
    </row>
    <row r="40" spans="1:9" x14ac:dyDescent="0.25">
      <c r="A40">
        <v>39</v>
      </c>
      <c r="B40" t="s">
        <v>2027</v>
      </c>
      <c r="C40" t="s">
        <v>2028</v>
      </c>
      <c r="D40">
        <v>2012</v>
      </c>
      <c r="E40" t="s">
        <v>2420</v>
      </c>
      <c r="F40" t="s">
        <v>1932</v>
      </c>
      <c r="G40" t="s">
        <v>287</v>
      </c>
      <c r="H40" t="s">
        <v>1933</v>
      </c>
      <c r="I40" t="s">
        <v>291</v>
      </c>
    </row>
    <row r="41" spans="1:9" x14ac:dyDescent="0.25">
      <c r="A41">
        <v>40</v>
      </c>
      <c r="B41" t="s">
        <v>2029</v>
      </c>
      <c r="C41" t="s">
        <v>2030</v>
      </c>
      <c r="D41">
        <v>2012</v>
      </c>
      <c r="E41" t="s">
        <v>2420</v>
      </c>
      <c r="F41" t="s">
        <v>1932</v>
      </c>
      <c r="G41" t="s">
        <v>2031</v>
      </c>
      <c r="H41" t="s">
        <v>1933</v>
      </c>
      <c r="I41" t="s">
        <v>2004</v>
      </c>
    </row>
    <row r="42" spans="1:9" x14ac:dyDescent="0.25">
      <c r="A42">
        <v>41</v>
      </c>
      <c r="B42" t="s">
        <v>2032</v>
      </c>
      <c r="C42" t="s">
        <v>2033</v>
      </c>
      <c r="D42">
        <v>2011</v>
      </c>
      <c r="E42" t="s">
        <v>2420</v>
      </c>
      <c r="F42" t="s">
        <v>1932</v>
      </c>
      <c r="G42" t="s">
        <v>2034</v>
      </c>
      <c r="H42" t="s">
        <v>1933</v>
      </c>
      <c r="I42" t="s">
        <v>1934</v>
      </c>
    </row>
    <row r="43" spans="1:9" x14ac:dyDescent="0.25">
      <c r="A43">
        <v>42</v>
      </c>
      <c r="B43" t="s">
        <v>2035</v>
      </c>
      <c r="C43" t="s">
        <v>2036</v>
      </c>
      <c r="D43">
        <v>2012</v>
      </c>
      <c r="E43" t="s">
        <v>2420</v>
      </c>
      <c r="F43" t="s">
        <v>1932</v>
      </c>
      <c r="G43" t="s">
        <v>2037</v>
      </c>
      <c r="H43" t="s">
        <v>1933</v>
      </c>
      <c r="I43" t="s">
        <v>1934</v>
      </c>
    </row>
    <row r="44" spans="1:9" x14ac:dyDescent="0.25">
      <c r="A44">
        <v>43</v>
      </c>
      <c r="B44" t="s">
        <v>2038</v>
      </c>
      <c r="C44" t="s">
        <v>2039</v>
      </c>
      <c r="D44">
        <v>2011</v>
      </c>
      <c r="E44" t="s">
        <v>2420</v>
      </c>
      <c r="F44" t="s">
        <v>1951</v>
      </c>
      <c r="G44" t="s">
        <v>2040</v>
      </c>
      <c r="H44" t="s">
        <v>1933</v>
      </c>
      <c r="I44" t="s">
        <v>1934</v>
      </c>
    </row>
    <row r="45" spans="1:9" x14ac:dyDescent="0.25">
      <c r="A45">
        <v>44</v>
      </c>
      <c r="B45" t="s">
        <v>2041</v>
      </c>
      <c r="C45" t="s">
        <v>2042</v>
      </c>
      <c r="D45">
        <v>2012</v>
      </c>
      <c r="E45" t="s">
        <v>2420</v>
      </c>
      <c r="F45" t="s">
        <v>1932</v>
      </c>
      <c r="G45" t="s">
        <v>895</v>
      </c>
      <c r="H45" t="s">
        <v>1933</v>
      </c>
      <c r="I45" t="s">
        <v>1934</v>
      </c>
    </row>
    <row r="46" spans="1:9" x14ac:dyDescent="0.25">
      <c r="A46">
        <v>45</v>
      </c>
      <c r="B46" t="s">
        <v>2043</v>
      </c>
      <c r="C46" t="s">
        <v>2044</v>
      </c>
      <c r="D46">
        <v>2013</v>
      </c>
      <c r="E46" t="s">
        <v>2420</v>
      </c>
      <c r="F46" t="s">
        <v>2045</v>
      </c>
      <c r="G46" t="s">
        <v>767</v>
      </c>
      <c r="H46" t="s">
        <v>1933</v>
      </c>
      <c r="I46" t="s">
        <v>477</v>
      </c>
    </row>
    <row r="47" spans="1:9" x14ac:dyDescent="0.25">
      <c r="A47">
        <v>46</v>
      </c>
      <c r="B47" t="s">
        <v>2046</v>
      </c>
      <c r="C47" t="s">
        <v>2047</v>
      </c>
      <c r="D47">
        <v>2015</v>
      </c>
      <c r="E47" t="s">
        <v>2420</v>
      </c>
      <c r="F47" t="s">
        <v>1932</v>
      </c>
      <c r="G47" t="s">
        <v>2048</v>
      </c>
      <c r="H47" t="s">
        <v>1933</v>
      </c>
      <c r="I47" t="s">
        <v>66</v>
      </c>
    </row>
    <row r="48" spans="1:9" x14ac:dyDescent="0.25">
      <c r="A48">
        <v>47</v>
      </c>
      <c r="B48" t="s">
        <v>2049</v>
      </c>
      <c r="C48" t="s">
        <v>2050</v>
      </c>
      <c r="D48">
        <v>2013</v>
      </c>
      <c r="E48" t="s">
        <v>2420</v>
      </c>
      <c r="F48" t="s">
        <v>1932</v>
      </c>
      <c r="G48" t="s">
        <v>875</v>
      </c>
      <c r="H48" t="s">
        <v>1933</v>
      </c>
      <c r="I48" t="s">
        <v>1934</v>
      </c>
    </row>
    <row r="49" spans="1:9" x14ac:dyDescent="0.25">
      <c r="A49">
        <v>48</v>
      </c>
      <c r="B49" t="s">
        <v>2051</v>
      </c>
      <c r="C49" t="s">
        <v>2052</v>
      </c>
      <c r="D49">
        <v>2012</v>
      </c>
      <c r="E49" t="s">
        <v>2420</v>
      </c>
      <c r="F49" t="s">
        <v>1932</v>
      </c>
      <c r="G49" t="s">
        <v>2053</v>
      </c>
      <c r="H49" t="s">
        <v>1933</v>
      </c>
      <c r="I49" t="s">
        <v>1934</v>
      </c>
    </row>
    <row r="50" spans="1:9" x14ac:dyDescent="0.25">
      <c r="A50">
        <v>49</v>
      </c>
      <c r="B50" t="s">
        <v>2054</v>
      </c>
      <c r="C50" t="s">
        <v>2055</v>
      </c>
      <c r="D50">
        <v>2016</v>
      </c>
      <c r="E50" t="s">
        <v>2420</v>
      </c>
      <c r="F50" t="s">
        <v>1932</v>
      </c>
      <c r="G50" t="s">
        <v>2056</v>
      </c>
      <c r="H50" t="s">
        <v>1933</v>
      </c>
      <c r="I50" t="s">
        <v>2004</v>
      </c>
    </row>
    <row r="51" spans="1:9" x14ac:dyDescent="0.25">
      <c r="A51">
        <v>50</v>
      </c>
      <c r="B51" t="s">
        <v>2057</v>
      </c>
      <c r="C51" t="s">
        <v>2058</v>
      </c>
      <c r="D51">
        <v>2017</v>
      </c>
      <c r="E51" t="s">
        <v>2420</v>
      </c>
      <c r="F51" t="s">
        <v>1932</v>
      </c>
      <c r="G51" t="s">
        <v>2059</v>
      </c>
      <c r="H51" t="s">
        <v>1933</v>
      </c>
      <c r="I51" t="s">
        <v>1934</v>
      </c>
    </row>
    <row r="52" spans="1:9" x14ac:dyDescent="0.25">
      <c r="A52">
        <v>51</v>
      </c>
      <c r="B52" t="s">
        <v>2060</v>
      </c>
      <c r="C52" t="s">
        <v>2061</v>
      </c>
      <c r="D52">
        <v>2010</v>
      </c>
      <c r="E52" t="s">
        <v>2420</v>
      </c>
      <c r="F52" t="s">
        <v>1932</v>
      </c>
      <c r="G52" t="s">
        <v>21</v>
      </c>
      <c r="H52" t="s">
        <v>1933</v>
      </c>
      <c r="I52" t="s">
        <v>1934</v>
      </c>
    </row>
    <row r="53" spans="1:9" x14ac:dyDescent="0.25">
      <c r="A53">
        <v>52</v>
      </c>
      <c r="B53" t="s">
        <v>2062</v>
      </c>
      <c r="C53" t="s">
        <v>2063</v>
      </c>
      <c r="D53">
        <v>2015</v>
      </c>
      <c r="E53" t="s">
        <v>2420</v>
      </c>
      <c r="F53" t="s">
        <v>1932</v>
      </c>
      <c r="G53" t="s">
        <v>343</v>
      </c>
      <c r="H53" t="s">
        <v>1933</v>
      </c>
      <c r="I53" t="s">
        <v>96</v>
      </c>
    </row>
    <row r="54" spans="1:9" x14ac:dyDescent="0.25">
      <c r="A54">
        <v>53</v>
      </c>
      <c r="B54" t="s">
        <v>2064</v>
      </c>
      <c r="C54" t="s">
        <v>2065</v>
      </c>
      <c r="D54">
        <v>2015</v>
      </c>
      <c r="E54" t="s">
        <v>2420</v>
      </c>
      <c r="F54" t="s">
        <v>1932</v>
      </c>
      <c r="G54" t="s">
        <v>2066</v>
      </c>
      <c r="H54" t="s">
        <v>1933</v>
      </c>
      <c r="I54" t="s">
        <v>66</v>
      </c>
    </row>
    <row r="55" spans="1:9" x14ac:dyDescent="0.25">
      <c r="A55">
        <v>54</v>
      </c>
      <c r="B55" t="s">
        <v>2067</v>
      </c>
      <c r="C55" t="s">
        <v>2068</v>
      </c>
      <c r="D55">
        <v>2013</v>
      </c>
      <c r="E55" t="s">
        <v>2420</v>
      </c>
      <c r="F55" t="s">
        <v>1932</v>
      </c>
      <c r="G55" t="s">
        <v>539</v>
      </c>
      <c r="H55" t="s">
        <v>1933</v>
      </c>
      <c r="I55" t="s">
        <v>1934</v>
      </c>
    </row>
    <row r="56" spans="1:9" x14ac:dyDescent="0.25">
      <c r="A56">
        <v>55</v>
      </c>
      <c r="B56" t="s">
        <v>2069</v>
      </c>
      <c r="C56" t="s">
        <v>2070</v>
      </c>
      <c r="D56">
        <v>2010</v>
      </c>
      <c r="E56" t="s">
        <v>2420</v>
      </c>
      <c r="F56" t="s">
        <v>1932</v>
      </c>
      <c r="G56" t="s">
        <v>574</v>
      </c>
      <c r="H56" t="s">
        <v>1933</v>
      </c>
      <c r="I56" t="s">
        <v>1934</v>
      </c>
    </row>
    <row r="57" spans="1:9" x14ac:dyDescent="0.25">
      <c r="A57">
        <v>56</v>
      </c>
      <c r="B57" t="s">
        <v>2071</v>
      </c>
      <c r="C57" t="s">
        <v>2072</v>
      </c>
      <c r="D57">
        <v>2014</v>
      </c>
      <c r="E57" t="s">
        <v>2420</v>
      </c>
      <c r="F57" t="s">
        <v>1932</v>
      </c>
      <c r="G57" t="s">
        <v>2073</v>
      </c>
      <c r="H57" t="s">
        <v>1933</v>
      </c>
      <c r="I57" t="s">
        <v>1934</v>
      </c>
    </row>
    <row r="58" spans="1:9" x14ac:dyDescent="0.25">
      <c r="A58">
        <v>57</v>
      </c>
      <c r="B58" t="s">
        <v>2074</v>
      </c>
      <c r="C58" t="s">
        <v>2075</v>
      </c>
      <c r="D58">
        <v>2012</v>
      </c>
      <c r="E58" t="s">
        <v>2420</v>
      </c>
      <c r="F58" t="s">
        <v>1932</v>
      </c>
      <c r="G58" t="s">
        <v>847</v>
      </c>
      <c r="H58" t="s">
        <v>1933</v>
      </c>
      <c r="I58" t="s">
        <v>96</v>
      </c>
    </row>
    <row r="59" spans="1:9" x14ac:dyDescent="0.25">
      <c r="A59">
        <v>58</v>
      </c>
      <c r="B59" t="s">
        <v>2076</v>
      </c>
      <c r="C59" t="s">
        <v>2077</v>
      </c>
      <c r="D59">
        <v>2017</v>
      </c>
      <c r="E59" t="s">
        <v>2420</v>
      </c>
      <c r="F59" t="s">
        <v>1932</v>
      </c>
      <c r="G59" t="s">
        <v>744</v>
      </c>
      <c r="H59" t="s">
        <v>1933</v>
      </c>
      <c r="I59" t="s">
        <v>66</v>
      </c>
    </row>
    <row r="60" spans="1:9" x14ac:dyDescent="0.25">
      <c r="A60">
        <v>59</v>
      </c>
      <c r="B60" t="s">
        <v>2078</v>
      </c>
      <c r="C60" t="s">
        <v>2079</v>
      </c>
      <c r="D60">
        <v>2016</v>
      </c>
      <c r="E60" t="s">
        <v>2420</v>
      </c>
      <c r="F60" t="s">
        <v>1932</v>
      </c>
      <c r="G60" t="s">
        <v>413</v>
      </c>
      <c r="H60" t="s">
        <v>1933</v>
      </c>
      <c r="I60" t="s">
        <v>96</v>
      </c>
    </row>
    <row r="61" spans="1:9" x14ac:dyDescent="0.25">
      <c r="A61">
        <v>60</v>
      </c>
      <c r="B61" t="s">
        <v>2080</v>
      </c>
      <c r="C61" t="s">
        <v>2081</v>
      </c>
      <c r="D61">
        <v>2012</v>
      </c>
      <c r="E61" t="s">
        <v>2420</v>
      </c>
      <c r="F61" t="s">
        <v>1932</v>
      </c>
      <c r="G61" t="s">
        <v>127</v>
      </c>
      <c r="H61" t="s">
        <v>1933</v>
      </c>
      <c r="I61" t="s">
        <v>131</v>
      </c>
    </row>
    <row r="62" spans="1:9" x14ac:dyDescent="0.25">
      <c r="A62">
        <v>61</v>
      </c>
      <c r="B62" t="s">
        <v>2082</v>
      </c>
      <c r="C62" t="s">
        <v>2083</v>
      </c>
      <c r="D62">
        <v>2016</v>
      </c>
      <c r="E62" t="s">
        <v>2420</v>
      </c>
      <c r="F62" t="s">
        <v>1932</v>
      </c>
      <c r="G62" t="s">
        <v>2084</v>
      </c>
      <c r="H62" t="s">
        <v>1933</v>
      </c>
      <c r="I62" t="s">
        <v>477</v>
      </c>
    </row>
    <row r="63" spans="1:9" x14ac:dyDescent="0.25">
      <c r="A63">
        <v>62</v>
      </c>
      <c r="B63" t="s">
        <v>2085</v>
      </c>
      <c r="C63" t="s">
        <v>2086</v>
      </c>
      <c r="D63">
        <v>2013</v>
      </c>
      <c r="E63" t="s">
        <v>2420</v>
      </c>
      <c r="F63" t="s">
        <v>1932</v>
      </c>
      <c r="G63" t="s">
        <v>281</v>
      </c>
      <c r="H63" t="s">
        <v>1933</v>
      </c>
      <c r="I63" t="s">
        <v>2087</v>
      </c>
    </row>
    <row r="64" spans="1:9" x14ac:dyDescent="0.25">
      <c r="A64">
        <v>63</v>
      </c>
      <c r="B64" t="s">
        <v>2088</v>
      </c>
      <c r="C64" t="s">
        <v>2089</v>
      </c>
      <c r="D64">
        <v>2015</v>
      </c>
      <c r="E64" t="s">
        <v>2420</v>
      </c>
      <c r="F64" t="s">
        <v>2045</v>
      </c>
      <c r="G64" t="s">
        <v>2090</v>
      </c>
      <c r="H64" t="s">
        <v>1933</v>
      </c>
      <c r="I64" t="s">
        <v>1934</v>
      </c>
    </row>
    <row r="65" spans="1:9" x14ac:dyDescent="0.25">
      <c r="A65">
        <v>64</v>
      </c>
      <c r="B65" t="s">
        <v>2091</v>
      </c>
      <c r="C65" t="s">
        <v>2092</v>
      </c>
      <c r="D65">
        <v>2011</v>
      </c>
      <c r="E65" t="s">
        <v>2420</v>
      </c>
      <c r="F65" t="s">
        <v>1932</v>
      </c>
      <c r="G65" t="s">
        <v>294</v>
      </c>
      <c r="H65" t="s">
        <v>1933</v>
      </c>
      <c r="I65" t="s">
        <v>1983</v>
      </c>
    </row>
    <row r="66" spans="1:9" x14ac:dyDescent="0.25">
      <c r="A66">
        <v>65</v>
      </c>
      <c r="B66" t="s">
        <v>2093</v>
      </c>
      <c r="C66" t="s">
        <v>2094</v>
      </c>
      <c r="D66">
        <v>2014</v>
      </c>
      <c r="E66" t="s">
        <v>2420</v>
      </c>
      <c r="F66" t="s">
        <v>1932</v>
      </c>
      <c r="G66" t="s">
        <v>354</v>
      </c>
      <c r="H66" t="s">
        <v>1933</v>
      </c>
      <c r="I66" t="s">
        <v>2026</v>
      </c>
    </row>
    <row r="67" spans="1:9" x14ac:dyDescent="0.25">
      <c r="A67">
        <v>66</v>
      </c>
      <c r="B67" t="s">
        <v>2095</v>
      </c>
      <c r="C67" t="s">
        <v>2096</v>
      </c>
      <c r="D67">
        <v>2010</v>
      </c>
      <c r="E67" t="s">
        <v>2420</v>
      </c>
      <c r="F67" t="s">
        <v>1951</v>
      </c>
      <c r="G67" t="s">
        <v>962</v>
      </c>
      <c r="H67" t="s">
        <v>1933</v>
      </c>
      <c r="I67" t="s">
        <v>1934</v>
      </c>
    </row>
    <row r="68" spans="1:9" x14ac:dyDescent="0.25">
      <c r="A68">
        <v>67</v>
      </c>
      <c r="B68" t="s">
        <v>2097</v>
      </c>
      <c r="C68" t="s">
        <v>2098</v>
      </c>
      <c r="D68">
        <v>2015</v>
      </c>
      <c r="E68" t="s">
        <v>2420</v>
      </c>
      <c r="F68" t="s">
        <v>1932</v>
      </c>
      <c r="G68" t="s">
        <v>248</v>
      </c>
      <c r="H68" t="s">
        <v>1933</v>
      </c>
      <c r="I68" t="s">
        <v>253</v>
      </c>
    </row>
    <row r="69" spans="1:9" x14ac:dyDescent="0.25">
      <c r="A69">
        <v>68</v>
      </c>
      <c r="B69" t="s">
        <v>2099</v>
      </c>
      <c r="C69" t="s">
        <v>2100</v>
      </c>
      <c r="D69">
        <v>2013</v>
      </c>
      <c r="E69" t="s">
        <v>2420</v>
      </c>
      <c r="F69" t="s">
        <v>1932</v>
      </c>
      <c r="G69" t="s">
        <v>2101</v>
      </c>
      <c r="H69" t="s">
        <v>1933</v>
      </c>
      <c r="I69" t="s">
        <v>1934</v>
      </c>
    </row>
    <row r="70" spans="1:9" x14ac:dyDescent="0.25">
      <c r="A70">
        <v>69</v>
      </c>
      <c r="B70" t="s">
        <v>2102</v>
      </c>
      <c r="C70" t="s">
        <v>2103</v>
      </c>
      <c r="D70">
        <v>2014</v>
      </c>
      <c r="E70" t="s">
        <v>2420</v>
      </c>
      <c r="F70" t="s">
        <v>1932</v>
      </c>
      <c r="G70" t="s">
        <v>61</v>
      </c>
      <c r="H70" t="s">
        <v>1933</v>
      </c>
      <c r="I70" t="s">
        <v>66</v>
      </c>
    </row>
    <row r="71" spans="1:9" x14ac:dyDescent="0.25">
      <c r="A71">
        <v>70</v>
      </c>
      <c r="B71" t="s">
        <v>2104</v>
      </c>
      <c r="C71" t="s">
        <v>2105</v>
      </c>
      <c r="D71">
        <v>2012</v>
      </c>
      <c r="E71" t="s">
        <v>2420</v>
      </c>
      <c r="F71" t="s">
        <v>1932</v>
      </c>
      <c r="G71" t="s">
        <v>177</v>
      </c>
      <c r="H71" t="s">
        <v>1933</v>
      </c>
      <c r="I71" t="s">
        <v>1934</v>
      </c>
    </row>
    <row r="72" spans="1:9" x14ac:dyDescent="0.25">
      <c r="A72">
        <v>71</v>
      </c>
      <c r="B72" t="s">
        <v>2106</v>
      </c>
      <c r="C72" t="s">
        <v>2107</v>
      </c>
      <c r="D72">
        <v>2016</v>
      </c>
      <c r="E72" t="s">
        <v>2420</v>
      </c>
      <c r="F72" t="s">
        <v>1932</v>
      </c>
      <c r="G72" t="s">
        <v>2108</v>
      </c>
      <c r="H72" t="s">
        <v>1933</v>
      </c>
      <c r="I72" t="s">
        <v>1934</v>
      </c>
    </row>
    <row r="73" spans="1:9" x14ac:dyDescent="0.25">
      <c r="A73">
        <v>72</v>
      </c>
      <c r="B73" t="s">
        <v>2109</v>
      </c>
      <c r="C73" t="s">
        <v>2110</v>
      </c>
      <c r="D73">
        <v>2013</v>
      </c>
      <c r="E73" t="s">
        <v>2420</v>
      </c>
      <c r="F73" t="s">
        <v>1951</v>
      </c>
      <c r="G73" t="s">
        <v>275</v>
      </c>
      <c r="H73" t="s">
        <v>1933</v>
      </c>
      <c r="I73" t="s">
        <v>1934</v>
      </c>
    </row>
    <row r="74" spans="1:9" x14ac:dyDescent="0.25">
      <c r="A74">
        <v>73</v>
      </c>
      <c r="B74" t="s">
        <v>2111</v>
      </c>
      <c r="C74" t="s">
        <v>2112</v>
      </c>
      <c r="D74">
        <v>2013</v>
      </c>
      <c r="E74" t="s">
        <v>2420</v>
      </c>
      <c r="F74" t="s">
        <v>1951</v>
      </c>
      <c r="G74" t="s">
        <v>762</v>
      </c>
      <c r="H74" t="s">
        <v>1933</v>
      </c>
      <c r="I74" t="s">
        <v>1934</v>
      </c>
    </row>
    <row r="75" spans="1:9" x14ac:dyDescent="0.25">
      <c r="A75">
        <v>74</v>
      </c>
      <c r="B75" t="s">
        <v>2113</v>
      </c>
      <c r="C75" t="s">
        <v>2114</v>
      </c>
      <c r="D75">
        <v>2012</v>
      </c>
      <c r="E75" t="s">
        <v>2420</v>
      </c>
      <c r="F75" t="s">
        <v>1932</v>
      </c>
      <c r="G75" t="s">
        <v>2115</v>
      </c>
      <c r="H75" t="s">
        <v>1933</v>
      </c>
      <c r="I75" t="s">
        <v>66</v>
      </c>
    </row>
    <row r="76" spans="1:9" x14ac:dyDescent="0.25">
      <c r="A76">
        <v>75</v>
      </c>
      <c r="B76" t="s">
        <v>2116</v>
      </c>
      <c r="C76" t="s">
        <v>2117</v>
      </c>
      <c r="D76">
        <v>2016</v>
      </c>
      <c r="E76" t="s">
        <v>2420</v>
      </c>
      <c r="F76" t="s">
        <v>1932</v>
      </c>
      <c r="G76" t="s">
        <v>2118</v>
      </c>
      <c r="H76" t="s">
        <v>1933</v>
      </c>
      <c r="I76" t="s">
        <v>96</v>
      </c>
    </row>
    <row r="77" spans="1:9" x14ac:dyDescent="0.25">
      <c r="A77">
        <v>76</v>
      </c>
      <c r="B77" t="s">
        <v>2119</v>
      </c>
      <c r="C77" t="s">
        <v>2120</v>
      </c>
      <c r="D77">
        <v>2016</v>
      </c>
      <c r="E77" t="s">
        <v>2420</v>
      </c>
      <c r="F77" t="s">
        <v>1932</v>
      </c>
      <c r="G77" t="s">
        <v>981</v>
      </c>
      <c r="H77" t="s">
        <v>1933</v>
      </c>
      <c r="I77" t="s">
        <v>1934</v>
      </c>
    </row>
    <row r="78" spans="1:9" x14ac:dyDescent="0.25">
      <c r="A78">
        <v>77</v>
      </c>
      <c r="B78" t="s">
        <v>2121</v>
      </c>
      <c r="C78" t="s">
        <v>2122</v>
      </c>
      <c r="D78">
        <v>2014</v>
      </c>
      <c r="E78" t="s">
        <v>2420</v>
      </c>
      <c r="F78" t="s">
        <v>1932</v>
      </c>
      <c r="G78" t="s">
        <v>2123</v>
      </c>
      <c r="H78" t="s">
        <v>1933</v>
      </c>
      <c r="I78" t="s">
        <v>2124</v>
      </c>
    </row>
    <row r="79" spans="1:9" x14ac:dyDescent="0.25">
      <c r="A79">
        <v>78</v>
      </c>
      <c r="B79" t="s">
        <v>2125</v>
      </c>
      <c r="C79" t="s">
        <v>2126</v>
      </c>
      <c r="D79">
        <v>2016</v>
      </c>
      <c r="E79" t="s">
        <v>2420</v>
      </c>
      <c r="F79" t="s">
        <v>1932</v>
      </c>
      <c r="G79" t="s">
        <v>2127</v>
      </c>
      <c r="H79" t="s">
        <v>1933</v>
      </c>
      <c r="I79" t="s">
        <v>96</v>
      </c>
    </row>
    <row r="80" spans="1:9" x14ac:dyDescent="0.25">
      <c r="A80">
        <v>79</v>
      </c>
      <c r="B80" t="s">
        <v>2128</v>
      </c>
      <c r="C80" t="s">
        <v>2129</v>
      </c>
      <c r="D80">
        <v>2013</v>
      </c>
      <c r="E80" t="s">
        <v>2420</v>
      </c>
      <c r="F80" t="s">
        <v>1932</v>
      </c>
      <c r="G80" t="s">
        <v>2130</v>
      </c>
      <c r="H80" t="s">
        <v>1933</v>
      </c>
      <c r="I80" t="s">
        <v>66</v>
      </c>
    </row>
    <row r="81" spans="1:9" x14ac:dyDescent="0.25">
      <c r="A81">
        <v>80</v>
      </c>
      <c r="B81" t="s">
        <v>2131</v>
      </c>
      <c r="C81" t="s">
        <v>2132</v>
      </c>
      <c r="D81">
        <v>2016</v>
      </c>
      <c r="E81" t="s">
        <v>2420</v>
      </c>
      <c r="F81" t="s">
        <v>2133</v>
      </c>
      <c r="G81" t="s">
        <v>582</v>
      </c>
      <c r="H81" t="s">
        <v>1933</v>
      </c>
      <c r="I81" t="s">
        <v>66</v>
      </c>
    </row>
    <row r="82" spans="1:9" x14ac:dyDescent="0.25">
      <c r="A82">
        <v>81</v>
      </c>
      <c r="B82" t="s">
        <v>2134</v>
      </c>
      <c r="C82" t="s">
        <v>2135</v>
      </c>
      <c r="D82">
        <v>2013</v>
      </c>
      <c r="E82" t="s">
        <v>2420</v>
      </c>
      <c r="F82" t="s">
        <v>1932</v>
      </c>
      <c r="G82" t="s">
        <v>2136</v>
      </c>
      <c r="H82" t="s">
        <v>1933</v>
      </c>
      <c r="I82" t="s">
        <v>477</v>
      </c>
    </row>
    <row r="83" spans="1:9" x14ac:dyDescent="0.25">
      <c r="A83">
        <v>82</v>
      </c>
      <c r="B83" t="s">
        <v>2137</v>
      </c>
      <c r="C83" t="s">
        <v>2138</v>
      </c>
      <c r="D83">
        <v>2014</v>
      </c>
      <c r="E83" t="s">
        <v>2420</v>
      </c>
      <c r="F83" t="s">
        <v>1932</v>
      </c>
      <c r="G83" t="s">
        <v>2139</v>
      </c>
      <c r="H83" t="s">
        <v>1933</v>
      </c>
      <c r="I83" t="s">
        <v>1934</v>
      </c>
    </row>
    <row r="84" spans="1:9" x14ac:dyDescent="0.25">
      <c r="A84">
        <v>83</v>
      </c>
      <c r="B84" t="s">
        <v>2140</v>
      </c>
      <c r="C84" t="s">
        <v>2141</v>
      </c>
      <c r="D84">
        <v>2011</v>
      </c>
      <c r="E84" t="s">
        <v>2420</v>
      </c>
      <c r="F84" t="s">
        <v>1932</v>
      </c>
      <c r="G84" t="s">
        <v>2142</v>
      </c>
      <c r="H84" t="s">
        <v>1933</v>
      </c>
      <c r="I84" t="s">
        <v>1934</v>
      </c>
    </row>
    <row r="85" spans="1:9" x14ac:dyDescent="0.25">
      <c r="A85">
        <v>84</v>
      </c>
      <c r="B85" t="s">
        <v>2143</v>
      </c>
      <c r="C85" t="s">
        <v>2144</v>
      </c>
      <c r="D85">
        <v>2013</v>
      </c>
      <c r="E85" t="s">
        <v>2420</v>
      </c>
      <c r="F85" t="s">
        <v>1932</v>
      </c>
      <c r="G85" t="s">
        <v>2145</v>
      </c>
      <c r="H85" t="s">
        <v>1933</v>
      </c>
      <c r="I85" t="s">
        <v>1934</v>
      </c>
    </row>
    <row r="86" spans="1:9" x14ac:dyDescent="0.25">
      <c r="A86">
        <v>85</v>
      </c>
      <c r="B86" t="s">
        <v>2146</v>
      </c>
      <c r="C86" t="s">
        <v>2147</v>
      </c>
      <c r="D86">
        <v>2015</v>
      </c>
      <c r="E86" t="s">
        <v>2420</v>
      </c>
      <c r="F86" t="s">
        <v>1932</v>
      </c>
      <c r="G86" t="s">
        <v>2148</v>
      </c>
      <c r="H86" t="s">
        <v>1933</v>
      </c>
      <c r="I86" t="s">
        <v>2149</v>
      </c>
    </row>
    <row r="87" spans="1:9" x14ac:dyDescent="0.25">
      <c r="A87">
        <v>86</v>
      </c>
      <c r="B87" t="s">
        <v>2150</v>
      </c>
      <c r="C87" t="s">
        <v>2151</v>
      </c>
      <c r="D87">
        <v>2016</v>
      </c>
      <c r="E87" t="s">
        <v>2420</v>
      </c>
      <c r="F87" t="s">
        <v>1932</v>
      </c>
      <c r="G87" t="s">
        <v>585</v>
      </c>
      <c r="H87" t="s">
        <v>1933</v>
      </c>
      <c r="I87" t="s">
        <v>1934</v>
      </c>
    </row>
    <row r="88" spans="1:9" x14ac:dyDescent="0.25">
      <c r="A88">
        <v>87</v>
      </c>
      <c r="B88" t="s">
        <v>2152</v>
      </c>
      <c r="C88" t="s">
        <v>2153</v>
      </c>
      <c r="D88">
        <v>2010</v>
      </c>
      <c r="E88" t="s">
        <v>2420</v>
      </c>
      <c r="F88" t="s">
        <v>1932</v>
      </c>
      <c r="G88" t="s">
        <v>2154</v>
      </c>
      <c r="H88" t="s">
        <v>1933</v>
      </c>
      <c r="I88" t="s">
        <v>75</v>
      </c>
    </row>
    <row r="89" spans="1:9" x14ac:dyDescent="0.25">
      <c r="A89">
        <v>88</v>
      </c>
      <c r="B89" t="s">
        <v>2155</v>
      </c>
      <c r="C89" t="s">
        <v>2156</v>
      </c>
      <c r="D89">
        <v>2017</v>
      </c>
      <c r="E89" t="s">
        <v>2420</v>
      </c>
      <c r="F89" t="s">
        <v>1932</v>
      </c>
      <c r="G89" t="s">
        <v>807</v>
      </c>
      <c r="H89" t="s">
        <v>1933</v>
      </c>
      <c r="I89" t="s">
        <v>2026</v>
      </c>
    </row>
    <row r="90" spans="1:9" x14ac:dyDescent="0.25">
      <c r="A90">
        <v>89</v>
      </c>
      <c r="B90" t="s">
        <v>2157</v>
      </c>
      <c r="C90" t="s">
        <v>2158</v>
      </c>
      <c r="D90">
        <v>2016</v>
      </c>
      <c r="E90" t="s">
        <v>2420</v>
      </c>
      <c r="F90" t="s">
        <v>1932</v>
      </c>
      <c r="G90" t="s">
        <v>423</v>
      </c>
      <c r="H90" t="s">
        <v>1933</v>
      </c>
      <c r="I90" t="s">
        <v>96</v>
      </c>
    </row>
    <row r="91" spans="1:9" x14ac:dyDescent="0.25">
      <c r="A91">
        <v>90</v>
      </c>
      <c r="B91" t="s">
        <v>2159</v>
      </c>
      <c r="C91" t="s">
        <v>2160</v>
      </c>
      <c r="D91">
        <v>2017</v>
      </c>
      <c r="E91" t="s">
        <v>2420</v>
      </c>
      <c r="F91" t="s">
        <v>1932</v>
      </c>
      <c r="G91" t="s">
        <v>2161</v>
      </c>
      <c r="H91" t="s">
        <v>1933</v>
      </c>
      <c r="I91" t="s">
        <v>66</v>
      </c>
    </row>
    <row r="92" spans="1:9" x14ac:dyDescent="0.25">
      <c r="A92">
        <v>91</v>
      </c>
      <c r="B92" t="s">
        <v>2162</v>
      </c>
      <c r="C92" t="s">
        <v>2163</v>
      </c>
      <c r="D92">
        <v>2015</v>
      </c>
      <c r="E92" t="s">
        <v>2420</v>
      </c>
      <c r="F92" t="s">
        <v>1932</v>
      </c>
      <c r="G92" t="s">
        <v>884</v>
      </c>
      <c r="H92" t="s">
        <v>1933</v>
      </c>
      <c r="I92" t="s">
        <v>1934</v>
      </c>
    </row>
    <row r="93" spans="1:9" x14ac:dyDescent="0.25">
      <c r="A93">
        <v>92</v>
      </c>
      <c r="B93" t="s">
        <v>2164</v>
      </c>
      <c r="C93" t="s">
        <v>2165</v>
      </c>
      <c r="D93">
        <v>2012</v>
      </c>
      <c r="E93" t="s">
        <v>2420</v>
      </c>
      <c r="F93" t="s">
        <v>1932</v>
      </c>
      <c r="G93" t="s">
        <v>2166</v>
      </c>
      <c r="H93" t="s">
        <v>1933</v>
      </c>
      <c r="I93" t="s">
        <v>1934</v>
      </c>
    </row>
    <row r="94" spans="1:9" x14ac:dyDescent="0.25">
      <c r="A94">
        <v>93</v>
      </c>
      <c r="B94" t="s">
        <v>2167</v>
      </c>
      <c r="C94" t="s">
        <v>2168</v>
      </c>
      <c r="D94">
        <v>2016</v>
      </c>
      <c r="E94" t="s">
        <v>2420</v>
      </c>
      <c r="F94" t="s">
        <v>1932</v>
      </c>
      <c r="G94" t="s">
        <v>495</v>
      </c>
      <c r="H94" t="s">
        <v>1933</v>
      </c>
      <c r="I94" t="s">
        <v>1934</v>
      </c>
    </row>
    <row r="95" spans="1:9" x14ac:dyDescent="0.25">
      <c r="A95">
        <v>94</v>
      </c>
      <c r="B95" t="s">
        <v>2169</v>
      </c>
      <c r="C95" t="s">
        <v>2170</v>
      </c>
      <c r="D95">
        <v>2017</v>
      </c>
      <c r="E95" t="s">
        <v>2420</v>
      </c>
      <c r="F95" t="s">
        <v>1932</v>
      </c>
      <c r="G95" t="s">
        <v>133</v>
      </c>
      <c r="H95" t="s">
        <v>1933</v>
      </c>
      <c r="I95" t="s">
        <v>1934</v>
      </c>
    </row>
    <row r="96" spans="1:9" x14ac:dyDescent="0.25">
      <c r="A96">
        <v>95</v>
      </c>
      <c r="B96" t="s">
        <v>2171</v>
      </c>
      <c r="C96" t="s">
        <v>2172</v>
      </c>
      <c r="D96">
        <v>2011</v>
      </c>
      <c r="E96" t="s">
        <v>2420</v>
      </c>
      <c r="F96" t="s">
        <v>1932</v>
      </c>
      <c r="G96" t="s">
        <v>2173</v>
      </c>
      <c r="H96" t="s">
        <v>1933</v>
      </c>
      <c r="I96" t="s">
        <v>1934</v>
      </c>
    </row>
    <row r="97" spans="1:9" x14ac:dyDescent="0.25">
      <c r="A97">
        <v>96</v>
      </c>
      <c r="B97" t="s">
        <v>2174</v>
      </c>
      <c r="C97" t="s">
        <v>2175</v>
      </c>
      <c r="D97">
        <v>2014</v>
      </c>
      <c r="E97" t="s">
        <v>2420</v>
      </c>
      <c r="F97" t="s">
        <v>1932</v>
      </c>
      <c r="G97" t="s">
        <v>2176</v>
      </c>
      <c r="H97" t="s">
        <v>1933</v>
      </c>
      <c r="I97" t="s">
        <v>253</v>
      </c>
    </row>
    <row r="98" spans="1:9" x14ac:dyDescent="0.25">
      <c r="A98">
        <v>97</v>
      </c>
      <c r="B98" t="s">
        <v>2177</v>
      </c>
      <c r="C98" t="s">
        <v>2178</v>
      </c>
      <c r="D98">
        <v>2014</v>
      </c>
      <c r="E98" t="s">
        <v>2420</v>
      </c>
      <c r="F98" t="s">
        <v>1932</v>
      </c>
      <c r="G98" t="s">
        <v>159</v>
      </c>
      <c r="H98" t="s">
        <v>1933</v>
      </c>
      <c r="I98" t="s">
        <v>1934</v>
      </c>
    </row>
    <row r="99" spans="1:9" x14ac:dyDescent="0.25">
      <c r="A99">
        <v>98</v>
      </c>
      <c r="B99" t="s">
        <v>2179</v>
      </c>
      <c r="C99" t="s">
        <v>2180</v>
      </c>
      <c r="D99">
        <v>2013</v>
      </c>
      <c r="E99" t="s">
        <v>2420</v>
      </c>
      <c r="F99" t="s">
        <v>1932</v>
      </c>
      <c r="G99" t="s">
        <v>812</v>
      </c>
      <c r="H99" t="s">
        <v>1933</v>
      </c>
      <c r="I99" t="s">
        <v>2026</v>
      </c>
    </row>
    <row r="100" spans="1:9" x14ac:dyDescent="0.25">
      <c r="A100">
        <v>99</v>
      </c>
      <c r="B100" t="s">
        <v>2181</v>
      </c>
      <c r="C100" t="s">
        <v>2182</v>
      </c>
      <c r="D100">
        <v>2012</v>
      </c>
      <c r="E100" t="s">
        <v>2420</v>
      </c>
      <c r="F100" t="s">
        <v>1932</v>
      </c>
      <c r="G100" t="s">
        <v>2183</v>
      </c>
      <c r="H100" t="s">
        <v>1933</v>
      </c>
      <c r="I100" t="s">
        <v>477</v>
      </c>
    </row>
    <row r="101" spans="1:9" x14ac:dyDescent="0.25">
      <c r="A101">
        <v>100</v>
      </c>
      <c r="B101" t="s">
        <v>2184</v>
      </c>
      <c r="C101" t="s">
        <v>2185</v>
      </c>
      <c r="D101">
        <v>2013</v>
      </c>
      <c r="E101" t="s">
        <v>2420</v>
      </c>
      <c r="F101" t="s">
        <v>1951</v>
      </c>
      <c r="G101" t="s">
        <v>79</v>
      </c>
      <c r="H101" t="s">
        <v>1933</v>
      </c>
      <c r="I101" t="s">
        <v>1934</v>
      </c>
    </row>
    <row r="102" spans="1:9" x14ac:dyDescent="0.25">
      <c r="A102">
        <v>101</v>
      </c>
      <c r="B102" t="s">
        <v>2186</v>
      </c>
      <c r="C102" t="s">
        <v>2187</v>
      </c>
      <c r="D102">
        <v>2010</v>
      </c>
      <c r="E102" t="s">
        <v>2420</v>
      </c>
      <c r="F102" t="s">
        <v>1932</v>
      </c>
      <c r="G102" t="s">
        <v>2188</v>
      </c>
      <c r="H102" t="s">
        <v>1933</v>
      </c>
      <c r="I102" t="s">
        <v>66</v>
      </c>
    </row>
    <row r="103" spans="1:9" x14ac:dyDescent="0.25">
      <c r="A103">
        <v>102</v>
      </c>
      <c r="B103" t="s">
        <v>2189</v>
      </c>
      <c r="C103" t="s">
        <v>2103</v>
      </c>
      <c r="D103">
        <v>2012</v>
      </c>
      <c r="E103" t="s">
        <v>2420</v>
      </c>
      <c r="F103" t="s">
        <v>1932</v>
      </c>
      <c r="G103" t="s">
        <v>258</v>
      </c>
      <c r="H103" t="s">
        <v>1933</v>
      </c>
      <c r="I103" t="s">
        <v>66</v>
      </c>
    </row>
    <row r="104" spans="1:9" x14ac:dyDescent="0.25">
      <c r="A104">
        <v>103</v>
      </c>
      <c r="B104" t="s">
        <v>2190</v>
      </c>
      <c r="C104" t="s">
        <v>2191</v>
      </c>
      <c r="D104">
        <v>2016</v>
      </c>
      <c r="E104" t="s">
        <v>2420</v>
      </c>
      <c r="F104" t="s">
        <v>1932</v>
      </c>
      <c r="G104" t="s">
        <v>264</v>
      </c>
      <c r="H104" t="s">
        <v>1933</v>
      </c>
      <c r="I104" t="s">
        <v>1934</v>
      </c>
    </row>
    <row r="105" spans="1:9" x14ac:dyDescent="0.25">
      <c r="A105">
        <v>104</v>
      </c>
      <c r="B105" t="s">
        <v>2192</v>
      </c>
      <c r="C105" t="s">
        <v>2193</v>
      </c>
      <c r="D105">
        <v>2011</v>
      </c>
      <c r="E105" t="s">
        <v>2420</v>
      </c>
      <c r="F105" t="s">
        <v>1932</v>
      </c>
      <c r="G105" t="s">
        <v>429</v>
      </c>
      <c r="H105" t="s">
        <v>1933</v>
      </c>
      <c r="I105" t="s">
        <v>1934</v>
      </c>
    </row>
    <row r="106" spans="1:9" x14ac:dyDescent="0.25">
      <c r="A106">
        <v>105</v>
      </c>
      <c r="B106" t="s">
        <v>2194</v>
      </c>
      <c r="C106" t="s">
        <v>2195</v>
      </c>
      <c r="D106">
        <v>2011</v>
      </c>
      <c r="E106" t="s">
        <v>2420</v>
      </c>
      <c r="F106" t="s">
        <v>1932</v>
      </c>
      <c r="G106" t="s">
        <v>2196</v>
      </c>
      <c r="H106" t="s">
        <v>1933</v>
      </c>
      <c r="I106" t="s">
        <v>2004</v>
      </c>
    </row>
    <row r="107" spans="1:9" x14ac:dyDescent="0.25">
      <c r="A107">
        <v>106</v>
      </c>
      <c r="B107" t="s">
        <v>2197</v>
      </c>
      <c r="C107" t="s">
        <v>2198</v>
      </c>
      <c r="D107">
        <v>2015</v>
      </c>
      <c r="E107" t="s">
        <v>2420</v>
      </c>
      <c r="F107" t="s">
        <v>1932</v>
      </c>
      <c r="G107" t="s">
        <v>471</v>
      </c>
      <c r="H107" t="s">
        <v>1933</v>
      </c>
      <c r="I107" t="s">
        <v>477</v>
      </c>
    </row>
    <row r="108" spans="1:9" x14ac:dyDescent="0.25">
      <c r="A108">
        <v>107</v>
      </c>
      <c r="B108" t="s">
        <v>2199</v>
      </c>
      <c r="C108" t="s">
        <v>2200</v>
      </c>
      <c r="D108">
        <v>2014</v>
      </c>
      <c r="E108" t="s">
        <v>2420</v>
      </c>
      <c r="F108" t="s">
        <v>1932</v>
      </c>
      <c r="G108" t="s">
        <v>34</v>
      </c>
      <c r="H108" t="s">
        <v>1933</v>
      </c>
      <c r="I108" t="s">
        <v>1934</v>
      </c>
    </row>
    <row r="109" spans="1:9" x14ac:dyDescent="0.25">
      <c r="A109">
        <v>108</v>
      </c>
      <c r="B109" t="s">
        <v>2201</v>
      </c>
      <c r="C109" t="s">
        <v>2202</v>
      </c>
      <c r="D109">
        <v>2011</v>
      </c>
      <c r="E109" t="s">
        <v>2420</v>
      </c>
      <c r="F109" t="s">
        <v>1932</v>
      </c>
      <c r="G109" t="s">
        <v>240</v>
      </c>
      <c r="H109" t="s">
        <v>1933</v>
      </c>
      <c r="I109" t="s">
        <v>1934</v>
      </c>
    </row>
    <row r="110" spans="1:9" x14ac:dyDescent="0.25">
      <c r="A110">
        <v>109</v>
      </c>
      <c r="B110" t="s">
        <v>2203</v>
      </c>
      <c r="C110" t="s">
        <v>2204</v>
      </c>
      <c r="D110">
        <v>2009</v>
      </c>
      <c r="E110" t="s">
        <v>30</v>
      </c>
      <c r="F110" t="s">
        <v>2205</v>
      </c>
      <c r="G110" t="s">
        <v>2206</v>
      </c>
      <c r="H110" t="s">
        <v>1942</v>
      </c>
      <c r="I110" t="s">
        <v>1934</v>
      </c>
    </row>
    <row r="111" spans="1:9" x14ac:dyDescent="0.25">
      <c r="A111">
        <v>110</v>
      </c>
      <c r="B111" t="s">
        <v>2207</v>
      </c>
      <c r="C111" t="s">
        <v>2208</v>
      </c>
      <c r="D111">
        <v>2004</v>
      </c>
      <c r="E111" t="s">
        <v>30</v>
      </c>
      <c r="F111" t="s">
        <v>2209</v>
      </c>
      <c r="G111" t="s">
        <v>824</v>
      </c>
      <c r="H111" t="s">
        <v>1942</v>
      </c>
      <c r="I111" t="s">
        <v>1934</v>
      </c>
    </row>
    <row r="112" spans="1:9" x14ac:dyDescent="0.25">
      <c r="A112">
        <v>111</v>
      </c>
      <c r="B112" t="s">
        <v>2210</v>
      </c>
      <c r="C112" t="s">
        <v>2211</v>
      </c>
      <c r="D112">
        <v>2008</v>
      </c>
      <c r="E112" t="s">
        <v>30</v>
      </c>
      <c r="F112" t="s">
        <v>2212</v>
      </c>
      <c r="G112" t="s">
        <v>146</v>
      </c>
      <c r="H112" t="s">
        <v>1942</v>
      </c>
      <c r="I112" t="s">
        <v>1934</v>
      </c>
    </row>
    <row r="113" spans="1:9" x14ac:dyDescent="0.25">
      <c r="A113">
        <v>112</v>
      </c>
      <c r="B113" t="s">
        <v>2213</v>
      </c>
      <c r="C113" t="s">
        <v>2214</v>
      </c>
      <c r="D113">
        <v>2013</v>
      </c>
      <c r="E113" t="s">
        <v>2420</v>
      </c>
      <c r="F113" t="s">
        <v>2215</v>
      </c>
      <c r="G113" t="s">
        <v>2216</v>
      </c>
      <c r="H113" t="s">
        <v>1942</v>
      </c>
      <c r="I113" t="s">
        <v>1934</v>
      </c>
    </row>
    <row r="114" spans="1:9" x14ac:dyDescent="0.25">
      <c r="A114">
        <v>113</v>
      </c>
      <c r="B114" t="s">
        <v>2217</v>
      </c>
      <c r="C114" t="s">
        <v>2218</v>
      </c>
      <c r="D114">
        <v>2015</v>
      </c>
      <c r="E114" t="s">
        <v>2420</v>
      </c>
      <c r="F114" t="s">
        <v>2215</v>
      </c>
      <c r="G114" t="s">
        <v>502</v>
      </c>
      <c r="H114" t="s">
        <v>1942</v>
      </c>
      <c r="I114" t="s">
        <v>1934</v>
      </c>
    </row>
    <row r="115" spans="1:9" x14ac:dyDescent="0.25">
      <c r="A115">
        <v>114</v>
      </c>
      <c r="B115" t="s">
        <v>2219</v>
      </c>
      <c r="C115" t="s">
        <v>2220</v>
      </c>
      <c r="D115">
        <v>2009</v>
      </c>
      <c r="E115" t="s">
        <v>30</v>
      </c>
      <c r="F115" t="s">
        <v>2045</v>
      </c>
      <c r="G115" t="s">
        <v>2221</v>
      </c>
      <c r="H115" t="s">
        <v>1942</v>
      </c>
      <c r="I115" t="s">
        <v>1934</v>
      </c>
    </row>
    <row r="116" spans="1:9" x14ac:dyDescent="0.25">
      <c r="A116">
        <v>115</v>
      </c>
      <c r="B116" t="s">
        <v>2222</v>
      </c>
      <c r="C116" t="s">
        <v>2223</v>
      </c>
      <c r="D116">
        <v>2004</v>
      </c>
      <c r="E116" t="s">
        <v>30</v>
      </c>
      <c r="F116" t="s">
        <v>2045</v>
      </c>
      <c r="G116" t="s">
        <v>479</v>
      </c>
      <c r="H116" t="s">
        <v>1942</v>
      </c>
      <c r="I116" t="s">
        <v>1934</v>
      </c>
    </row>
    <row r="117" spans="1:9" x14ac:dyDescent="0.25">
      <c r="A117">
        <v>116</v>
      </c>
      <c r="B117" t="s">
        <v>2224</v>
      </c>
      <c r="C117" t="s">
        <v>2225</v>
      </c>
      <c r="D117">
        <v>2005</v>
      </c>
      <c r="E117" t="s">
        <v>30</v>
      </c>
      <c r="F117" t="s">
        <v>2212</v>
      </c>
      <c r="G117" t="s">
        <v>2226</v>
      </c>
      <c r="H117" t="s">
        <v>1942</v>
      </c>
      <c r="I117" t="s">
        <v>2227</v>
      </c>
    </row>
    <row r="118" spans="1:9" x14ac:dyDescent="0.25">
      <c r="A118">
        <v>117</v>
      </c>
      <c r="B118" t="s">
        <v>2228</v>
      </c>
      <c r="C118" t="s">
        <v>2229</v>
      </c>
      <c r="D118">
        <v>2003</v>
      </c>
      <c r="E118" t="s">
        <v>30</v>
      </c>
      <c r="F118" t="s">
        <v>2212</v>
      </c>
      <c r="G118" t="s">
        <v>402</v>
      </c>
      <c r="H118" t="s">
        <v>1942</v>
      </c>
      <c r="I118" t="s">
        <v>1934</v>
      </c>
    </row>
    <row r="119" spans="1:9" x14ac:dyDescent="0.25">
      <c r="A119">
        <v>118</v>
      </c>
      <c r="B119" t="s">
        <v>2230</v>
      </c>
      <c r="C119" t="s">
        <v>2231</v>
      </c>
      <c r="D119">
        <v>2008</v>
      </c>
      <c r="E119" t="s">
        <v>30</v>
      </c>
      <c r="F119" t="s">
        <v>1932</v>
      </c>
      <c r="G119" t="s">
        <v>2232</v>
      </c>
      <c r="H119" t="s">
        <v>1933</v>
      </c>
      <c r="I119" t="s">
        <v>1335</v>
      </c>
    </row>
    <row r="120" spans="1:9" x14ac:dyDescent="0.25">
      <c r="A120">
        <v>119</v>
      </c>
      <c r="B120" t="s">
        <v>2233</v>
      </c>
      <c r="C120" t="s">
        <v>2234</v>
      </c>
      <c r="D120">
        <v>2008</v>
      </c>
      <c r="E120" t="s">
        <v>30</v>
      </c>
      <c r="F120" t="s">
        <v>1932</v>
      </c>
      <c r="G120" t="s">
        <v>2235</v>
      </c>
      <c r="H120" t="s">
        <v>1933</v>
      </c>
      <c r="I120" t="s">
        <v>75</v>
      </c>
    </row>
    <row r="121" spans="1:9" x14ac:dyDescent="0.25">
      <c r="A121">
        <v>120</v>
      </c>
      <c r="B121" t="s">
        <v>2236</v>
      </c>
      <c r="C121" t="s">
        <v>2237</v>
      </c>
      <c r="D121">
        <v>2008</v>
      </c>
      <c r="E121" t="s">
        <v>30</v>
      </c>
      <c r="F121" t="s">
        <v>1932</v>
      </c>
      <c r="G121" t="s">
        <v>2238</v>
      </c>
      <c r="H121" t="s">
        <v>1933</v>
      </c>
      <c r="I121" t="s">
        <v>340</v>
      </c>
    </row>
    <row r="122" spans="1:9" x14ac:dyDescent="0.25">
      <c r="A122">
        <v>121</v>
      </c>
      <c r="B122" t="s">
        <v>2239</v>
      </c>
      <c r="C122" t="s">
        <v>2240</v>
      </c>
      <c r="D122">
        <v>2009</v>
      </c>
      <c r="E122" t="s">
        <v>30</v>
      </c>
      <c r="F122" t="s">
        <v>1932</v>
      </c>
      <c r="G122" t="s">
        <v>2241</v>
      </c>
      <c r="H122" t="s">
        <v>1933</v>
      </c>
      <c r="I122" t="s">
        <v>2242</v>
      </c>
    </row>
    <row r="123" spans="1:9" x14ac:dyDescent="0.25">
      <c r="A123">
        <v>122</v>
      </c>
      <c r="B123" t="s">
        <v>2243</v>
      </c>
      <c r="C123" t="s">
        <v>2244</v>
      </c>
      <c r="D123">
        <v>2010</v>
      </c>
      <c r="E123" t="s">
        <v>2420</v>
      </c>
      <c r="F123" t="s">
        <v>2045</v>
      </c>
      <c r="G123" t="s">
        <v>2245</v>
      </c>
      <c r="H123" t="s">
        <v>1933</v>
      </c>
      <c r="I123" t="s">
        <v>1934</v>
      </c>
    </row>
    <row r="124" spans="1:9" x14ac:dyDescent="0.25">
      <c r="A124">
        <v>123</v>
      </c>
      <c r="B124" t="s">
        <v>2246</v>
      </c>
      <c r="C124" t="s">
        <v>2247</v>
      </c>
      <c r="D124">
        <v>2011</v>
      </c>
      <c r="E124" t="s">
        <v>2420</v>
      </c>
      <c r="F124" t="s">
        <v>1932</v>
      </c>
      <c r="G124" t="s">
        <v>2248</v>
      </c>
      <c r="H124" t="s">
        <v>1933</v>
      </c>
      <c r="I124" t="s">
        <v>340</v>
      </c>
    </row>
    <row r="125" spans="1:9" x14ac:dyDescent="0.25">
      <c r="A125">
        <v>124</v>
      </c>
      <c r="B125" t="s">
        <v>2249</v>
      </c>
      <c r="C125" t="s">
        <v>2250</v>
      </c>
      <c r="D125">
        <v>2012</v>
      </c>
      <c r="E125" t="s">
        <v>2420</v>
      </c>
      <c r="F125" t="s">
        <v>1932</v>
      </c>
      <c r="G125" t="s">
        <v>2251</v>
      </c>
      <c r="H125" t="s">
        <v>1933</v>
      </c>
      <c r="I125" t="s">
        <v>340</v>
      </c>
    </row>
    <row r="126" spans="1:9" x14ac:dyDescent="0.25">
      <c r="A126">
        <v>125</v>
      </c>
      <c r="B126" t="s">
        <v>2252</v>
      </c>
      <c r="C126" t="s">
        <v>2253</v>
      </c>
      <c r="D126">
        <v>2012</v>
      </c>
      <c r="E126" t="s">
        <v>2420</v>
      </c>
      <c r="F126" t="s">
        <v>1932</v>
      </c>
      <c r="G126" t="s">
        <v>2254</v>
      </c>
      <c r="H126" t="s">
        <v>1933</v>
      </c>
      <c r="I126" t="s">
        <v>340</v>
      </c>
    </row>
    <row r="127" spans="1:9" x14ac:dyDescent="0.25">
      <c r="A127">
        <v>126</v>
      </c>
      <c r="B127" t="s">
        <v>2255</v>
      </c>
      <c r="C127" t="s">
        <v>2256</v>
      </c>
      <c r="D127">
        <v>2013</v>
      </c>
      <c r="E127" t="s">
        <v>2420</v>
      </c>
      <c r="F127" t="s">
        <v>1932</v>
      </c>
      <c r="G127" t="s">
        <v>2257</v>
      </c>
      <c r="H127" t="s">
        <v>1933</v>
      </c>
      <c r="I127" t="s">
        <v>340</v>
      </c>
    </row>
    <row r="128" spans="1:9" x14ac:dyDescent="0.25">
      <c r="A128">
        <v>127</v>
      </c>
      <c r="B128" t="s">
        <v>2258</v>
      </c>
      <c r="C128" t="s">
        <v>2259</v>
      </c>
      <c r="D128">
        <v>2013</v>
      </c>
      <c r="E128" t="s">
        <v>2420</v>
      </c>
      <c r="F128" t="s">
        <v>1932</v>
      </c>
      <c r="G128" t="s">
        <v>650</v>
      </c>
      <c r="H128" t="s">
        <v>1933</v>
      </c>
      <c r="I128" t="s">
        <v>654</v>
      </c>
    </row>
    <row r="129" spans="1:9" x14ac:dyDescent="0.25">
      <c r="A129">
        <v>128</v>
      </c>
      <c r="B129" t="s">
        <v>2260</v>
      </c>
      <c r="C129" t="s">
        <v>2261</v>
      </c>
      <c r="D129">
        <v>2013</v>
      </c>
      <c r="E129" t="s">
        <v>2420</v>
      </c>
      <c r="F129" t="s">
        <v>1932</v>
      </c>
      <c r="G129" t="s">
        <v>695</v>
      </c>
      <c r="H129" t="s">
        <v>1933</v>
      </c>
      <c r="I129" t="s">
        <v>340</v>
      </c>
    </row>
    <row r="130" spans="1:9" x14ac:dyDescent="0.25">
      <c r="A130">
        <v>129</v>
      </c>
      <c r="B130" t="s">
        <v>2262</v>
      </c>
      <c r="C130" t="s">
        <v>2261</v>
      </c>
      <c r="D130">
        <v>2014</v>
      </c>
      <c r="E130" t="s">
        <v>2420</v>
      </c>
      <c r="F130" t="s">
        <v>1932</v>
      </c>
      <c r="G130" t="s">
        <v>335</v>
      </c>
      <c r="H130" t="s">
        <v>1933</v>
      </c>
      <c r="I130" t="s">
        <v>340</v>
      </c>
    </row>
    <row r="131" spans="1:9" x14ac:dyDescent="0.25">
      <c r="A131">
        <v>130</v>
      </c>
      <c r="B131" t="s">
        <v>2263</v>
      </c>
      <c r="C131" t="s">
        <v>2264</v>
      </c>
      <c r="D131">
        <v>2014</v>
      </c>
      <c r="E131" t="s">
        <v>2420</v>
      </c>
      <c r="F131" t="s">
        <v>1932</v>
      </c>
      <c r="G131" t="s">
        <v>2265</v>
      </c>
      <c r="H131" t="s">
        <v>1933</v>
      </c>
      <c r="I131" t="s">
        <v>2266</v>
      </c>
    </row>
    <row r="132" spans="1:9" x14ac:dyDescent="0.25">
      <c r="A132">
        <v>131</v>
      </c>
      <c r="B132" t="s">
        <v>2267</v>
      </c>
      <c r="C132" t="s">
        <v>2268</v>
      </c>
      <c r="D132">
        <v>2004</v>
      </c>
      <c r="E132" t="s">
        <v>30</v>
      </c>
      <c r="F132" t="s">
        <v>1932</v>
      </c>
      <c r="G132" t="s">
        <v>68</v>
      </c>
      <c r="H132" t="s">
        <v>1933</v>
      </c>
      <c r="I132" t="s">
        <v>1934</v>
      </c>
    </row>
    <row r="133" spans="1:9" x14ac:dyDescent="0.25">
      <c r="A133">
        <v>132</v>
      </c>
      <c r="B133" t="s">
        <v>2269</v>
      </c>
      <c r="C133" t="s">
        <v>2270</v>
      </c>
      <c r="D133">
        <v>2014</v>
      </c>
      <c r="E133" t="s">
        <v>2420</v>
      </c>
      <c r="F133" t="s">
        <v>1932</v>
      </c>
      <c r="G133" t="s">
        <v>2271</v>
      </c>
      <c r="H133" t="s">
        <v>1933</v>
      </c>
      <c r="I133" t="s">
        <v>2272</v>
      </c>
    </row>
    <row r="134" spans="1:9" x14ac:dyDescent="0.25">
      <c r="A134">
        <v>133</v>
      </c>
      <c r="B134" t="s">
        <v>2273</v>
      </c>
      <c r="C134" t="s">
        <v>2274</v>
      </c>
      <c r="D134">
        <v>2014</v>
      </c>
      <c r="E134" t="s">
        <v>2420</v>
      </c>
      <c r="F134" t="s">
        <v>1932</v>
      </c>
      <c r="G134" t="s">
        <v>2275</v>
      </c>
      <c r="H134" t="s">
        <v>1933</v>
      </c>
      <c r="I134" t="s">
        <v>340</v>
      </c>
    </row>
    <row r="135" spans="1:9" x14ac:dyDescent="0.25">
      <c r="A135">
        <v>134</v>
      </c>
      <c r="B135" t="s">
        <v>2276</v>
      </c>
      <c r="C135" t="s">
        <v>2277</v>
      </c>
      <c r="D135">
        <v>2015</v>
      </c>
      <c r="E135" t="s">
        <v>2420</v>
      </c>
      <c r="F135" t="s">
        <v>1932</v>
      </c>
      <c r="G135" t="s">
        <v>2278</v>
      </c>
      <c r="H135" t="s">
        <v>1933</v>
      </c>
      <c r="I135" t="s">
        <v>1347</v>
      </c>
    </row>
    <row r="136" spans="1:9" x14ac:dyDescent="0.25">
      <c r="A136">
        <v>135</v>
      </c>
      <c r="B136" t="s">
        <v>2279</v>
      </c>
      <c r="C136" t="s">
        <v>2280</v>
      </c>
      <c r="D136">
        <v>2015</v>
      </c>
      <c r="E136" t="s">
        <v>2420</v>
      </c>
      <c r="F136" t="s">
        <v>1932</v>
      </c>
      <c r="G136" t="s">
        <v>2281</v>
      </c>
      <c r="H136" t="s">
        <v>1933</v>
      </c>
      <c r="I136" t="s">
        <v>2282</v>
      </c>
    </row>
    <row r="137" spans="1:9" x14ac:dyDescent="0.25">
      <c r="A137">
        <v>136</v>
      </c>
      <c r="B137" t="s">
        <v>2283</v>
      </c>
      <c r="C137" t="s">
        <v>2284</v>
      </c>
      <c r="D137">
        <v>2016</v>
      </c>
      <c r="E137" t="s">
        <v>2420</v>
      </c>
      <c r="F137" t="s">
        <v>1932</v>
      </c>
      <c r="G137" t="s">
        <v>2285</v>
      </c>
      <c r="H137" t="s">
        <v>1933</v>
      </c>
      <c r="I137" t="s">
        <v>654</v>
      </c>
    </row>
    <row r="138" spans="1:9" x14ac:dyDescent="0.25">
      <c r="A138">
        <v>137</v>
      </c>
      <c r="B138" t="s">
        <v>2286</v>
      </c>
      <c r="C138" t="s">
        <v>2287</v>
      </c>
      <c r="D138">
        <v>2016</v>
      </c>
      <c r="E138" t="s">
        <v>2420</v>
      </c>
      <c r="F138" t="s">
        <v>1932</v>
      </c>
      <c r="G138" t="s">
        <v>2288</v>
      </c>
      <c r="H138" t="s">
        <v>1933</v>
      </c>
      <c r="I138" t="s">
        <v>340</v>
      </c>
    </row>
    <row r="139" spans="1:9" x14ac:dyDescent="0.25">
      <c r="A139">
        <v>138</v>
      </c>
      <c r="B139" t="s">
        <v>2289</v>
      </c>
      <c r="C139" t="s">
        <v>2290</v>
      </c>
      <c r="D139">
        <v>2016</v>
      </c>
      <c r="E139" t="s">
        <v>2420</v>
      </c>
      <c r="F139" t="s">
        <v>1932</v>
      </c>
      <c r="G139" t="s">
        <v>2291</v>
      </c>
      <c r="H139" t="s">
        <v>1933</v>
      </c>
      <c r="I139" t="s">
        <v>340</v>
      </c>
    </row>
    <row r="140" spans="1:9" x14ac:dyDescent="0.25">
      <c r="A140">
        <v>139</v>
      </c>
      <c r="B140" t="s">
        <v>2292</v>
      </c>
      <c r="C140" t="s">
        <v>2293</v>
      </c>
      <c r="D140">
        <v>2016</v>
      </c>
      <c r="E140" t="s">
        <v>2420</v>
      </c>
      <c r="F140" t="s">
        <v>1951</v>
      </c>
      <c r="G140" t="s">
        <v>996</v>
      </c>
      <c r="H140" t="s">
        <v>1933</v>
      </c>
      <c r="I140" t="s">
        <v>999</v>
      </c>
    </row>
    <row r="141" spans="1:9" x14ac:dyDescent="0.25">
      <c r="A141">
        <v>140</v>
      </c>
      <c r="B141" t="s">
        <v>2294</v>
      </c>
      <c r="C141" t="s">
        <v>2295</v>
      </c>
      <c r="D141">
        <v>2016</v>
      </c>
      <c r="E141" t="s">
        <v>2420</v>
      </c>
      <c r="F141" t="s">
        <v>1932</v>
      </c>
      <c r="G141" t="s">
        <v>2296</v>
      </c>
      <c r="H141" t="s">
        <v>1933</v>
      </c>
      <c r="I141" t="s">
        <v>340</v>
      </c>
    </row>
    <row r="142" spans="1:9" x14ac:dyDescent="0.25">
      <c r="A142">
        <v>141</v>
      </c>
      <c r="B142" t="s">
        <v>2297</v>
      </c>
      <c r="C142" t="s">
        <v>2298</v>
      </c>
      <c r="D142">
        <v>2016</v>
      </c>
      <c r="E142" t="s">
        <v>2420</v>
      </c>
      <c r="F142" t="s">
        <v>1932</v>
      </c>
      <c r="G142" t="s">
        <v>2299</v>
      </c>
      <c r="H142" t="s">
        <v>1933</v>
      </c>
      <c r="I142" t="s">
        <v>340</v>
      </c>
    </row>
    <row r="143" spans="1:9" x14ac:dyDescent="0.25">
      <c r="A143">
        <v>142</v>
      </c>
      <c r="B143" t="s">
        <v>2300</v>
      </c>
      <c r="C143" t="s">
        <v>2301</v>
      </c>
      <c r="D143">
        <v>2017</v>
      </c>
      <c r="E143" t="s">
        <v>2420</v>
      </c>
      <c r="F143" t="s">
        <v>1932</v>
      </c>
      <c r="G143" t="s">
        <v>2302</v>
      </c>
      <c r="H143" t="s">
        <v>1933</v>
      </c>
      <c r="I143" t="s">
        <v>2303</v>
      </c>
    </row>
    <row r="144" spans="1:9" x14ac:dyDescent="0.25">
      <c r="A144">
        <v>143</v>
      </c>
      <c r="B144" t="s">
        <v>2304</v>
      </c>
      <c r="C144" t="s">
        <v>2305</v>
      </c>
      <c r="D144">
        <v>2017</v>
      </c>
      <c r="E144" t="s">
        <v>2420</v>
      </c>
      <c r="F144" t="s">
        <v>1932</v>
      </c>
      <c r="G144" t="s">
        <v>838</v>
      </c>
      <c r="H144" t="s">
        <v>1933</v>
      </c>
      <c r="I144" t="s">
        <v>340</v>
      </c>
    </row>
    <row r="145" spans="1:9" x14ac:dyDescent="0.25">
      <c r="A145">
        <v>144</v>
      </c>
      <c r="B145" t="s">
        <v>2306</v>
      </c>
      <c r="C145" t="s">
        <v>2305</v>
      </c>
      <c r="D145">
        <v>2017</v>
      </c>
      <c r="E145" t="s">
        <v>2420</v>
      </c>
      <c r="F145" t="s">
        <v>1932</v>
      </c>
      <c r="G145" t="s">
        <v>1241</v>
      </c>
      <c r="H145" t="s">
        <v>1933</v>
      </c>
      <c r="I145" t="s">
        <v>340</v>
      </c>
    </row>
    <row r="146" spans="1:9" x14ac:dyDescent="0.25">
      <c r="A146">
        <v>145</v>
      </c>
      <c r="B146" t="s">
        <v>2307</v>
      </c>
      <c r="C146" t="s">
        <v>2308</v>
      </c>
      <c r="D146">
        <v>2017</v>
      </c>
      <c r="E146" t="s">
        <v>2420</v>
      </c>
      <c r="F146" t="s">
        <v>1932</v>
      </c>
      <c r="G146" t="s">
        <v>562</v>
      </c>
      <c r="H146" t="s">
        <v>1933</v>
      </c>
      <c r="I146" t="s">
        <v>340</v>
      </c>
    </row>
    <row r="147" spans="1:9" x14ac:dyDescent="0.25">
      <c r="A147">
        <v>146</v>
      </c>
      <c r="B147" t="s">
        <v>2309</v>
      </c>
      <c r="C147" t="s">
        <v>2310</v>
      </c>
      <c r="D147">
        <v>2001</v>
      </c>
      <c r="E147" t="s">
        <v>30</v>
      </c>
      <c r="F147" t="s">
        <v>1932</v>
      </c>
      <c r="G147" t="s">
        <v>2311</v>
      </c>
      <c r="H147" t="s">
        <v>1942</v>
      </c>
      <c r="I147" t="s">
        <v>253</v>
      </c>
    </row>
    <row r="148" spans="1:9" x14ac:dyDescent="0.25">
      <c r="A148">
        <v>147</v>
      </c>
      <c r="B148" t="s">
        <v>2312</v>
      </c>
      <c r="C148" t="s">
        <v>2313</v>
      </c>
      <c r="D148">
        <v>2019</v>
      </c>
      <c r="E148" t="s">
        <v>2420</v>
      </c>
      <c r="F148" t="s">
        <v>1951</v>
      </c>
      <c r="G148" t="s">
        <v>2314</v>
      </c>
      <c r="H148" t="s">
        <v>2315</v>
      </c>
      <c r="I148" t="s">
        <v>1934</v>
      </c>
    </row>
    <row r="149" spans="1:9" x14ac:dyDescent="0.25">
      <c r="A149">
        <v>148</v>
      </c>
      <c r="B149" t="s">
        <v>2316</v>
      </c>
      <c r="C149" t="s">
        <v>2317</v>
      </c>
      <c r="D149">
        <v>2019</v>
      </c>
      <c r="E149" t="s">
        <v>2420</v>
      </c>
      <c r="F149" t="s">
        <v>1932</v>
      </c>
      <c r="G149" t="s">
        <v>2318</v>
      </c>
      <c r="H149" t="s">
        <v>2315</v>
      </c>
      <c r="I149" t="s">
        <v>2319</v>
      </c>
    </row>
    <row r="150" spans="1:9" x14ac:dyDescent="0.25">
      <c r="A150">
        <v>149</v>
      </c>
      <c r="B150" t="s">
        <v>2320</v>
      </c>
      <c r="C150" t="s">
        <v>2321</v>
      </c>
      <c r="D150">
        <v>2018</v>
      </c>
      <c r="E150" t="s">
        <v>2420</v>
      </c>
      <c r="F150" t="s">
        <v>1932</v>
      </c>
      <c r="G150" t="s">
        <v>2322</v>
      </c>
      <c r="H150" t="s">
        <v>2315</v>
      </c>
      <c r="I150" t="s">
        <v>340</v>
      </c>
    </row>
    <row r="151" spans="1:9" x14ac:dyDescent="0.25">
      <c r="A151">
        <v>150</v>
      </c>
      <c r="B151" t="s">
        <v>2323</v>
      </c>
      <c r="C151" t="s">
        <v>2324</v>
      </c>
      <c r="D151">
        <v>2018</v>
      </c>
      <c r="E151" t="s">
        <v>2420</v>
      </c>
      <c r="F151" t="s">
        <v>2325</v>
      </c>
      <c r="G151" t="s">
        <v>1182</v>
      </c>
      <c r="H151" t="s">
        <v>2315</v>
      </c>
      <c r="I151" t="s">
        <v>1335</v>
      </c>
    </row>
    <row r="152" spans="1:9" x14ac:dyDescent="0.25">
      <c r="A152">
        <v>151</v>
      </c>
      <c r="B152" t="s">
        <v>2326</v>
      </c>
      <c r="C152" t="s">
        <v>2327</v>
      </c>
      <c r="D152">
        <v>2019</v>
      </c>
      <c r="E152" t="s">
        <v>2420</v>
      </c>
      <c r="F152" t="s">
        <v>1932</v>
      </c>
      <c r="G152" t="s">
        <v>1189</v>
      </c>
      <c r="H152" t="s">
        <v>2315</v>
      </c>
      <c r="I152" t="s">
        <v>340</v>
      </c>
    </row>
    <row r="153" spans="1:9" x14ac:dyDescent="0.25">
      <c r="A153">
        <v>152</v>
      </c>
      <c r="B153" t="s">
        <v>2328</v>
      </c>
      <c r="C153" t="s">
        <v>2329</v>
      </c>
      <c r="D153">
        <v>2018</v>
      </c>
      <c r="E153" t="s">
        <v>2420</v>
      </c>
      <c r="F153" t="s">
        <v>1932</v>
      </c>
      <c r="G153" t="s">
        <v>2330</v>
      </c>
      <c r="H153" t="s">
        <v>2315</v>
      </c>
      <c r="I153" t="s">
        <v>340</v>
      </c>
    </row>
    <row r="154" spans="1:9" x14ac:dyDescent="0.25">
      <c r="A154">
        <v>153</v>
      </c>
      <c r="B154" t="s">
        <v>2331</v>
      </c>
      <c r="C154" t="s">
        <v>2332</v>
      </c>
      <c r="D154">
        <v>2019</v>
      </c>
      <c r="E154" t="s">
        <v>2420</v>
      </c>
      <c r="F154" t="s">
        <v>1932</v>
      </c>
      <c r="G154" t="s">
        <v>2333</v>
      </c>
      <c r="H154" t="s">
        <v>2315</v>
      </c>
      <c r="I154" t="s">
        <v>340</v>
      </c>
    </row>
    <row r="155" spans="1:9" x14ac:dyDescent="0.25">
      <c r="A155">
        <v>154</v>
      </c>
      <c r="B155" t="s">
        <v>2334</v>
      </c>
      <c r="C155" t="s">
        <v>2335</v>
      </c>
      <c r="D155">
        <v>2018</v>
      </c>
      <c r="E155" t="s">
        <v>2420</v>
      </c>
      <c r="F155" t="s">
        <v>1932</v>
      </c>
      <c r="G155" t="s">
        <v>1194</v>
      </c>
      <c r="H155" t="s">
        <v>2315</v>
      </c>
      <c r="I155" t="s">
        <v>75</v>
      </c>
    </row>
    <row r="156" spans="1:9" x14ac:dyDescent="0.25">
      <c r="A156">
        <v>155</v>
      </c>
      <c r="B156" t="s">
        <v>2336</v>
      </c>
      <c r="C156" t="s">
        <v>2337</v>
      </c>
      <c r="D156">
        <v>2018</v>
      </c>
      <c r="E156" t="s">
        <v>2420</v>
      </c>
      <c r="F156" t="s">
        <v>1932</v>
      </c>
      <c r="G156" t="s">
        <v>1202</v>
      </c>
      <c r="H156" t="s">
        <v>2315</v>
      </c>
      <c r="I156" t="s">
        <v>340</v>
      </c>
    </row>
    <row r="157" spans="1:9" x14ac:dyDescent="0.25">
      <c r="A157">
        <v>156</v>
      </c>
      <c r="B157" t="s">
        <v>2338</v>
      </c>
      <c r="C157" t="s">
        <v>2301</v>
      </c>
      <c r="D157">
        <v>2018</v>
      </c>
      <c r="E157" t="s">
        <v>2420</v>
      </c>
      <c r="F157" t="s">
        <v>1932</v>
      </c>
      <c r="G157" t="s">
        <v>2339</v>
      </c>
      <c r="H157" t="s">
        <v>2315</v>
      </c>
      <c r="I157" t="s">
        <v>1983</v>
      </c>
    </row>
    <row r="158" spans="1:9" x14ac:dyDescent="0.25">
      <c r="A158">
        <v>157</v>
      </c>
      <c r="B158" t="s">
        <v>2340</v>
      </c>
      <c r="C158" t="s">
        <v>2341</v>
      </c>
      <c r="D158">
        <v>2019</v>
      </c>
      <c r="E158" t="s">
        <v>2420</v>
      </c>
      <c r="F158" t="s">
        <v>1932</v>
      </c>
      <c r="G158" t="s">
        <v>2342</v>
      </c>
      <c r="H158" t="s">
        <v>2315</v>
      </c>
      <c r="I158" t="s">
        <v>340</v>
      </c>
    </row>
    <row r="159" spans="1:9" x14ac:dyDescent="0.25">
      <c r="A159">
        <v>158</v>
      </c>
      <c r="B159" t="s">
        <v>2343</v>
      </c>
      <c r="C159" t="s">
        <v>2344</v>
      </c>
      <c r="D159">
        <v>2018</v>
      </c>
      <c r="E159" t="s">
        <v>2420</v>
      </c>
      <c r="F159" t="s">
        <v>2345</v>
      </c>
      <c r="G159" t="s">
        <v>2346</v>
      </c>
      <c r="H159" t="s">
        <v>2315</v>
      </c>
      <c r="I159" t="s">
        <v>1934</v>
      </c>
    </row>
    <row r="160" spans="1:9" x14ac:dyDescent="0.25">
      <c r="A160">
        <v>159</v>
      </c>
      <c r="B160" t="s">
        <v>2347</v>
      </c>
      <c r="C160" t="s">
        <v>2348</v>
      </c>
      <c r="D160">
        <v>2019</v>
      </c>
      <c r="E160" t="s">
        <v>2420</v>
      </c>
      <c r="F160" t="s">
        <v>1932</v>
      </c>
      <c r="G160" t="s">
        <v>2349</v>
      </c>
      <c r="H160" t="s">
        <v>2315</v>
      </c>
      <c r="I160" t="s">
        <v>66</v>
      </c>
    </row>
    <row r="161" spans="1:9" x14ac:dyDescent="0.25">
      <c r="A161">
        <v>160</v>
      </c>
      <c r="B161" t="s">
        <v>2350</v>
      </c>
      <c r="C161" t="s">
        <v>2351</v>
      </c>
      <c r="D161">
        <v>2019</v>
      </c>
      <c r="E161" t="s">
        <v>2420</v>
      </c>
      <c r="F161" t="s">
        <v>1932</v>
      </c>
      <c r="G161" t="s">
        <v>1207</v>
      </c>
      <c r="H161" t="s">
        <v>2315</v>
      </c>
      <c r="I161" t="s">
        <v>1934</v>
      </c>
    </row>
    <row r="162" spans="1:9" x14ac:dyDescent="0.25">
      <c r="A162">
        <v>161</v>
      </c>
      <c r="B162" t="s">
        <v>2352</v>
      </c>
      <c r="C162" t="s">
        <v>2353</v>
      </c>
      <c r="D162">
        <v>2018</v>
      </c>
      <c r="E162" t="s">
        <v>2420</v>
      </c>
      <c r="F162" t="s">
        <v>2345</v>
      </c>
      <c r="G162" t="s">
        <v>1219</v>
      </c>
      <c r="H162" t="s">
        <v>2315</v>
      </c>
      <c r="I162" t="s">
        <v>654</v>
      </c>
    </row>
    <row r="163" spans="1:9" x14ac:dyDescent="0.25">
      <c r="A163">
        <v>162</v>
      </c>
      <c r="B163" t="s">
        <v>2354</v>
      </c>
      <c r="C163" t="s">
        <v>2355</v>
      </c>
      <c r="D163">
        <v>2018</v>
      </c>
      <c r="E163" t="s">
        <v>2420</v>
      </c>
      <c r="F163" t="s">
        <v>2345</v>
      </c>
      <c r="G163" t="s">
        <v>2356</v>
      </c>
      <c r="H163" t="s">
        <v>2315</v>
      </c>
      <c r="I163" t="s">
        <v>66</v>
      </c>
    </row>
    <row r="164" spans="1:9" x14ac:dyDescent="0.25">
      <c r="A164">
        <v>163</v>
      </c>
      <c r="B164" t="s">
        <v>2357</v>
      </c>
      <c r="C164" t="s">
        <v>2358</v>
      </c>
      <c r="D164">
        <v>2017</v>
      </c>
      <c r="E164" t="s">
        <v>2420</v>
      </c>
      <c r="F164" t="s">
        <v>1932</v>
      </c>
      <c r="G164" t="s">
        <v>2359</v>
      </c>
      <c r="H164" t="s">
        <v>2315</v>
      </c>
      <c r="I164" t="s">
        <v>340</v>
      </c>
    </row>
    <row r="165" spans="1:9" x14ac:dyDescent="0.25">
      <c r="A165">
        <v>164</v>
      </c>
      <c r="B165" t="s">
        <v>2360</v>
      </c>
      <c r="C165" t="s">
        <v>2361</v>
      </c>
      <c r="D165">
        <v>2018</v>
      </c>
      <c r="E165" t="s">
        <v>2420</v>
      </c>
      <c r="F165" t="s">
        <v>1932</v>
      </c>
      <c r="G165" t="s">
        <v>1223</v>
      </c>
      <c r="H165" t="s">
        <v>2315</v>
      </c>
      <c r="I165" t="s">
        <v>1934</v>
      </c>
    </row>
    <row r="166" spans="1:9" x14ac:dyDescent="0.25">
      <c r="A166">
        <v>165</v>
      </c>
      <c r="B166" t="s">
        <v>2362</v>
      </c>
      <c r="C166" t="s">
        <v>2363</v>
      </c>
      <c r="D166">
        <v>2019</v>
      </c>
      <c r="E166" t="s">
        <v>2420</v>
      </c>
      <c r="F166" t="s">
        <v>1951</v>
      </c>
      <c r="G166" t="s">
        <v>2364</v>
      </c>
      <c r="H166" t="s">
        <v>2315</v>
      </c>
      <c r="I166" t="s">
        <v>1934</v>
      </c>
    </row>
    <row r="167" spans="1:9" x14ac:dyDescent="0.25">
      <c r="A167">
        <v>166</v>
      </c>
      <c r="B167" t="s">
        <v>2365</v>
      </c>
      <c r="C167" t="s">
        <v>2366</v>
      </c>
      <c r="D167">
        <v>2019</v>
      </c>
      <c r="E167" t="s">
        <v>2420</v>
      </c>
      <c r="F167" t="s">
        <v>1932</v>
      </c>
      <c r="G167" t="s">
        <v>2367</v>
      </c>
      <c r="H167" t="s">
        <v>2315</v>
      </c>
      <c r="I167" t="s">
        <v>96</v>
      </c>
    </row>
    <row r="168" spans="1:9" x14ac:dyDescent="0.25">
      <c r="A168">
        <v>167</v>
      </c>
      <c r="B168" t="s">
        <v>2368</v>
      </c>
      <c r="C168" t="s">
        <v>2369</v>
      </c>
      <c r="D168">
        <v>2018</v>
      </c>
      <c r="E168" t="s">
        <v>2420</v>
      </c>
      <c r="F168" t="s">
        <v>2370</v>
      </c>
      <c r="G168" t="s">
        <v>1229</v>
      </c>
      <c r="H168" t="s">
        <v>2315</v>
      </c>
      <c r="I168" t="s">
        <v>1934</v>
      </c>
    </row>
    <row r="169" spans="1:9" x14ac:dyDescent="0.25">
      <c r="A169">
        <v>168</v>
      </c>
      <c r="B169" t="s">
        <v>2371</v>
      </c>
      <c r="C169" t="s">
        <v>2372</v>
      </c>
      <c r="D169">
        <v>2019</v>
      </c>
      <c r="E169" t="s">
        <v>2420</v>
      </c>
      <c r="F169" t="s">
        <v>1932</v>
      </c>
      <c r="G169" t="s">
        <v>2373</v>
      </c>
      <c r="H169" t="s">
        <v>2315</v>
      </c>
      <c r="I169" t="s">
        <v>1934</v>
      </c>
    </row>
    <row r="170" spans="1:9" x14ac:dyDescent="0.25">
      <c r="A170">
        <v>169</v>
      </c>
      <c r="B170" t="s">
        <v>2374</v>
      </c>
      <c r="C170" t="s">
        <v>2375</v>
      </c>
      <c r="D170">
        <v>2018</v>
      </c>
      <c r="E170" t="s">
        <v>2420</v>
      </c>
      <c r="F170" t="s">
        <v>1932</v>
      </c>
      <c r="G170" t="s">
        <v>1233</v>
      </c>
      <c r="H170" t="s">
        <v>2315</v>
      </c>
      <c r="I170" t="s">
        <v>1340</v>
      </c>
    </row>
    <row r="171" spans="1:9" x14ac:dyDescent="0.25">
      <c r="A171">
        <v>170</v>
      </c>
      <c r="B171" t="s">
        <v>2376</v>
      </c>
      <c r="C171" t="s">
        <v>2344</v>
      </c>
      <c r="D171">
        <v>2019</v>
      </c>
      <c r="E171" t="s">
        <v>2420</v>
      </c>
      <c r="F171" t="s">
        <v>1932</v>
      </c>
      <c r="G171" t="s">
        <v>2377</v>
      </c>
      <c r="H171" t="s">
        <v>2315</v>
      </c>
      <c r="I171" t="s">
        <v>1934</v>
      </c>
    </row>
    <row r="172" spans="1:9" x14ac:dyDescent="0.25">
      <c r="A172">
        <v>171</v>
      </c>
      <c r="B172" t="s">
        <v>2378</v>
      </c>
      <c r="C172" t="s">
        <v>2379</v>
      </c>
      <c r="D172">
        <v>2018</v>
      </c>
      <c r="E172" t="s">
        <v>2420</v>
      </c>
      <c r="F172" t="s">
        <v>2370</v>
      </c>
      <c r="G172" t="s">
        <v>2380</v>
      </c>
      <c r="H172" t="s">
        <v>2315</v>
      </c>
      <c r="I172" t="s">
        <v>2381</v>
      </c>
    </row>
    <row r="173" spans="1:9" x14ac:dyDescent="0.25">
      <c r="A173">
        <v>172</v>
      </c>
      <c r="B173" t="s">
        <v>2382</v>
      </c>
      <c r="C173" t="s">
        <v>2383</v>
      </c>
      <c r="D173">
        <v>2017</v>
      </c>
      <c r="E173" t="s">
        <v>2420</v>
      </c>
      <c r="F173" t="s">
        <v>1932</v>
      </c>
      <c r="G173" t="s">
        <v>1241</v>
      </c>
      <c r="H173" t="s">
        <v>2315</v>
      </c>
      <c r="I173" t="s">
        <v>2026</v>
      </c>
    </row>
    <row r="174" spans="1:9" x14ac:dyDescent="0.25">
      <c r="A174">
        <v>173</v>
      </c>
      <c r="B174" t="s">
        <v>2384</v>
      </c>
      <c r="C174" t="s">
        <v>2344</v>
      </c>
      <c r="D174">
        <v>2019</v>
      </c>
      <c r="E174" t="s">
        <v>2420</v>
      </c>
      <c r="F174" t="s">
        <v>1932</v>
      </c>
      <c r="G174" t="s">
        <v>2385</v>
      </c>
      <c r="H174" t="s">
        <v>2315</v>
      </c>
      <c r="I174" t="s">
        <v>1934</v>
      </c>
    </row>
    <row r="175" spans="1:9" x14ac:dyDescent="0.25">
      <c r="A175">
        <v>174</v>
      </c>
      <c r="B175" t="s">
        <v>2386</v>
      </c>
      <c r="C175" t="s">
        <v>2387</v>
      </c>
      <c r="D175">
        <v>2019</v>
      </c>
      <c r="E175" t="s">
        <v>2420</v>
      </c>
      <c r="F175" t="s">
        <v>1932</v>
      </c>
      <c r="G175" t="s">
        <v>1248</v>
      </c>
      <c r="H175" t="s">
        <v>2315</v>
      </c>
      <c r="I175" t="s">
        <v>1934</v>
      </c>
    </row>
    <row r="176" spans="1:9" x14ac:dyDescent="0.25">
      <c r="A176">
        <v>175</v>
      </c>
      <c r="B176" t="s">
        <v>2388</v>
      </c>
      <c r="C176" t="s">
        <v>2389</v>
      </c>
      <c r="D176">
        <v>2018</v>
      </c>
      <c r="E176" t="s">
        <v>2420</v>
      </c>
      <c r="F176" t="s">
        <v>1932</v>
      </c>
      <c r="G176" t="s">
        <v>2390</v>
      </c>
      <c r="H176" t="s">
        <v>2315</v>
      </c>
      <c r="I176" t="s">
        <v>2026</v>
      </c>
    </row>
    <row r="177" spans="1:9" x14ac:dyDescent="0.25">
      <c r="A177">
        <v>176</v>
      </c>
      <c r="B177" t="s">
        <v>2155</v>
      </c>
      <c r="C177" t="s">
        <v>2391</v>
      </c>
      <c r="D177">
        <v>2017</v>
      </c>
      <c r="E177" t="s">
        <v>2420</v>
      </c>
      <c r="F177" t="s">
        <v>1932</v>
      </c>
      <c r="G177" t="s">
        <v>807</v>
      </c>
      <c r="H177" t="s">
        <v>2315</v>
      </c>
      <c r="I177" t="s">
        <v>1342</v>
      </c>
    </row>
    <row r="178" spans="1:9" x14ac:dyDescent="0.25">
      <c r="A178">
        <v>177</v>
      </c>
      <c r="B178" t="s">
        <v>2392</v>
      </c>
      <c r="C178" t="s">
        <v>2393</v>
      </c>
      <c r="D178">
        <v>2018</v>
      </c>
      <c r="E178" t="s">
        <v>2420</v>
      </c>
      <c r="F178" t="s">
        <v>1932</v>
      </c>
      <c r="G178" t="s">
        <v>1258</v>
      </c>
      <c r="H178" t="s">
        <v>2315</v>
      </c>
      <c r="I178" t="s">
        <v>340</v>
      </c>
    </row>
    <row r="179" spans="1:9" x14ac:dyDescent="0.25">
      <c r="A179">
        <v>178</v>
      </c>
      <c r="B179" t="s">
        <v>2394</v>
      </c>
      <c r="C179" t="s">
        <v>2395</v>
      </c>
      <c r="D179">
        <v>2018</v>
      </c>
      <c r="E179" t="s">
        <v>2420</v>
      </c>
      <c r="F179" t="s">
        <v>1932</v>
      </c>
      <c r="G179" t="s">
        <v>1268</v>
      </c>
      <c r="H179" t="s">
        <v>2315</v>
      </c>
      <c r="I179" t="s">
        <v>1934</v>
      </c>
    </row>
    <row r="180" spans="1:9" x14ac:dyDescent="0.25">
      <c r="A180">
        <v>179</v>
      </c>
      <c r="B180" t="s">
        <v>2396</v>
      </c>
      <c r="C180" t="s">
        <v>2397</v>
      </c>
      <c r="D180">
        <v>2018</v>
      </c>
      <c r="E180" t="s">
        <v>2420</v>
      </c>
      <c r="F180" t="s">
        <v>1932</v>
      </c>
      <c r="G180" t="s">
        <v>1278</v>
      </c>
      <c r="H180" t="s">
        <v>2315</v>
      </c>
      <c r="I180" t="s">
        <v>340</v>
      </c>
    </row>
    <row r="181" spans="1:9" x14ac:dyDescent="0.25">
      <c r="A181">
        <v>180</v>
      </c>
      <c r="B181" t="s">
        <v>2398</v>
      </c>
      <c r="C181" t="s">
        <v>2399</v>
      </c>
      <c r="D181">
        <v>2018</v>
      </c>
      <c r="E181" t="s">
        <v>2420</v>
      </c>
      <c r="F181" t="s">
        <v>1932</v>
      </c>
      <c r="G181" t="s">
        <v>2400</v>
      </c>
      <c r="H181" t="s">
        <v>2315</v>
      </c>
      <c r="I181" t="s">
        <v>999</v>
      </c>
    </row>
    <row r="182" spans="1:9" x14ac:dyDescent="0.25">
      <c r="A182">
        <v>181</v>
      </c>
      <c r="B182" t="s">
        <v>2401</v>
      </c>
      <c r="C182" t="s">
        <v>2402</v>
      </c>
      <c r="D182">
        <v>2018</v>
      </c>
      <c r="E182" t="s">
        <v>2420</v>
      </c>
      <c r="F182" t="s">
        <v>1951</v>
      </c>
      <c r="G182" t="s">
        <v>2403</v>
      </c>
      <c r="H182" t="s">
        <v>2315</v>
      </c>
      <c r="I182" t="s">
        <v>1934</v>
      </c>
    </row>
    <row r="183" spans="1:9" x14ac:dyDescent="0.25">
      <c r="A183">
        <v>182</v>
      </c>
      <c r="B183" t="s">
        <v>2404</v>
      </c>
      <c r="C183" t="s">
        <v>2405</v>
      </c>
      <c r="D183">
        <v>2017</v>
      </c>
      <c r="E183" t="s">
        <v>2420</v>
      </c>
      <c r="F183" t="s">
        <v>2345</v>
      </c>
      <c r="G183" t="s">
        <v>2406</v>
      </c>
      <c r="H183" t="s">
        <v>2315</v>
      </c>
      <c r="I183" t="s">
        <v>1934</v>
      </c>
    </row>
    <row r="184" spans="1:9" x14ac:dyDescent="0.25">
      <c r="A184">
        <v>183</v>
      </c>
      <c r="B184" t="s">
        <v>2407</v>
      </c>
      <c r="C184" t="s">
        <v>2408</v>
      </c>
      <c r="D184">
        <v>2019</v>
      </c>
      <c r="E184" t="s">
        <v>2420</v>
      </c>
      <c r="F184" t="s">
        <v>1932</v>
      </c>
      <c r="G184" t="s">
        <v>1284</v>
      </c>
      <c r="H184" t="s">
        <v>2315</v>
      </c>
      <c r="I184" t="s">
        <v>340</v>
      </c>
    </row>
    <row r="185" spans="1:9" x14ac:dyDescent="0.25">
      <c r="A185">
        <v>184</v>
      </c>
      <c r="B185" t="s">
        <v>2409</v>
      </c>
      <c r="C185" t="s">
        <v>2410</v>
      </c>
      <c r="D185">
        <v>2018</v>
      </c>
      <c r="E185" t="s">
        <v>2420</v>
      </c>
      <c r="F185" t="s">
        <v>1932</v>
      </c>
      <c r="G185" t="s">
        <v>1289</v>
      </c>
      <c r="H185" t="s">
        <v>2315</v>
      </c>
      <c r="I185" t="s">
        <v>1347</v>
      </c>
    </row>
    <row r="186" spans="1:9" x14ac:dyDescent="0.25">
      <c r="A186">
        <v>185</v>
      </c>
      <c r="B186" t="s">
        <v>2411</v>
      </c>
      <c r="C186" t="s">
        <v>2412</v>
      </c>
      <c r="D186">
        <v>2018</v>
      </c>
      <c r="E186" t="s">
        <v>2420</v>
      </c>
      <c r="F186" t="s">
        <v>1932</v>
      </c>
      <c r="G186" t="s">
        <v>2413</v>
      </c>
      <c r="H186" t="s">
        <v>2315</v>
      </c>
      <c r="I186" t="s">
        <v>340</v>
      </c>
    </row>
    <row r="187" spans="1:9" x14ac:dyDescent="0.25">
      <c r="A187">
        <v>186</v>
      </c>
      <c r="B187" t="s">
        <v>2414</v>
      </c>
      <c r="C187" t="s">
        <v>2415</v>
      </c>
      <c r="D187">
        <v>2017</v>
      </c>
      <c r="E187" t="s">
        <v>2420</v>
      </c>
      <c r="F187" t="s">
        <v>1932</v>
      </c>
      <c r="G187" t="s">
        <v>1296</v>
      </c>
      <c r="H187" t="s">
        <v>2315</v>
      </c>
      <c r="I187" t="s">
        <v>340</v>
      </c>
    </row>
    <row r="188" spans="1:9" x14ac:dyDescent="0.25">
      <c r="A188">
        <v>187</v>
      </c>
      <c r="B188" t="s">
        <v>2416</v>
      </c>
      <c r="C188" t="s">
        <v>2417</v>
      </c>
      <c r="D188">
        <v>1997</v>
      </c>
      <c r="E188" t="s">
        <v>30</v>
      </c>
      <c r="F188" t="s">
        <v>2212</v>
      </c>
      <c r="G188" t="s">
        <v>2418</v>
      </c>
      <c r="H188" t="s">
        <v>1942</v>
      </c>
      <c r="I188" t="s">
        <v>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3FFB5-946A-49A0-B721-104E0F3A7563}">
  <dimension ref="B1:BJ139"/>
  <sheetViews>
    <sheetView showGridLines="0" topLeftCell="AF1" zoomScale="85" zoomScaleNormal="85" workbookViewId="0">
      <selection activeCell="AJ27" sqref="AJ27"/>
    </sheetView>
  </sheetViews>
  <sheetFormatPr defaultRowHeight="15" x14ac:dyDescent="0.25"/>
  <cols>
    <col min="1" max="1" width="9.140625" style="70"/>
    <col min="2" max="2" width="25.140625" style="70" bestFit="1" customWidth="1"/>
    <col min="3" max="3" width="22.5703125" style="70" bestFit="1" customWidth="1"/>
    <col min="4" max="4" width="21.85546875" style="70" bestFit="1" customWidth="1"/>
    <col min="5" max="5" width="7.85546875" style="70" bestFit="1" customWidth="1"/>
    <col min="6" max="6" width="9.140625" style="70"/>
    <col min="7" max="7" width="25.140625" style="70" bestFit="1" customWidth="1"/>
    <col min="8" max="8" width="22.5703125" style="70" bestFit="1" customWidth="1"/>
    <col min="9" max="9" width="21.85546875" style="70" bestFit="1" customWidth="1"/>
    <col min="10" max="10" width="12.85546875" style="70" bestFit="1" customWidth="1"/>
    <col min="11" max="11" width="7.85546875" style="70" bestFit="1" customWidth="1"/>
    <col min="12" max="12" width="9.140625" style="70"/>
    <col min="13" max="13" width="25.140625" style="70" bestFit="1" customWidth="1"/>
    <col min="14" max="16" width="22.5703125" style="70" bestFit="1" customWidth="1"/>
    <col min="17" max="17" width="7.85546875" style="70" bestFit="1" customWidth="1"/>
    <col min="18" max="18" width="9.140625" style="70"/>
    <col min="19" max="19" width="25.140625" style="70" bestFit="1" customWidth="1"/>
    <col min="20" max="20" width="22.5703125" style="70" bestFit="1" customWidth="1"/>
    <col min="21" max="21" width="12.85546875" style="70" bestFit="1" customWidth="1"/>
    <col min="22" max="22" width="7.85546875" style="70" bestFit="1" customWidth="1"/>
    <col min="23" max="23" width="9.140625" style="70"/>
    <col min="24" max="24" width="25.140625" style="70" bestFit="1" customWidth="1"/>
    <col min="25" max="25" width="22.5703125" style="70" bestFit="1" customWidth="1"/>
    <col min="26" max="26" width="21.85546875" style="70" bestFit="1" customWidth="1"/>
    <col min="27" max="27" width="12.85546875" style="70" bestFit="1" customWidth="1"/>
    <col min="28" max="28" width="7.85546875" style="70" bestFit="1" customWidth="1"/>
    <col min="29" max="29" width="9.140625" style="70"/>
    <col min="30" max="30" width="25.140625" style="70" bestFit="1" customWidth="1"/>
    <col min="31" max="31" width="22.5703125" style="70" bestFit="1" customWidth="1"/>
    <col min="32" max="32" width="21.85546875" style="70" bestFit="1" customWidth="1"/>
    <col min="33" max="33" width="12.85546875" style="70" bestFit="1" customWidth="1"/>
    <col min="34" max="34" width="7.85546875" style="70" bestFit="1" customWidth="1"/>
    <col min="35" max="35" width="9.140625" style="70"/>
    <col min="36" max="36" width="25.140625" style="70" bestFit="1" customWidth="1"/>
    <col min="37" max="37" width="22.5703125" style="70" bestFit="1" customWidth="1"/>
    <col min="38" max="38" width="21.85546875" style="70" bestFit="1" customWidth="1"/>
    <col min="39" max="39" width="12.85546875" style="70" bestFit="1" customWidth="1"/>
    <col min="40" max="40" width="7.85546875" style="70" bestFit="1" customWidth="1"/>
    <col min="41" max="41" width="9.140625" style="70"/>
    <col min="42" max="42" width="25.140625" style="70" bestFit="1" customWidth="1"/>
    <col min="43" max="43" width="22.5703125" style="70" bestFit="1" customWidth="1"/>
    <col min="44" max="44" width="21.85546875" style="70" bestFit="1" customWidth="1"/>
    <col min="45" max="45" width="12.85546875" style="70" bestFit="1" customWidth="1"/>
    <col min="46" max="46" width="7.85546875" style="70" bestFit="1" customWidth="1"/>
    <col min="47" max="47" width="9.140625" style="70"/>
    <col min="48" max="48" width="25.140625" style="70" bestFit="1" customWidth="1"/>
    <col min="49" max="49" width="22.5703125" style="70" bestFit="1" customWidth="1"/>
    <col min="50" max="50" width="21.85546875" style="70" bestFit="1" customWidth="1"/>
    <col min="51" max="51" width="12.85546875" style="70" bestFit="1" customWidth="1"/>
    <col min="52" max="52" width="25.140625" style="70" bestFit="1" customWidth="1"/>
    <col min="53" max="53" width="22.5703125" style="70" bestFit="1" customWidth="1"/>
    <col min="54" max="54" width="21.85546875" style="70" bestFit="1" customWidth="1"/>
    <col min="55" max="55" width="9.140625" style="70"/>
    <col min="56" max="56" width="25.140625" style="70" bestFit="1" customWidth="1"/>
    <col min="57" max="57" width="22.5703125" style="70" bestFit="1" customWidth="1"/>
    <col min="58" max="58" width="21.85546875" style="70" bestFit="1" customWidth="1"/>
    <col min="59" max="59" width="9.140625" style="70"/>
    <col min="60" max="60" width="25.140625" style="70" bestFit="1" customWidth="1"/>
    <col min="61" max="61" width="22.5703125" style="70" bestFit="1" customWidth="1"/>
    <col min="62" max="62" width="21.85546875" style="70" bestFit="1" customWidth="1"/>
    <col min="63" max="16384" width="9.140625" style="70"/>
  </cols>
  <sheetData>
    <row r="1" spans="2:62" customFormat="1" x14ac:dyDescent="0.25"/>
    <row r="2" spans="2:62" customFormat="1" x14ac:dyDescent="0.25">
      <c r="B2" t="s">
        <v>1913</v>
      </c>
      <c r="G2" t="s">
        <v>1913</v>
      </c>
      <c r="M2" t="s">
        <v>1913</v>
      </c>
      <c r="S2" t="s">
        <v>1913</v>
      </c>
      <c r="X2" t="s">
        <v>1913</v>
      </c>
      <c r="AD2" t="s">
        <v>1913</v>
      </c>
      <c r="AJ2" t="s">
        <v>1913</v>
      </c>
      <c r="AP2" t="s">
        <v>1913</v>
      </c>
      <c r="AV2" t="s">
        <v>1913</v>
      </c>
      <c r="AZ2" t="s">
        <v>1913</v>
      </c>
      <c r="BD2" t="s">
        <v>1913</v>
      </c>
      <c r="BH2" t="s">
        <v>1913</v>
      </c>
    </row>
    <row r="3" spans="2:62" customFormat="1" x14ac:dyDescent="0.25"/>
    <row r="4" spans="2:62" customFormat="1" ht="23.25" x14ac:dyDescent="0.35">
      <c r="B4" s="66" t="s">
        <v>32</v>
      </c>
      <c r="G4" s="67" t="s">
        <v>334</v>
      </c>
      <c r="M4" s="66" t="s">
        <v>350</v>
      </c>
      <c r="S4" s="67" t="s">
        <v>1401</v>
      </c>
      <c r="X4" s="72" t="s">
        <v>87</v>
      </c>
      <c r="AD4" s="72" t="s">
        <v>468</v>
      </c>
      <c r="AJ4" s="72" t="s">
        <v>1923</v>
      </c>
      <c r="AP4" s="72" t="s">
        <v>1922</v>
      </c>
      <c r="AV4" s="67" t="s">
        <v>1924</v>
      </c>
      <c r="AZ4" s="73" t="s">
        <v>1921</v>
      </c>
      <c r="BD4" s="73" t="s">
        <v>538</v>
      </c>
      <c r="BH4" s="67" t="s">
        <v>1019</v>
      </c>
    </row>
    <row r="5" spans="2:62" customFormat="1" x14ac:dyDescent="0.25"/>
    <row r="6" spans="2:62" customFormat="1" x14ac:dyDescent="0.25">
      <c r="B6" t="s">
        <v>1899</v>
      </c>
      <c r="G6" t="s">
        <v>1899</v>
      </c>
      <c r="M6" t="s">
        <v>1899</v>
      </c>
      <c r="S6" t="s">
        <v>1899</v>
      </c>
      <c r="X6" t="s">
        <v>1899</v>
      </c>
      <c r="AD6" t="s">
        <v>1899</v>
      </c>
      <c r="AJ6" t="s">
        <v>1899</v>
      </c>
      <c r="AP6" t="s">
        <v>1899</v>
      </c>
      <c r="AV6" t="s">
        <v>1899</v>
      </c>
      <c r="AZ6" t="s">
        <v>1899</v>
      </c>
      <c r="BD6" t="s">
        <v>1899</v>
      </c>
      <c r="BH6" t="s">
        <v>1899</v>
      </c>
    </row>
    <row r="7" spans="2:62" customFormat="1" ht="15.75" thickBot="1" x14ac:dyDescent="0.3"/>
    <row r="8" spans="2:62" customFormat="1" x14ac:dyDescent="0.25">
      <c r="B8" s="64"/>
      <c r="C8" s="64" t="s">
        <v>1900</v>
      </c>
      <c r="D8" s="64" t="s">
        <v>1901</v>
      </c>
      <c r="G8" s="64"/>
      <c r="H8" s="64" t="s">
        <v>1900</v>
      </c>
      <c r="I8" s="64" t="s">
        <v>1901</v>
      </c>
      <c r="M8" s="64"/>
      <c r="N8" s="64" t="s">
        <v>1900</v>
      </c>
      <c r="O8" s="64" t="s">
        <v>1901</v>
      </c>
      <c r="S8" s="64"/>
      <c r="T8" s="64" t="s">
        <v>1900</v>
      </c>
      <c r="U8" s="64" t="s">
        <v>1901</v>
      </c>
      <c r="X8" s="64"/>
      <c r="Y8" s="64" t="s">
        <v>1900</v>
      </c>
      <c r="Z8" s="64" t="s">
        <v>1901</v>
      </c>
      <c r="AD8" s="64"/>
      <c r="AE8" s="64" t="s">
        <v>1900</v>
      </c>
      <c r="AF8" s="64" t="s">
        <v>1901</v>
      </c>
      <c r="AJ8" s="64"/>
      <c r="AK8" s="64" t="s">
        <v>1900</v>
      </c>
      <c r="AL8" s="64" t="s">
        <v>1901</v>
      </c>
      <c r="AP8" s="64"/>
      <c r="AQ8" s="64" t="s">
        <v>1900</v>
      </c>
      <c r="AR8" s="64" t="s">
        <v>1901</v>
      </c>
      <c r="AV8" s="64"/>
      <c r="AW8" s="64" t="s">
        <v>1900</v>
      </c>
      <c r="AX8" s="64" t="s">
        <v>1901</v>
      </c>
      <c r="AZ8" s="64"/>
      <c r="BA8" s="64" t="s">
        <v>1900</v>
      </c>
      <c r="BB8" s="64" t="s">
        <v>1901</v>
      </c>
      <c r="BD8" s="64"/>
      <c r="BE8" s="64" t="s">
        <v>1900</v>
      </c>
      <c r="BF8" s="64" t="s">
        <v>1901</v>
      </c>
      <c r="BH8" s="64"/>
      <c r="BI8" s="64" t="s">
        <v>1900</v>
      </c>
      <c r="BJ8" s="64" t="s">
        <v>1901</v>
      </c>
    </row>
    <row r="9" spans="2:62" customFormat="1" x14ac:dyDescent="0.25">
      <c r="B9" s="62" t="s">
        <v>1902</v>
      </c>
      <c r="C9" s="62">
        <v>0.190729465982586</v>
      </c>
      <c r="D9" s="62">
        <v>0</v>
      </c>
      <c r="G9" s="62" t="s">
        <v>1902</v>
      </c>
      <c r="H9" s="62">
        <v>1.4377216404336871E-3</v>
      </c>
      <c r="I9" s="62">
        <v>0</v>
      </c>
      <c r="M9" s="62" t="s">
        <v>1902</v>
      </c>
      <c r="N9" s="62">
        <v>5.3159129645266451E-2</v>
      </c>
      <c r="O9" s="62">
        <v>0</v>
      </c>
      <c r="S9" s="62" t="s">
        <v>1902</v>
      </c>
      <c r="T9" s="62">
        <v>7.7423144743435381E-6</v>
      </c>
      <c r="U9" s="62">
        <v>0</v>
      </c>
      <c r="X9" s="62" t="s">
        <v>1902</v>
      </c>
      <c r="Y9" s="62">
        <v>7.8365257248565495E-2</v>
      </c>
      <c r="Z9" s="62">
        <v>0</v>
      </c>
      <c r="AD9" s="62" t="s">
        <v>1902</v>
      </c>
      <c r="AE9" s="62">
        <v>7.3363413597144086E-2</v>
      </c>
      <c r="AF9" s="62">
        <v>0</v>
      </c>
      <c r="AJ9" s="62" t="s">
        <v>1902</v>
      </c>
      <c r="AK9" s="62">
        <v>3.7769719442948199E-2</v>
      </c>
      <c r="AL9" s="62">
        <v>0</v>
      </c>
      <c r="AP9" s="62" t="s">
        <v>1902</v>
      </c>
      <c r="AQ9" s="62">
        <v>1.1117153337270993E-4</v>
      </c>
      <c r="AR9" s="62">
        <v>0</v>
      </c>
      <c r="AV9" s="62" t="s">
        <v>1902</v>
      </c>
      <c r="AW9" s="62">
        <v>5.0692247141808422E-2</v>
      </c>
      <c r="AX9" s="62">
        <v>0</v>
      </c>
      <c r="AZ9" s="62" t="s">
        <v>1902</v>
      </c>
      <c r="BA9" s="62">
        <v>3.6599623867002815E-2</v>
      </c>
      <c r="BB9" s="62">
        <v>0</v>
      </c>
      <c r="BD9" s="62" t="s">
        <v>1902</v>
      </c>
      <c r="BE9" s="62">
        <v>7.5944596137316259E-2</v>
      </c>
      <c r="BF9" s="62">
        <v>0</v>
      </c>
      <c r="BH9" s="62" t="s">
        <v>1902</v>
      </c>
      <c r="BI9" s="62">
        <v>3.5168193938220932E-2</v>
      </c>
      <c r="BJ9" s="62">
        <v>0</v>
      </c>
    </row>
    <row r="10" spans="2:62" customFormat="1" x14ac:dyDescent="0.25">
      <c r="B10" s="62" t="s">
        <v>1903</v>
      </c>
      <c r="C10" s="62">
        <v>9.2745283321306188E-2</v>
      </c>
      <c r="D10" s="62">
        <v>0</v>
      </c>
      <c r="G10" s="62" t="s">
        <v>1903</v>
      </c>
      <c r="H10" s="62">
        <v>1.9183319149996389E-4</v>
      </c>
      <c r="I10" s="62">
        <v>0</v>
      </c>
      <c r="M10" s="62" t="s">
        <v>1903</v>
      </c>
      <c r="N10" s="62">
        <v>1.7320623714593083E-2</v>
      </c>
      <c r="O10" s="62">
        <v>0</v>
      </c>
      <c r="S10" s="62" t="s">
        <v>1903</v>
      </c>
      <c r="T10" s="62">
        <v>4.1498439695134159E-10</v>
      </c>
      <c r="U10" s="62">
        <v>0</v>
      </c>
      <c r="X10" s="62" t="s">
        <v>1903</v>
      </c>
      <c r="Y10" s="62">
        <v>4.6241669893922518E-2</v>
      </c>
      <c r="Z10" s="62">
        <v>0</v>
      </c>
      <c r="AD10" s="62" t="s">
        <v>1903</v>
      </c>
      <c r="AE10" s="62">
        <v>2.4998170831034793E-2</v>
      </c>
      <c r="AF10" s="62">
        <v>0</v>
      </c>
      <c r="AJ10" s="62" t="s">
        <v>1903</v>
      </c>
      <c r="AK10" s="62">
        <v>4.0881726958002752E-3</v>
      </c>
      <c r="AL10" s="62">
        <v>0</v>
      </c>
      <c r="AP10" s="62" t="s">
        <v>1903</v>
      </c>
      <c r="AQ10" s="62">
        <v>3.2688948998614826E-8</v>
      </c>
      <c r="AR10" s="62">
        <v>0</v>
      </c>
      <c r="AV10" s="62" t="s">
        <v>1903</v>
      </c>
      <c r="AW10" s="62">
        <v>1.2788787981225565E-2</v>
      </c>
      <c r="AX10" s="62">
        <v>0</v>
      </c>
      <c r="AZ10" s="62" t="s">
        <v>1903</v>
      </c>
      <c r="BA10" s="62">
        <v>1.1100599099735382E-2</v>
      </c>
      <c r="BB10" s="62">
        <v>0</v>
      </c>
      <c r="BD10" s="62" t="s">
        <v>1903</v>
      </c>
      <c r="BE10" s="62">
        <v>3.2937406667510986E-2</v>
      </c>
      <c r="BF10" s="62">
        <v>0</v>
      </c>
      <c r="BH10" s="62" t="s">
        <v>1903</v>
      </c>
      <c r="BI10" s="62">
        <v>5.5890008727262465E-3</v>
      </c>
      <c r="BJ10" s="62">
        <v>0</v>
      </c>
    </row>
    <row r="11" spans="2:62" customFormat="1" x14ac:dyDescent="0.25">
      <c r="B11" s="62" t="s">
        <v>1904</v>
      </c>
      <c r="C11" s="62">
        <v>24</v>
      </c>
      <c r="D11" s="62">
        <v>24</v>
      </c>
      <c r="G11" s="62" t="s">
        <v>1904</v>
      </c>
      <c r="H11" s="62">
        <v>12</v>
      </c>
      <c r="I11" s="62">
        <v>24</v>
      </c>
      <c r="M11" s="62" t="s">
        <v>1904</v>
      </c>
      <c r="N11" s="62">
        <v>45</v>
      </c>
      <c r="O11" s="62">
        <v>24</v>
      </c>
      <c r="S11" s="62" t="s">
        <v>1904</v>
      </c>
      <c r="T11" s="62">
        <v>14</v>
      </c>
      <c r="U11" s="62">
        <v>24</v>
      </c>
      <c r="X11" s="62" t="s">
        <v>1904</v>
      </c>
      <c r="Y11" s="62">
        <v>35</v>
      </c>
      <c r="Z11" s="62">
        <v>24</v>
      </c>
      <c r="AD11" s="62" t="s">
        <v>1904</v>
      </c>
      <c r="AE11" s="62">
        <v>40</v>
      </c>
      <c r="AF11" s="62">
        <v>24</v>
      </c>
      <c r="AJ11" s="62" t="s">
        <v>1904</v>
      </c>
      <c r="AK11" s="62">
        <v>82</v>
      </c>
      <c r="AL11" s="62">
        <v>24</v>
      </c>
      <c r="AP11" s="62" t="s">
        <v>1904</v>
      </c>
      <c r="AQ11" s="62">
        <v>20</v>
      </c>
      <c r="AR11" s="62">
        <v>24</v>
      </c>
      <c r="AV11" s="62" t="s">
        <v>1904</v>
      </c>
      <c r="AW11" s="62">
        <v>16</v>
      </c>
      <c r="AX11" s="62">
        <v>24</v>
      </c>
      <c r="AZ11" s="62" t="s">
        <v>1904</v>
      </c>
      <c r="BA11" s="62">
        <v>43</v>
      </c>
      <c r="BB11" s="62">
        <v>24</v>
      </c>
      <c r="BD11" s="62" t="s">
        <v>1904</v>
      </c>
      <c r="BE11" s="62">
        <v>113</v>
      </c>
      <c r="BF11" s="62">
        <v>24</v>
      </c>
      <c r="BH11" s="62" t="s">
        <v>1904</v>
      </c>
      <c r="BI11" s="62">
        <v>4</v>
      </c>
      <c r="BJ11" s="62">
        <v>24</v>
      </c>
    </row>
    <row r="12" spans="2:62" customFormat="1" x14ac:dyDescent="0.25">
      <c r="B12" s="62" t="s">
        <v>1905</v>
      </c>
      <c r="C12" s="62">
        <v>0</v>
      </c>
      <c r="D12" s="62"/>
      <c r="G12" s="62" t="s">
        <v>1905</v>
      </c>
      <c r="H12" s="62">
        <v>0</v>
      </c>
      <c r="I12" s="62"/>
      <c r="M12" s="62" t="s">
        <v>1905</v>
      </c>
      <c r="N12" s="62">
        <v>0</v>
      </c>
      <c r="O12" s="62"/>
      <c r="S12" s="62" t="s">
        <v>1905</v>
      </c>
      <c r="T12" s="62">
        <v>0</v>
      </c>
      <c r="U12" s="62"/>
      <c r="X12" s="62" t="s">
        <v>1905</v>
      </c>
      <c r="Y12" s="62">
        <v>0</v>
      </c>
      <c r="Z12" s="62"/>
      <c r="AD12" s="62" t="s">
        <v>1905</v>
      </c>
      <c r="AE12" s="62">
        <v>0</v>
      </c>
      <c r="AF12" s="62"/>
      <c r="AJ12" s="62" t="s">
        <v>1905</v>
      </c>
      <c r="AK12" s="62">
        <v>0</v>
      </c>
      <c r="AL12" s="62"/>
      <c r="AP12" s="62" t="s">
        <v>1905</v>
      </c>
      <c r="AQ12" s="62">
        <v>0</v>
      </c>
      <c r="AR12" s="62"/>
      <c r="AV12" s="62" t="s">
        <v>1905</v>
      </c>
      <c r="AW12" s="62">
        <v>0</v>
      </c>
      <c r="AX12" s="62"/>
      <c r="AZ12" s="62" t="s">
        <v>1905</v>
      </c>
      <c r="BA12" s="62">
        <v>0</v>
      </c>
      <c r="BB12" s="62"/>
      <c r="BD12" s="62" t="s">
        <v>1905</v>
      </c>
      <c r="BE12" s="62">
        <v>0</v>
      </c>
      <c r="BF12" s="62"/>
      <c r="BH12" s="62" t="s">
        <v>1905</v>
      </c>
      <c r="BI12" s="62">
        <v>0</v>
      </c>
      <c r="BJ12" s="62"/>
    </row>
    <row r="13" spans="2:62" customFormat="1" x14ac:dyDescent="0.25">
      <c r="B13" s="62" t="s">
        <v>1906</v>
      </c>
      <c r="C13" s="62">
        <v>23</v>
      </c>
      <c r="D13" s="62"/>
      <c r="G13" s="62" t="s">
        <v>1906</v>
      </c>
      <c r="H13" s="62">
        <v>11</v>
      </c>
      <c r="I13" s="62"/>
      <c r="M13" s="62" t="s">
        <v>1906</v>
      </c>
      <c r="N13" s="62">
        <v>44</v>
      </c>
      <c r="O13" s="62"/>
      <c r="S13" s="62" t="s">
        <v>1906</v>
      </c>
      <c r="T13" s="62">
        <v>13</v>
      </c>
      <c r="U13" s="62"/>
      <c r="X13" s="62" t="s">
        <v>1906</v>
      </c>
      <c r="Y13" s="62">
        <v>34</v>
      </c>
      <c r="Z13" s="62"/>
      <c r="AD13" s="62" t="s">
        <v>1906</v>
      </c>
      <c r="AE13" s="62">
        <v>39</v>
      </c>
      <c r="AF13" s="62"/>
      <c r="AJ13" s="62" t="s">
        <v>1906</v>
      </c>
      <c r="AK13" s="62">
        <v>81</v>
      </c>
      <c r="AL13" s="62"/>
      <c r="AP13" s="62" t="s">
        <v>1906</v>
      </c>
      <c r="AQ13" s="62">
        <v>19</v>
      </c>
      <c r="AR13" s="62"/>
      <c r="AV13" s="62" t="s">
        <v>1906</v>
      </c>
      <c r="AW13" s="62">
        <v>15</v>
      </c>
      <c r="AX13" s="62"/>
      <c r="AZ13" s="62" t="s">
        <v>1906</v>
      </c>
      <c r="BA13" s="62">
        <v>42</v>
      </c>
      <c r="BB13" s="62"/>
      <c r="BD13" s="62" t="s">
        <v>1906</v>
      </c>
      <c r="BE13" s="62">
        <v>112</v>
      </c>
      <c r="BF13" s="62"/>
      <c r="BH13" s="62" t="s">
        <v>1906</v>
      </c>
      <c r="BI13" s="62">
        <v>3</v>
      </c>
      <c r="BJ13" s="62"/>
    </row>
    <row r="14" spans="2:62" customFormat="1" x14ac:dyDescent="0.25">
      <c r="B14" s="62" t="s">
        <v>1907</v>
      </c>
      <c r="C14" s="62">
        <v>3.0681564242611294</v>
      </c>
      <c r="D14" s="62"/>
      <c r="G14" s="62" t="s">
        <v>1907</v>
      </c>
      <c r="H14" s="62">
        <v>0.359586647459949</v>
      </c>
      <c r="I14" s="62"/>
      <c r="M14" s="62" t="s">
        <v>1907</v>
      </c>
      <c r="N14" s="62">
        <v>2.7095823534127805</v>
      </c>
      <c r="O14" s="62"/>
      <c r="S14" s="62" t="s">
        <v>1907</v>
      </c>
      <c r="T14" s="62">
        <v>1.422063341717638</v>
      </c>
      <c r="U14" s="62"/>
      <c r="X14" s="62" t="s">
        <v>1907</v>
      </c>
      <c r="Y14" s="62">
        <v>2.155960656242113</v>
      </c>
      <c r="Z14" s="62"/>
      <c r="AD14" s="62" t="s">
        <v>1907</v>
      </c>
      <c r="AE14" s="62">
        <v>2.9346439050407169</v>
      </c>
      <c r="AF14" s="62"/>
      <c r="AJ14" s="62" t="s">
        <v>1907</v>
      </c>
      <c r="AK14" s="62">
        <v>5.3491659122915003</v>
      </c>
      <c r="AL14" s="62"/>
      <c r="AP14" s="62" t="s">
        <v>1907</v>
      </c>
      <c r="AQ14" s="62">
        <v>2.7498443680601024</v>
      </c>
      <c r="AR14" s="62"/>
      <c r="AV14" s="62" t="s">
        <v>1907</v>
      </c>
      <c r="AW14" s="62">
        <v>1.7930270485501218</v>
      </c>
      <c r="AX14" s="62"/>
      <c r="AZ14" s="62" t="s">
        <v>1907</v>
      </c>
      <c r="BA14" s="62">
        <v>2.2779156629893551</v>
      </c>
      <c r="BB14" s="62"/>
      <c r="BD14" s="62" t="s">
        <v>1907</v>
      </c>
      <c r="BE14" s="62">
        <v>4.4482726388397875</v>
      </c>
      <c r="BF14" s="62"/>
      <c r="BH14" s="62" t="s">
        <v>1907</v>
      </c>
      <c r="BI14" s="62">
        <v>0.94083393293039974</v>
      </c>
      <c r="BJ14" s="62"/>
    </row>
    <row r="15" spans="2:62" customFormat="1" x14ac:dyDescent="0.25">
      <c r="B15" s="62" t="s">
        <v>1908</v>
      </c>
      <c r="C15" s="62">
        <v>2.7213025689190058E-3</v>
      </c>
      <c r="D15" s="62"/>
      <c r="G15" s="62" t="s">
        <v>1908</v>
      </c>
      <c r="H15" s="62">
        <v>0.36298215801902567</v>
      </c>
      <c r="I15" s="62"/>
      <c r="M15" s="62" t="s">
        <v>1908</v>
      </c>
      <c r="N15" s="62">
        <v>4.7824241439509921E-3</v>
      </c>
      <c r="O15" s="62"/>
      <c r="S15" s="62" t="s">
        <v>1908</v>
      </c>
      <c r="T15" s="62">
        <v>8.9277579905601104E-2</v>
      </c>
      <c r="U15" s="62"/>
      <c r="X15" s="62" t="s">
        <v>1908</v>
      </c>
      <c r="Y15" s="62">
        <v>1.912566055923625E-2</v>
      </c>
      <c r="Z15" s="62"/>
      <c r="AD15" s="62" t="s">
        <v>1908</v>
      </c>
      <c r="AE15" s="62">
        <v>2.7855400171783269E-3</v>
      </c>
      <c r="AF15" s="62"/>
      <c r="AJ15" s="62" t="s">
        <v>1908</v>
      </c>
      <c r="AK15" s="62">
        <v>4.0028053752582505E-7</v>
      </c>
      <c r="AL15" s="62"/>
      <c r="AP15" s="62" t="s">
        <v>1908</v>
      </c>
      <c r="AQ15" s="62">
        <v>6.3696316613649513E-3</v>
      </c>
      <c r="AR15" s="62"/>
      <c r="AV15" s="62" t="s">
        <v>1908</v>
      </c>
      <c r="AW15" s="62">
        <v>4.657652046488276E-2</v>
      </c>
      <c r="AX15" s="62"/>
      <c r="AZ15" s="62" t="s">
        <v>1908</v>
      </c>
      <c r="BA15" s="62">
        <v>1.3942103231142375E-2</v>
      </c>
      <c r="BB15" s="62"/>
      <c r="BD15" s="62" t="s">
        <v>1908</v>
      </c>
      <c r="BE15" s="62">
        <v>1.0256192285178402E-5</v>
      </c>
      <c r="BF15" s="62"/>
      <c r="BH15" s="62" t="s">
        <v>1908</v>
      </c>
      <c r="BI15" s="62">
        <v>0.20809887193210663</v>
      </c>
      <c r="BJ15" s="62"/>
    </row>
    <row r="16" spans="2:62" customFormat="1" x14ac:dyDescent="0.25">
      <c r="B16" s="62" t="s">
        <v>1909</v>
      </c>
      <c r="C16" s="62">
        <v>1.7138715277470482</v>
      </c>
      <c r="D16" s="62"/>
      <c r="G16" s="62" t="s">
        <v>1909</v>
      </c>
      <c r="H16" s="62">
        <v>1.7958848187040437</v>
      </c>
      <c r="I16" s="62"/>
      <c r="M16" s="62" t="s">
        <v>1909</v>
      </c>
      <c r="N16" s="62">
        <v>1.680229976572116</v>
      </c>
      <c r="O16" s="62"/>
      <c r="S16" s="62" t="s">
        <v>1909</v>
      </c>
      <c r="T16" s="62">
        <v>1.7709333959868729</v>
      </c>
      <c r="U16" s="62"/>
      <c r="X16" s="62" t="s">
        <v>1909</v>
      </c>
      <c r="Y16" s="62">
        <v>1.6909242551868542</v>
      </c>
      <c r="Z16" s="62"/>
      <c r="AD16" s="62" t="s">
        <v>1909</v>
      </c>
      <c r="AE16" s="62">
        <v>1.6848751217112248</v>
      </c>
      <c r="AF16" s="62"/>
      <c r="AJ16" s="62" t="s">
        <v>1909</v>
      </c>
      <c r="AK16" s="62">
        <v>1.6638839129226006</v>
      </c>
      <c r="AL16" s="62"/>
      <c r="AP16" s="62" t="s">
        <v>1909</v>
      </c>
      <c r="AQ16" s="62">
        <v>1.7291328115213698</v>
      </c>
      <c r="AR16" s="62"/>
      <c r="AV16" s="62" t="s">
        <v>1909</v>
      </c>
      <c r="AW16" s="62">
        <v>1.7530503556925723</v>
      </c>
      <c r="AX16" s="62"/>
      <c r="AZ16" s="62" t="s">
        <v>1909</v>
      </c>
      <c r="BA16" s="62">
        <v>1.6819523574675355</v>
      </c>
      <c r="BB16" s="62"/>
      <c r="BD16" s="62" t="s">
        <v>1909</v>
      </c>
      <c r="BE16" s="62">
        <v>1.6585726287880238</v>
      </c>
      <c r="BF16" s="62"/>
      <c r="BH16" s="62" t="s">
        <v>1909</v>
      </c>
      <c r="BI16" s="62">
        <v>2.3533634348018233</v>
      </c>
      <c r="BJ16" s="62"/>
    </row>
    <row r="17" spans="2:62" customFormat="1" x14ac:dyDescent="0.25">
      <c r="B17" s="62" t="s">
        <v>1910</v>
      </c>
      <c r="C17" s="62">
        <v>5.4426051378380115E-3</v>
      </c>
      <c r="D17" s="62"/>
      <c r="G17" s="62" t="s">
        <v>1910</v>
      </c>
      <c r="H17" s="62">
        <v>0.72596431603805134</v>
      </c>
      <c r="I17" s="62"/>
      <c r="M17" s="62" t="s">
        <v>1910</v>
      </c>
      <c r="N17" s="62">
        <v>9.5648482879019843E-3</v>
      </c>
      <c r="O17" s="62"/>
      <c r="S17" s="62" t="s">
        <v>1910</v>
      </c>
      <c r="T17" s="62">
        <v>0.17855515981120221</v>
      </c>
      <c r="U17" s="62"/>
      <c r="X17" s="62" t="s">
        <v>1910</v>
      </c>
      <c r="Y17" s="62">
        <v>3.82513211184725E-2</v>
      </c>
      <c r="Z17" s="62"/>
      <c r="AD17" s="62" t="s">
        <v>1910</v>
      </c>
      <c r="AE17" s="62">
        <v>5.5710800343566538E-3</v>
      </c>
      <c r="AF17" s="62"/>
      <c r="AJ17" s="62" t="s">
        <v>1910</v>
      </c>
      <c r="AK17" s="62">
        <v>8.0056107505165011E-7</v>
      </c>
      <c r="AL17" s="62"/>
      <c r="AP17" s="62" t="s">
        <v>1910</v>
      </c>
      <c r="AQ17" s="62">
        <v>1.2739263322729903E-2</v>
      </c>
      <c r="AR17" s="62"/>
      <c r="AV17" s="62" t="s">
        <v>1910</v>
      </c>
      <c r="AW17" s="62">
        <v>9.3153040929765521E-2</v>
      </c>
      <c r="AX17" s="62"/>
      <c r="AZ17" s="62" t="s">
        <v>1910</v>
      </c>
      <c r="BA17" s="62">
        <v>2.788420646228475E-2</v>
      </c>
      <c r="BB17" s="62"/>
      <c r="BD17" s="62" t="s">
        <v>1910</v>
      </c>
      <c r="BE17" s="62">
        <v>2.0512384570356804E-5</v>
      </c>
      <c r="BF17" s="62"/>
      <c r="BH17" s="62" t="s">
        <v>1910</v>
      </c>
      <c r="BI17" s="62">
        <v>0.41619774386421327</v>
      </c>
      <c r="BJ17" s="62"/>
    </row>
    <row r="18" spans="2:62" customFormat="1" ht="15.75" thickBot="1" x14ac:dyDescent="0.3">
      <c r="B18" s="63" t="s">
        <v>1911</v>
      </c>
      <c r="C18" s="63">
        <v>2.0686576104190491</v>
      </c>
      <c r="D18" s="63"/>
      <c r="G18" s="63" t="s">
        <v>1911</v>
      </c>
      <c r="H18" s="63">
        <v>2.2009851600916384</v>
      </c>
      <c r="I18" s="63"/>
      <c r="M18" s="63" t="s">
        <v>1911</v>
      </c>
      <c r="N18" s="63">
        <v>2.0153675744437649</v>
      </c>
      <c r="O18" s="63"/>
      <c r="S18" s="63" t="s">
        <v>1911</v>
      </c>
      <c r="T18" s="63">
        <v>2.1603686564627926</v>
      </c>
      <c r="U18" s="63"/>
      <c r="X18" s="63" t="s">
        <v>1911</v>
      </c>
      <c r="Y18" s="63">
        <v>2.0322445093177191</v>
      </c>
      <c r="Z18" s="63"/>
      <c r="AD18" s="63" t="s">
        <v>1911</v>
      </c>
      <c r="AE18" s="63">
        <v>2.0226909200367595</v>
      </c>
      <c r="AF18" s="63"/>
      <c r="AJ18" s="63" t="s">
        <v>1911</v>
      </c>
      <c r="AK18" s="63">
        <v>1.9896863234569038</v>
      </c>
      <c r="AL18" s="63"/>
      <c r="AP18" s="63" t="s">
        <v>1911</v>
      </c>
      <c r="AQ18" s="63">
        <v>2.0930240544083096</v>
      </c>
      <c r="AR18" s="63"/>
      <c r="AV18" s="63" t="s">
        <v>1911</v>
      </c>
      <c r="AW18" s="63">
        <v>2.1314495455597742</v>
      </c>
      <c r="AX18" s="63"/>
      <c r="AZ18" s="63" t="s">
        <v>1911</v>
      </c>
      <c r="BA18" s="63">
        <v>2.0180817028184461</v>
      </c>
      <c r="BB18" s="63"/>
      <c r="BD18" s="63" t="s">
        <v>1911</v>
      </c>
      <c r="BE18" s="63">
        <v>1.9813718148763031</v>
      </c>
      <c r="BF18" s="63"/>
      <c r="BH18" s="63" t="s">
        <v>1911</v>
      </c>
      <c r="BI18" s="63">
        <v>3.1824463052837091</v>
      </c>
      <c r="BJ18" s="63"/>
    </row>
    <row r="19" spans="2:62" customFormat="1" x14ac:dyDescent="0.25"/>
    <row r="20" spans="2:62" customFormat="1" x14ac:dyDescent="0.25"/>
    <row r="21" spans="2:62" customFormat="1" x14ac:dyDescent="0.25">
      <c r="B21" s="34" t="s">
        <v>1823</v>
      </c>
      <c r="C21" t="s">
        <v>1427</v>
      </c>
      <c r="G21" s="34" t="s">
        <v>1823</v>
      </c>
      <c r="H21" t="s">
        <v>1427</v>
      </c>
      <c r="M21" s="34" t="s">
        <v>1823</v>
      </c>
      <c r="N21" t="s">
        <v>1427</v>
      </c>
      <c r="S21" s="34" t="s">
        <v>1823</v>
      </c>
      <c r="T21" t="s">
        <v>1427</v>
      </c>
      <c r="X21" s="34" t="s">
        <v>1823</v>
      </c>
      <c r="Y21" t="s">
        <v>1427</v>
      </c>
      <c r="AD21" s="34" t="s">
        <v>1823</v>
      </c>
      <c r="AE21" t="s">
        <v>1427</v>
      </c>
      <c r="AJ21" s="34" t="s">
        <v>1823</v>
      </c>
      <c r="AK21" t="s">
        <v>1427</v>
      </c>
      <c r="AP21" s="34" t="s">
        <v>1823</v>
      </c>
      <c r="AQ21" t="s">
        <v>1427</v>
      </c>
      <c r="AV21" s="34" t="s">
        <v>1823</v>
      </c>
      <c r="AW21" t="s">
        <v>1427</v>
      </c>
      <c r="AZ21" s="34" t="s">
        <v>1823</v>
      </c>
      <c r="BA21" t="s">
        <v>1427</v>
      </c>
      <c r="BD21" s="34" t="s">
        <v>1823</v>
      </c>
      <c r="BE21" t="s">
        <v>1427</v>
      </c>
      <c r="BH21" s="34" t="s">
        <v>1823</v>
      </c>
      <c r="BI21" t="s">
        <v>1427</v>
      </c>
    </row>
    <row r="22" spans="2:62" customFormat="1" x14ac:dyDescent="0.25">
      <c r="B22" s="34" t="s">
        <v>1824</v>
      </c>
      <c r="G22" s="34" t="s">
        <v>1824</v>
      </c>
      <c r="M22" s="34" t="s">
        <v>1824</v>
      </c>
      <c r="S22" s="34" t="s">
        <v>1824</v>
      </c>
      <c r="X22" s="34" t="s">
        <v>1824</v>
      </c>
      <c r="AD22" s="34" t="s">
        <v>1824</v>
      </c>
      <c r="AJ22" s="34" t="s">
        <v>1824</v>
      </c>
      <c r="AP22" s="34" t="s">
        <v>1824</v>
      </c>
      <c r="AV22" s="34" t="s">
        <v>1824</v>
      </c>
      <c r="AZ22" s="34" t="s">
        <v>1824</v>
      </c>
      <c r="BD22" s="34" t="s">
        <v>1824</v>
      </c>
      <c r="BH22" s="34" t="s">
        <v>1824</v>
      </c>
    </row>
    <row r="23" spans="2:62" customFormat="1" x14ac:dyDescent="0.25">
      <c r="B23" s="34" t="s">
        <v>1070</v>
      </c>
      <c r="C23" t="s">
        <v>32</v>
      </c>
      <c r="G23" s="34" t="s">
        <v>1070</v>
      </c>
      <c r="H23" t="s">
        <v>334</v>
      </c>
      <c r="M23" s="34" t="s">
        <v>1070</v>
      </c>
      <c r="N23" t="s">
        <v>350</v>
      </c>
      <c r="S23" s="34" t="s">
        <v>1070</v>
      </c>
      <c r="T23" t="s">
        <v>1401</v>
      </c>
      <c r="X23" s="34" t="s">
        <v>1070</v>
      </c>
      <c r="Y23" t="s">
        <v>88</v>
      </c>
      <c r="AD23" s="34" t="s">
        <v>1070</v>
      </c>
      <c r="AE23" t="s">
        <v>468</v>
      </c>
      <c r="AJ23" s="34" t="s">
        <v>1070</v>
      </c>
      <c r="AK23" t="s">
        <v>17</v>
      </c>
      <c r="AP23" s="34" t="s">
        <v>1070</v>
      </c>
      <c r="AQ23" t="s">
        <v>709</v>
      </c>
      <c r="AV23" s="34" t="s">
        <v>1070</v>
      </c>
      <c r="AW23" t="s">
        <v>711</v>
      </c>
      <c r="AZ23" s="34" t="s">
        <v>1070</v>
      </c>
      <c r="BA23" t="s">
        <v>645</v>
      </c>
      <c r="BD23" s="34" t="s">
        <v>1070</v>
      </c>
      <c r="BE23" t="s">
        <v>42</v>
      </c>
      <c r="BH23" s="34" t="s">
        <v>1070</v>
      </c>
      <c r="BI23" t="s">
        <v>1019</v>
      </c>
    </row>
    <row r="24" spans="2:62" customFormat="1" x14ac:dyDescent="0.25"/>
    <row r="25" spans="2:62" customFormat="1" x14ac:dyDescent="0.25">
      <c r="B25" s="34" t="s">
        <v>1428</v>
      </c>
      <c r="C25" t="s">
        <v>1832</v>
      </c>
      <c r="D25" s="65" t="s">
        <v>1912</v>
      </c>
      <c r="G25" s="34" t="s">
        <v>1428</v>
      </c>
      <c r="H25" t="s">
        <v>1832</v>
      </c>
      <c r="J25" s="34"/>
      <c r="K25" s="34"/>
      <c r="M25" s="34" t="s">
        <v>1428</v>
      </c>
      <c r="N25" t="s">
        <v>1832</v>
      </c>
      <c r="Q25" s="34"/>
      <c r="S25" s="34" t="s">
        <v>1428</v>
      </c>
      <c r="T25" t="s">
        <v>1832</v>
      </c>
      <c r="U25" s="34"/>
      <c r="V25" s="34"/>
      <c r="X25" s="34" t="s">
        <v>1428</v>
      </c>
      <c r="Y25" t="s">
        <v>1832</v>
      </c>
      <c r="AA25" s="34"/>
      <c r="AB25" s="34"/>
      <c r="AD25" s="34" t="s">
        <v>1428</v>
      </c>
      <c r="AE25" t="s">
        <v>1832</v>
      </c>
      <c r="AG25" s="34"/>
      <c r="AH25" s="34"/>
      <c r="AJ25" s="34" t="s">
        <v>1428</v>
      </c>
      <c r="AK25" t="s">
        <v>1832</v>
      </c>
      <c r="AM25" s="34"/>
      <c r="AN25" s="34"/>
      <c r="AP25" s="34" t="s">
        <v>1428</v>
      </c>
      <c r="AQ25" t="s">
        <v>1832</v>
      </c>
      <c r="AS25" s="34"/>
      <c r="AT25" s="34"/>
      <c r="AV25" s="34" t="s">
        <v>1428</v>
      </c>
      <c r="AW25" t="s">
        <v>1832</v>
      </c>
      <c r="AZ25" s="34" t="s">
        <v>1428</v>
      </c>
      <c r="BA25" t="s">
        <v>1832</v>
      </c>
      <c r="BD25" s="34" t="s">
        <v>1428</v>
      </c>
      <c r="BE25" t="s">
        <v>1832</v>
      </c>
      <c r="BH25" s="34" t="s">
        <v>1428</v>
      </c>
      <c r="BI25" t="s">
        <v>1832</v>
      </c>
    </row>
    <row r="26" spans="2:62" customFormat="1" x14ac:dyDescent="0.25">
      <c r="B26" s="35" t="s">
        <v>259</v>
      </c>
      <c r="C26" s="33">
        <v>0.203280358685093</v>
      </c>
      <c r="D26" s="27">
        <v>0</v>
      </c>
      <c r="G26" s="35" t="s">
        <v>480</v>
      </c>
      <c r="H26" s="33">
        <v>8.5127433073975793E-3</v>
      </c>
      <c r="M26" s="35" t="s">
        <v>500</v>
      </c>
      <c r="N26" s="33">
        <v>0.30513192041544435</v>
      </c>
      <c r="S26" s="35" t="s">
        <v>511</v>
      </c>
      <c r="T26" s="33">
        <v>1.2452258915107794E-7</v>
      </c>
      <c r="X26" s="35" t="s">
        <v>80</v>
      </c>
      <c r="Y26" s="33">
        <v>1.6136153404616358E-2</v>
      </c>
      <c r="AD26" s="35" t="s">
        <v>594</v>
      </c>
      <c r="AE26" s="33">
        <v>0.44405591367979053</v>
      </c>
      <c r="AJ26" s="35" t="s">
        <v>546</v>
      </c>
      <c r="AK26" s="33">
        <v>-5.3765621577874928E-3</v>
      </c>
      <c r="AP26" s="35" t="s">
        <v>858</v>
      </c>
      <c r="AQ26" s="33">
        <v>2.9023691632704363E-4</v>
      </c>
      <c r="AV26" s="35" t="s">
        <v>914</v>
      </c>
      <c r="AW26" s="33">
        <v>-3.7184445297283386E-4</v>
      </c>
      <c r="AZ26" s="35" t="s">
        <v>733</v>
      </c>
      <c r="BA26" s="33">
        <v>0.1328888558654438</v>
      </c>
      <c r="BD26" s="35" t="s">
        <v>430</v>
      </c>
      <c r="BE26" s="33">
        <v>5.5912418928850093E-2</v>
      </c>
      <c r="BH26" s="35" t="s">
        <v>1027</v>
      </c>
      <c r="BI26" s="33">
        <v>0.11054164892279177</v>
      </c>
    </row>
    <row r="27" spans="2:62" customFormat="1" x14ac:dyDescent="0.25">
      <c r="B27" s="35" t="s">
        <v>265</v>
      </c>
      <c r="C27" s="33">
        <v>0.1745753849586815</v>
      </c>
      <c r="D27" s="27">
        <v>0</v>
      </c>
      <c r="G27" s="35" t="s">
        <v>485</v>
      </c>
      <c r="H27" s="33">
        <v>9.0259982552927595E-3</v>
      </c>
      <c r="M27" s="35" t="s">
        <v>503</v>
      </c>
      <c r="N27" s="33">
        <v>0.22923956274079102</v>
      </c>
      <c r="S27" s="35" t="s">
        <v>1206</v>
      </c>
      <c r="T27" s="33">
        <v>1.5626364128762727E-7</v>
      </c>
      <c r="X27" s="35" t="s">
        <v>527</v>
      </c>
      <c r="Y27" s="33">
        <v>1.2857916309730155E-5</v>
      </c>
      <c r="AD27" s="35" t="s">
        <v>596</v>
      </c>
      <c r="AE27" s="33">
        <v>0.19151092277211393</v>
      </c>
      <c r="AJ27" s="35" t="s">
        <v>821</v>
      </c>
      <c r="AK27" s="33">
        <v>-7.2567775712020013E-2</v>
      </c>
      <c r="AP27" s="35" t="s">
        <v>906</v>
      </c>
      <c r="AQ27" s="33">
        <v>-4.0907948798285081E-4</v>
      </c>
      <c r="AV27" s="35" t="s">
        <v>916</v>
      </c>
      <c r="AW27" s="33">
        <v>-3.7184445297283389E-3</v>
      </c>
      <c r="AZ27" s="35" t="s">
        <v>950</v>
      </c>
      <c r="BA27" s="33">
        <v>8.8759931197372438E-2</v>
      </c>
      <c r="BD27" s="35" t="s">
        <v>472</v>
      </c>
      <c r="BE27" s="33">
        <v>3.3997592647398334E-3</v>
      </c>
      <c r="BH27" s="35" t="s">
        <v>1029</v>
      </c>
      <c r="BI27" s="33">
        <v>4.9099442118677734E-2</v>
      </c>
    </row>
    <row r="28" spans="2:62" customFormat="1" x14ac:dyDescent="0.25">
      <c r="B28" s="35" t="s">
        <v>517</v>
      </c>
      <c r="C28" s="33">
        <v>1.0340101168499764E-3</v>
      </c>
      <c r="D28" s="27">
        <v>0</v>
      </c>
      <c r="G28" s="35" t="s">
        <v>336</v>
      </c>
      <c r="H28" s="33">
        <v>2.4539053130136438E-2</v>
      </c>
      <c r="M28" s="35" t="s">
        <v>508</v>
      </c>
      <c r="N28" s="33">
        <v>0.24352518300896109</v>
      </c>
      <c r="S28" s="35" t="s">
        <v>1230</v>
      </c>
      <c r="T28" s="33">
        <v>-2.7323210731080289E-9</v>
      </c>
      <c r="X28" s="35" t="s">
        <v>311</v>
      </c>
      <c r="Y28" s="33">
        <v>-2.6409962389921677E-2</v>
      </c>
      <c r="AD28" s="35" t="s">
        <v>598</v>
      </c>
      <c r="AE28" s="33">
        <v>0.25188363103623862</v>
      </c>
      <c r="AJ28" s="35" t="s">
        <v>436</v>
      </c>
      <c r="AK28" s="33">
        <v>-0.14141412702855183</v>
      </c>
      <c r="AP28" s="35" t="s">
        <v>918</v>
      </c>
      <c r="AQ28" s="33">
        <v>-1.9689794573582681E-5</v>
      </c>
      <c r="AV28" s="35" t="s">
        <v>912</v>
      </c>
      <c r="AW28" s="33">
        <v>0</v>
      </c>
      <c r="AZ28" s="35" t="s">
        <v>951</v>
      </c>
      <c r="BA28" s="33">
        <v>5.8960694244394304E-2</v>
      </c>
      <c r="BD28" s="35" t="s">
        <v>994</v>
      </c>
      <c r="BE28" s="33">
        <v>6.0005751022658045E-2</v>
      </c>
      <c r="BH28" s="35" t="s">
        <v>1031</v>
      </c>
      <c r="BI28" s="33">
        <v>-6.8238307379887259E-2</v>
      </c>
    </row>
    <row r="29" spans="2:62" customFormat="1" x14ac:dyDescent="0.25">
      <c r="B29" s="35" t="s">
        <v>309</v>
      </c>
      <c r="C29" s="33">
        <v>0.17578171986449601</v>
      </c>
      <c r="D29" s="27">
        <v>0</v>
      </c>
      <c r="G29" s="35" t="s">
        <v>1224</v>
      </c>
      <c r="H29" s="33">
        <v>7.8309160585515476E-3</v>
      </c>
      <c r="M29" s="35" t="s">
        <v>716</v>
      </c>
      <c r="N29" s="33">
        <v>0.40613571996774028</v>
      </c>
      <c r="S29" s="35" t="s">
        <v>1275</v>
      </c>
      <c r="T29" s="33">
        <v>0</v>
      </c>
      <c r="X29" s="35" t="s">
        <v>526</v>
      </c>
      <c r="Y29" s="33">
        <v>1.0779576485682317E-3</v>
      </c>
      <c r="AD29" s="35" t="s">
        <v>600</v>
      </c>
      <c r="AE29" s="33">
        <v>0.26227642901597836</v>
      </c>
      <c r="AJ29" s="35" t="s">
        <v>819</v>
      </c>
      <c r="AK29" s="33">
        <v>-6.6241354239690062E-2</v>
      </c>
      <c r="AP29" s="35" t="s">
        <v>861</v>
      </c>
      <c r="AQ29" s="33">
        <v>-1.7579965189179936E-4</v>
      </c>
      <c r="AV29" s="35" t="s">
        <v>917</v>
      </c>
      <c r="AW29" s="33">
        <v>-8.3665001918887625E-3</v>
      </c>
      <c r="AZ29" s="35" t="s">
        <v>802</v>
      </c>
      <c r="BA29" s="33">
        <v>-4.8745079925017944E-3</v>
      </c>
      <c r="BD29" s="35" t="s">
        <v>621</v>
      </c>
      <c r="BE29" s="33">
        <v>0.17286763166952979</v>
      </c>
      <c r="BH29" s="35" t="s">
        <v>1017</v>
      </c>
      <c r="BI29" s="33">
        <v>4.9269992091301465E-2</v>
      </c>
    </row>
    <row r="30" spans="2:62" customFormat="1" x14ac:dyDescent="0.25">
      <c r="B30" s="35" t="s">
        <v>629</v>
      </c>
      <c r="C30" s="33">
        <v>-0.37844770276709139</v>
      </c>
      <c r="D30" s="27">
        <v>0</v>
      </c>
      <c r="G30" s="35" t="s">
        <v>1008</v>
      </c>
      <c r="H30" s="33">
        <v>-2.4356832438576021E-2</v>
      </c>
      <c r="M30" s="35" t="s">
        <v>837</v>
      </c>
      <c r="N30" s="33">
        <v>-4.0178307004228218E-2</v>
      </c>
      <c r="S30" s="35" t="s">
        <v>1285</v>
      </c>
      <c r="T30" s="33">
        <v>6.8853666942360751E-7</v>
      </c>
      <c r="X30" s="35" t="s">
        <v>528</v>
      </c>
      <c r="Y30" s="33">
        <v>-5.9267820243133859E-2</v>
      </c>
      <c r="AD30" s="35" t="s">
        <v>1197</v>
      </c>
      <c r="AE30" s="33">
        <v>-0.37791992653599193</v>
      </c>
      <c r="AJ30" s="35" t="s">
        <v>817</v>
      </c>
      <c r="AK30" s="33">
        <v>-2.8654967845259185E-2</v>
      </c>
      <c r="AP30" s="35" t="s">
        <v>910</v>
      </c>
      <c r="AQ30" s="33">
        <v>-9.4210461428220416E-5</v>
      </c>
      <c r="AV30" s="35" t="s">
        <v>915</v>
      </c>
      <c r="AW30" s="33">
        <v>-7.4368890594566771E-4</v>
      </c>
      <c r="AZ30" s="35" t="s">
        <v>714</v>
      </c>
      <c r="BA30" s="33">
        <v>3.4521520404542948E-2</v>
      </c>
      <c r="BD30" s="35" t="s">
        <v>995</v>
      </c>
      <c r="BE30" s="33">
        <v>0.11260653702549872</v>
      </c>
      <c r="BH30" s="35" t="s">
        <v>1426</v>
      </c>
      <c r="BI30" s="33">
        <v>0.14067277575288373</v>
      </c>
    </row>
    <row r="31" spans="2:62" customFormat="1" x14ac:dyDescent="0.25">
      <c r="B31" s="35" t="s">
        <v>274</v>
      </c>
      <c r="C31" s="33">
        <v>-8.5616037675178037E-3</v>
      </c>
      <c r="D31" s="27">
        <v>0</v>
      </c>
      <c r="G31" s="35" t="s">
        <v>933</v>
      </c>
      <c r="H31" s="33">
        <v>7.2309798238261551E-3</v>
      </c>
      <c r="M31" s="35" t="s">
        <v>783</v>
      </c>
      <c r="N31" s="33">
        <v>2.232128166901568E-3</v>
      </c>
      <c r="S31" s="35" t="s">
        <v>1287</v>
      </c>
      <c r="T31" s="33">
        <v>6.7737498076020566E-7</v>
      </c>
      <c r="X31" s="35" t="s">
        <v>1186</v>
      </c>
      <c r="Y31" s="33">
        <v>7.0913015495487355E-2</v>
      </c>
      <c r="AD31" s="35" t="s">
        <v>1220</v>
      </c>
      <c r="AE31" s="33">
        <v>0.39168522187339566</v>
      </c>
      <c r="AJ31" s="35" t="s">
        <v>823</v>
      </c>
      <c r="AK31" s="33">
        <v>-0.11490642105948932</v>
      </c>
      <c r="AP31" s="35" t="s">
        <v>862</v>
      </c>
      <c r="AQ31" s="33">
        <v>1.1236560243261706E-4</v>
      </c>
      <c r="AV31" s="35" t="s">
        <v>911</v>
      </c>
      <c r="AW31" s="33">
        <v>3.7184445297283389E-3</v>
      </c>
      <c r="AZ31" s="35" t="s">
        <v>722</v>
      </c>
      <c r="BA31" s="33">
        <v>3.4358683044144162E-2</v>
      </c>
      <c r="BD31" s="35" t="s">
        <v>993</v>
      </c>
      <c r="BE31" s="33">
        <v>0.12767181068650649</v>
      </c>
    </row>
    <row r="32" spans="2:62" customFormat="1" x14ac:dyDescent="0.25">
      <c r="B32" s="35" t="s">
        <v>272</v>
      </c>
      <c r="C32" s="33">
        <v>1.4628141123076617E-2</v>
      </c>
      <c r="D32" s="27">
        <v>0</v>
      </c>
      <c r="G32" s="35" t="s">
        <v>1024</v>
      </c>
      <c r="H32" s="33">
        <v>-4.7242401515664219E-3</v>
      </c>
      <c r="M32" s="35" t="s">
        <v>789</v>
      </c>
      <c r="N32" s="33">
        <v>-1.6740961251761758E-3</v>
      </c>
      <c r="S32" s="35" t="s">
        <v>442</v>
      </c>
      <c r="T32" s="33">
        <v>4.15912423820015E-7</v>
      </c>
      <c r="X32" s="35" t="s">
        <v>1187</v>
      </c>
      <c r="Y32" s="33">
        <v>0.10186574353740922</v>
      </c>
      <c r="AD32" s="35" t="s">
        <v>1226</v>
      </c>
      <c r="AE32" s="33">
        <v>0.18452608856462374</v>
      </c>
      <c r="AJ32" s="35" t="s">
        <v>825</v>
      </c>
      <c r="AK32" s="33">
        <v>8.4343565508568877E-2</v>
      </c>
      <c r="AP32" s="35" t="s">
        <v>870</v>
      </c>
      <c r="AQ32" s="33">
        <v>1.540733587940688E-4</v>
      </c>
      <c r="AV32" s="35" t="s">
        <v>745</v>
      </c>
      <c r="AW32" s="33">
        <v>8.6262343732742441E-2</v>
      </c>
      <c r="AZ32" s="35" t="s">
        <v>1201</v>
      </c>
      <c r="BA32" s="33">
        <v>-3.2830112983626515E-2</v>
      </c>
      <c r="BD32" s="35" t="s">
        <v>137</v>
      </c>
      <c r="BE32" s="33">
        <v>0.12128822015218116</v>
      </c>
    </row>
    <row r="33" spans="2:57" customFormat="1" x14ac:dyDescent="0.25">
      <c r="B33" s="35" t="s">
        <v>147</v>
      </c>
      <c r="C33" s="33">
        <v>0.75600615683369177</v>
      </c>
      <c r="D33" s="27">
        <v>0</v>
      </c>
      <c r="G33" s="35" t="s">
        <v>931</v>
      </c>
      <c r="H33" s="33">
        <v>7.8094582097322464E-3</v>
      </c>
      <c r="M33" s="35" t="s">
        <v>681</v>
      </c>
      <c r="N33" s="33">
        <v>0.10881624813645142</v>
      </c>
      <c r="S33" s="35" t="s">
        <v>920</v>
      </c>
      <c r="T33" s="33">
        <v>-2.8043742766797391E-8</v>
      </c>
      <c r="X33" s="35" t="s">
        <v>1195</v>
      </c>
      <c r="Y33" s="33">
        <v>1.4343247470770096E-2</v>
      </c>
      <c r="AD33" s="35" t="s">
        <v>1228</v>
      </c>
      <c r="AE33" s="33">
        <v>1.4536416131306058E-3</v>
      </c>
      <c r="AJ33" s="35" t="s">
        <v>832</v>
      </c>
      <c r="AK33" s="33">
        <v>0.11079341170972096</v>
      </c>
      <c r="AP33" s="35" t="s">
        <v>866</v>
      </c>
      <c r="AQ33" s="33">
        <v>7.5564640937218457E-5</v>
      </c>
      <c r="AV33" s="35" t="s">
        <v>710</v>
      </c>
      <c r="AW33" s="33">
        <v>0.18430997321510095</v>
      </c>
      <c r="AZ33" s="35" t="s">
        <v>1212</v>
      </c>
      <c r="BA33" s="33">
        <v>0.27260331108760349</v>
      </c>
      <c r="BD33" s="35" t="s">
        <v>227</v>
      </c>
      <c r="BE33" s="33">
        <v>6.868743414934049E-2</v>
      </c>
    </row>
    <row r="34" spans="2:57" customFormat="1" x14ac:dyDescent="0.25">
      <c r="B34" s="35" t="s">
        <v>1242</v>
      </c>
      <c r="C34" s="33">
        <v>0.16487941180632867</v>
      </c>
      <c r="D34" s="27">
        <v>0</v>
      </c>
      <c r="G34" s="35" t="s">
        <v>1026</v>
      </c>
      <c r="H34" s="33">
        <v>-4.2518161364097787E-3</v>
      </c>
      <c r="M34" s="35" t="s">
        <v>1199</v>
      </c>
      <c r="N34" s="33">
        <v>0.22321281669015677</v>
      </c>
      <c r="S34" s="35" t="s">
        <v>902</v>
      </c>
      <c r="T34" s="33">
        <v>2.7206616117042242E-8</v>
      </c>
      <c r="X34" s="35" t="s">
        <v>1210</v>
      </c>
      <c r="Y34" s="33">
        <v>9.9814659149089102E-2</v>
      </c>
      <c r="AD34" s="35" t="s">
        <v>1246</v>
      </c>
      <c r="AE34" s="33">
        <v>7.6851898480641653E-2</v>
      </c>
      <c r="AJ34" s="35" t="s">
        <v>834</v>
      </c>
      <c r="AK34" s="33">
        <v>5.5859115753482028E-2</v>
      </c>
      <c r="AP34" s="35" t="s">
        <v>863</v>
      </c>
      <c r="AQ34" s="33">
        <v>9.5191820401431052E-5</v>
      </c>
      <c r="AV34" s="35" t="s">
        <v>725</v>
      </c>
      <c r="AW34" s="33">
        <v>-9.3038261239571748E-2</v>
      </c>
      <c r="AZ34" s="35" t="s">
        <v>1245</v>
      </c>
      <c r="BA34" s="33">
        <v>3.9909307716785219E-2</v>
      </c>
      <c r="BD34" s="35" t="s">
        <v>403</v>
      </c>
      <c r="BE34" s="33">
        <v>8.8750835988149358E-3</v>
      </c>
    </row>
    <row r="35" spans="2:57" customFormat="1" x14ac:dyDescent="0.25">
      <c r="B35" s="35" t="s">
        <v>1249</v>
      </c>
      <c r="C35" s="33">
        <v>5.5846252386014546E-2</v>
      </c>
      <c r="D35" s="27">
        <v>0</v>
      </c>
      <c r="G35" s="35" t="s">
        <v>948</v>
      </c>
      <c r="H35" s="33">
        <v>1.2351274466172858E-2</v>
      </c>
      <c r="M35" s="35" t="s">
        <v>674</v>
      </c>
      <c r="N35" s="33">
        <v>-0.16954738387957746</v>
      </c>
      <c r="S35" s="35" t="s">
        <v>896</v>
      </c>
      <c r="T35" s="33">
        <v>3.8856628659468032E-8</v>
      </c>
      <c r="X35" s="35" t="s">
        <v>1211</v>
      </c>
      <c r="Y35" s="33">
        <v>4.2484699008421029E-2</v>
      </c>
      <c r="AD35" s="35" t="s">
        <v>1250</v>
      </c>
      <c r="AE35" s="33">
        <v>4.7239990816998992E-2</v>
      </c>
      <c r="AJ35" s="35" t="s">
        <v>830</v>
      </c>
      <c r="AK35" s="33">
        <v>0.27726097521347531</v>
      </c>
      <c r="AP35" s="35" t="s">
        <v>865</v>
      </c>
      <c r="AQ35" s="33">
        <v>2.5932410867090882E-4</v>
      </c>
      <c r="AV35" s="35" t="s">
        <v>720</v>
      </c>
      <c r="AW35" s="33">
        <v>2.7087088715318355E-2</v>
      </c>
      <c r="AZ35" s="35" t="s">
        <v>1251</v>
      </c>
      <c r="BA35" s="33">
        <v>1.986922866762798E-2</v>
      </c>
      <c r="BD35" s="35" t="s">
        <v>975</v>
      </c>
      <c r="BE35" s="33">
        <v>2.1777482010331105E-2</v>
      </c>
    </row>
    <row r="36" spans="2:57" customFormat="1" x14ac:dyDescent="0.25">
      <c r="B36" s="35" t="s">
        <v>1269</v>
      </c>
      <c r="C36" s="33">
        <v>0</v>
      </c>
      <c r="D36" s="27">
        <v>0</v>
      </c>
      <c r="G36" s="35" t="s">
        <v>1020</v>
      </c>
      <c r="H36" s="33">
        <v>-1.8890211691763449E-2</v>
      </c>
      <c r="M36" s="35" t="s">
        <v>488</v>
      </c>
      <c r="N36" s="33">
        <v>8.9285126676062712E-2</v>
      </c>
      <c r="S36" s="35" t="s">
        <v>904</v>
      </c>
      <c r="T36" s="33">
        <v>6.662132920968036E-8</v>
      </c>
      <c r="X36" s="35" t="s">
        <v>1216</v>
      </c>
      <c r="Y36" s="33">
        <v>0.23763892409571899</v>
      </c>
      <c r="AD36" s="35" t="s">
        <v>1273</v>
      </c>
      <c r="AE36" s="33">
        <v>0</v>
      </c>
      <c r="AJ36" s="35" t="s">
        <v>696</v>
      </c>
      <c r="AK36" s="33">
        <v>3.0704017268470246E-2</v>
      </c>
      <c r="AP36" s="35" t="s">
        <v>883</v>
      </c>
      <c r="AQ36" s="33">
        <v>2.2301382666211551E-4</v>
      </c>
      <c r="AV36" s="35" t="s">
        <v>713</v>
      </c>
      <c r="AW36" s="33">
        <v>0.10599295584255009</v>
      </c>
      <c r="AZ36" s="35" t="s">
        <v>1256</v>
      </c>
      <c r="BA36" s="33">
        <v>-5.4017318171177367E-5</v>
      </c>
      <c r="BD36" s="35" t="s">
        <v>978</v>
      </c>
      <c r="BE36" s="33">
        <v>-1.0230352014155541E-2</v>
      </c>
    </row>
    <row r="37" spans="2:57" customFormat="1" x14ac:dyDescent="0.25">
      <c r="B37" s="35" t="s">
        <v>1274</v>
      </c>
      <c r="C37" s="33">
        <v>0</v>
      </c>
      <c r="D37" s="27">
        <v>0</v>
      </c>
      <c r="G37" s="35" t="s">
        <v>327</v>
      </c>
      <c r="H37" s="33">
        <v>-7.8246631475896635E-3</v>
      </c>
      <c r="M37" s="35" t="s">
        <v>492</v>
      </c>
      <c r="N37" s="33">
        <v>0.10825821609472604</v>
      </c>
      <c r="S37" s="35" t="s">
        <v>876</v>
      </c>
      <c r="T37" s="33">
        <v>3.5994353122846896E-5</v>
      </c>
      <c r="X37" s="35" t="s">
        <v>1244</v>
      </c>
      <c r="Y37" s="33">
        <v>1.3432565091673579E-2</v>
      </c>
      <c r="AD37" s="35" t="s">
        <v>1277</v>
      </c>
      <c r="AE37" s="33">
        <v>0</v>
      </c>
      <c r="AJ37" s="35" t="s">
        <v>701</v>
      </c>
      <c r="AK37" s="33">
        <v>2.2473121073006839E-2</v>
      </c>
      <c r="AP37" s="35" t="s">
        <v>705</v>
      </c>
      <c r="AQ37" s="33">
        <v>1.1727239729867018E-4</v>
      </c>
      <c r="AV37" s="35" t="s">
        <v>724</v>
      </c>
      <c r="AW37" s="33">
        <v>-5.7707275958721709E-2</v>
      </c>
      <c r="AZ37" s="35" t="s">
        <v>1261</v>
      </c>
      <c r="BA37" s="33">
        <v>-4.7358532315980709E-2</v>
      </c>
      <c r="BD37" s="35" t="s">
        <v>1001</v>
      </c>
      <c r="BE37" s="33">
        <v>2.2081353852335728E-2</v>
      </c>
    </row>
    <row r="38" spans="2:57" customFormat="1" x14ac:dyDescent="0.25">
      <c r="B38" s="35" t="s">
        <v>236</v>
      </c>
      <c r="C38" s="33">
        <v>0.24092435722604452</v>
      </c>
      <c r="D38" s="27">
        <v>0</v>
      </c>
      <c r="G38" s="35" t="s">
        <v>1426</v>
      </c>
      <c r="H38" s="33">
        <v>1.7252659685204244E-2</v>
      </c>
      <c r="M38" s="35" t="s">
        <v>657</v>
      </c>
      <c r="N38" s="33">
        <v>0.14909173706251352</v>
      </c>
      <c r="S38" s="35" t="s">
        <v>908</v>
      </c>
      <c r="T38" s="33">
        <v>-3.2089854907280592E-8</v>
      </c>
      <c r="X38" s="35" t="s">
        <v>1254</v>
      </c>
      <c r="Y38" s="33">
        <v>1.698443310046522E-4</v>
      </c>
      <c r="AD38" s="35" t="s">
        <v>938</v>
      </c>
      <c r="AE38" s="33">
        <v>9.8437587247656139E-2</v>
      </c>
      <c r="AJ38" s="35" t="s">
        <v>703</v>
      </c>
      <c r="AK38" s="33">
        <v>3.079649924819456E-2</v>
      </c>
      <c r="AP38" s="35" t="s">
        <v>708</v>
      </c>
      <c r="AQ38" s="33">
        <v>1.1383764089243297E-4</v>
      </c>
      <c r="AV38" s="35" t="s">
        <v>712</v>
      </c>
      <c r="AW38" s="33">
        <v>0.3533098528085003</v>
      </c>
      <c r="AZ38" s="35" t="s">
        <v>1264</v>
      </c>
      <c r="BA38" s="33">
        <v>2.6868164465799933E-2</v>
      </c>
      <c r="BD38" s="35" t="s">
        <v>1006</v>
      </c>
      <c r="BE38" s="33">
        <v>1.0635514470161702E-2</v>
      </c>
    </row>
    <row r="39" spans="2:57" customFormat="1" x14ac:dyDescent="0.25">
      <c r="B39" s="35" t="s">
        <v>121</v>
      </c>
      <c r="C39" s="33">
        <v>1.1975918567223123</v>
      </c>
      <c r="D39" s="27">
        <v>0</v>
      </c>
      <c r="M39" s="35" t="s">
        <v>659</v>
      </c>
      <c r="N39" s="33">
        <v>0.10098063497593701</v>
      </c>
      <c r="S39" s="35" t="s">
        <v>880</v>
      </c>
      <c r="T39" s="33">
        <v>7.0265620558281104E-5</v>
      </c>
      <c r="X39" s="35" t="s">
        <v>1279</v>
      </c>
      <c r="Y39" s="33">
        <v>0.91386976742335191</v>
      </c>
      <c r="AD39" s="35" t="s">
        <v>1021</v>
      </c>
      <c r="AE39" s="33">
        <v>-0.11843421561442408</v>
      </c>
      <c r="AJ39" s="35" t="s">
        <v>704</v>
      </c>
      <c r="AK39" s="33">
        <v>2.2750567012179767E-2</v>
      </c>
      <c r="AP39" s="35" t="s">
        <v>871</v>
      </c>
      <c r="AQ39" s="33">
        <v>1.7173782031186009E-4</v>
      </c>
      <c r="AV39" s="35" t="s">
        <v>721</v>
      </c>
      <c r="AW39" s="33">
        <v>-5.2996477921275043E-2</v>
      </c>
      <c r="AZ39" s="35" t="s">
        <v>1267</v>
      </c>
      <c r="BA39" s="33">
        <v>0.10095916344724826</v>
      </c>
      <c r="BD39" s="35" t="s">
        <v>306</v>
      </c>
      <c r="BE39" s="33">
        <v>2.5120072272381926E-2</v>
      </c>
    </row>
    <row r="40" spans="2:57" customFormat="1" x14ac:dyDescent="0.25">
      <c r="B40" s="35" t="s">
        <v>229</v>
      </c>
      <c r="C40" s="33">
        <v>6.210488411892999E-2</v>
      </c>
      <c r="D40" s="27">
        <v>0</v>
      </c>
      <c r="M40" s="35" t="s">
        <v>344</v>
      </c>
      <c r="N40" s="33">
        <v>0.41345265381308138</v>
      </c>
      <c r="S40" s="35" t="s">
        <v>1426</v>
      </c>
      <c r="T40" s="33">
        <v>1.0839240264080954E-4</v>
      </c>
      <c r="X40" s="35" t="s">
        <v>1282</v>
      </c>
      <c r="Y40" s="33">
        <v>0.90977169671741764</v>
      </c>
      <c r="AD40" s="35" t="s">
        <v>943</v>
      </c>
      <c r="AE40" s="33">
        <v>4.7239990816998992E-2</v>
      </c>
      <c r="AJ40" s="35" t="s">
        <v>470</v>
      </c>
      <c r="AK40" s="33">
        <v>6.2887746212529436E-3</v>
      </c>
      <c r="AP40" s="35" t="s">
        <v>874</v>
      </c>
      <c r="AQ40" s="33">
        <v>1.5612529119260013E-4</v>
      </c>
      <c r="AV40" s="35" t="s">
        <v>718</v>
      </c>
      <c r="AW40" s="33">
        <v>0.17901032542297349</v>
      </c>
      <c r="AZ40" s="35" t="s">
        <v>1272</v>
      </c>
      <c r="BA40" s="33">
        <v>2.814472895781512E-2</v>
      </c>
      <c r="BD40" s="35" t="s">
        <v>409</v>
      </c>
      <c r="BE40" s="33">
        <v>2.1574900782328019E-2</v>
      </c>
    </row>
    <row r="41" spans="2:57" customFormat="1" x14ac:dyDescent="0.25">
      <c r="B41" s="35" t="s">
        <v>244</v>
      </c>
      <c r="C41" s="33">
        <v>6.3828006825482578E-2</v>
      </c>
      <c r="D41" s="27">
        <v>0</v>
      </c>
      <c r="M41" s="35" t="s">
        <v>438</v>
      </c>
      <c r="N41" s="33">
        <v>-4.6874691504932925E-2</v>
      </c>
      <c r="X41" s="35" t="s">
        <v>163</v>
      </c>
      <c r="Y41" s="33">
        <v>5.1214104546737589E-2</v>
      </c>
      <c r="AD41" s="35" t="s">
        <v>1023</v>
      </c>
      <c r="AE41" s="33">
        <v>-4.7239990816998992E-2</v>
      </c>
      <c r="AJ41" s="35" t="s">
        <v>352</v>
      </c>
      <c r="AK41" s="33">
        <v>2.7189702038946544E-2</v>
      </c>
      <c r="AP41" s="35" t="s">
        <v>899</v>
      </c>
      <c r="AQ41" s="33">
        <v>7.2241014223294948E-5</v>
      </c>
      <c r="AV41" s="35" t="s">
        <v>719</v>
      </c>
      <c r="AW41" s="33">
        <v>8.8327463202125076E-2</v>
      </c>
      <c r="AZ41" s="35" t="s">
        <v>1276</v>
      </c>
      <c r="BA41" s="33">
        <v>1.8788926199860095E-2</v>
      </c>
      <c r="BD41" s="35" t="s">
        <v>579</v>
      </c>
      <c r="BE41" s="33">
        <v>-9.3187364881416827E-3</v>
      </c>
    </row>
    <row r="42" spans="2:57" customFormat="1" x14ac:dyDescent="0.25">
      <c r="B42" s="35" t="s">
        <v>105</v>
      </c>
      <c r="C42" s="33">
        <v>0.62764414092793575</v>
      </c>
      <c r="D42" s="27">
        <v>0</v>
      </c>
      <c r="M42" s="35" t="s">
        <v>392</v>
      </c>
      <c r="N42" s="33">
        <v>-1.2648726279108884E-2</v>
      </c>
      <c r="X42" s="35" t="s">
        <v>544</v>
      </c>
      <c r="Y42" s="33">
        <v>-5.5221502762464868E-2</v>
      </c>
      <c r="AD42" s="35" t="s">
        <v>941</v>
      </c>
      <c r="AE42" s="33">
        <v>5.1176656718415585E-2</v>
      </c>
      <c r="AJ42" s="35" t="s">
        <v>556</v>
      </c>
      <c r="AK42" s="33">
        <v>-2.4970134525563155E-3</v>
      </c>
      <c r="AP42" s="35" t="s">
        <v>856</v>
      </c>
      <c r="AQ42" s="33">
        <v>1.2462961006644264E-4</v>
      </c>
      <c r="AV42" s="35" t="s">
        <v>1426</v>
      </c>
      <c r="AW42" s="33">
        <v>0.81107595426893475</v>
      </c>
      <c r="AZ42" s="35" t="s">
        <v>1290</v>
      </c>
      <c r="BA42" s="33">
        <v>6.6899015563835198E-3</v>
      </c>
      <c r="BD42" s="35" t="s">
        <v>230</v>
      </c>
      <c r="BE42" s="33">
        <v>4.426399831867299E-2</v>
      </c>
    </row>
    <row r="43" spans="2:57" customFormat="1" x14ac:dyDescent="0.25">
      <c r="B43" s="35" t="s">
        <v>322</v>
      </c>
      <c r="C43" s="33">
        <v>8.5305834640123063E-2</v>
      </c>
      <c r="D43" s="27">
        <v>0</v>
      </c>
      <c r="M43" s="35" t="s">
        <v>380</v>
      </c>
      <c r="N43" s="33">
        <v>8.1844699453057484E-3</v>
      </c>
      <c r="X43" s="35" t="s">
        <v>205</v>
      </c>
      <c r="Y43" s="33">
        <v>4.0494873362536703E-2</v>
      </c>
      <c r="AD43" s="35" t="s">
        <v>944</v>
      </c>
      <c r="AE43" s="33">
        <v>0.18423596418629606</v>
      </c>
      <c r="AJ43" s="35" t="s">
        <v>460</v>
      </c>
      <c r="AK43" s="33">
        <v>3.1443873106264714E-3</v>
      </c>
      <c r="AP43" s="35" t="s">
        <v>890</v>
      </c>
      <c r="AQ43" s="33">
        <v>2.9466938768937828E-4</v>
      </c>
      <c r="AZ43" s="35" t="s">
        <v>1293</v>
      </c>
      <c r="BA43" s="33">
        <v>4.9543266901331096E-2</v>
      </c>
      <c r="BD43" s="35" t="s">
        <v>382</v>
      </c>
      <c r="BE43" s="33">
        <v>1.1141967540169403E-2</v>
      </c>
    </row>
    <row r="44" spans="2:57" customFormat="1" x14ac:dyDescent="0.25">
      <c r="B44" s="35" t="s">
        <v>114</v>
      </c>
      <c r="C44" s="33">
        <v>0.30865201987971796</v>
      </c>
      <c r="D44" s="27">
        <v>0</v>
      </c>
      <c r="M44" s="35" t="s">
        <v>389</v>
      </c>
      <c r="N44" s="33">
        <v>-1.6740961251761758E-3</v>
      </c>
      <c r="X44" s="35" t="s">
        <v>545</v>
      </c>
      <c r="Y44" s="33">
        <v>-3.0120819688617208E-2</v>
      </c>
      <c r="AD44" s="35" t="s">
        <v>970</v>
      </c>
      <c r="AE44" s="33">
        <v>8.5031983470598191E-2</v>
      </c>
      <c r="AJ44" s="35" t="s">
        <v>189</v>
      </c>
      <c r="AK44" s="33">
        <v>8.1014214238493795E-2</v>
      </c>
      <c r="AP44" s="35" t="s">
        <v>888</v>
      </c>
      <c r="AQ44" s="33">
        <v>3.0683823895719011E-4</v>
      </c>
      <c r="AZ44" s="35" t="s">
        <v>777</v>
      </c>
      <c r="BA44" s="33">
        <v>5.6649687480426255E-3</v>
      </c>
      <c r="BD44" s="35" t="s">
        <v>69</v>
      </c>
      <c r="BE44" s="33">
        <v>4.4365288932674524E-2</v>
      </c>
    </row>
    <row r="45" spans="2:57" customFormat="1" x14ac:dyDescent="0.25">
      <c r="B45" s="35" t="s">
        <v>325</v>
      </c>
      <c r="C45" s="33">
        <v>4.8598475491948893E-2</v>
      </c>
      <c r="D45" s="27">
        <v>0</v>
      </c>
      <c r="M45" s="35" t="s">
        <v>400</v>
      </c>
      <c r="N45" s="33">
        <v>-9.6725553899067954E-3</v>
      </c>
      <c r="X45" s="35" t="s">
        <v>514</v>
      </c>
      <c r="Y45" s="33">
        <v>0.12386667146187696</v>
      </c>
      <c r="AD45" s="35" t="s">
        <v>946</v>
      </c>
      <c r="AE45" s="33">
        <v>7.5583985307198384E-2</v>
      </c>
      <c r="AJ45" s="35" t="s">
        <v>319</v>
      </c>
      <c r="AK45" s="33">
        <v>2.4230278687768694E-2</v>
      </c>
      <c r="AP45" s="35" t="s">
        <v>885</v>
      </c>
      <c r="AQ45" s="33">
        <v>3.5508838847337937E-4</v>
      </c>
      <c r="AZ45" s="35" t="s">
        <v>792</v>
      </c>
      <c r="BA45" s="33">
        <v>-8.4811125207701836E-4</v>
      </c>
      <c r="BD45" s="35" t="s">
        <v>1004</v>
      </c>
      <c r="BE45" s="33">
        <v>5.4449649310687005E-3</v>
      </c>
    </row>
    <row r="46" spans="2:57" customFormat="1" x14ac:dyDescent="0.25">
      <c r="B46" s="35" t="s">
        <v>321</v>
      </c>
      <c r="C46" s="33">
        <v>0.22127816500589495</v>
      </c>
      <c r="D46" s="27">
        <v>0</v>
      </c>
      <c r="M46" s="35" t="s">
        <v>377</v>
      </c>
      <c r="N46" s="33">
        <v>4.7060702185508048E-3</v>
      </c>
      <c r="X46" s="35" t="s">
        <v>447</v>
      </c>
      <c r="Y46" s="33">
        <v>6.8847587859696455E-2</v>
      </c>
      <c r="AD46" s="35" t="s">
        <v>947</v>
      </c>
      <c r="AE46" s="33">
        <v>8.0307984388898274E-2</v>
      </c>
      <c r="AJ46" s="35" t="s">
        <v>839</v>
      </c>
      <c r="AK46" s="33">
        <v>-5.1050052807817999E-2</v>
      </c>
      <c r="AP46" s="35" t="s">
        <v>1426</v>
      </c>
      <c r="AQ46" s="33">
        <v>2.2234306674541984E-3</v>
      </c>
      <c r="AZ46" s="35" t="s">
        <v>844</v>
      </c>
      <c r="BA46" s="33">
        <v>-3.6718228325216796E-3</v>
      </c>
      <c r="BD46" s="35" t="s">
        <v>1002</v>
      </c>
      <c r="BE46" s="33">
        <v>-2.2918280339742383E-2</v>
      </c>
    </row>
    <row r="47" spans="2:57" customFormat="1" x14ac:dyDescent="0.25">
      <c r="B47" s="35" t="s">
        <v>320</v>
      </c>
      <c r="C47" s="33">
        <v>0.24144136228446952</v>
      </c>
      <c r="D47" s="27">
        <v>0</v>
      </c>
      <c r="M47" s="35" t="s">
        <v>395</v>
      </c>
      <c r="N47" s="33">
        <v>-9.3005340287565328E-3</v>
      </c>
      <c r="X47" s="35" t="s">
        <v>458</v>
      </c>
      <c r="Y47" s="33">
        <v>2.5100683073847672E-3</v>
      </c>
      <c r="AD47" s="35" t="s">
        <v>1011</v>
      </c>
      <c r="AE47" s="33">
        <v>-3.4957593204579251E-2</v>
      </c>
      <c r="AJ47" s="35" t="s">
        <v>1183</v>
      </c>
      <c r="AK47" s="33">
        <v>3.2812606406184476E-2</v>
      </c>
      <c r="AZ47" s="35" t="s">
        <v>735</v>
      </c>
      <c r="BA47" s="33">
        <v>3.2567472079757499E-2</v>
      </c>
      <c r="BD47" s="35" t="s">
        <v>997</v>
      </c>
      <c r="BE47" s="33">
        <v>2.0002452356651557E-3</v>
      </c>
    </row>
    <row r="48" spans="2:57" customFormat="1" x14ac:dyDescent="0.25">
      <c r="B48" s="35" t="s">
        <v>249</v>
      </c>
      <c r="C48" s="33">
        <v>0.17256491987278497</v>
      </c>
      <c r="D48" s="27">
        <v>0</v>
      </c>
      <c r="M48" s="35" t="s">
        <v>390</v>
      </c>
      <c r="N48" s="33">
        <v>-1.7485003974062278E-2</v>
      </c>
      <c r="X48" s="35" t="s">
        <v>454</v>
      </c>
      <c r="Y48" s="33">
        <v>8.2473672956928055E-3</v>
      </c>
      <c r="AD48" s="35" t="s">
        <v>531</v>
      </c>
      <c r="AE48" s="33">
        <v>6.9781739042247609E-3</v>
      </c>
      <c r="AJ48" s="35" t="s">
        <v>1200</v>
      </c>
      <c r="AK48" s="33">
        <v>1.8496395944861597E-2</v>
      </c>
      <c r="AZ48" s="35" t="s">
        <v>741</v>
      </c>
      <c r="BA48" s="33">
        <v>7.4633790182777604E-3</v>
      </c>
      <c r="BD48" s="35" t="s">
        <v>375</v>
      </c>
      <c r="BE48" s="33">
        <v>2.7763511951887698E-2</v>
      </c>
    </row>
    <row r="49" spans="2:62" customFormat="1" x14ac:dyDescent="0.25">
      <c r="B49" s="35" t="s">
        <v>256</v>
      </c>
      <c r="C49" s="33">
        <v>0.1485510313467987</v>
      </c>
      <c r="D49" s="27">
        <v>0</v>
      </c>
      <c r="M49" s="35" t="s">
        <v>439</v>
      </c>
      <c r="N49" s="33">
        <v>4.464256333803136E-3</v>
      </c>
      <c r="X49" s="35" t="s">
        <v>449</v>
      </c>
      <c r="Y49" s="33">
        <v>4.9914501198279941E-2</v>
      </c>
      <c r="AD49" s="35" t="s">
        <v>533</v>
      </c>
      <c r="AE49" s="33">
        <v>0</v>
      </c>
      <c r="AJ49" s="35" t="s">
        <v>1203</v>
      </c>
      <c r="AK49" s="33">
        <v>3.3293512700750871E-2</v>
      </c>
      <c r="AZ49" s="35" t="s">
        <v>683</v>
      </c>
      <c r="BA49" s="33">
        <v>1.0855824026585834E-2</v>
      </c>
      <c r="BD49" s="35" t="s">
        <v>170</v>
      </c>
      <c r="BE49" s="33">
        <v>0.10817632519467696</v>
      </c>
    </row>
    <row r="50" spans="2:62" customFormat="1" x14ac:dyDescent="0.25">
      <c r="B50" s="35" t="s">
        <v>1426</v>
      </c>
      <c r="C50" s="33">
        <v>4.577507183582064</v>
      </c>
      <c r="M50" s="35" t="s">
        <v>411</v>
      </c>
      <c r="N50" s="33">
        <v>-6.2127567312093623E-2</v>
      </c>
      <c r="X50" s="35" t="s">
        <v>457</v>
      </c>
      <c r="Y50" s="33">
        <v>5.8807314630157387E-3</v>
      </c>
      <c r="AD50" s="35" t="s">
        <v>469</v>
      </c>
      <c r="AE50" s="33">
        <v>6.2333797691802161E-2</v>
      </c>
      <c r="AJ50" s="35" t="s">
        <v>1227</v>
      </c>
      <c r="AK50" s="33">
        <v>4.7856256691755195E-2</v>
      </c>
      <c r="AZ50" s="35" t="s">
        <v>737</v>
      </c>
      <c r="BA50" s="33">
        <v>5.8350054142898861E-3</v>
      </c>
      <c r="BD50" s="35" t="s">
        <v>563</v>
      </c>
      <c r="BE50" s="33">
        <v>-1.2736989238859502E-2</v>
      </c>
    </row>
    <row r="51" spans="2:62" customFormat="1" x14ac:dyDescent="0.25">
      <c r="M51" s="35" t="s">
        <v>401</v>
      </c>
      <c r="N51" s="33">
        <v>-6.2499588673243893E-2</v>
      </c>
      <c r="X51" s="35" t="s">
        <v>459</v>
      </c>
      <c r="Y51" s="33">
        <v>-1.7211896964924114E-2</v>
      </c>
      <c r="AD51" s="35" t="s">
        <v>466</v>
      </c>
      <c r="AE51" s="33">
        <v>6.8933846859169437E-2</v>
      </c>
      <c r="AJ51" s="35" t="s">
        <v>1234</v>
      </c>
      <c r="AK51" s="33">
        <v>9.6921114751074774E-2</v>
      </c>
      <c r="AZ51" s="35" t="s">
        <v>922</v>
      </c>
      <c r="BA51" s="33">
        <v>-8.8531604620573141E-5</v>
      </c>
      <c r="BD51" s="35" t="s">
        <v>186</v>
      </c>
      <c r="BE51" s="33">
        <v>0.77304996605975329</v>
      </c>
    </row>
    <row r="52" spans="2:62" customFormat="1" x14ac:dyDescent="0.25">
      <c r="M52" s="35" t="s">
        <v>383</v>
      </c>
      <c r="N52" s="33">
        <v>1.2648726279108886E-2</v>
      </c>
      <c r="X52" s="35" t="s">
        <v>463</v>
      </c>
      <c r="Y52" s="33">
        <v>7.1716237353850495E-4</v>
      </c>
      <c r="AD52" s="35" t="s">
        <v>609</v>
      </c>
      <c r="AE52" s="33">
        <v>-0.1298009669582233</v>
      </c>
      <c r="AJ52" s="35" t="s">
        <v>1236</v>
      </c>
      <c r="AK52" s="33">
        <v>6.1408034536940499E-2</v>
      </c>
      <c r="AZ52" s="35" t="s">
        <v>919</v>
      </c>
      <c r="BA52" s="33">
        <v>-1.2647372088653304E-5</v>
      </c>
      <c r="BD52" s="35" t="s">
        <v>208</v>
      </c>
      <c r="BE52" s="33">
        <v>8.5437975711410138E-2</v>
      </c>
    </row>
    <row r="53" spans="2:62" x14ac:dyDescent="0.25">
      <c r="B53" s="71"/>
      <c r="C53" s="71"/>
      <c r="G53" s="71"/>
      <c r="H53" s="71"/>
      <c r="I53" s="71"/>
      <c r="J53" s="71"/>
      <c r="K53" s="71"/>
      <c r="M53" s="35" t="s">
        <v>364</v>
      </c>
      <c r="N53" s="33">
        <v>0.14341423472342574</v>
      </c>
      <c r="O53" s="71"/>
      <c r="P53" s="71"/>
      <c r="Q53" s="71"/>
      <c r="S53" s="71"/>
      <c r="T53" s="71"/>
      <c r="U53" s="71"/>
      <c r="V53" s="71"/>
      <c r="X53" s="35" t="s">
        <v>451</v>
      </c>
      <c r="Y53" s="33">
        <v>2.7682467618586285E-2</v>
      </c>
      <c r="Z53" s="71"/>
      <c r="AA53" s="71"/>
      <c r="AB53" s="71"/>
      <c r="AD53" s="35" t="s">
        <v>612</v>
      </c>
      <c r="AE53" s="33">
        <v>0.35471431701185208</v>
      </c>
      <c r="AF53" s="71"/>
      <c r="AG53" s="71"/>
      <c r="AH53" s="71"/>
      <c r="AJ53" s="35" t="s">
        <v>1239</v>
      </c>
      <c r="AK53" s="33">
        <v>3.8472503565312129E-2</v>
      </c>
      <c r="AL53" s="71"/>
      <c r="AM53" s="71"/>
      <c r="AN53" s="71"/>
      <c r="AP53" s="71"/>
      <c r="AQ53" s="71"/>
      <c r="AR53" s="71"/>
      <c r="AS53" s="71"/>
      <c r="AT53" s="71"/>
      <c r="AV53" s="71"/>
      <c r="AW53" s="71"/>
      <c r="AX53" s="71"/>
      <c r="AY53" s="71"/>
      <c r="AZ53" s="35" t="s">
        <v>921</v>
      </c>
      <c r="BA53" s="33">
        <v>-1.2647372088653304E-5</v>
      </c>
      <c r="BB53" s="71"/>
      <c r="BD53" s="35" t="s">
        <v>203</v>
      </c>
      <c r="BE53" s="33">
        <v>8.8885114599945816E-2</v>
      </c>
      <c r="BF53" s="71"/>
      <c r="BH53" s="71"/>
      <c r="BI53" s="71"/>
      <c r="BJ53" s="71"/>
    </row>
    <row r="54" spans="2:62" x14ac:dyDescent="0.25">
      <c r="B54" s="68"/>
      <c r="C54" s="69"/>
      <c r="G54" s="68"/>
      <c r="H54" s="69"/>
      <c r="I54" s="69"/>
      <c r="M54" s="35" t="s">
        <v>394</v>
      </c>
      <c r="N54" s="33">
        <v>-1.6740961251761756E-2</v>
      </c>
      <c r="O54" s="69"/>
      <c r="S54" s="68"/>
      <c r="T54" s="69"/>
      <c r="X54" s="35" t="s">
        <v>450</v>
      </c>
      <c r="Y54" s="33">
        <v>4.6328689330587418E-2</v>
      </c>
      <c r="Z54" s="69"/>
      <c r="AD54" s="35" t="s">
        <v>568</v>
      </c>
      <c r="AE54" s="33">
        <v>-9.3632697521050565E-2</v>
      </c>
      <c r="AF54" s="69"/>
      <c r="AJ54" s="35" t="s">
        <v>1259</v>
      </c>
      <c r="AK54" s="33">
        <v>-8.4898457386914733E-2</v>
      </c>
      <c r="AL54" s="69"/>
      <c r="AP54" s="68"/>
      <c r="AQ54" s="69"/>
      <c r="AR54" s="69"/>
      <c r="AV54" s="68"/>
      <c r="AW54" s="69"/>
      <c r="AX54" s="69"/>
      <c r="AZ54" s="35" t="s">
        <v>784</v>
      </c>
      <c r="BA54" s="33">
        <v>4.0680654353543032E-4</v>
      </c>
      <c r="BB54" s="69"/>
      <c r="BD54" s="35" t="s">
        <v>198</v>
      </c>
      <c r="BE54" s="33">
        <v>9.0544848138870412E-2</v>
      </c>
      <c r="BF54" s="69"/>
      <c r="BH54" s="68"/>
      <c r="BI54" s="69"/>
      <c r="BJ54" s="69"/>
    </row>
    <row r="55" spans="2:62" x14ac:dyDescent="0.25">
      <c r="B55" s="68"/>
      <c r="C55" s="69"/>
      <c r="G55" s="68"/>
      <c r="H55" s="69"/>
      <c r="I55" s="69"/>
      <c r="M55" s="35" t="s">
        <v>371</v>
      </c>
      <c r="N55" s="33">
        <v>1.5624897168310973E-2</v>
      </c>
      <c r="O55" s="69"/>
      <c r="S55" s="68"/>
      <c r="T55" s="69"/>
      <c r="X55" s="35" t="s">
        <v>456</v>
      </c>
      <c r="Y55" s="33">
        <v>7.1716237353850491E-3</v>
      </c>
      <c r="Z55" s="69"/>
      <c r="AD55" s="35" t="s">
        <v>572</v>
      </c>
      <c r="AE55" s="33">
        <v>-9.8560734232684813E-2</v>
      </c>
      <c r="AF55" s="69"/>
      <c r="AJ55" s="35" t="s">
        <v>1262</v>
      </c>
      <c r="AK55" s="33">
        <v>0.10542945688571109</v>
      </c>
      <c r="AL55" s="69"/>
      <c r="AP55" s="68"/>
      <c r="AQ55" s="69"/>
      <c r="AR55" s="69"/>
      <c r="AV55" s="68"/>
      <c r="AW55" s="69"/>
      <c r="AX55" s="69"/>
      <c r="AZ55" s="35" t="s">
        <v>731</v>
      </c>
      <c r="BA55" s="33">
        <v>2.9853516073111044E-3</v>
      </c>
      <c r="BB55" s="69"/>
      <c r="BD55" s="35" t="s">
        <v>214</v>
      </c>
      <c r="BE55" s="33">
        <v>8.0841790526695906E-2</v>
      </c>
      <c r="BF55" s="69"/>
      <c r="BH55" s="68"/>
      <c r="BI55" s="69"/>
      <c r="BJ55" s="69"/>
    </row>
    <row r="56" spans="2:62" x14ac:dyDescent="0.25">
      <c r="B56" s="68"/>
      <c r="C56" s="69"/>
      <c r="G56" s="68"/>
      <c r="H56" s="69"/>
      <c r="I56" s="69"/>
      <c r="M56" s="35" t="s">
        <v>434</v>
      </c>
      <c r="N56" s="33">
        <v>-4.5014584699181612E-2</v>
      </c>
      <c r="O56" s="69"/>
      <c r="S56" s="68"/>
      <c r="T56" s="69"/>
      <c r="X56" s="35" t="s">
        <v>455</v>
      </c>
      <c r="Y56" s="33">
        <v>7.8887861089235543E-3</v>
      </c>
      <c r="Z56" s="69"/>
      <c r="AD56" s="35" t="s">
        <v>540</v>
      </c>
      <c r="AE56" s="33">
        <v>-7.8848587386147848E-2</v>
      </c>
      <c r="AF56" s="69"/>
      <c r="AJ56" s="35" t="s">
        <v>1265</v>
      </c>
      <c r="AK56" s="33">
        <v>0.17220144624666148</v>
      </c>
      <c r="AL56" s="69"/>
      <c r="AP56" s="68"/>
      <c r="AQ56" s="69"/>
      <c r="AR56" s="69"/>
      <c r="AV56" s="68"/>
      <c r="AW56" s="69"/>
      <c r="AX56" s="69"/>
      <c r="AZ56" s="35" t="s">
        <v>742</v>
      </c>
      <c r="BA56" s="33">
        <v>-2.3068626056494896E-3</v>
      </c>
      <c r="BB56" s="69"/>
      <c r="BD56" s="35" t="s">
        <v>174</v>
      </c>
      <c r="BE56" s="33">
        <v>0.5887010485769506</v>
      </c>
      <c r="BF56" s="69"/>
      <c r="BH56" s="68"/>
      <c r="BI56" s="69"/>
      <c r="BJ56" s="69"/>
    </row>
    <row r="57" spans="2:62" x14ac:dyDescent="0.25">
      <c r="B57" s="68"/>
      <c r="C57" s="69"/>
      <c r="G57" s="68"/>
      <c r="H57" s="69"/>
      <c r="I57" s="69"/>
      <c r="M57" s="35" t="s">
        <v>399</v>
      </c>
      <c r="N57" s="33">
        <v>-1.1904683556808361E-2</v>
      </c>
      <c r="O57" s="69"/>
      <c r="S57" s="68"/>
      <c r="T57" s="69"/>
      <c r="X57" s="35" t="s">
        <v>518</v>
      </c>
      <c r="Y57" s="33">
        <v>3.2989469182771222E-2</v>
      </c>
      <c r="Z57" s="69"/>
      <c r="AD57" s="35" t="s">
        <v>577</v>
      </c>
      <c r="AE57" s="33">
        <v>0.11365941790569956</v>
      </c>
      <c r="AF57" s="69"/>
      <c r="AJ57" s="35" t="s">
        <v>1297</v>
      </c>
      <c r="AK57" s="33">
        <v>0.10213709840752573</v>
      </c>
      <c r="AL57" s="69"/>
      <c r="AP57" s="68"/>
      <c r="AQ57" s="69"/>
      <c r="AR57" s="69"/>
      <c r="AV57" s="68"/>
      <c r="AW57" s="69"/>
      <c r="AX57" s="69"/>
      <c r="AZ57" s="35" t="s">
        <v>729</v>
      </c>
      <c r="BA57" s="33">
        <v>1.3298384432567648E-2</v>
      </c>
      <c r="BB57" s="69"/>
      <c r="BD57" s="35" t="s">
        <v>184</v>
      </c>
      <c r="BE57" s="33">
        <v>0.40941666179422476</v>
      </c>
      <c r="BF57" s="69"/>
      <c r="BH57" s="68"/>
      <c r="BI57" s="69"/>
      <c r="BJ57" s="69"/>
    </row>
    <row r="58" spans="2:62" x14ac:dyDescent="0.25">
      <c r="B58" s="68"/>
      <c r="C58" s="69"/>
      <c r="G58" s="68"/>
      <c r="H58" s="69"/>
      <c r="I58" s="69"/>
      <c r="M58" s="35" t="s">
        <v>410</v>
      </c>
      <c r="N58" s="33">
        <v>-6.4731716840145476E-2</v>
      </c>
      <c r="O58" s="69"/>
      <c r="S58" s="68"/>
      <c r="T58" s="69"/>
      <c r="X58" s="35" t="s">
        <v>523</v>
      </c>
      <c r="Y58" s="33">
        <v>1.0719231184200892E-2</v>
      </c>
      <c r="Z58" s="69"/>
      <c r="AD58" s="35" t="s">
        <v>580</v>
      </c>
      <c r="AE58" s="33">
        <v>9.0600003721561781E-2</v>
      </c>
      <c r="AF58" s="69"/>
      <c r="AJ58" s="35" t="s">
        <v>1300</v>
      </c>
      <c r="AK58" s="33">
        <v>5.3935490575216412E-2</v>
      </c>
      <c r="AL58" s="69"/>
      <c r="AP58" s="68"/>
      <c r="AQ58" s="69"/>
      <c r="AR58" s="69"/>
      <c r="AV58" s="68"/>
      <c r="AW58" s="69"/>
      <c r="AX58" s="69"/>
      <c r="AZ58" s="35" t="s">
        <v>726</v>
      </c>
      <c r="BA58" s="33">
        <v>3.0939098475769627E-2</v>
      </c>
      <c r="BB58" s="69"/>
      <c r="BD58" s="35" t="s">
        <v>154</v>
      </c>
      <c r="BE58" s="33">
        <v>0.27875176973223814</v>
      </c>
      <c r="BF58" s="69"/>
      <c r="BH58" s="68"/>
      <c r="BI58" s="69"/>
      <c r="BJ58" s="69"/>
    </row>
    <row r="59" spans="2:62" x14ac:dyDescent="0.25">
      <c r="B59" s="68"/>
      <c r="C59" s="69"/>
      <c r="G59" s="68"/>
      <c r="H59" s="69"/>
      <c r="I59" s="69"/>
      <c r="M59" s="35" t="s">
        <v>393</v>
      </c>
      <c r="N59" s="33">
        <v>-1.2276704917958623E-2</v>
      </c>
      <c r="O59" s="69"/>
      <c r="S59" s="68"/>
      <c r="T59" s="69"/>
      <c r="X59" s="35" t="s">
        <v>524</v>
      </c>
      <c r="Y59" s="33">
        <v>6.6697438479472217E-3</v>
      </c>
      <c r="Z59" s="69"/>
      <c r="AD59" s="35" t="s">
        <v>971</v>
      </c>
      <c r="AE59" s="33">
        <v>0.21415462503706204</v>
      </c>
      <c r="AF59" s="69"/>
      <c r="AJ59" s="35" t="s">
        <v>664</v>
      </c>
      <c r="AK59" s="33">
        <v>-4.6480590699647689E-2</v>
      </c>
      <c r="AL59" s="69"/>
      <c r="AP59" s="68"/>
      <c r="AQ59" s="69"/>
      <c r="AR59" s="69"/>
      <c r="AV59" s="68"/>
      <c r="AW59" s="69"/>
      <c r="AX59" s="69"/>
      <c r="AZ59" s="35" t="s">
        <v>752</v>
      </c>
      <c r="BA59" s="33">
        <v>-2.3882812858488835E-2</v>
      </c>
      <c r="BB59" s="69"/>
      <c r="BD59" s="35" t="s">
        <v>221</v>
      </c>
      <c r="BE59" s="33">
        <v>0.1685475816985626</v>
      </c>
      <c r="BF59" s="69"/>
      <c r="BH59" s="68"/>
      <c r="BI59" s="69"/>
      <c r="BJ59" s="69"/>
    </row>
    <row r="60" spans="2:62" x14ac:dyDescent="0.25">
      <c r="B60" s="68"/>
      <c r="C60" s="69"/>
      <c r="G60" s="68"/>
      <c r="H60" s="69"/>
      <c r="I60" s="69"/>
      <c r="M60" s="35" t="s">
        <v>387</v>
      </c>
      <c r="N60" s="33">
        <v>5.2082990561036586E-3</v>
      </c>
      <c r="O60" s="69"/>
      <c r="S60" s="68"/>
      <c r="T60" s="69"/>
      <c r="X60" s="35" t="s">
        <v>520</v>
      </c>
      <c r="Y60" s="33">
        <v>1.8341795581854857E-2</v>
      </c>
      <c r="Z60" s="69"/>
      <c r="AD60" s="35" t="s">
        <v>1013</v>
      </c>
      <c r="AE60" s="33">
        <v>-6.5191187327458613E-2</v>
      </c>
      <c r="AF60" s="69"/>
      <c r="AJ60" s="35" t="s">
        <v>618</v>
      </c>
      <c r="AK60" s="33">
        <v>0.1320087778584772</v>
      </c>
      <c r="AL60" s="69"/>
      <c r="AP60" s="68"/>
      <c r="AQ60" s="69"/>
      <c r="AR60" s="69"/>
      <c r="AV60" s="68"/>
      <c r="AW60" s="69"/>
      <c r="AX60" s="69"/>
      <c r="AZ60" s="35" t="s">
        <v>743</v>
      </c>
      <c r="BA60" s="33">
        <v>-3.9352362096373638E-3</v>
      </c>
      <c r="BB60" s="69"/>
      <c r="BD60" s="35" t="s">
        <v>1185</v>
      </c>
      <c r="BE60" s="33">
        <v>3.6282297935351628E-2</v>
      </c>
      <c r="BF60" s="69"/>
      <c r="BH60" s="68"/>
      <c r="BI60" s="69"/>
      <c r="BJ60" s="69"/>
    </row>
    <row r="61" spans="2:62" x14ac:dyDescent="0.25">
      <c r="B61" s="68"/>
      <c r="C61" s="69"/>
      <c r="G61" s="68"/>
      <c r="H61" s="69"/>
      <c r="I61" s="69"/>
      <c r="M61" s="35" t="s">
        <v>376</v>
      </c>
      <c r="N61" s="33">
        <v>1.3764790362559669E-2</v>
      </c>
      <c r="O61" s="69"/>
      <c r="S61" s="68"/>
      <c r="T61" s="69"/>
      <c r="X61" s="35" t="s">
        <v>1426</v>
      </c>
      <c r="Y61" s="33">
        <v>2.7427840036997924</v>
      </c>
      <c r="Z61" s="69"/>
      <c r="AD61" s="35" t="s">
        <v>982</v>
      </c>
      <c r="AE61" s="33">
        <v>0.18895996326799597</v>
      </c>
      <c r="AF61" s="69"/>
      <c r="AJ61" s="35" t="s">
        <v>293</v>
      </c>
      <c r="AK61" s="33">
        <v>0.17904511274626025</v>
      </c>
      <c r="AL61" s="69"/>
      <c r="AP61" s="68"/>
      <c r="AQ61" s="69"/>
      <c r="AR61" s="69"/>
      <c r="AV61" s="68"/>
      <c r="AW61" s="69"/>
      <c r="AX61" s="69"/>
      <c r="AZ61" s="35" t="s">
        <v>730</v>
      </c>
      <c r="BA61" s="33">
        <v>1.3026988831902998E-2</v>
      </c>
      <c r="BB61" s="69"/>
      <c r="BD61" s="35" t="s">
        <v>1192</v>
      </c>
      <c r="BE61" s="33">
        <v>5.594903972682317E-2</v>
      </c>
      <c r="BF61" s="69"/>
      <c r="BH61" s="68"/>
      <c r="BI61" s="69"/>
      <c r="BJ61" s="69"/>
    </row>
    <row r="62" spans="2:62" x14ac:dyDescent="0.25">
      <c r="B62" s="68"/>
      <c r="C62" s="69"/>
      <c r="G62" s="68"/>
      <c r="H62" s="69"/>
      <c r="I62" s="69"/>
      <c r="M62" s="35" t="s">
        <v>355</v>
      </c>
      <c r="N62" s="33">
        <v>0.2258169662182086</v>
      </c>
      <c r="O62" s="69"/>
      <c r="S62" s="68"/>
      <c r="T62" s="69"/>
      <c r="X62" s="68"/>
      <c r="Y62" s="69"/>
      <c r="Z62" s="69"/>
      <c r="AD62" s="35" t="s">
        <v>1015</v>
      </c>
      <c r="AE62" s="33">
        <v>-9.4479981633997984E-2</v>
      </c>
      <c r="AF62" s="69"/>
      <c r="AJ62" s="35" t="s">
        <v>440</v>
      </c>
      <c r="AK62" s="33">
        <v>1.2686335764219295E-2</v>
      </c>
      <c r="AL62" s="69"/>
      <c r="AP62" s="68"/>
      <c r="AQ62" s="69"/>
      <c r="AR62" s="69"/>
      <c r="AV62" s="68"/>
      <c r="AW62" s="69"/>
      <c r="AX62" s="69"/>
      <c r="AZ62" s="35" t="s">
        <v>732</v>
      </c>
      <c r="BA62" s="33">
        <v>5.0208186122959473E-3</v>
      </c>
      <c r="BB62" s="69"/>
      <c r="BD62" s="35" t="s">
        <v>1193</v>
      </c>
      <c r="BE62" s="33">
        <v>-2.3121546835873509E-2</v>
      </c>
      <c r="BF62" s="69"/>
      <c r="BH62" s="68"/>
      <c r="BI62" s="69"/>
      <c r="BJ62" s="69"/>
    </row>
    <row r="63" spans="2:62" x14ac:dyDescent="0.25">
      <c r="B63" s="68"/>
      <c r="C63" s="69"/>
      <c r="G63" s="68"/>
      <c r="H63" s="69"/>
      <c r="I63" s="69"/>
      <c r="M63" s="35" t="s">
        <v>385</v>
      </c>
      <c r="N63" s="33">
        <v>1.3392769001409404E-2</v>
      </c>
      <c r="O63" s="69"/>
      <c r="S63" s="68"/>
      <c r="T63" s="69"/>
      <c r="X63" s="68"/>
      <c r="Y63" s="69"/>
      <c r="Z63" s="69"/>
      <c r="AD63" s="35" t="s">
        <v>586</v>
      </c>
      <c r="AE63" s="33">
        <v>0.28160209780767093</v>
      </c>
      <c r="AF63" s="69"/>
      <c r="AJ63" s="35" t="s">
        <v>422</v>
      </c>
      <c r="AK63" s="33">
        <v>1.6002124900599286E-2</v>
      </c>
      <c r="AL63" s="69"/>
      <c r="AP63" s="68"/>
      <c r="AQ63" s="69"/>
      <c r="AR63" s="69"/>
      <c r="AV63" s="68"/>
      <c r="AW63" s="69"/>
      <c r="AX63" s="69"/>
      <c r="AZ63" s="35" t="s">
        <v>728</v>
      </c>
      <c r="BA63" s="33">
        <v>3.3653054482416081E-2</v>
      </c>
      <c r="BB63" s="69"/>
      <c r="BD63" s="35" t="s">
        <v>1198</v>
      </c>
      <c r="BE63" s="33">
        <v>-4.0516245600616008E-2</v>
      </c>
      <c r="BF63" s="69"/>
      <c r="BH63" s="68"/>
      <c r="BI63" s="69"/>
      <c r="BJ63" s="69"/>
    </row>
    <row r="64" spans="2:62" x14ac:dyDescent="0.25">
      <c r="B64" s="68"/>
      <c r="C64" s="69"/>
      <c r="G64" s="68"/>
      <c r="H64" s="69"/>
      <c r="I64" s="69"/>
      <c r="M64" s="35" t="s">
        <v>407</v>
      </c>
      <c r="N64" s="33">
        <v>-5.2082990561036581E-2</v>
      </c>
      <c r="O64" s="69"/>
      <c r="S64" s="68"/>
      <c r="T64" s="69"/>
      <c r="X64" s="68"/>
      <c r="Y64" s="69"/>
      <c r="Z64" s="69"/>
      <c r="AD64" s="35" t="s">
        <v>592</v>
      </c>
      <c r="AE64" s="33">
        <v>5.7567095515370224E-2</v>
      </c>
      <c r="AF64" s="69"/>
      <c r="AJ64" s="35" t="s">
        <v>622</v>
      </c>
      <c r="AK64" s="33">
        <v>8.3732048898484637E-2</v>
      </c>
      <c r="AL64" s="69"/>
      <c r="AP64" s="68"/>
      <c r="AQ64" s="69"/>
      <c r="AR64" s="69"/>
      <c r="AV64" s="68"/>
      <c r="AW64" s="69"/>
      <c r="AX64" s="69"/>
      <c r="AZ64" s="35" t="s">
        <v>751</v>
      </c>
      <c r="BA64" s="33">
        <v>-1.4791060236223197E-2</v>
      </c>
      <c r="BB64" s="69"/>
      <c r="BD64" s="35" t="s">
        <v>1205</v>
      </c>
      <c r="BE64" s="33">
        <v>4.7404007352720726E-2</v>
      </c>
      <c r="BF64" s="69"/>
      <c r="BH64" s="68"/>
      <c r="BI64" s="69"/>
      <c r="BJ64" s="69"/>
    </row>
    <row r="65" spans="2:62" x14ac:dyDescent="0.25">
      <c r="B65" s="68"/>
      <c r="C65" s="69"/>
      <c r="G65" s="68"/>
      <c r="H65" s="69"/>
      <c r="I65" s="69"/>
      <c r="M65" s="35" t="s">
        <v>396</v>
      </c>
      <c r="N65" s="33">
        <v>-5.5803204172539186E-2</v>
      </c>
      <c r="O65" s="69"/>
      <c r="S65" s="68"/>
      <c r="T65" s="69"/>
      <c r="X65" s="68"/>
      <c r="Y65" s="69"/>
      <c r="Z65" s="69"/>
      <c r="AD65" s="35" t="s">
        <v>590</v>
      </c>
      <c r="AE65" s="33">
        <v>0.16060119640593731</v>
      </c>
      <c r="AF65" s="69"/>
      <c r="AJ65" s="35" t="s">
        <v>624</v>
      </c>
      <c r="AK65" s="33">
        <v>6.9590636195629454E-2</v>
      </c>
      <c r="AL65" s="69"/>
      <c r="AP65" s="68"/>
      <c r="AQ65" s="69"/>
      <c r="AR65" s="69"/>
      <c r="AV65" s="68"/>
      <c r="AW65" s="69"/>
      <c r="AX65" s="69"/>
      <c r="AZ65" s="35" t="s">
        <v>798</v>
      </c>
      <c r="BA65" s="33">
        <v>-3.2567472079757498E-3</v>
      </c>
      <c r="BB65" s="69"/>
      <c r="BD65" s="35" t="s">
        <v>1232</v>
      </c>
      <c r="BE65" s="33">
        <v>-0.10979775719039558</v>
      </c>
      <c r="BF65" s="69"/>
      <c r="BH65" s="68"/>
      <c r="BI65" s="69"/>
      <c r="BJ65" s="69"/>
    </row>
    <row r="66" spans="2:62" x14ac:dyDescent="0.25">
      <c r="B66" s="68"/>
      <c r="C66" s="69"/>
      <c r="G66" s="68"/>
      <c r="H66" s="69"/>
      <c r="I66" s="69"/>
      <c r="M66" s="35" t="s">
        <v>398</v>
      </c>
      <c r="N66" s="33">
        <v>-4.1666392448829269E-2</v>
      </c>
      <c r="O66" s="69"/>
      <c r="S66" s="68"/>
      <c r="T66" s="69"/>
      <c r="X66" s="68"/>
      <c r="Y66" s="69"/>
      <c r="Z66" s="69"/>
      <c r="AD66" s="35" t="s">
        <v>1426</v>
      </c>
      <c r="AE66" s="33">
        <v>2.9345365438857636</v>
      </c>
      <c r="AF66" s="69"/>
      <c r="AJ66" s="35" t="s">
        <v>628</v>
      </c>
      <c r="AK66" s="33">
        <v>2.493354344977098E-2</v>
      </c>
      <c r="AL66" s="69"/>
      <c r="AP66" s="68"/>
      <c r="AQ66" s="69"/>
      <c r="AR66" s="69"/>
      <c r="AV66" s="68"/>
      <c r="AW66" s="69"/>
      <c r="AX66" s="69"/>
      <c r="AZ66" s="35" t="s">
        <v>763</v>
      </c>
      <c r="BA66" s="33">
        <v>1.872629644586056E-2</v>
      </c>
      <c r="BB66" s="69"/>
      <c r="BD66" s="35" t="s">
        <v>1238</v>
      </c>
      <c r="BE66" s="33">
        <v>-4.5783357528696084E-2</v>
      </c>
      <c r="BF66" s="69"/>
      <c r="BH66" s="68"/>
      <c r="BI66" s="69"/>
      <c r="BJ66" s="69"/>
    </row>
    <row r="67" spans="2:62" x14ac:dyDescent="0.25">
      <c r="B67" s="68"/>
      <c r="C67" s="69"/>
      <c r="G67" s="68"/>
      <c r="H67" s="69"/>
      <c r="I67" s="69"/>
      <c r="M67" s="35" t="s">
        <v>368</v>
      </c>
      <c r="N67" s="33">
        <v>5.6547246894839712E-2</v>
      </c>
      <c r="O67" s="69"/>
      <c r="S67" s="68"/>
      <c r="T67" s="69"/>
      <c r="X67" s="68"/>
      <c r="Y67" s="69"/>
      <c r="Z67" s="69"/>
      <c r="AD67" s="68"/>
      <c r="AE67" s="69"/>
      <c r="AF67" s="69"/>
      <c r="AJ67" s="35" t="s">
        <v>625</v>
      </c>
      <c r="AK67" s="33">
        <v>6.9590636195629454E-2</v>
      </c>
      <c r="AL67" s="69"/>
      <c r="AP67" s="68"/>
      <c r="AQ67" s="69"/>
      <c r="AR67" s="69"/>
      <c r="AV67" s="68"/>
      <c r="AW67" s="69"/>
      <c r="AX67" s="69"/>
      <c r="AZ67" s="35" t="s">
        <v>935</v>
      </c>
      <c r="BA67" s="33">
        <v>0.62705953533566428</v>
      </c>
      <c r="BB67" s="69"/>
      <c r="BD67" s="35" t="s">
        <v>1247</v>
      </c>
      <c r="BE67" s="33">
        <v>6.5348783226800008E-4</v>
      </c>
      <c r="BF67" s="69"/>
      <c r="BH67" s="68"/>
      <c r="BI67" s="69"/>
      <c r="BJ67" s="69"/>
    </row>
    <row r="68" spans="2:62" x14ac:dyDescent="0.25">
      <c r="B68" s="68"/>
      <c r="C68" s="69"/>
      <c r="G68" s="68"/>
      <c r="H68" s="69"/>
      <c r="I68" s="69"/>
      <c r="M68" s="35" t="s">
        <v>386</v>
      </c>
      <c r="N68" s="33">
        <v>7.4404272230052266E-3</v>
      </c>
      <c r="O68" s="69"/>
      <c r="S68" s="68"/>
      <c r="T68" s="69"/>
      <c r="X68" s="68"/>
      <c r="Y68" s="69"/>
      <c r="Z68" s="69"/>
      <c r="AD68" s="68"/>
      <c r="AE68" s="69"/>
      <c r="AF68" s="69"/>
      <c r="AJ68" s="35" t="s">
        <v>627</v>
      </c>
      <c r="AK68" s="33">
        <v>4.5587448844730524E-2</v>
      </c>
      <c r="AL68" s="69"/>
      <c r="AP68" s="68"/>
      <c r="AQ68" s="69"/>
      <c r="AR68" s="69"/>
      <c r="AV68" s="68"/>
      <c r="AW68" s="69"/>
      <c r="AX68" s="69"/>
      <c r="AZ68" s="35" t="s">
        <v>936</v>
      </c>
      <c r="BA68" s="33">
        <v>-8.6611913678571999E-3</v>
      </c>
      <c r="BB68" s="69"/>
      <c r="BD68" s="35" t="s">
        <v>1252</v>
      </c>
      <c r="BE68" s="33">
        <v>1.8101585497243293E-3</v>
      </c>
      <c r="BF68" s="69"/>
      <c r="BH68" s="68"/>
      <c r="BI68" s="69"/>
      <c r="BJ68" s="69"/>
    </row>
    <row r="69" spans="2:62" x14ac:dyDescent="0.25">
      <c r="B69" s="68"/>
      <c r="C69" s="69"/>
      <c r="G69" s="68"/>
      <c r="H69" s="69"/>
      <c r="I69" s="69"/>
      <c r="M69" s="35" t="s">
        <v>408</v>
      </c>
      <c r="N69" s="33">
        <v>-7.7008421758104087E-2</v>
      </c>
      <c r="O69" s="69"/>
      <c r="S69" s="68"/>
      <c r="T69" s="69"/>
      <c r="X69" s="68"/>
      <c r="Y69" s="69"/>
      <c r="Z69" s="69"/>
      <c r="AD69" s="68"/>
      <c r="AE69" s="69"/>
      <c r="AF69" s="69"/>
      <c r="AJ69" s="35" t="s">
        <v>626</v>
      </c>
      <c r="AK69" s="33">
        <v>4.7634232262249034E-2</v>
      </c>
      <c r="AL69" s="69"/>
      <c r="AP69" s="68"/>
      <c r="AQ69" s="69"/>
      <c r="AR69" s="69"/>
      <c r="AV69" s="68"/>
      <c r="AW69" s="69"/>
      <c r="AX69" s="69"/>
      <c r="AZ69" s="35" t="s">
        <v>1426</v>
      </c>
      <c r="BA69" s="33">
        <v>1.573783826281121</v>
      </c>
      <c r="BB69" s="69"/>
      <c r="BD69" s="35" t="s">
        <v>1302</v>
      </c>
      <c r="BE69" s="33">
        <v>-3.4438808760523612E-3</v>
      </c>
      <c r="BF69" s="69"/>
      <c r="BH69" s="68"/>
      <c r="BI69" s="69"/>
      <c r="BJ69" s="69"/>
    </row>
    <row r="70" spans="2:62" x14ac:dyDescent="0.25">
      <c r="B70" s="68"/>
      <c r="C70" s="69"/>
      <c r="G70" s="68"/>
      <c r="H70" s="69"/>
      <c r="I70" s="69"/>
      <c r="M70" s="35" t="s">
        <v>496</v>
      </c>
      <c r="N70" s="33">
        <v>0.3124979433662195</v>
      </c>
      <c r="O70" s="69"/>
      <c r="S70" s="68"/>
      <c r="T70" s="69"/>
      <c r="X70" s="68"/>
      <c r="Y70" s="69"/>
      <c r="Z70" s="69"/>
      <c r="AD70" s="68"/>
      <c r="AE70" s="69"/>
      <c r="AF70" s="69"/>
      <c r="AJ70" s="35" t="s">
        <v>461</v>
      </c>
      <c r="AK70" s="33">
        <v>9.7919034536629417E-3</v>
      </c>
      <c r="AL70" s="69"/>
      <c r="AP70" s="68"/>
      <c r="AQ70" s="69"/>
      <c r="AR70" s="69"/>
      <c r="AV70" s="68"/>
      <c r="AW70" s="69"/>
      <c r="AX70" s="69"/>
      <c r="AZ70" s="68"/>
      <c r="BA70" s="69"/>
      <c r="BB70" s="69"/>
      <c r="BD70" s="35" t="s">
        <v>956</v>
      </c>
      <c r="BE70" s="33">
        <v>-4.1786983637693571E-2</v>
      </c>
      <c r="BF70" s="69"/>
      <c r="BH70" s="68"/>
      <c r="BI70" s="69"/>
      <c r="BJ70" s="69"/>
    </row>
    <row r="71" spans="2:62" x14ac:dyDescent="0.25">
      <c r="B71" s="68"/>
      <c r="C71" s="69"/>
      <c r="G71" s="68"/>
      <c r="H71" s="69"/>
      <c r="I71" s="69"/>
      <c r="M71" s="35" t="s">
        <v>1426</v>
      </c>
      <c r="N71" s="33">
        <v>2.3921608340369902</v>
      </c>
      <c r="O71" s="69"/>
      <c r="S71" s="68"/>
      <c r="T71" s="69"/>
      <c r="X71" s="68"/>
      <c r="Y71" s="69"/>
      <c r="Z71" s="69"/>
      <c r="AD71" s="68"/>
      <c r="AE71" s="69"/>
      <c r="AF71" s="69"/>
      <c r="AJ71" s="35" t="s">
        <v>631</v>
      </c>
      <c r="AK71" s="33">
        <v>-3.8287539605863501E-2</v>
      </c>
      <c r="AL71" s="69"/>
      <c r="AP71" s="68"/>
      <c r="AQ71" s="69"/>
      <c r="AR71" s="69"/>
      <c r="AV71" s="68"/>
      <c r="AW71" s="69"/>
      <c r="AX71" s="69"/>
      <c r="AZ71" s="68"/>
      <c r="BA71" s="69"/>
      <c r="BB71" s="69"/>
      <c r="BD71" s="35" t="s">
        <v>548</v>
      </c>
      <c r="BE71" s="33">
        <v>-4.2757289398911019E-2</v>
      </c>
      <c r="BF71" s="69"/>
      <c r="BH71" s="68"/>
      <c r="BI71" s="69"/>
      <c r="BJ71" s="69"/>
    </row>
    <row r="72" spans="2:62" x14ac:dyDescent="0.25">
      <c r="B72" s="68"/>
      <c r="C72" s="69"/>
      <c r="G72" s="68"/>
      <c r="H72" s="69"/>
      <c r="I72" s="69"/>
      <c r="M72" s="68"/>
      <c r="N72" s="69"/>
      <c r="O72" s="69"/>
      <c r="S72" s="68"/>
      <c r="T72" s="69"/>
      <c r="X72" s="68"/>
      <c r="Y72" s="69"/>
      <c r="Z72" s="69"/>
      <c r="AD72" s="68"/>
      <c r="AE72" s="69"/>
      <c r="AF72" s="69"/>
      <c r="AJ72" s="35" t="s">
        <v>414</v>
      </c>
      <c r="AK72" s="33">
        <v>-4.6240989862153997E-2</v>
      </c>
      <c r="AL72" s="69"/>
      <c r="AP72" s="68"/>
      <c r="AQ72" s="69"/>
      <c r="AR72" s="69"/>
      <c r="AV72" s="68"/>
      <c r="AW72" s="69"/>
      <c r="AX72" s="69"/>
      <c r="AZ72" s="68"/>
      <c r="BA72" s="69"/>
      <c r="BB72" s="69"/>
      <c r="BD72" s="35" t="s">
        <v>535</v>
      </c>
      <c r="BE72" s="33">
        <v>0.15116342385282366</v>
      </c>
      <c r="BF72" s="69"/>
      <c r="BH72" s="68"/>
      <c r="BI72" s="69"/>
      <c r="BJ72" s="69"/>
    </row>
    <row r="73" spans="2:62" x14ac:dyDescent="0.25">
      <c r="B73" s="68"/>
      <c r="C73" s="69"/>
      <c r="G73" s="68"/>
      <c r="H73" s="69"/>
      <c r="I73" s="69"/>
      <c r="M73" s="68"/>
      <c r="N73" s="69"/>
      <c r="O73" s="69"/>
      <c r="S73" s="68"/>
      <c r="T73" s="69"/>
      <c r="X73" s="68"/>
      <c r="Y73" s="69"/>
      <c r="Z73" s="69"/>
      <c r="AD73" s="68"/>
      <c r="AE73" s="69"/>
      <c r="AF73" s="69"/>
      <c r="AJ73" s="35" t="s">
        <v>633</v>
      </c>
      <c r="AK73" s="33">
        <v>4.8645521334985994E-2</v>
      </c>
      <c r="AL73" s="69"/>
      <c r="AP73" s="68"/>
      <c r="AQ73" s="69"/>
      <c r="AR73" s="69"/>
      <c r="AV73" s="68"/>
      <c r="AW73" s="69"/>
      <c r="AX73" s="69"/>
      <c r="AZ73" s="68"/>
      <c r="BA73" s="69"/>
      <c r="BB73" s="69"/>
      <c r="BD73" s="35" t="s">
        <v>753</v>
      </c>
      <c r="BE73" s="33">
        <v>4.9025975303618491E-2</v>
      </c>
      <c r="BF73" s="69"/>
      <c r="BH73" s="68"/>
      <c r="BI73" s="69"/>
      <c r="BJ73" s="69"/>
    </row>
    <row r="74" spans="2:62" x14ac:dyDescent="0.25">
      <c r="B74" s="68"/>
      <c r="C74" s="69"/>
      <c r="G74" s="68"/>
      <c r="H74" s="69"/>
      <c r="I74" s="69"/>
      <c r="M74" s="68"/>
      <c r="N74" s="69"/>
      <c r="O74" s="69"/>
      <c r="S74" s="68"/>
      <c r="T74" s="69"/>
      <c r="X74" s="68"/>
      <c r="Y74" s="69"/>
      <c r="Z74" s="69"/>
      <c r="AD74" s="68"/>
      <c r="AE74" s="69"/>
      <c r="AF74" s="69"/>
      <c r="AJ74" s="35" t="s">
        <v>282</v>
      </c>
      <c r="AK74" s="33">
        <v>9.5996294953831704E-2</v>
      </c>
      <c r="AL74" s="69"/>
      <c r="AP74" s="68"/>
      <c r="AQ74" s="69"/>
      <c r="AR74" s="69"/>
      <c r="AV74" s="68"/>
      <c r="AW74" s="69"/>
      <c r="AX74" s="69"/>
      <c r="AZ74" s="68"/>
      <c r="BA74" s="69"/>
      <c r="BB74" s="69"/>
      <c r="BD74" s="35" t="s">
        <v>464</v>
      </c>
      <c r="BE74" s="33">
        <v>5.3622160488332729E-3</v>
      </c>
      <c r="BF74" s="69"/>
      <c r="BH74" s="68"/>
      <c r="BI74" s="69"/>
      <c r="BJ74" s="69"/>
    </row>
    <row r="75" spans="2:62" x14ac:dyDescent="0.25">
      <c r="B75" s="68"/>
      <c r="C75" s="69"/>
      <c r="G75" s="68"/>
      <c r="H75" s="69"/>
      <c r="I75" s="69"/>
      <c r="M75" s="68"/>
      <c r="N75" s="69"/>
      <c r="O75" s="69"/>
      <c r="S75" s="68"/>
      <c r="T75" s="69"/>
      <c r="X75" s="68"/>
      <c r="Y75" s="69"/>
      <c r="Z75" s="69"/>
      <c r="AD75" s="68"/>
      <c r="AE75" s="69"/>
      <c r="AF75" s="69"/>
      <c r="AJ75" s="35" t="s">
        <v>295</v>
      </c>
      <c r="AK75" s="33">
        <v>5.783823011958221E-2</v>
      </c>
      <c r="AL75" s="69"/>
      <c r="AP75" s="68"/>
      <c r="AQ75" s="69"/>
      <c r="AR75" s="69"/>
      <c r="AV75" s="68"/>
      <c r="AW75" s="69"/>
      <c r="AX75" s="69"/>
      <c r="AZ75" s="68"/>
      <c r="BA75" s="69"/>
      <c r="BB75" s="69"/>
      <c r="BD75" s="35" t="s">
        <v>315</v>
      </c>
      <c r="BE75" s="33">
        <v>3.7024825099086882E-2</v>
      </c>
      <c r="BF75" s="69"/>
      <c r="BH75" s="68"/>
      <c r="BI75" s="69"/>
      <c r="BJ75" s="69"/>
    </row>
    <row r="76" spans="2:62" x14ac:dyDescent="0.25">
      <c r="B76" s="68"/>
      <c r="C76" s="69"/>
      <c r="G76" s="68"/>
      <c r="H76" s="69"/>
      <c r="I76" s="69"/>
      <c r="M76" s="68"/>
      <c r="N76" s="69"/>
      <c r="O76" s="69"/>
      <c r="S76" s="68"/>
      <c r="T76" s="69"/>
      <c r="X76" s="68"/>
      <c r="Y76" s="69"/>
      <c r="Z76" s="69"/>
      <c r="AD76" s="68"/>
      <c r="AE76" s="69"/>
      <c r="AF76" s="69"/>
      <c r="AJ76" s="35" t="s">
        <v>636</v>
      </c>
      <c r="AK76" s="33">
        <v>2.4507724626941615E-2</v>
      </c>
      <c r="AL76" s="69"/>
      <c r="AP76" s="68"/>
      <c r="AQ76" s="69"/>
      <c r="AR76" s="69"/>
      <c r="AV76" s="68"/>
      <c r="AW76" s="69"/>
      <c r="AX76" s="69"/>
      <c r="AZ76" s="68"/>
      <c r="BA76" s="69"/>
      <c r="BB76" s="69"/>
      <c r="BD76" s="35" t="s">
        <v>757</v>
      </c>
      <c r="BE76" s="33">
        <v>9.3511494846221732E-2</v>
      </c>
      <c r="BF76" s="69"/>
      <c r="BH76" s="68"/>
      <c r="BI76" s="69"/>
      <c r="BJ76" s="69"/>
    </row>
    <row r="77" spans="2:62" x14ac:dyDescent="0.25">
      <c r="B77" s="68"/>
      <c r="C77" s="69"/>
      <c r="G77" s="68"/>
      <c r="H77" s="69"/>
      <c r="I77" s="69"/>
      <c r="M77" s="68"/>
      <c r="N77" s="69"/>
      <c r="O77" s="69"/>
      <c r="S77" s="68"/>
      <c r="T77" s="69"/>
      <c r="X77" s="68"/>
      <c r="Y77" s="69"/>
      <c r="Z77" s="69"/>
      <c r="AD77" s="68"/>
      <c r="AE77" s="69"/>
      <c r="AF77" s="69"/>
      <c r="AJ77" s="35" t="s">
        <v>690</v>
      </c>
      <c r="AK77" s="33">
        <v>1.7571576147618517E-3</v>
      </c>
      <c r="AL77" s="69"/>
      <c r="AP77" s="68"/>
      <c r="AQ77" s="69"/>
      <c r="AR77" s="69"/>
      <c r="AV77" s="68"/>
      <c r="AW77" s="69"/>
      <c r="AX77" s="69"/>
      <c r="AZ77" s="68"/>
      <c r="BA77" s="69"/>
      <c r="BB77" s="69"/>
      <c r="BD77" s="35" t="s">
        <v>755</v>
      </c>
      <c r="BE77" s="33">
        <v>0.20237864677507694</v>
      </c>
      <c r="BF77" s="69"/>
      <c r="BH77" s="68"/>
      <c r="BI77" s="69"/>
      <c r="BJ77" s="69"/>
    </row>
    <row r="78" spans="2:62" x14ac:dyDescent="0.25">
      <c r="AJ78" s="35" t="s">
        <v>638</v>
      </c>
      <c r="AK78" s="33">
        <v>5.1419980726715241E-2</v>
      </c>
      <c r="BD78" s="35" t="s">
        <v>557</v>
      </c>
      <c r="BE78" s="33">
        <v>0.16611660696252561</v>
      </c>
    </row>
    <row r="79" spans="2:62" x14ac:dyDescent="0.25">
      <c r="AJ79" s="35" t="s">
        <v>687</v>
      </c>
      <c r="AK79" s="33">
        <v>4.1616890875938596E-2</v>
      </c>
      <c r="BD79" s="35" t="s">
        <v>193</v>
      </c>
      <c r="BE79" s="33">
        <v>4.4567870160677613E-2</v>
      </c>
    </row>
    <row r="80" spans="2:62" x14ac:dyDescent="0.25">
      <c r="AJ80" s="35" t="s">
        <v>692</v>
      </c>
      <c r="AK80" s="33">
        <v>1.2947477161403117E-3</v>
      </c>
      <c r="BD80" s="35" t="s">
        <v>144</v>
      </c>
      <c r="BE80" s="33">
        <v>0.1202668456666891</v>
      </c>
    </row>
    <row r="81" spans="36:57" x14ac:dyDescent="0.25">
      <c r="AJ81" s="35" t="s">
        <v>691</v>
      </c>
      <c r="AK81" s="33">
        <v>-1.2207621323608654E-2</v>
      </c>
      <c r="BD81" s="35" t="s">
        <v>362</v>
      </c>
      <c r="BE81" s="33">
        <v>2.9364516457896492E-2</v>
      </c>
    </row>
    <row r="82" spans="36:57" x14ac:dyDescent="0.25">
      <c r="AJ82" s="35" t="s">
        <v>686</v>
      </c>
      <c r="AK82" s="33">
        <v>4.2356746713733059E-2</v>
      </c>
      <c r="BD82" s="35" t="s">
        <v>116</v>
      </c>
      <c r="BE82" s="33">
        <v>0.13405540122083182</v>
      </c>
    </row>
    <row r="83" spans="36:57" x14ac:dyDescent="0.25">
      <c r="AJ83" s="35" t="s">
        <v>688</v>
      </c>
      <c r="AK83" s="33">
        <v>3.8657467524760736E-2</v>
      </c>
      <c r="BD83" s="35" t="s">
        <v>112</v>
      </c>
      <c r="BE83" s="33">
        <v>0.14452448969712534</v>
      </c>
    </row>
    <row r="84" spans="36:57" x14ac:dyDescent="0.25">
      <c r="AJ84" s="35" t="s">
        <v>685</v>
      </c>
      <c r="AK84" s="33">
        <v>5.3824512199547252E-2</v>
      </c>
      <c r="BD84" s="35" t="s">
        <v>560</v>
      </c>
      <c r="BE84" s="33">
        <v>0.18946496705877564</v>
      </c>
    </row>
    <row r="85" spans="36:57" x14ac:dyDescent="0.25">
      <c r="AJ85" s="35" t="s">
        <v>689</v>
      </c>
      <c r="AK85" s="33">
        <v>2.7744593917292396E-2</v>
      </c>
      <c r="BD85" s="35" t="s">
        <v>961</v>
      </c>
      <c r="BE85" s="33">
        <v>9.5302193960901463E-3</v>
      </c>
    </row>
    <row r="86" spans="36:57" x14ac:dyDescent="0.25">
      <c r="AJ86" s="35" t="s">
        <v>660</v>
      </c>
      <c r="AK86" s="33">
        <v>7.7129971090072857E-2</v>
      </c>
      <c r="BD86" s="35" t="s">
        <v>958</v>
      </c>
      <c r="BE86" s="33">
        <v>2.7168109458016201E-2</v>
      </c>
    </row>
    <row r="87" spans="36:57" x14ac:dyDescent="0.25">
      <c r="AJ87" s="35" t="s">
        <v>662</v>
      </c>
      <c r="AK87" s="33">
        <v>5.5452195042695059E-2</v>
      </c>
      <c r="BD87" s="35" t="s">
        <v>959</v>
      </c>
      <c r="BE87" s="33">
        <v>1.978759859468027E-2</v>
      </c>
    </row>
    <row r="88" spans="36:57" x14ac:dyDescent="0.25">
      <c r="AJ88" s="35" t="s">
        <v>603</v>
      </c>
      <c r="AK88" s="33">
        <v>3.80470864585803E-2</v>
      </c>
      <c r="BD88" s="35" t="s">
        <v>761</v>
      </c>
      <c r="BE88" s="33">
        <v>3.089657818613457E-2</v>
      </c>
    </row>
    <row r="89" spans="36:57" x14ac:dyDescent="0.25">
      <c r="AJ89" s="35" t="s">
        <v>639</v>
      </c>
      <c r="AK89" s="33">
        <v>4.7375435480105504E-2</v>
      </c>
      <c r="BD89" s="35" t="s">
        <v>759</v>
      </c>
      <c r="BE89" s="33">
        <v>7.5326368305038818E-2</v>
      </c>
    </row>
    <row r="90" spans="36:57" x14ac:dyDescent="0.25">
      <c r="AJ90" s="35" t="s">
        <v>608</v>
      </c>
      <c r="AK90" s="33">
        <v>5.1709757596518066E-2</v>
      </c>
      <c r="BD90" s="35" t="s">
        <v>288</v>
      </c>
      <c r="BE90" s="33">
        <v>4.3819200405014053E-2</v>
      </c>
    </row>
    <row r="91" spans="36:57" x14ac:dyDescent="0.25">
      <c r="AJ91" s="35" t="s">
        <v>179</v>
      </c>
      <c r="AK91" s="33">
        <v>7.9349538603456241E-2</v>
      </c>
      <c r="BD91" s="35" t="s">
        <v>768</v>
      </c>
      <c r="BE91" s="33">
        <v>2.0258122800308004E-2</v>
      </c>
    </row>
    <row r="92" spans="36:57" x14ac:dyDescent="0.25">
      <c r="AJ92" s="35" t="s">
        <v>693</v>
      </c>
      <c r="AK92" s="33">
        <v>7.1766016266062993E-2</v>
      </c>
      <c r="BD92" s="35" t="s">
        <v>301</v>
      </c>
      <c r="BE92" s="33">
        <v>4.8649987630214109E-2</v>
      </c>
    </row>
    <row r="93" spans="36:57" x14ac:dyDescent="0.25">
      <c r="AJ93" s="35" t="s">
        <v>224</v>
      </c>
      <c r="AK93" s="33">
        <v>7.8609682765661798E-2</v>
      </c>
      <c r="BD93" s="35" t="s">
        <v>216</v>
      </c>
      <c r="BE93" s="33">
        <v>1.6182064994315126</v>
      </c>
    </row>
    <row r="94" spans="36:57" x14ac:dyDescent="0.25">
      <c r="AJ94" s="35" t="s">
        <v>212</v>
      </c>
      <c r="AK94" s="33">
        <v>9.026241221092457E-2</v>
      </c>
      <c r="BD94" s="35" t="s">
        <v>773</v>
      </c>
      <c r="BE94" s="33">
        <v>0.12154873680184802</v>
      </c>
    </row>
    <row r="95" spans="36:57" x14ac:dyDescent="0.25">
      <c r="AJ95" s="35" t="s">
        <v>206</v>
      </c>
      <c r="AK95" s="33">
        <v>8.8782700535335643E-2</v>
      </c>
      <c r="BD95" s="35" t="s">
        <v>128</v>
      </c>
      <c r="BE95" s="33">
        <v>8.8133777945157518E-2</v>
      </c>
    </row>
    <row r="96" spans="36:57" x14ac:dyDescent="0.25">
      <c r="AJ96" s="35" t="s">
        <v>672</v>
      </c>
      <c r="AK96" s="33">
        <v>2.0839976614733954E-2</v>
      </c>
      <c r="BD96" s="35" t="s">
        <v>867</v>
      </c>
      <c r="BE96" s="33">
        <v>1.4889720258226385E-2</v>
      </c>
    </row>
    <row r="97" spans="36:57" x14ac:dyDescent="0.25">
      <c r="AJ97" s="35" t="s">
        <v>671</v>
      </c>
      <c r="AK97" s="33">
        <v>4.8452945629256443E-2</v>
      </c>
      <c r="BD97" s="35" t="s">
        <v>780</v>
      </c>
      <c r="BE97" s="33">
        <v>2.8563953148434282E-2</v>
      </c>
    </row>
    <row r="98" spans="36:57" x14ac:dyDescent="0.25">
      <c r="AJ98" s="35" t="s">
        <v>668</v>
      </c>
      <c r="AK98" s="33">
        <v>6.7394995802291413E-2</v>
      </c>
      <c r="BD98" s="35" t="s">
        <v>869</v>
      </c>
      <c r="BE98" s="33">
        <v>9.4706724091439924E-3</v>
      </c>
    </row>
    <row r="99" spans="36:57" x14ac:dyDescent="0.25">
      <c r="AJ99" s="35" t="s">
        <v>529</v>
      </c>
      <c r="AK99" s="33">
        <v>0</v>
      </c>
      <c r="BD99" s="35" t="s">
        <v>973</v>
      </c>
      <c r="BE99" s="33">
        <v>3.4438808760523607E-3</v>
      </c>
    </row>
    <row r="100" spans="36:57" x14ac:dyDescent="0.25">
      <c r="AJ100" s="35" t="s">
        <v>421</v>
      </c>
      <c r="AK100" s="33">
        <v>7.4891315835022385E-2</v>
      </c>
      <c r="BD100" s="35" t="s">
        <v>781</v>
      </c>
      <c r="BE100" s="33">
        <v>3.4742680602528227E-2</v>
      </c>
    </row>
    <row r="101" spans="36:57" x14ac:dyDescent="0.25">
      <c r="AJ101" s="35" t="s">
        <v>567</v>
      </c>
      <c r="AK101" s="33">
        <v>-2.9094023832745702E-2</v>
      </c>
      <c r="BD101" s="35" t="s">
        <v>774</v>
      </c>
      <c r="BE101" s="33">
        <v>5.0847888228773085E-2</v>
      </c>
    </row>
    <row r="102" spans="36:57" x14ac:dyDescent="0.25">
      <c r="AJ102" s="35" t="s">
        <v>373</v>
      </c>
      <c r="AK102" s="33">
        <v>5.9512825163508185E-2</v>
      </c>
      <c r="BD102" s="35" t="s">
        <v>782</v>
      </c>
      <c r="BE102" s="33">
        <v>3.6363330426552869E-2</v>
      </c>
    </row>
    <row r="103" spans="36:57" x14ac:dyDescent="0.25">
      <c r="AJ103" s="35" t="s">
        <v>804</v>
      </c>
      <c r="AK103" s="33">
        <v>-5.0983514218188426E-2</v>
      </c>
      <c r="BD103" s="35" t="s">
        <v>882</v>
      </c>
      <c r="BE103" s="33">
        <v>1.6712951310254104E-2</v>
      </c>
    </row>
    <row r="104" spans="36:57" x14ac:dyDescent="0.25">
      <c r="AJ104" s="35" t="s">
        <v>805</v>
      </c>
      <c r="AK104" s="33">
        <v>0.18867621685125205</v>
      </c>
      <c r="BD104" s="35" t="s">
        <v>868</v>
      </c>
      <c r="BE104" s="33">
        <v>1.8029729292274123E-2</v>
      </c>
    </row>
    <row r="105" spans="36:57" x14ac:dyDescent="0.25">
      <c r="AJ105" s="35" t="s">
        <v>808</v>
      </c>
      <c r="AK105" s="33">
        <v>-1.5533919696020297E-2</v>
      </c>
      <c r="BD105" s="35" t="s">
        <v>894</v>
      </c>
      <c r="BE105" s="33">
        <v>9.1161552601386007E-3</v>
      </c>
    </row>
    <row r="106" spans="36:57" x14ac:dyDescent="0.25">
      <c r="AJ106" s="35" t="s">
        <v>615</v>
      </c>
      <c r="AK106" s="33">
        <v>3.743670539239987E-2</v>
      </c>
      <c r="BD106" s="35" t="s">
        <v>934</v>
      </c>
      <c r="BE106" s="33">
        <v>8.8122834181339829E-3</v>
      </c>
    </row>
    <row r="107" spans="36:57" x14ac:dyDescent="0.25">
      <c r="AJ107" s="35" t="s">
        <v>813</v>
      </c>
      <c r="AK107" s="33">
        <v>1.178693262206415E-2</v>
      </c>
      <c r="BD107" s="35" t="s">
        <v>940</v>
      </c>
      <c r="BE107" s="33">
        <v>8.5084115761293617E-3</v>
      </c>
    </row>
    <row r="108" spans="36:57" x14ac:dyDescent="0.25">
      <c r="AJ108" s="35" t="s">
        <v>1426</v>
      </c>
      <c r="AK108" s="33">
        <v>3.0971169943217522</v>
      </c>
      <c r="BD108" s="35" t="s">
        <v>860</v>
      </c>
      <c r="BE108" s="33">
        <v>4.4973032616683777E-2</v>
      </c>
    </row>
    <row r="109" spans="36:57" x14ac:dyDescent="0.25">
      <c r="BD109" s="35" t="s">
        <v>855</v>
      </c>
      <c r="BE109" s="33">
        <v>5.560854708684547E-2</v>
      </c>
    </row>
    <row r="110" spans="36:57" x14ac:dyDescent="0.25">
      <c r="BD110" s="35" t="s">
        <v>778</v>
      </c>
      <c r="BE110" s="33">
        <v>5.1860794368788481E-2</v>
      </c>
    </row>
    <row r="111" spans="36:57" x14ac:dyDescent="0.25">
      <c r="BD111" s="35" t="s">
        <v>779</v>
      </c>
      <c r="BE111" s="33">
        <v>6.1483402698934791E-2</v>
      </c>
    </row>
    <row r="112" spans="36:57" x14ac:dyDescent="0.25">
      <c r="BD112" s="35" t="s">
        <v>776</v>
      </c>
      <c r="BE112" s="33">
        <v>5.7836940594879351E-2</v>
      </c>
    </row>
    <row r="113" spans="56:57" x14ac:dyDescent="0.25">
      <c r="BD113" s="35" t="s">
        <v>892</v>
      </c>
      <c r="BE113" s="33">
        <v>2.0055541572304925E-2</v>
      </c>
    </row>
    <row r="114" spans="56:57" x14ac:dyDescent="0.25">
      <c r="BD114" s="35" t="s">
        <v>864</v>
      </c>
      <c r="BE114" s="33">
        <v>4.1731732968634486E-2</v>
      </c>
    </row>
    <row r="115" spans="56:57" x14ac:dyDescent="0.25">
      <c r="BD115" s="35" t="s">
        <v>893</v>
      </c>
      <c r="BE115" s="33">
        <v>1.2661326750192501E-2</v>
      </c>
    </row>
    <row r="116" spans="56:57" x14ac:dyDescent="0.25">
      <c r="BD116" s="35" t="s">
        <v>963</v>
      </c>
      <c r="BE116" s="33">
        <v>4.7511856351801503E-2</v>
      </c>
    </row>
    <row r="117" spans="56:57" x14ac:dyDescent="0.25">
      <c r="BD117" s="35" t="s">
        <v>92</v>
      </c>
      <c r="BE117" s="33">
        <v>3.9807211302605228E-2</v>
      </c>
    </row>
    <row r="118" spans="56:57" x14ac:dyDescent="0.25">
      <c r="BD118" s="35" t="s">
        <v>955</v>
      </c>
      <c r="BE118" s="33">
        <v>1.0068287031753076E-2</v>
      </c>
    </row>
    <row r="119" spans="56:57" x14ac:dyDescent="0.25">
      <c r="BD119" s="35" t="s">
        <v>954</v>
      </c>
      <c r="BE119" s="33">
        <v>6.3205343136960969E-3</v>
      </c>
    </row>
    <row r="120" spans="56:57" x14ac:dyDescent="0.25">
      <c r="BD120" s="35" t="s">
        <v>952</v>
      </c>
      <c r="BE120" s="33">
        <v>1.0811084867764369E-2</v>
      </c>
    </row>
    <row r="121" spans="56:57" x14ac:dyDescent="0.25">
      <c r="BD121" s="35" t="s">
        <v>953</v>
      </c>
      <c r="BE121" s="33">
        <v>1.0919128189366014E-2</v>
      </c>
    </row>
    <row r="122" spans="56:57" x14ac:dyDescent="0.25">
      <c r="BD122" s="35" t="s">
        <v>279</v>
      </c>
      <c r="BE122" s="33">
        <v>0.12195389925785419</v>
      </c>
    </row>
    <row r="123" spans="56:57" x14ac:dyDescent="0.25">
      <c r="BD123" s="35" t="s">
        <v>974</v>
      </c>
      <c r="BE123" s="33">
        <v>4.5985938756699166E-2</v>
      </c>
    </row>
    <row r="124" spans="56:57" x14ac:dyDescent="0.25">
      <c r="BD124" s="35" t="s">
        <v>217</v>
      </c>
      <c r="BE124" s="33">
        <v>9.3592527337422973E-2</v>
      </c>
    </row>
    <row r="125" spans="56:57" x14ac:dyDescent="0.25">
      <c r="BD125" s="35" t="s">
        <v>210</v>
      </c>
      <c r="BE125" s="33">
        <v>7.1308592257084163E-2</v>
      </c>
    </row>
    <row r="126" spans="56:57" x14ac:dyDescent="0.25">
      <c r="BD126" s="35" t="s">
        <v>219</v>
      </c>
      <c r="BE126" s="33">
        <v>6.0774368400924005E-2</v>
      </c>
    </row>
    <row r="127" spans="56:57" x14ac:dyDescent="0.25">
      <c r="BD127" s="35" t="s">
        <v>980</v>
      </c>
      <c r="BE127" s="33">
        <v>3.9067574070070984E-2</v>
      </c>
    </row>
    <row r="128" spans="56:57" x14ac:dyDescent="0.25">
      <c r="BD128" s="35" t="s">
        <v>452</v>
      </c>
      <c r="BE128" s="33">
        <v>4.1529580756362039E-2</v>
      </c>
    </row>
    <row r="129" spans="56:57" x14ac:dyDescent="0.25">
      <c r="BD129" s="35" t="s">
        <v>323</v>
      </c>
      <c r="BE129" s="33">
        <v>8.1886224902705432E-2</v>
      </c>
    </row>
    <row r="130" spans="56:57" x14ac:dyDescent="0.25">
      <c r="BD130" s="35" t="s">
        <v>276</v>
      </c>
      <c r="BE130" s="33">
        <v>2.9285908589361996E-2</v>
      </c>
    </row>
    <row r="131" spans="56:57" x14ac:dyDescent="0.25">
      <c r="BD131" s="35" t="s">
        <v>571</v>
      </c>
      <c r="BE131" s="33">
        <v>-2.3482610099715532E-2</v>
      </c>
    </row>
    <row r="132" spans="56:57" x14ac:dyDescent="0.25">
      <c r="BD132" s="35" t="s">
        <v>611</v>
      </c>
      <c r="BE132" s="33">
        <v>0.14656723866810945</v>
      </c>
    </row>
    <row r="133" spans="56:57" x14ac:dyDescent="0.25">
      <c r="BD133" s="35" t="s">
        <v>986</v>
      </c>
      <c r="BE133" s="33">
        <v>3.0921343784443771E-2</v>
      </c>
    </row>
    <row r="134" spans="56:57" x14ac:dyDescent="0.25">
      <c r="BD134" s="35" t="s">
        <v>754</v>
      </c>
      <c r="BE134" s="33">
        <v>4.6735489300310566E-2</v>
      </c>
    </row>
    <row r="135" spans="56:57" x14ac:dyDescent="0.25">
      <c r="BD135" s="35" t="s">
        <v>987</v>
      </c>
      <c r="BE135" s="33">
        <v>8.5084115761293613E-2</v>
      </c>
    </row>
    <row r="136" spans="56:57" x14ac:dyDescent="0.25">
      <c r="BD136" s="35" t="s">
        <v>989</v>
      </c>
      <c r="BE136" s="33">
        <v>2.2725582302198153E-2</v>
      </c>
    </row>
    <row r="137" spans="56:57" x14ac:dyDescent="0.25">
      <c r="BD137" s="35" t="s">
        <v>991</v>
      </c>
      <c r="BE137" s="33">
        <v>1.8384740738856934E-2</v>
      </c>
    </row>
    <row r="138" spans="56:57" x14ac:dyDescent="0.25">
      <c r="BD138" s="35" t="s">
        <v>992</v>
      </c>
      <c r="BE138" s="33">
        <v>6.8590692030789574E-2</v>
      </c>
    </row>
    <row r="139" spans="56:57" x14ac:dyDescent="0.25">
      <c r="BD139" s="35" t="s">
        <v>1426</v>
      </c>
      <c r="BE139" s="33">
        <v>8.5817393635167374</v>
      </c>
    </row>
  </sheetData>
  <conditionalFormatting sqref="N17">
    <cfRule type="cellIs" dxfId="70" priority="11" operator="lessThan">
      <formula>0.05</formula>
    </cfRule>
  </conditionalFormatting>
  <conditionalFormatting sqref="C17">
    <cfRule type="cellIs" dxfId="69" priority="13" operator="lessThan">
      <formula>0.05</formula>
    </cfRule>
  </conditionalFormatting>
  <conditionalFormatting sqref="H17">
    <cfRule type="cellIs" dxfId="68" priority="12" operator="lessThan">
      <formula>0.05</formula>
    </cfRule>
  </conditionalFormatting>
  <conditionalFormatting sqref="AK17">
    <cfRule type="cellIs" dxfId="67" priority="10" operator="lessThan">
      <formula>0.05</formula>
    </cfRule>
  </conditionalFormatting>
  <conditionalFormatting sqref="AE17">
    <cfRule type="cellIs" dxfId="66" priority="9" operator="lessThan">
      <formula>0.05</formula>
    </cfRule>
  </conditionalFormatting>
  <conditionalFormatting sqref="Y17">
    <cfRule type="cellIs" dxfId="65" priority="8" operator="lessThan">
      <formula>0.05</formula>
    </cfRule>
  </conditionalFormatting>
  <conditionalFormatting sqref="T17">
    <cfRule type="cellIs" dxfId="64" priority="7" operator="lessThan">
      <formula>0.05</formula>
    </cfRule>
  </conditionalFormatting>
  <conditionalFormatting sqref="AQ17">
    <cfRule type="cellIs" dxfId="63" priority="6" operator="lessThan">
      <formula>0.05</formula>
    </cfRule>
  </conditionalFormatting>
  <conditionalFormatting sqref="AW17">
    <cfRule type="cellIs" dxfId="62" priority="1" operator="between">
      <formula>0.1</formula>
      <formula>0.05</formula>
    </cfRule>
    <cfRule type="cellIs" dxfId="61" priority="5" operator="lessThan">
      <formula>0.05</formula>
    </cfRule>
  </conditionalFormatting>
  <conditionalFormatting sqref="BA17">
    <cfRule type="cellIs" dxfId="60" priority="4" operator="lessThan">
      <formula>0.05</formula>
    </cfRule>
  </conditionalFormatting>
  <conditionalFormatting sqref="BI17">
    <cfRule type="cellIs" dxfId="59" priority="2" operator="lessThan">
      <formula>0.05</formula>
    </cfRule>
  </conditionalFormatting>
  <conditionalFormatting sqref="BE17">
    <cfRule type="cellIs" dxfId="58" priority="3" operator="lessThan">
      <formula>0.05</formula>
    </cfRule>
  </conditionalFormatting>
  <pageMargins left="0.7" right="0.7" top="0.75" bottom="0.75" header="0.3" footer="0.3"/>
  <pageSetup paperSize="9" orientation="portrait" verticalDpi="0" r:id="rId1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94B93-4EFE-462C-AA64-24075C6515AA}">
  <dimension ref="B1:BJ149"/>
  <sheetViews>
    <sheetView showGridLines="0" topLeftCell="AX1" zoomScale="85" zoomScaleNormal="85" workbookViewId="0">
      <selection activeCell="BB42" sqref="BB42"/>
    </sheetView>
  </sheetViews>
  <sheetFormatPr defaultRowHeight="15" x14ac:dyDescent="0.25"/>
  <cols>
    <col min="1" max="1" width="9.140625" style="70"/>
    <col min="2" max="2" width="25.140625" style="70" bestFit="1" customWidth="1"/>
    <col min="3" max="3" width="22.5703125" style="70" bestFit="1" customWidth="1"/>
    <col min="4" max="4" width="21.85546875" style="70" bestFit="1" customWidth="1"/>
    <col min="5" max="5" width="7.85546875" style="70" bestFit="1" customWidth="1"/>
    <col min="6" max="6" width="9.140625" style="70"/>
    <col min="7" max="7" width="25.140625" style="70" bestFit="1" customWidth="1"/>
    <col min="8" max="8" width="22.5703125" style="70" bestFit="1" customWidth="1"/>
    <col min="9" max="9" width="21.85546875" style="70" bestFit="1" customWidth="1"/>
    <col min="10" max="10" width="12.85546875" style="70" bestFit="1" customWidth="1"/>
    <col min="11" max="11" width="7.85546875" style="70" bestFit="1" customWidth="1"/>
    <col min="12" max="12" width="9.140625" style="70"/>
    <col min="13" max="13" width="25.140625" style="70" bestFit="1" customWidth="1"/>
    <col min="14" max="16" width="22.5703125" style="70" bestFit="1" customWidth="1"/>
    <col min="17" max="17" width="7.85546875" style="70" bestFit="1" customWidth="1"/>
    <col min="18" max="18" width="9.140625" style="70"/>
    <col min="19" max="19" width="25.140625" style="70" bestFit="1" customWidth="1"/>
    <col min="20" max="20" width="22.5703125" style="70" bestFit="1" customWidth="1"/>
    <col min="21" max="21" width="12.85546875" style="70" bestFit="1" customWidth="1"/>
    <col min="22" max="22" width="7.85546875" style="70" bestFit="1" customWidth="1"/>
    <col min="23" max="23" width="9.140625" style="70"/>
    <col min="24" max="24" width="25.140625" style="70" bestFit="1" customWidth="1"/>
    <col min="25" max="25" width="22.5703125" style="70" bestFit="1" customWidth="1"/>
    <col min="26" max="26" width="21.85546875" style="70" bestFit="1" customWidth="1"/>
    <col min="27" max="27" width="12.85546875" style="70" bestFit="1" customWidth="1"/>
    <col min="28" max="28" width="7.85546875" style="70" bestFit="1" customWidth="1"/>
    <col min="29" max="29" width="9.140625" style="70"/>
    <col min="30" max="30" width="25.140625" style="70" bestFit="1" customWidth="1"/>
    <col min="31" max="31" width="22.5703125" style="70" bestFit="1" customWidth="1"/>
    <col min="32" max="32" width="21.85546875" style="70" bestFit="1" customWidth="1"/>
    <col min="33" max="33" width="12.85546875" style="70" bestFit="1" customWidth="1"/>
    <col min="34" max="34" width="7.85546875" style="70" bestFit="1" customWidth="1"/>
    <col min="35" max="35" width="9.140625" style="70"/>
    <col min="36" max="36" width="25.140625" style="70" bestFit="1" customWidth="1"/>
    <col min="37" max="37" width="22.5703125" style="70" bestFit="1" customWidth="1"/>
    <col min="38" max="38" width="21.85546875" style="70" bestFit="1" customWidth="1"/>
    <col min="39" max="39" width="12.85546875" style="70" bestFit="1" customWidth="1"/>
    <col min="40" max="40" width="7.85546875" style="70" bestFit="1" customWidth="1"/>
    <col min="41" max="41" width="9.140625" style="70"/>
    <col min="42" max="42" width="25.140625" style="70" bestFit="1" customWidth="1"/>
    <col min="43" max="43" width="22.5703125" style="70" bestFit="1" customWidth="1"/>
    <col min="44" max="44" width="21.85546875" style="70" bestFit="1" customWidth="1"/>
    <col min="45" max="45" width="12.85546875" style="70" bestFit="1" customWidth="1"/>
    <col min="46" max="46" width="7.85546875" style="70" bestFit="1" customWidth="1"/>
    <col min="47" max="47" width="9.140625" style="70"/>
    <col min="48" max="48" width="25.140625" style="70" bestFit="1" customWidth="1"/>
    <col min="49" max="49" width="22.5703125" style="70" bestFit="1" customWidth="1"/>
    <col min="50" max="50" width="21.85546875" style="70" bestFit="1" customWidth="1"/>
    <col min="51" max="51" width="12.85546875" style="70" bestFit="1" customWidth="1"/>
    <col min="52" max="52" width="25.140625" style="70" bestFit="1" customWidth="1"/>
    <col min="53" max="53" width="22.5703125" style="70" bestFit="1" customWidth="1"/>
    <col min="54" max="54" width="21.85546875" style="70" bestFit="1" customWidth="1"/>
    <col min="55" max="55" width="9.140625" style="70"/>
    <col min="56" max="56" width="25.140625" style="70" bestFit="1" customWidth="1"/>
    <col min="57" max="57" width="22.5703125" style="70" bestFit="1" customWidth="1"/>
    <col min="58" max="58" width="21.85546875" style="70" bestFit="1" customWidth="1"/>
    <col min="59" max="59" width="9.140625" style="70"/>
    <col min="60" max="60" width="25.140625" style="70" bestFit="1" customWidth="1"/>
    <col min="61" max="61" width="22.5703125" style="70" bestFit="1" customWidth="1"/>
    <col min="62" max="62" width="21.85546875" style="70" bestFit="1" customWidth="1"/>
    <col min="63" max="16384" width="9.140625" style="70"/>
  </cols>
  <sheetData>
    <row r="1" spans="2:60" customFormat="1" x14ac:dyDescent="0.25"/>
    <row r="2" spans="2:60" customFormat="1" x14ac:dyDescent="0.25">
      <c r="B2" t="s">
        <v>1913</v>
      </c>
      <c r="G2" t="s">
        <v>1913</v>
      </c>
      <c r="M2" t="s">
        <v>1913</v>
      </c>
      <c r="S2" t="s">
        <v>1913</v>
      </c>
      <c r="X2" t="s">
        <v>1913</v>
      </c>
      <c r="AD2" t="s">
        <v>1913</v>
      </c>
      <c r="AJ2" t="s">
        <v>1913</v>
      </c>
      <c r="AP2" t="s">
        <v>1913</v>
      </c>
      <c r="AV2" t="s">
        <v>1913</v>
      </c>
      <c r="AZ2" t="s">
        <v>1913</v>
      </c>
      <c r="BD2" t="s">
        <v>1913</v>
      </c>
      <c r="BH2" t="s">
        <v>1913</v>
      </c>
    </row>
    <row r="3" spans="2:60" customFormat="1" x14ac:dyDescent="0.25"/>
    <row r="4" spans="2:60" customFormat="1" ht="23.25" x14ac:dyDescent="0.35">
      <c r="B4" s="66" t="s">
        <v>32</v>
      </c>
      <c r="G4" s="67" t="s">
        <v>334</v>
      </c>
      <c r="M4" s="66" t="s">
        <v>350</v>
      </c>
      <c r="S4" s="67" t="s">
        <v>1401</v>
      </c>
      <c r="X4" s="72" t="s">
        <v>87</v>
      </c>
      <c r="AD4" s="72" t="s">
        <v>468</v>
      </c>
      <c r="AJ4" s="72" t="s">
        <v>1923</v>
      </c>
      <c r="AP4" s="72" t="s">
        <v>1922</v>
      </c>
      <c r="AV4" s="67" t="s">
        <v>1924</v>
      </c>
      <c r="AZ4" s="73" t="s">
        <v>1921</v>
      </c>
      <c r="BD4" s="73" t="s">
        <v>538</v>
      </c>
      <c r="BH4" s="67" t="s">
        <v>1019</v>
      </c>
    </row>
    <row r="5" spans="2:60" customFormat="1" x14ac:dyDescent="0.25"/>
    <row r="6" spans="2:60" customFormat="1" x14ac:dyDescent="0.25">
      <c r="B6" t="s">
        <v>1899</v>
      </c>
      <c r="G6" t="s">
        <v>1899</v>
      </c>
      <c r="M6" t="s">
        <v>1899</v>
      </c>
      <c r="X6" t="s">
        <v>1899</v>
      </c>
      <c r="AD6" t="s">
        <v>1899</v>
      </c>
      <c r="AJ6" t="s">
        <v>1899</v>
      </c>
      <c r="AP6" t="s">
        <v>1899</v>
      </c>
      <c r="AZ6" t="s">
        <v>1899</v>
      </c>
      <c r="BD6" t="s">
        <v>1899</v>
      </c>
    </row>
    <row r="7" spans="2:60" customFormat="1" ht="15.75" thickBot="1" x14ac:dyDescent="0.3"/>
    <row r="8" spans="2:60" customFormat="1" x14ac:dyDescent="0.25">
      <c r="B8" s="64"/>
      <c r="C8" s="64" t="s">
        <v>2426</v>
      </c>
      <c r="D8" s="64" t="s">
        <v>30</v>
      </c>
      <c r="G8" s="64"/>
      <c r="H8" s="64" t="s">
        <v>2426</v>
      </c>
      <c r="I8" s="64" t="s">
        <v>30</v>
      </c>
      <c r="M8" s="64"/>
      <c r="N8" s="64" t="s">
        <v>2426</v>
      </c>
      <c r="O8" s="64" t="s">
        <v>30</v>
      </c>
      <c r="X8" s="64"/>
      <c r="Y8" s="64" t="s">
        <v>2426</v>
      </c>
      <c r="Z8" s="64" t="s">
        <v>30</v>
      </c>
      <c r="AD8" s="64"/>
      <c r="AE8" s="64" t="s">
        <v>2426</v>
      </c>
      <c r="AF8" s="64" t="s">
        <v>30</v>
      </c>
      <c r="AJ8" s="64"/>
      <c r="AK8" s="64" t="s">
        <v>2426</v>
      </c>
      <c r="AL8" s="64" t="s">
        <v>30</v>
      </c>
      <c r="AP8" s="64"/>
      <c r="AQ8" s="64" t="s">
        <v>2426</v>
      </c>
      <c r="AR8" s="64" t="s">
        <v>30</v>
      </c>
      <c r="AZ8" s="64"/>
      <c r="BA8" s="64" t="s">
        <v>2426</v>
      </c>
      <c r="BB8" s="64" t="s">
        <v>30</v>
      </c>
      <c r="BD8" s="64"/>
      <c r="BE8" s="64" t="s">
        <v>2426</v>
      </c>
      <c r="BF8" s="64" t="s">
        <v>30</v>
      </c>
    </row>
    <row r="9" spans="2:60" customFormat="1" x14ac:dyDescent="0.25">
      <c r="B9" s="62" t="s">
        <v>1902</v>
      </c>
      <c r="C9" s="62">
        <v>0.16776302427408493</v>
      </c>
      <c r="D9" s="62">
        <v>0.22900686883008797</v>
      </c>
      <c r="G9" s="62" t="s">
        <v>1902</v>
      </c>
      <c r="H9" s="62">
        <v>6.4577579907743494E-3</v>
      </c>
      <c r="I9" s="62">
        <v>-1.0722965347366431E-3</v>
      </c>
      <c r="M9" s="62" t="s">
        <v>1902</v>
      </c>
      <c r="N9" s="62">
        <v>5.680268138703834E-2</v>
      </c>
      <c r="O9" s="62">
        <v>3.8584922678178937E-2</v>
      </c>
      <c r="X9" s="62" t="s">
        <v>1902</v>
      </c>
      <c r="Y9" s="62">
        <v>0.10448164130776955</v>
      </c>
      <c r="Z9" s="62">
        <v>-9.7775389512481693E-3</v>
      </c>
      <c r="AD9" s="62" t="s">
        <v>1902</v>
      </c>
      <c r="AE9" s="62">
        <v>7.3864005638838187E-2</v>
      </c>
      <c r="AF9" s="62">
        <v>7.1861637472061687E-2</v>
      </c>
      <c r="AJ9" s="62" t="s">
        <v>1902</v>
      </c>
      <c r="AK9" s="62">
        <v>3.1825160069887053E-2</v>
      </c>
      <c r="AL9" s="62">
        <v>5.8905930547165579E-2</v>
      </c>
      <c r="AP9" s="62" t="s">
        <v>1902</v>
      </c>
      <c r="AQ9" s="62">
        <v>9.7294969043599914E-5</v>
      </c>
      <c r="AR9" s="62">
        <v>1.2813177866384439E-4</v>
      </c>
      <c r="AZ9" s="62" t="s">
        <v>1902</v>
      </c>
      <c r="BA9" s="62">
        <v>4.2406295124598828E-2</v>
      </c>
      <c r="BB9" s="62">
        <v>6.736743113651889E-3</v>
      </c>
      <c r="BD9" s="62" t="s">
        <v>1902</v>
      </c>
      <c r="BE9" s="62">
        <v>6.1275077224286406E-2</v>
      </c>
      <c r="BF9" s="62">
        <v>0.11002965478817971</v>
      </c>
    </row>
    <row r="10" spans="2:60" customFormat="1" x14ac:dyDescent="0.25">
      <c r="B10" s="62" t="s">
        <v>1903</v>
      </c>
      <c r="C10" s="62">
        <v>2.4425512559365824E-2</v>
      </c>
      <c r="D10" s="62">
        <v>0.22126075534611517</v>
      </c>
      <c r="G10" s="62" t="s">
        <v>1903</v>
      </c>
      <c r="H10" s="62">
        <v>3.3535730015615654E-4</v>
      </c>
      <c r="I10" s="62">
        <v>1.3612694518266912E-4</v>
      </c>
      <c r="M10" s="62" t="s">
        <v>1903</v>
      </c>
      <c r="N10" s="62">
        <v>1.9394015508773663E-2</v>
      </c>
      <c r="O10" s="62">
        <v>1.0115914520240379E-2</v>
      </c>
      <c r="X10" s="62" t="s">
        <v>1903</v>
      </c>
      <c r="Y10" s="62">
        <v>5.6922379585139446E-2</v>
      </c>
      <c r="Z10" s="62">
        <v>1.6665597233590545E-3</v>
      </c>
      <c r="AD10" s="62" t="s">
        <v>1903</v>
      </c>
      <c r="AE10" s="62">
        <v>3.0124692066705368E-2</v>
      </c>
      <c r="AF10" s="62">
        <v>1.1253613487648506E-2</v>
      </c>
      <c r="AJ10" s="62" t="s">
        <v>1903</v>
      </c>
      <c r="AK10" s="62">
        <v>3.8030315883317701E-3</v>
      </c>
      <c r="AL10" s="62">
        <v>4.7792982602831617E-3</v>
      </c>
      <c r="AP10" s="62" t="s">
        <v>1903</v>
      </c>
      <c r="AQ10" s="62">
        <v>5.3327792373948456E-8</v>
      </c>
      <c r="AR10" s="62">
        <v>1.0388138567224847E-8</v>
      </c>
      <c r="AZ10" s="62" t="s">
        <v>1903</v>
      </c>
      <c r="BA10" s="62">
        <v>1.307949238976331E-2</v>
      </c>
      <c r="BB10" s="62">
        <v>1.6442658326194814E-4</v>
      </c>
      <c r="BD10" s="62" t="s">
        <v>1903</v>
      </c>
      <c r="BE10" s="62">
        <v>3.396111324614396E-2</v>
      </c>
      <c r="BF10" s="62">
        <v>2.9803679513516618E-2</v>
      </c>
    </row>
    <row r="11" spans="2:60" customFormat="1" x14ac:dyDescent="0.25">
      <c r="B11" s="62" t="s">
        <v>1904</v>
      </c>
      <c r="C11" s="62">
        <v>15</v>
      </c>
      <c r="D11" s="62">
        <v>9</v>
      </c>
      <c r="G11" s="62" t="s">
        <v>1904</v>
      </c>
      <c r="H11" s="62">
        <v>4</v>
      </c>
      <c r="I11" s="62">
        <v>8</v>
      </c>
      <c r="M11" s="62" t="s">
        <v>1904</v>
      </c>
      <c r="N11" s="62">
        <v>36</v>
      </c>
      <c r="O11" s="62">
        <v>9</v>
      </c>
      <c r="X11" s="62" t="s">
        <v>1904</v>
      </c>
      <c r="Y11" s="62">
        <v>27</v>
      </c>
      <c r="Z11" s="62">
        <v>8</v>
      </c>
      <c r="AD11" s="62" t="s">
        <v>1904</v>
      </c>
      <c r="AE11" s="62">
        <v>30</v>
      </c>
      <c r="AF11" s="62">
        <v>10</v>
      </c>
      <c r="AJ11" s="62" t="s">
        <v>1904</v>
      </c>
      <c r="AK11" s="62">
        <v>64</v>
      </c>
      <c r="AL11" s="62">
        <v>18</v>
      </c>
      <c r="AP11" s="62" t="s">
        <v>1904</v>
      </c>
      <c r="AQ11" s="62">
        <v>11</v>
      </c>
      <c r="AR11" s="62">
        <v>9</v>
      </c>
      <c r="AZ11" s="62" t="s">
        <v>1904</v>
      </c>
      <c r="BA11" s="62">
        <v>36</v>
      </c>
      <c r="BB11" s="62">
        <v>7</v>
      </c>
      <c r="BD11" s="62" t="s">
        <v>1904</v>
      </c>
      <c r="BE11" s="62">
        <v>79</v>
      </c>
      <c r="BF11" s="62">
        <v>34</v>
      </c>
    </row>
    <row r="12" spans="2:60" customFormat="1" x14ac:dyDescent="0.25">
      <c r="B12" s="62" t="s">
        <v>1905</v>
      </c>
      <c r="C12" s="62">
        <v>0</v>
      </c>
      <c r="D12" s="62"/>
      <c r="G12" s="62" t="s">
        <v>1905</v>
      </c>
      <c r="H12" s="62">
        <v>0</v>
      </c>
      <c r="I12" s="62"/>
      <c r="M12" s="62" t="s">
        <v>1905</v>
      </c>
      <c r="N12" s="62">
        <v>0</v>
      </c>
      <c r="O12" s="62"/>
      <c r="X12" s="62" t="s">
        <v>1905</v>
      </c>
      <c r="Y12" s="62">
        <v>0</v>
      </c>
      <c r="Z12" s="62"/>
      <c r="AD12" s="62" t="s">
        <v>1905</v>
      </c>
      <c r="AE12" s="62">
        <v>0</v>
      </c>
      <c r="AF12" s="62"/>
      <c r="AJ12" s="62" t="s">
        <v>1905</v>
      </c>
      <c r="AK12" s="62">
        <v>0</v>
      </c>
      <c r="AL12" s="62"/>
      <c r="AP12" s="62" t="s">
        <v>1905</v>
      </c>
      <c r="AQ12" s="62">
        <v>0</v>
      </c>
      <c r="AR12" s="62"/>
      <c r="AZ12" s="62" t="s">
        <v>1905</v>
      </c>
      <c r="BA12" s="62">
        <v>0</v>
      </c>
      <c r="BB12" s="62"/>
      <c r="BD12" s="62" t="s">
        <v>1905</v>
      </c>
      <c r="BE12" s="62">
        <v>0</v>
      </c>
      <c r="BF12" s="62"/>
    </row>
    <row r="13" spans="2:60" customFormat="1" x14ac:dyDescent="0.25">
      <c r="B13" s="62" t="s">
        <v>1906</v>
      </c>
      <c r="C13" s="62">
        <v>9</v>
      </c>
      <c r="D13" s="62"/>
      <c r="G13" s="62" t="s">
        <v>1906</v>
      </c>
      <c r="H13" s="62">
        <v>4</v>
      </c>
      <c r="I13" s="62"/>
      <c r="M13" s="62" t="s">
        <v>1906</v>
      </c>
      <c r="N13" s="62">
        <v>17</v>
      </c>
      <c r="O13" s="62"/>
      <c r="X13" s="62" t="s">
        <v>1906</v>
      </c>
      <c r="Y13" s="62">
        <v>30</v>
      </c>
      <c r="Z13" s="62"/>
      <c r="AD13" s="62" t="s">
        <v>1906</v>
      </c>
      <c r="AE13" s="62">
        <v>26</v>
      </c>
      <c r="AF13" s="62"/>
      <c r="AJ13" s="62" t="s">
        <v>1906</v>
      </c>
      <c r="AK13" s="62">
        <v>25</v>
      </c>
      <c r="AL13" s="62"/>
      <c r="AP13" s="62" t="s">
        <v>1906</v>
      </c>
      <c r="AQ13" s="62">
        <v>14</v>
      </c>
      <c r="AR13" s="62"/>
      <c r="AZ13" s="62" t="s">
        <v>1906</v>
      </c>
      <c r="BA13" s="62">
        <v>39</v>
      </c>
      <c r="BB13" s="62"/>
      <c r="BD13" s="62" t="s">
        <v>1906</v>
      </c>
      <c r="BE13" s="62">
        <v>67</v>
      </c>
      <c r="BF13" s="62"/>
    </row>
    <row r="14" spans="2:60" customFormat="1" x14ac:dyDescent="0.25">
      <c r="B14" s="62" t="s">
        <v>1907</v>
      </c>
      <c r="C14" s="62">
        <v>-0.37827265211044991</v>
      </c>
      <c r="D14" s="62"/>
      <c r="G14" s="62" t="s">
        <v>1907</v>
      </c>
      <c r="H14" s="62">
        <v>0.74980613260048368</v>
      </c>
      <c r="I14" s="62"/>
      <c r="M14" s="62" t="s">
        <v>1907</v>
      </c>
      <c r="N14" s="62">
        <v>0.44677234141715783</v>
      </c>
      <c r="O14" s="62"/>
      <c r="X14" s="62" t="s">
        <v>1907</v>
      </c>
      <c r="Y14" s="62">
        <v>2.3739396776179733</v>
      </c>
      <c r="Z14" s="62"/>
      <c r="AD14" s="62" t="s">
        <v>1907</v>
      </c>
      <c r="AE14" s="62">
        <v>4.3391363773683925E-2</v>
      </c>
      <c r="AF14" s="62"/>
      <c r="AJ14" s="62" t="s">
        <v>1907</v>
      </c>
      <c r="AK14" s="62">
        <v>-1.5023120045496752</v>
      </c>
      <c r="AL14" s="62"/>
      <c r="AP14" s="62" t="s">
        <v>1907</v>
      </c>
      <c r="AQ14" s="62">
        <v>-0.39802791368018003</v>
      </c>
      <c r="AR14" s="62"/>
      <c r="AZ14" s="62" t="s">
        <v>1907</v>
      </c>
      <c r="BA14" s="62">
        <v>1.8136334320896474</v>
      </c>
      <c r="BB14" s="62"/>
      <c r="BD14" s="62" t="s">
        <v>1907</v>
      </c>
      <c r="BE14" s="62">
        <v>-1.3488581764987964</v>
      </c>
      <c r="BF14" s="62"/>
    </row>
    <row r="15" spans="2:60" customFormat="1" x14ac:dyDescent="0.25">
      <c r="B15" s="62" t="s">
        <v>1908</v>
      </c>
      <c r="C15" s="62">
        <v>0.35699805769429271</v>
      </c>
      <c r="D15" s="62"/>
      <c r="G15" s="62" t="s">
        <v>1908</v>
      </c>
      <c r="H15" s="62">
        <v>0.24753204217183256</v>
      </c>
      <c r="I15" s="62"/>
      <c r="M15" s="62" t="s">
        <v>1908</v>
      </c>
      <c r="N15" s="62">
        <v>0.33033937164622895</v>
      </c>
      <c r="O15" s="62"/>
      <c r="X15" s="62" t="s">
        <v>1908</v>
      </c>
      <c r="Y15" s="62">
        <v>1.2099503248079898E-2</v>
      </c>
      <c r="Z15" s="62"/>
      <c r="AD15" s="62" t="s">
        <v>1908</v>
      </c>
      <c r="AE15" s="62">
        <v>0.48286054600478545</v>
      </c>
      <c r="AF15" s="62"/>
      <c r="AJ15" s="62" t="s">
        <v>1908</v>
      </c>
      <c r="AK15" s="62">
        <v>7.2771864827379684E-2</v>
      </c>
      <c r="AL15" s="62"/>
      <c r="AP15" s="62" t="s">
        <v>1908</v>
      </c>
      <c r="AQ15" s="62">
        <v>0.34830649935395147</v>
      </c>
      <c r="AR15" s="62"/>
      <c r="AZ15" s="62" t="s">
        <v>1908</v>
      </c>
      <c r="BA15" s="62">
        <v>3.8717201691851333E-2</v>
      </c>
      <c r="BB15" s="62"/>
      <c r="BD15" s="62" t="s">
        <v>1908</v>
      </c>
      <c r="BE15" s="62">
        <v>9.0961976876021713E-2</v>
      </c>
      <c r="BF15" s="62"/>
    </row>
    <row r="16" spans="2:60" customFormat="1" x14ac:dyDescent="0.25">
      <c r="B16" s="62" t="s">
        <v>1909</v>
      </c>
      <c r="C16" s="62">
        <v>1.8331129326562374</v>
      </c>
      <c r="D16" s="62"/>
      <c r="G16" s="62" t="s">
        <v>1909</v>
      </c>
      <c r="H16" s="62">
        <v>2.1318467863266499</v>
      </c>
      <c r="I16" s="62"/>
      <c r="M16" s="62" t="s">
        <v>1909</v>
      </c>
      <c r="N16" s="62">
        <v>1.7396067260750732</v>
      </c>
      <c r="O16" s="62"/>
      <c r="X16" s="62" t="s">
        <v>1909</v>
      </c>
      <c r="Y16" s="62">
        <v>1.6972608865939587</v>
      </c>
      <c r="Z16" s="62"/>
      <c r="AD16" s="62" t="s">
        <v>1909</v>
      </c>
      <c r="AE16" s="62">
        <v>1.7056179197592738</v>
      </c>
      <c r="AF16" s="62"/>
      <c r="AJ16" s="62" t="s">
        <v>1909</v>
      </c>
      <c r="AK16" s="62">
        <v>1.7081407612518986</v>
      </c>
      <c r="AL16" s="62"/>
      <c r="AP16" s="62" t="s">
        <v>1909</v>
      </c>
      <c r="AQ16" s="62">
        <v>1.7613101357748921</v>
      </c>
      <c r="AR16" s="62"/>
      <c r="AZ16" s="62" t="s">
        <v>1909</v>
      </c>
      <c r="BA16" s="62">
        <v>1.6848751217112248</v>
      </c>
      <c r="BB16" s="62"/>
      <c r="BD16" s="62" t="s">
        <v>1909</v>
      </c>
      <c r="BE16" s="62">
        <v>1.6679161141074239</v>
      </c>
      <c r="BF16" s="62"/>
    </row>
    <row r="17" spans="2:62" customFormat="1" x14ac:dyDescent="0.25">
      <c r="B17" s="62" t="s">
        <v>1910</v>
      </c>
      <c r="C17" s="62">
        <v>0.71399611538858543</v>
      </c>
      <c r="D17" s="62"/>
      <c r="G17" s="62" t="s">
        <v>1910</v>
      </c>
      <c r="H17" s="62">
        <v>0.49506408434366511</v>
      </c>
      <c r="I17" s="62"/>
      <c r="M17" s="62" t="s">
        <v>1910</v>
      </c>
      <c r="N17" s="62">
        <v>0.6606787432924579</v>
      </c>
      <c r="O17" s="62"/>
      <c r="X17" s="62" t="s">
        <v>1910</v>
      </c>
      <c r="Y17" s="62">
        <v>2.4199006496159796E-2</v>
      </c>
      <c r="Z17" s="62"/>
      <c r="AD17" s="62" t="s">
        <v>1910</v>
      </c>
      <c r="AE17" s="62">
        <v>0.9657210920095709</v>
      </c>
      <c r="AF17" s="62"/>
      <c r="AJ17" s="62" t="s">
        <v>1910</v>
      </c>
      <c r="AK17" s="62">
        <v>0.14554372965475937</v>
      </c>
      <c r="AL17" s="62"/>
      <c r="AP17" s="62" t="s">
        <v>1910</v>
      </c>
      <c r="AQ17" s="62">
        <v>0.69661299870790294</v>
      </c>
      <c r="AR17" s="62"/>
      <c r="AZ17" s="62" t="s">
        <v>1910</v>
      </c>
      <c r="BA17" s="62">
        <v>7.7434403383702666E-2</v>
      </c>
      <c r="BB17" s="62"/>
      <c r="BD17" s="62" t="s">
        <v>1910</v>
      </c>
      <c r="BE17" s="62">
        <v>0.18192395375204343</v>
      </c>
      <c r="BF17" s="62"/>
    </row>
    <row r="18" spans="2:62" customFormat="1" ht="15.75" thickBot="1" x14ac:dyDescent="0.3">
      <c r="B18" s="63" t="s">
        <v>1911</v>
      </c>
      <c r="C18" s="63">
        <v>2.2621571627982053</v>
      </c>
      <c r="D18" s="63"/>
      <c r="G18" s="63" t="s">
        <v>1911</v>
      </c>
      <c r="H18" s="63">
        <v>2.7764451051977934</v>
      </c>
      <c r="I18" s="63"/>
      <c r="M18" s="63" t="s">
        <v>1911</v>
      </c>
      <c r="N18" s="63">
        <v>2.109815577833317</v>
      </c>
      <c r="O18" s="63"/>
      <c r="X18" s="63" t="s">
        <v>1911</v>
      </c>
      <c r="Y18" s="63">
        <v>2.0422724563012378</v>
      </c>
      <c r="Z18" s="63"/>
      <c r="AD18" s="63" t="s">
        <v>1911</v>
      </c>
      <c r="AE18" s="63">
        <v>2.0555294386428731</v>
      </c>
      <c r="AF18" s="63"/>
      <c r="AJ18" s="63" t="s">
        <v>1911</v>
      </c>
      <c r="AK18" s="63">
        <v>2.0595385527532977</v>
      </c>
      <c r="AL18" s="63"/>
      <c r="AP18" s="63" t="s">
        <v>1911</v>
      </c>
      <c r="AQ18" s="63">
        <v>2.1447866879178044</v>
      </c>
      <c r="AR18" s="63"/>
      <c r="AZ18" s="63" t="s">
        <v>1911</v>
      </c>
      <c r="BA18" s="63">
        <v>2.0226909200367595</v>
      </c>
      <c r="BB18" s="63"/>
      <c r="BD18" s="63" t="s">
        <v>1911</v>
      </c>
      <c r="BE18" s="63">
        <v>1.9960083540252964</v>
      </c>
      <c r="BF18" s="63"/>
    </row>
    <row r="19" spans="2:62" customFormat="1" x14ac:dyDescent="0.25"/>
    <row r="20" spans="2:62" customFormat="1" x14ac:dyDescent="0.25">
      <c r="B20" s="74" t="s">
        <v>2421</v>
      </c>
      <c r="C20" s="74"/>
      <c r="D20" s="74"/>
      <c r="G20" s="74" t="s">
        <v>2421</v>
      </c>
      <c r="H20" s="74"/>
      <c r="I20" s="74"/>
      <c r="M20" s="74" t="s">
        <v>2421</v>
      </c>
      <c r="N20" s="74"/>
      <c r="O20" s="74"/>
      <c r="S20" s="74" t="s">
        <v>2421</v>
      </c>
      <c r="T20" s="74"/>
      <c r="U20" s="74"/>
      <c r="X20" s="74" t="s">
        <v>2421</v>
      </c>
      <c r="Y20" s="74"/>
      <c r="Z20" s="74"/>
      <c r="AD20" s="74" t="s">
        <v>2421</v>
      </c>
      <c r="AE20" s="74"/>
      <c r="AF20" s="74"/>
      <c r="AJ20" s="74" t="s">
        <v>2421</v>
      </c>
      <c r="AK20" s="74"/>
      <c r="AL20" s="74"/>
      <c r="AP20" s="74" t="s">
        <v>2421</v>
      </c>
      <c r="AQ20" s="74"/>
      <c r="AR20" s="74"/>
      <c r="AV20" s="74" t="s">
        <v>2421</v>
      </c>
      <c r="AW20" s="74"/>
      <c r="AX20" s="74"/>
      <c r="AZ20" s="74" t="s">
        <v>2421</v>
      </c>
      <c r="BA20" s="74"/>
      <c r="BB20" s="74"/>
      <c r="BD20" s="74" t="s">
        <v>2421</v>
      </c>
      <c r="BE20" s="74"/>
      <c r="BF20" s="74"/>
      <c r="BH20" s="74" t="s">
        <v>2421</v>
      </c>
      <c r="BI20" s="74"/>
      <c r="BJ20" s="74"/>
    </row>
    <row r="21" spans="2:62" customFormat="1" x14ac:dyDescent="0.25">
      <c r="B21" s="34" t="s">
        <v>1823</v>
      </c>
      <c r="C21" t="s">
        <v>1427</v>
      </c>
      <c r="G21" s="34" t="s">
        <v>1823</v>
      </c>
      <c r="H21" t="s">
        <v>1427</v>
      </c>
      <c r="M21" s="34" t="s">
        <v>1823</v>
      </c>
      <c r="N21" t="s">
        <v>1427</v>
      </c>
      <c r="S21" s="34" t="s">
        <v>1823</v>
      </c>
      <c r="T21" t="s">
        <v>1427</v>
      </c>
      <c r="X21" s="34" t="s">
        <v>1823</v>
      </c>
      <c r="Y21" t="s">
        <v>1427</v>
      </c>
      <c r="AD21" s="34" t="s">
        <v>1823</v>
      </c>
      <c r="AE21" t="s">
        <v>1427</v>
      </c>
      <c r="AJ21" s="34" t="s">
        <v>1823</v>
      </c>
      <c r="AK21" t="s">
        <v>1427</v>
      </c>
      <c r="AP21" s="34" t="s">
        <v>1823</v>
      </c>
      <c r="AQ21" t="s">
        <v>1427</v>
      </c>
      <c r="AV21" s="34" t="s">
        <v>1823</v>
      </c>
      <c r="AW21" t="s">
        <v>1427</v>
      </c>
      <c r="AZ21" s="34" t="s">
        <v>1823</v>
      </c>
      <c r="BA21" t="s">
        <v>1427</v>
      </c>
      <c r="BD21" s="34" t="s">
        <v>1823</v>
      </c>
      <c r="BE21" t="s">
        <v>1427</v>
      </c>
      <c r="BH21" s="34" t="s">
        <v>1823</v>
      </c>
      <c r="BI21" t="s">
        <v>1427</v>
      </c>
    </row>
    <row r="22" spans="2:62" customFormat="1" x14ac:dyDescent="0.25">
      <c r="B22" s="34" t="s">
        <v>1824</v>
      </c>
      <c r="G22" s="34" t="s">
        <v>1824</v>
      </c>
      <c r="M22" s="34" t="s">
        <v>1824</v>
      </c>
      <c r="S22" s="34" t="s">
        <v>1824</v>
      </c>
      <c r="X22" s="34" t="s">
        <v>1824</v>
      </c>
      <c r="AD22" s="34" t="s">
        <v>1824</v>
      </c>
      <c r="AJ22" s="34" t="s">
        <v>1824</v>
      </c>
      <c r="AP22" s="34" t="s">
        <v>1824</v>
      </c>
      <c r="AV22" s="34" t="s">
        <v>1824</v>
      </c>
      <c r="AZ22" s="34" t="s">
        <v>1824</v>
      </c>
      <c r="BD22" s="34" t="s">
        <v>1824</v>
      </c>
      <c r="BH22" s="34" t="s">
        <v>1824</v>
      </c>
    </row>
    <row r="23" spans="2:62" customFormat="1" x14ac:dyDescent="0.25">
      <c r="B23" s="34" t="s">
        <v>1070</v>
      </c>
      <c r="C23" t="s">
        <v>32</v>
      </c>
      <c r="G23" s="34" t="s">
        <v>1070</v>
      </c>
      <c r="H23" t="s">
        <v>334</v>
      </c>
      <c r="M23" s="34" t="s">
        <v>1070</v>
      </c>
      <c r="N23" t="s">
        <v>350</v>
      </c>
      <c r="S23" s="34" t="s">
        <v>1070</v>
      </c>
      <c r="T23" t="s">
        <v>1401</v>
      </c>
      <c r="X23" s="34" t="s">
        <v>1070</v>
      </c>
      <c r="Y23" t="s">
        <v>88</v>
      </c>
      <c r="AD23" s="34" t="s">
        <v>1070</v>
      </c>
      <c r="AE23" t="s">
        <v>468</v>
      </c>
      <c r="AJ23" s="34" t="s">
        <v>1070</v>
      </c>
      <c r="AK23" t="s">
        <v>17</v>
      </c>
      <c r="AP23" s="34" t="s">
        <v>1070</v>
      </c>
      <c r="AQ23" t="s">
        <v>709</v>
      </c>
      <c r="AV23" s="34" t="s">
        <v>1070</v>
      </c>
      <c r="AW23" t="s">
        <v>711</v>
      </c>
      <c r="AZ23" s="34" t="s">
        <v>1070</v>
      </c>
      <c r="BA23" t="s">
        <v>645</v>
      </c>
      <c r="BD23" s="34" t="s">
        <v>1070</v>
      </c>
      <c r="BE23" t="s">
        <v>42</v>
      </c>
      <c r="BH23" s="34" t="s">
        <v>1070</v>
      </c>
      <c r="BI23" t="s">
        <v>1019</v>
      </c>
    </row>
    <row r="24" spans="2:62" customFormat="1" x14ac:dyDescent="0.25">
      <c r="B24" s="34" t="s">
        <v>2424</v>
      </c>
      <c r="C24" t="s">
        <v>30</v>
      </c>
      <c r="G24" s="34" t="s">
        <v>2424</v>
      </c>
      <c r="H24" t="s">
        <v>30</v>
      </c>
      <c r="M24" s="34" t="s">
        <v>2423</v>
      </c>
      <c r="N24" t="s">
        <v>30</v>
      </c>
      <c r="S24" s="34" t="s">
        <v>2424</v>
      </c>
      <c r="T24" t="s">
        <v>30</v>
      </c>
      <c r="X24" s="34" t="s">
        <v>2424</v>
      </c>
      <c r="Y24" t="s">
        <v>30</v>
      </c>
      <c r="AD24" s="34" t="s">
        <v>2424</v>
      </c>
      <c r="AE24" t="s">
        <v>30</v>
      </c>
      <c r="AJ24" s="34" t="s">
        <v>2424</v>
      </c>
      <c r="AK24" t="s">
        <v>30</v>
      </c>
      <c r="AP24" s="34" t="s">
        <v>2424</v>
      </c>
      <c r="AQ24" t="s">
        <v>30</v>
      </c>
      <c r="AV24" s="34" t="s">
        <v>2424</v>
      </c>
      <c r="AW24" t="s">
        <v>30</v>
      </c>
      <c r="AZ24" s="34" t="s">
        <v>2424</v>
      </c>
      <c r="BA24" t="s">
        <v>30</v>
      </c>
      <c r="BD24" s="34" t="s">
        <v>2424</v>
      </c>
      <c r="BE24" t="s">
        <v>30</v>
      </c>
      <c r="BH24" s="34" t="s">
        <v>2424</v>
      </c>
      <c r="BI24" t="s">
        <v>30</v>
      </c>
    </row>
    <row r="25" spans="2:62" customFormat="1" x14ac:dyDescent="0.25"/>
    <row r="26" spans="2:62" customFormat="1" x14ac:dyDescent="0.25">
      <c r="B26" s="34" t="s">
        <v>1428</v>
      </c>
      <c r="C26" t="s">
        <v>1832</v>
      </c>
      <c r="G26" s="34" t="s">
        <v>1428</v>
      </c>
      <c r="H26" t="s">
        <v>1832</v>
      </c>
      <c r="M26" s="34" t="s">
        <v>1428</v>
      </c>
      <c r="N26" t="s">
        <v>1832</v>
      </c>
      <c r="S26" s="34" t="s">
        <v>1428</v>
      </c>
      <c r="T26" t="s">
        <v>1832</v>
      </c>
      <c r="X26" s="34" t="s">
        <v>1428</v>
      </c>
      <c r="Y26" t="s">
        <v>1832</v>
      </c>
      <c r="AD26" s="34" t="s">
        <v>1428</v>
      </c>
      <c r="AE26" t="s">
        <v>1832</v>
      </c>
      <c r="AJ26" s="34" t="s">
        <v>1428</v>
      </c>
      <c r="AK26" t="s">
        <v>1832</v>
      </c>
      <c r="AP26" s="34" t="s">
        <v>1428</v>
      </c>
      <c r="AQ26" t="s">
        <v>1832</v>
      </c>
      <c r="AV26" s="34" t="s">
        <v>1428</v>
      </c>
      <c r="AW26" t="s">
        <v>1832</v>
      </c>
      <c r="AZ26" s="34" t="s">
        <v>1428</v>
      </c>
      <c r="BA26" t="s">
        <v>1832</v>
      </c>
      <c r="BD26" s="34" t="s">
        <v>1428</v>
      </c>
      <c r="BE26" t="s">
        <v>1832</v>
      </c>
      <c r="BH26" s="34" t="s">
        <v>1428</v>
      </c>
      <c r="BI26" t="s">
        <v>1832</v>
      </c>
    </row>
    <row r="27" spans="2:62" customFormat="1" x14ac:dyDescent="0.25">
      <c r="B27" s="35" t="s">
        <v>517</v>
      </c>
      <c r="C27" s="33">
        <v>1.0340101168499764E-3</v>
      </c>
      <c r="G27" s="35" t="s">
        <v>480</v>
      </c>
      <c r="H27" s="33">
        <v>8.5127433073975793E-3</v>
      </c>
      <c r="M27" s="35" t="s">
        <v>837</v>
      </c>
      <c r="N27" s="33">
        <v>-4.0178307004228218E-2</v>
      </c>
      <c r="S27" s="35" t="s">
        <v>442</v>
      </c>
      <c r="T27" s="33">
        <v>4.15912423820015E-7</v>
      </c>
      <c r="X27" s="35" t="s">
        <v>527</v>
      </c>
      <c r="Y27" s="33">
        <v>1.2857916309730155E-5</v>
      </c>
      <c r="AD27" s="35" t="s">
        <v>600</v>
      </c>
      <c r="AE27" s="33">
        <v>0.26227642901597836</v>
      </c>
      <c r="AJ27" s="35" t="s">
        <v>825</v>
      </c>
      <c r="AK27" s="33">
        <v>8.4343565508568877E-2</v>
      </c>
      <c r="AP27" s="35" t="s">
        <v>910</v>
      </c>
      <c r="AQ27" s="33">
        <v>-9.4210461428220416E-5</v>
      </c>
      <c r="AV27" s="35" t="s">
        <v>1426</v>
      </c>
      <c r="AW27" s="33"/>
      <c r="AZ27" s="35" t="s">
        <v>802</v>
      </c>
      <c r="BA27" s="33">
        <v>-4.8745079925017944E-3</v>
      </c>
      <c r="BD27" s="35" t="s">
        <v>137</v>
      </c>
      <c r="BE27" s="33">
        <v>0.12128822015218116</v>
      </c>
      <c r="BH27" s="35" t="s">
        <v>1426</v>
      </c>
      <c r="BI27" s="33"/>
    </row>
    <row r="28" spans="2:62" customFormat="1" x14ac:dyDescent="0.25">
      <c r="B28" s="35" t="s">
        <v>309</v>
      </c>
      <c r="C28" s="33">
        <v>0.17578171986449601</v>
      </c>
      <c r="G28" s="35" t="s">
        <v>485</v>
      </c>
      <c r="H28" s="33">
        <v>9.0259982552927595E-3</v>
      </c>
      <c r="M28" s="35" t="s">
        <v>783</v>
      </c>
      <c r="N28" s="33">
        <v>2.232128166901568E-3</v>
      </c>
      <c r="S28" s="35" t="s">
        <v>1426</v>
      </c>
      <c r="T28" s="33">
        <v>4.15912423820015E-7</v>
      </c>
      <c r="X28" s="35" t="s">
        <v>311</v>
      </c>
      <c r="Y28" s="33">
        <v>-2.6409962389921677E-2</v>
      </c>
      <c r="AD28" s="35" t="s">
        <v>938</v>
      </c>
      <c r="AE28" s="33">
        <v>9.8437587247656139E-2</v>
      </c>
      <c r="AJ28" s="35" t="s">
        <v>832</v>
      </c>
      <c r="AK28" s="33">
        <v>0.11079341170972096</v>
      </c>
      <c r="AP28" s="35" t="s">
        <v>862</v>
      </c>
      <c r="AQ28" s="33">
        <v>1.1236560243261706E-4</v>
      </c>
      <c r="AZ28" s="35" t="s">
        <v>777</v>
      </c>
      <c r="BA28" s="33">
        <v>5.6649687480426255E-3</v>
      </c>
      <c r="BD28" s="35" t="s">
        <v>227</v>
      </c>
      <c r="BE28" s="33">
        <v>6.868743414934049E-2</v>
      </c>
    </row>
    <row r="29" spans="2:62" customFormat="1" x14ac:dyDescent="0.25">
      <c r="B29" s="35" t="s">
        <v>629</v>
      </c>
      <c r="C29" s="33">
        <v>-0.37844770276709139</v>
      </c>
      <c r="G29" s="35" t="s">
        <v>1008</v>
      </c>
      <c r="H29" s="33">
        <v>-2.4356832438576021E-2</v>
      </c>
      <c r="M29" s="35" t="s">
        <v>789</v>
      </c>
      <c r="N29" s="33">
        <v>-1.6740961251761758E-3</v>
      </c>
      <c r="X29" s="35" t="s">
        <v>526</v>
      </c>
      <c r="Y29" s="33">
        <v>1.0779576485682317E-3</v>
      </c>
      <c r="AD29" s="35" t="s">
        <v>1021</v>
      </c>
      <c r="AE29" s="33">
        <v>-0.11843421561442408</v>
      </c>
      <c r="AJ29" s="35" t="s">
        <v>834</v>
      </c>
      <c r="AK29" s="33">
        <v>5.5859115753482028E-2</v>
      </c>
      <c r="AP29" s="35" t="s">
        <v>870</v>
      </c>
      <c r="AQ29" s="33">
        <v>1.540733587940688E-4</v>
      </c>
      <c r="AV29" s="74" t="s">
        <v>2422</v>
      </c>
      <c r="AW29" s="74"/>
      <c r="AX29" s="74"/>
      <c r="AZ29" s="35" t="s">
        <v>792</v>
      </c>
      <c r="BA29" s="33">
        <v>-8.4811125207701836E-4</v>
      </c>
      <c r="BD29" s="35" t="s">
        <v>403</v>
      </c>
      <c r="BE29" s="33">
        <v>8.8750835988149358E-3</v>
      </c>
    </row>
    <row r="30" spans="2:62" customFormat="1" x14ac:dyDescent="0.25">
      <c r="B30" s="35" t="s">
        <v>274</v>
      </c>
      <c r="C30" s="33">
        <v>-8.5616037675178037E-3</v>
      </c>
      <c r="G30" s="35" t="s">
        <v>933</v>
      </c>
      <c r="H30" s="33">
        <v>7.2309798238261551E-3</v>
      </c>
      <c r="M30" s="35" t="s">
        <v>681</v>
      </c>
      <c r="N30" s="33">
        <v>0.10881624813645142</v>
      </c>
      <c r="S30" s="74" t="s">
        <v>2422</v>
      </c>
      <c r="T30" s="74"/>
      <c r="U30" s="74"/>
      <c r="X30" s="35" t="s">
        <v>528</v>
      </c>
      <c r="Y30" s="33">
        <v>-5.9267820243133859E-2</v>
      </c>
      <c r="AD30" s="35" t="s">
        <v>943</v>
      </c>
      <c r="AE30" s="33">
        <v>4.7239990816998992E-2</v>
      </c>
      <c r="AJ30" s="35" t="s">
        <v>830</v>
      </c>
      <c r="AK30" s="33">
        <v>0.27726097521347531</v>
      </c>
      <c r="AP30" s="35" t="s">
        <v>866</v>
      </c>
      <c r="AQ30" s="33">
        <v>7.5564640937218457E-5</v>
      </c>
      <c r="AV30" s="34" t="s">
        <v>1823</v>
      </c>
      <c r="AW30" t="s">
        <v>1427</v>
      </c>
      <c r="AZ30" s="35" t="s">
        <v>844</v>
      </c>
      <c r="BA30" s="33">
        <v>-3.6718228325216796E-3</v>
      </c>
      <c r="BD30" s="35" t="s">
        <v>306</v>
      </c>
      <c r="BE30" s="33">
        <v>2.5120072272381926E-2</v>
      </c>
    </row>
    <row r="31" spans="2:62" customFormat="1" x14ac:dyDescent="0.25">
      <c r="B31" s="35" t="s">
        <v>272</v>
      </c>
      <c r="C31" s="33">
        <v>1.4628141123076617E-2</v>
      </c>
      <c r="G31" s="35" t="s">
        <v>1024</v>
      </c>
      <c r="H31" s="33">
        <v>-4.7242401515664219E-3</v>
      </c>
      <c r="M31" s="35" t="s">
        <v>674</v>
      </c>
      <c r="N31" s="33">
        <v>-0.16954738387957746</v>
      </c>
      <c r="S31" s="34" t="s">
        <v>1823</v>
      </c>
      <c r="T31" t="s">
        <v>1427</v>
      </c>
      <c r="X31" s="35" t="s">
        <v>163</v>
      </c>
      <c r="Y31" s="33">
        <v>5.1214104546737589E-2</v>
      </c>
      <c r="AD31" s="35" t="s">
        <v>1023</v>
      </c>
      <c r="AE31" s="33">
        <v>-4.7239990816998992E-2</v>
      </c>
      <c r="AJ31" s="35" t="s">
        <v>470</v>
      </c>
      <c r="AK31" s="33">
        <v>6.2887746212529436E-3</v>
      </c>
      <c r="AP31" s="35" t="s">
        <v>863</v>
      </c>
      <c r="AQ31" s="33">
        <v>9.5191820401431052E-5</v>
      </c>
      <c r="AV31" s="34" t="s">
        <v>1824</v>
      </c>
      <c r="AZ31" s="35" t="s">
        <v>735</v>
      </c>
      <c r="BA31" s="33">
        <v>3.2567472079757499E-2</v>
      </c>
      <c r="BD31" s="35" t="s">
        <v>409</v>
      </c>
      <c r="BE31" s="33">
        <v>2.1574900782328019E-2</v>
      </c>
    </row>
    <row r="32" spans="2:62" customFormat="1" x14ac:dyDescent="0.25">
      <c r="B32" s="35" t="s">
        <v>147</v>
      </c>
      <c r="C32" s="33">
        <v>0.75600615683369177</v>
      </c>
      <c r="G32" s="35" t="s">
        <v>931</v>
      </c>
      <c r="H32" s="33">
        <v>7.8094582097322464E-3</v>
      </c>
      <c r="M32" s="35" t="s">
        <v>488</v>
      </c>
      <c r="N32" s="33">
        <v>8.9285126676062712E-2</v>
      </c>
      <c r="S32" s="34" t="s">
        <v>1824</v>
      </c>
      <c r="X32" s="35" t="s">
        <v>544</v>
      </c>
      <c r="Y32" s="33">
        <v>-5.5221502762464868E-2</v>
      </c>
      <c r="AD32" s="35" t="s">
        <v>941</v>
      </c>
      <c r="AE32" s="33">
        <v>5.1176656718415585E-2</v>
      </c>
      <c r="AJ32" s="35" t="s">
        <v>352</v>
      </c>
      <c r="AK32" s="33">
        <v>2.7189702038946544E-2</v>
      </c>
      <c r="AP32" s="35" t="s">
        <v>865</v>
      </c>
      <c r="AQ32" s="33">
        <v>2.5932410867090882E-4</v>
      </c>
      <c r="AV32" s="34" t="s">
        <v>1070</v>
      </c>
      <c r="AW32" t="s">
        <v>711</v>
      </c>
      <c r="AZ32" s="35" t="s">
        <v>741</v>
      </c>
      <c r="BA32" s="33">
        <v>7.4633790182777604E-3</v>
      </c>
      <c r="BD32" s="35" t="s">
        <v>579</v>
      </c>
      <c r="BE32" s="33">
        <v>-9.3187364881416827E-3</v>
      </c>
    </row>
    <row r="33" spans="2:62" customFormat="1" x14ac:dyDescent="0.25">
      <c r="B33" s="35" t="s">
        <v>236</v>
      </c>
      <c r="C33" s="33">
        <v>0.24092435722604452</v>
      </c>
      <c r="G33" s="35" t="s">
        <v>1026</v>
      </c>
      <c r="H33" s="33">
        <v>-4.2518161364097787E-3</v>
      </c>
      <c r="M33" s="35" t="s">
        <v>492</v>
      </c>
      <c r="N33" s="33">
        <v>0.10825821609472604</v>
      </c>
      <c r="S33" s="34" t="s">
        <v>1070</v>
      </c>
      <c r="T33" t="s">
        <v>1401</v>
      </c>
      <c r="X33" s="35" t="s">
        <v>205</v>
      </c>
      <c r="Y33" s="33">
        <v>4.0494873362536703E-2</v>
      </c>
      <c r="AD33" s="35" t="s">
        <v>944</v>
      </c>
      <c r="AE33" s="33">
        <v>0.18423596418629606</v>
      </c>
      <c r="AJ33" s="35" t="s">
        <v>556</v>
      </c>
      <c r="AK33" s="33">
        <v>-2.4970134525563155E-3</v>
      </c>
      <c r="AP33" s="35" t="s">
        <v>883</v>
      </c>
      <c r="AQ33" s="33">
        <v>2.2301382666211551E-4</v>
      </c>
      <c r="AV33" s="34" t="s">
        <v>2424</v>
      </c>
      <c r="AW33" t="s">
        <v>1888</v>
      </c>
      <c r="AZ33" s="35" t="s">
        <v>683</v>
      </c>
      <c r="BA33" s="33">
        <v>1.0855824026585834E-2</v>
      </c>
      <c r="BD33" s="35" t="s">
        <v>230</v>
      </c>
      <c r="BE33" s="33">
        <v>4.426399831867299E-2</v>
      </c>
    </row>
    <row r="34" spans="2:62" customFormat="1" x14ac:dyDescent="0.25">
      <c r="B34" s="35" t="s">
        <v>121</v>
      </c>
      <c r="C34" s="33">
        <v>1.1975918567223123</v>
      </c>
      <c r="G34" s="35" t="s">
        <v>327</v>
      </c>
      <c r="H34" s="33">
        <v>-7.8246631475896635E-3</v>
      </c>
      <c r="M34" s="35" t="s">
        <v>657</v>
      </c>
      <c r="N34" s="33">
        <v>0.14909173706251352</v>
      </c>
      <c r="S34" s="34" t="s">
        <v>2424</v>
      </c>
      <c r="T34" t="s">
        <v>1888</v>
      </c>
      <c r="X34" s="35" t="s">
        <v>545</v>
      </c>
      <c r="Y34" s="33">
        <v>-3.0120819688617208E-2</v>
      </c>
      <c r="AD34" s="35" t="s">
        <v>970</v>
      </c>
      <c r="AE34" s="33">
        <v>8.5031983470598191E-2</v>
      </c>
      <c r="AJ34" s="35" t="s">
        <v>460</v>
      </c>
      <c r="AK34" s="33">
        <v>3.1443873106264714E-3</v>
      </c>
      <c r="AP34" s="35" t="s">
        <v>871</v>
      </c>
      <c r="AQ34" s="33">
        <v>1.7173782031186009E-4</v>
      </c>
      <c r="AZ34" s="35" t="s">
        <v>1426</v>
      </c>
      <c r="BA34" s="33">
        <v>4.7157201795563222E-2</v>
      </c>
      <c r="BD34" s="35" t="s">
        <v>382</v>
      </c>
      <c r="BE34" s="33">
        <v>1.1141967540169403E-2</v>
      </c>
      <c r="BH34" s="74" t="s">
        <v>2422</v>
      </c>
      <c r="BI34" s="74"/>
      <c r="BJ34" s="74"/>
    </row>
    <row r="35" spans="2:62" customFormat="1" x14ac:dyDescent="0.25">
      <c r="B35" s="35" t="s">
        <v>229</v>
      </c>
      <c r="C35" s="33">
        <v>6.210488411892999E-2</v>
      </c>
      <c r="G35" s="35" t="s">
        <v>1426</v>
      </c>
      <c r="H35" s="33">
        <v>-8.578372277893145E-3</v>
      </c>
      <c r="M35" s="35" t="s">
        <v>659</v>
      </c>
      <c r="N35" s="33">
        <v>0.10098063497593701</v>
      </c>
      <c r="X35" s="35" t="s">
        <v>1426</v>
      </c>
      <c r="Y35" s="33">
        <v>-7.8220311609985355E-2</v>
      </c>
      <c r="AD35" s="35" t="s">
        <v>946</v>
      </c>
      <c r="AE35" s="33">
        <v>7.5583985307198384E-2</v>
      </c>
      <c r="AJ35" s="35" t="s">
        <v>189</v>
      </c>
      <c r="AK35" s="33">
        <v>8.1014214238493795E-2</v>
      </c>
      <c r="AP35" s="35" t="s">
        <v>874</v>
      </c>
      <c r="AQ35" s="33">
        <v>1.5612529119260013E-4</v>
      </c>
      <c r="AV35" s="34" t="s">
        <v>1428</v>
      </c>
      <c r="AW35" t="s">
        <v>1832</v>
      </c>
      <c r="BD35" s="35" t="s">
        <v>69</v>
      </c>
      <c r="BE35" s="33">
        <v>4.4365288932674524E-2</v>
      </c>
      <c r="BH35" s="34" t="s">
        <v>1823</v>
      </c>
      <c r="BI35" t="s">
        <v>1427</v>
      </c>
      <c r="BJ35" s="74"/>
    </row>
    <row r="36" spans="2:62" customFormat="1" x14ac:dyDescent="0.25">
      <c r="B36" s="35" t="s">
        <v>1426</v>
      </c>
      <c r="C36" s="33">
        <v>2.0610618194707917</v>
      </c>
      <c r="M36" s="35" t="s">
        <v>1426</v>
      </c>
      <c r="N36" s="33">
        <v>0.34726430410361042</v>
      </c>
      <c r="S36" s="34" t="s">
        <v>1428</v>
      </c>
      <c r="T36" t="s">
        <v>1832</v>
      </c>
      <c r="U36" s="34"/>
      <c r="V36" s="34"/>
      <c r="W36" s="34"/>
      <c r="Z36" s="34"/>
      <c r="AA36" s="34"/>
      <c r="AB36" s="34"/>
      <c r="AC36" s="34"/>
      <c r="AD36" s="35" t="s">
        <v>947</v>
      </c>
      <c r="AE36" s="33">
        <v>8.0307984388898274E-2</v>
      </c>
      <c r="AF36" s="34"/>
      <c r="AG36" s="34"/>
      <c r="AH36" s="34"/>
      <c r="AI36" s="34"/>
      <c r="AJ36" s="35" t="s">
        <v>319</v>
      </c>
      <c r="AK36" s="33">
        <v>2.4230278687768694E-2</v>
      </c>
      <c r="AL36" s="34"/>
      <c r="AP36" s="35" t="s">
        <v>1426</v>
      </c>
      <c r="AQ36" s="33">
        <v>1.1531860079745996E-3</v>
      </c>
      <c r="AV36" s="35" t="s">
        <v>914</v>
      </c>
      <c r="AW36" s="33">
        <v>-3.7184445297283386E-4</v>
      </c>
      <c r="BD36" s="35" t="s">
        <v>375</v>
      </c>
      <c r="BE36" s="33">
        <v>2.7763511951887698E-2</v>
      </c>
      <c r="BH36" s="34" t="s">
        <v>1824</v>
      </c>
    </row>
    <row r="37" spans="2:62" customFormat="1" x14ac:dyDescent="0.25">
      <c r="S37" s="35" t="s">
        <v>511</v>
      </c>
      <c r="T37" s="33">
        <v>1.2452258915107794E-7</v>
      </c>
      <c r="X37" s="74" t="s">
        <v>2422</v>
      </c>
      <c r="Y37" s="74"/>
      <c r="Z37" s="74"/>
      <c r="AD37" s="35" t="s">
        <v>1426</v>
      </c>
      <c r="AE37" s="33">
        <v>0.7186163747206169</v>
      </c>
      <c r="AJ37" s="35" t="s">
        <v>664</v>
      </c>
      <c r="AK37" s="33">
        <v>-4.6480590699647689E-2</v>
      </c>
      <c r="AV37" s="35" t="s">
        <v>916</v>
      </c>
      <c r="AW37" s="33">
        <v>-3.7184445297283389E-3</v>
      </c>
      <c r="AZ37" s="74" t="s">
        <v>2421</v>
      </c>
      <c r="BA37" s="74"/>
      <c r="BB37" s="74"/>
      <c r="BD37" s="35" t="s">
        <v>170</v>
      </c>
      <c r="BE37" s="33">
        <v>0.10817632519467696</v>
      </c>
      <c r="BH37" s="34" t="s">
        <v>1070</v>
      </c>
      <c r="BI37" t="s">
        <v>1019</v>
      </c>
    </row>
    <row r="38" spans="2:62" customFormat="1" x14ac:dyDescent="0.25">
      <c r="M38" s="74" t="s">
        <v>2422</v>
      </c>
      <c r="N38" s="74"/>
      <c r="O38" s="74"/>
      <c r="S38" s="35" t="s">
        <v>1206</v>
      </c>
      <c r="T38" s="33">
        <v>1.5626364128762727E-7</v>
      </c>
      <c r="X38" s="34" t="s">
        <v>1823</v>
      </c>
      <c r="Y38" t="s">
        <v>1427</v>
      </c>
      <c r="AJ38" s="35" t="s">
        <v>618</v>
      </c>
      <c r="AK38" s="33">
        <v>0.1320087778584772</v>
      </c>
      <c r="AP38" s="74" t="s">
        <v>2422</v>
      </c>
      <c r="AQ38" s="74"/>
      <c r="AR38" s="74"/>
      <c r="AV38" s="35" t="s">
        <v>912</v>
      </c>
      <c r="AW38" s="33">
        <v>0</v>
      </c>
      <c r="AZ38" s="34" t="s">
        <v>1823</v>
      </c>
      <c r="BA38" t="s">
        <v>1427</v>
      </c>
      <c r="BD38" s="35" t="s">
        <v>186</v>
      </c>
      <c r="BE38" s="33">
        <v>0.77304996605975329</v>
      </c>
      <c r="BH38" s="34" t="s">
        <v>2424</v>
      </c>
      <c r="BI38" t="s">
        <v>1888</v>
      </c>
    </row>
    <row r="39" spans="2:62" customFormat="1" x14ac:dyDescent="0.25">
      <c r="B39" s="74" t="s">
        <v>2422</v>
      </c>
      <c r="C39" s="74"/>
      <c r="D39" s="74"/>
      <c r="G39" s="74" t="s">
        <v>2422</v>
      </c>
      <c r="H39" s="74"/>
      <c r="I39" s="74"/>
      <c r="M39" s="34" t="s">
        <v>1823</v>
      </c>
      <c r="N39" t="s">
        <v>1427</v>
      </c>
      <c r="S39" s="35" t="s">
        <v>1230</v>
      </c>
      <c r="T39" s="33">
        <v>-2.7323210731080289E-9</v>
      </c>
      <c r="X39" s="34" t="s">
        <v>1824</v>
      </c>
      <c r="AJ39" s="35" t="s">
        <v>660</v>
      </c>
      <c r="AK39" s="33">
        <v>7.7129971090072857E-2</v>
      </c>
      <c r="AP39" s="34" t="s">
        <v>1823</v>
      </c>
      <c r="AQ39" t="s">
        <v>1427</v>
      </c>
      <c r="AV39" s="35" t="s">
        <v>917</v>
      </c>
      <c r="AW39" s="33">
        <v>-8.3665001918887625E-3</v>
      </c>
      <c r="AZ39" s="34" t="s">
        <v>1824</v>
      </c>
      <c r="BD39" s="35" t="s">
        <v>208</v>
      </c>
      <c r="BE39" s="33">
        <v>8.5437975711410138E-2</v>
      </c>
    </row>
    <row r="40" spans="2:62" customFormat="1" x14ac:dyDescent="0.25">
      <c r="B40" s="34" t="s">
        <v>1823</v>
      </c>
      <c r="C40" t="s">
        <v>1427</v>
      </c>
      <c r="G40" s="34" t="s">
        <v>1823</v>
      </c>
      <c r="H40" t="s">
        <v>1427</v>
      </c>
      <c r="M40" s="34" t="s">
        <v>1824</v>
      </c>
      <c r="S40" s="35" t="s">
        <v>1275</v>
      </c>
      <c r="T40" s="33">
        <v>0</v>
      </c>
      <c r="X40" s="34" t="s">
        <v>1070</v>
      </c>
      <c r="Y40" t="s">
        <v>88</v>
      </c>
      <c r="AD40" s="74" t="s">
        <v>2422</v>
      </c>
      <c r="AE40" s="74"/>
      <c r="AF40" s="74"/>
      <c r="AJ40" s="35" t="s">
        <v>662</v>
      </c>
      <c r="AK40" s="33">
        <v>5.5452195042695059E-2</v>
      </c>
      <c r="AP40" s="34" t="s">
        <v>1824</v>
      </c>
      <c r="AV40" s="35" t="s">
        <v>915</v>
      </c>
      <c r="AW40" s="33">
        <v>-7.4368890594566771E-4</v>
      </c>
      <c r="AZ40" s="34" t="s">
        <v>1070</v>
      </c>
      <c r="BA40" t="s">
        <v>645</v>
      </c>
      <c r="BD40" s="35" t="s">
        <v>203</v>
      </c>
      <c r="BE40" s="33">
        <v>8.8885114599945816E-2</v>
      </c>
      <c r="BH40" s="34" t="s">
        <v>1428</v>
      </c>
      <c r="BI40" t="s">
        <v>1832</v>
      </c>
    </row>
    <row r="41" spans="2:62" customFormat="1" x14ac:dyDescent="0.25">
      <c r="B41" s="34" t="s">
        <v>1824</v>
      </c>
      <c r="G41" s="34" t="s">
        <v>1824</v>
      </c>
      <c r="M41" s="34" t="s">
        <v>1070</v>
      </c>
      <c r="N41" t="s">
        <v>350</v>
      </c>
      <c r="S41" s="35" t="s">
        <v>1285</v>
      </c>
      <c r="T41" s="33">
        <v>6.8853666942360751E-7</v>
      </c>
      <c r="X41" s="34" t="s">
        <v>2424</v>
      </c>
      <c r="Y41" t="s">
        <v>1888</v>
      </c>
      <c r="AD41" s="34" t="s">
        <v>1823</v>
      </c>
      <c r="AE41" t="s">
        <v>1427</v>
      </c>
      <c r="AJ41" s="35" t="s">
        <v>603</v>
      </c>
      <c r="AK41" s="33">
        <v>3.80470864585803E-2</v>
      </c>
      <c r="AP41" s="34" t="s">
        <v>1070</v>
      </c>
      <c r="AQ41" t="s">
        <v>709</v>
      </c>
      <c r="AV41" s="35" t="s">
        <v>911</v>
      </c>
      <c r="AW41" s="33">
        <v>3.7184445297283389E-3</v>
      </c>
      <c r="AZ41" s="34" t="s">
        <v>2424</v>
      </c>
      <c r="BA41" t="s">
        <v>1888</v>
      </c>
      <c r="BD41" s="35" t="s">
        <v>198</v>
      </c>
      <c r="BE41" s="33">
        <v>9.0544848138870412E-2</v>
      </c>
      <c r="BH41" s="35" t="s">
        <v>1027</v>
      </c>
      <c r="BI41" s="33">
        <v>0.11054164892279177</v>
      </c>
    </row>
    <row r="42" spans="2:62" customFormat="1" x14ac:dyDescent="0.25">
      <c r="B42" s="34" t="s">
        <v>1070</v>
      </c>
      <c r="C42" t="s">
        <v>32</v>
      </c>
      <c r="G42" s="34" t="s">
        <v>1070</v>
      </c>
      <c r="H42" t="s">
        <v>334</v>
      </c>
      <c r="M42" s="34" t="s">
        <v>2423</v>
      </c>
      <c r="N42" t="s">
        <v>1888</v>
      </c>
      <c r="S42" s="35" t="s">
        <v>1287</v>
      </c>
      <c r="T42" s="33">
        <v>6.7737498076020566E-7</v>
      </c>
      <c r="AD42" s="34" t="s">
        <v>1824</v>
      </c>
      <c r="AJ42" s="35" t="s">
        <v>639</v>
      </c>
      <c r="AK42" s="33">
        <v>4.7375435480105504E-2</v>
      </c>
      <c r="AP42" s="34" t="s">
        <v>2424</v>
      </c>
      <c r="AQ42" t="s">
        <v>1888</v>
      </c>
      <c r="AV42" s="35" t="s">
        <v>745</v>
      </c>
      <c r="AW42" s="33">
        <v>8.6262343732742441E-2</v>
      </c>
      <c r="BD42" s="35" t="s">
        <v>214</v>
      </c>
      <c r="BE42" s="33">
        <v>8.0841790526695906E-2</v>
      </c>
      <c r="BH42" s="35" t="s">
        <v>1029</v>
      </c>
      <c r="BI42" s="33">
        <v>4.9099442118677734E-2</v>
      </c>
    </row>
    <row r="43" spans="2:62" customFormat="1" x14ac:dyDescent="0.25">
      <c r="B43" s="34" t="s">
        <v>2424</v>
      </c>
      <c r="C43" t="s">
        <v>1888</v>
      </c>
      <c r="G43" s="34" t="s">
        <v>2424</v>
      </c>
      <c r="H43" t="s">
        <v>1888</v>
      </c>
      <c r="S43" s="35" t="s">
        <v>920</v>
      </c>
      <c r="T43" s="33">
        <v>-2.8043742766797391E-8</v>
      </c>
      <c r="X43" s="34" t="s">
        <v>1428</v>
      </c>
      <c r="Y43" t="s">
        <v>1832</v>
      </c>
      <c r="Z43" s="34"/>
      <c r="AA43" s="34"/>
      <c r="AB43" s="34"/>
      <c r="AC43" s="34"/>
      <c r="AD43" s="34" t="s">
        <v>1070</v>
      </c>
      <c r="AE43" t="s">
        <v>468</v>
      </c>
      <c r="AG43" s="34"/>
      <c r="AH43" s="34"/>
      <c r="AI43" s="34"/>
      <c r="AJ43" s="35" t="s">
        <v>608</v>
      </c>
      <c r="AK43" s="33">
        <v>5.1709757596518066E-2</v>
      </c>
      <c r="AL43" s="34"/>
      <c r="AM43" s="34"/>
      <c r="AN43" s="34"/>
      <c r="AO43" s="34"/>
      <c r="AS43" s="34"/>
      <c r="AT43" s="34"/>
      <c r="AU43" s="34"/>
      <c r="AV43" s="35" t="s">
        <v>710</v>
      </c>
      <c r="AW43" s="33">
        <v>0.18430997321510095</v>
      </c>
      <c r="AX43" s="34"/>
      <c r="AY43" s="34"/>
      <c r="AZ43" s="34" t="s">
        <v>1428</v>
      </c>
      <c r="BA43" t="s">
        <v>1832</v>
      </c>
      <c r="BD43" s="35" t="s">
        <v>174</v>
      </c>
      <c r="BE43" s="33">
        <v>0.5887010485769506</v>
      </c>
      <c r="BH43" s="35" t="s">
        <v>1031</v>
      </c>
      <c r="BI43" s="33">
        <v>-6.8238307379887259E-2</v>
      </c>
    </row>
    <row r="44" spans="2:62" customFormat="1" x14ac:dyDescent="0.25">
      <c r="M44" s="34" t="s">
        <v>1428</v>
      </c>
      <c r="N44" t="s">
        <v>1832</v>
      </c>
      <c r="O44" s="34"/>
      <c r="P44" s="34"/>
      <c r="Q44" s="34"/>
      <c r="R44" s="34"/>
      <c r="S44" s="35" t="s">
        <v>902</v>
      </c>
      <c r="T44" s="33">
        <v>2.7206616117042242E-8</v>
      </c>
      <c r="V44" s="34"/>
      <c r="W44" s="34"/>
      <c r="X44" s="35" t="s">
        <v>80</v>
      </c>
      <c r="Y44" s="33">
        <v>1.6136153404616358E-2</v>
      </c>
      <c r="AA44" s="34"/>
      <c r="AB44" s="34"/>
      <c r="AC44" s="34"/>
      <c r="AD44" s="34" t="s">
        <v>2424</v>
      </c>
      <c r="AE44" t="s">
        <v>1888</v>
      </c>
      <c r="AG44" s="34"/>
      <c r="AH44" s="34"/>
      <c r="AI44" s="34"/>
      <c r="AJ44" s="35" t="s">
        <v>615</v>
      </c>
      <c r="AK44" s="33">
        <v>3.743670539239987E-2</v>
      </c>
      <c r="AL44" s="34"/>
      <c r="AM44" s="34"/>
      <c r="AN44" s="34"/>
      <c r="AO44" s="34"/>
      <c r="AP44" s="34" t="s">
        <v>1428</v>
      </c>
      <c r="AQ44" t="s">
        <v>1832</v>
      </c>
      <c r="AR44" s="34"/>
      <c r="AS44" s="34"/>
      <c r="AT44" s="34"/>
      <c r="AU44" s="34"/>
      <c r="AV44" s="35" t="s">
        <v>725</v>
      </c>
      <c r="AW44" s="33">
        <v>-9.3038261239571748E-2</v>
      </c>
      <c r="AX44" s="34"/>
      <c r="AY44" s="34"/>
      <c r="AZ44" s="35" t="s">
        <v>733</v>
      </c>
      <c r="BA44" s="33">
        <v>0.1328888558654438</v>
      </c>
      <c r="BD44" s="35" t="s">
        <v>184</v>
      </c>
      <c r="BE44" s="33">
        <v>0.40941666179422476</v>
      </c>
      <c r="BH44" s="35" t="s">
        <v>1017</v>
      </c>
      <c r="BI44" s="33">
        <v>4.9269992091301465E-2</v>
      </c>
    </row>
    <row r="45" spans="2:62" customFormat="1" x14ac:dyDescent="0.25">
      <c r="B45" s="34" t="s">
        <v>1428</v>
      </c>
      <c r="C45" t="s">
        <v>1832</v>
      </c>
      <c r="D45" s="34"/>
      <c r="E45" s="34"/>
      <c r="F45" s="34"/>
      <c r="G45" s="34" t="s">
        <v>1428</v>
      </c>
      <c r="H45" t="s">
        <v>1832</v>
      </c>
      <c r="I45" s="34"/>
      <c r="J45" s="34"/>
      <c r="K45" s="34"/>
      <c r="L45" s="34"/>
      <c r="M45" s="35" t="s">
        <v>500</v>
      </c>
      <c r="N45" s="33">
        <v>0.30513192041544435</v>
      </c>
      <c r="P45" s="34"/>
      <c r="Q45" s="34"/>
      <c r="R45" s="34"/>
      <c r="S45" s="35" t="s">
        <v>896</v>
      </c>
      <c r="T45" s="33">
        <v>3.8856628659468032E-8</v>
      </c>
      <c r="V45" s="34"/>
      <c r="W45" s="34"/>
      <c r="X45" s="35" t="s">
        <v>1186</v>
      </c>
      <c r="Y45" s="33">
        <v>7.0913015495487355E-2</v>
      </c>
      <c r="AA45" s="34"/>
      <c r="AB45" s="34"/>
      <c r="AC45" s="34"/>
      <c r="AG45" s="34"/>
      <c r="AH45" s="34"/>
      <c r="AI45" s="34"/>
      <c r="AJ45" s="35" t="s">
        <v>1426</v>
      </c>
      <c r="AK45" s="33">
        <v>1.0603067498489804</v>
      </c>
      <c r="AL45" s="34"/>
      <c r="AM45" s="34"/>
      <c r="AN45" s="34"/>
      <c r="AO45" s="34"/>
      <c r="AP45" s="35" t="s">
        <v>858</v>
      </c>
      <c r="AQ45" s="33">
        <v>2.9023691632704363E-4</v>
      </c>
      <c r="AS45" s="34"/>
      <c r="AT45" s="34"/>
      <c r="AU45" s="34"/>
      <c r="AV45" s="35" t="s">
        <v>720</v>
      </c>
      <c r="AW45" s="33">
        <v>2.7087088715318355E-2</v>
      </c>
      <c r="AX45" s="34"/>
      <c r="AY45" s="34"/>
      <c r="AZ45" s="35" t="s">
        <v>950</v>
      </c>
      <c r="BA45" s="33">
        <v>8.8759931197372438E-2</v>
      </c>
      <c r="BC45" s="34"/>
      <c r="BD45" s="35" t="s">
        <v>154</v>
      </c>
      <c r="BE45" s="33">
        <v>0.27875176973223814</v>
      </c>
      <c r="BH45" s="35" t="s">
        <v>1426</v>
      </c>
      <c r="BI45" s="33">
        <v>0.14067277575288373</v>
      </c>
    </row>
    <row r="46" spans="2:62" customFormat="1" x14ac:dyDescent="0.25">
      <c r="B46" s="35" t="s">
        <v>259</v>
      </c>
      <c r="C46" s="33">
        <v>0.203280358685093</v>
      </c>
      <c r="G46" s="35" t="s">
        <v>336</v>
      </c>
      <c r="H46" s="33">
        <v>2.4539053130136438E-2</v>
      </c>
      <c r="M46" s="35" t="s">
        <v>503</v>
      </c>
      <c r="N46" s="33">
        <v>0.22923956274079102</v>
      </c>
      <c r="S46" s="35" t="s">
        <v>904</v>
      </c>
      <c r="T46" s="33">
        <v>6.662132920968036E-8</v>
      </c>
      <c r="X46" s="35" t="s">
        <v>1187</v>
      </c>
      <c r="Y46" s="33">
        <v>0.10186574353740922</v>
      </c>
      <c r="AD46" s="34" t="s">
        <v>1428</v>
      </c>
      <c r="AE46" t="s">
        <v>1832</v>
      </c>
      <c r="AF46" s="34"/>
      <c r="AG46" s="34"/>
      <c r="AH46" s="34"/>
      <c r="AI46" s="34"/>
      <c r="AL46" s="34"/>
      <c r="AM46" s="34"/>
      <c r="AN46" s="34"/>
      <c r="AO46" s="34"/>
      <c r="AP46" s="35" t="s">
        <v>906</v>
      </c>
      <c r="AQ46" s="33">
        <v>-4.0907948798285081E-4</v>
      </c>
      <c r="AS46" s="34"/>
      <c r="AT46" s="34"/>
      <c r="AU46" s="34"/>
      <c r="AV46" s="35" t="s">
        <v>713</v>
      </c>
      <c r="AW46" s="33">
        <v>0.10599295584255009</v>
      </c>
      <c r="AX46" s="70"/>
      <c r="AY46" s="34"/>
      <c r="AZ46" s="35" t="s">
        <v>951</v>
      </c>
      <c r="BA46" s="33">
        <v>5.8960694244394304E-2</v>
      </c>
      <c r="BC46" s="34"/>
      <c r="BD46" s="35" t="s">
        <v>221</v>
      </c>
      <c r="BE46" s="33">
        <v>0.1685475816985626</v>
      </c>
    </row>
    <row r="47" spans="2:62" customFormat="1" x14ac:dyDescent="0.25">
      <c r="B47" s="35" t="s">
        <v>265</v>
      </c>
      <c r="C47" s="33">
        <v>0.1745753849586815</v>
      </c>
      <c r="G47" s="35" t="s">
        <v>1224</v>
      </c>
      <c r="H47" s="33">
        <v>7.8309160585515476E-3</v>
      </c>
      <c r="M47" s="35" t="s">
        <v>508</v>
      </c>
      <c r="N47" s="33">
        <v>0.24352518300896109</v>
      </c>
      <c r="S47" s="35" t="s">
        <v>876</v>
      </c>
      <c r="T47" s="33">
        <v>3.5994353122846896E-5</v>
      </c>
      <c r="X47" s="35" t="s">
        <v>1195</v>
      </c>
      <c r="Y47" s="33">
        <v>1.4343247470770096E-2</v>
      </c>
      <c r="AD47" s="35" t="s">
        <v>594</v>
      </c>
      <c r="AE47" s="33">
        <v>0.44405591367979053</v>
      </c>
      <c r="AP47" s="35" t="s">
        <v>918</v>
      </c>
      <c r="AQ47" s="33">
        <v>-1.9689794573582681E-5</v>
      </c>
      <c r="AV47" s="35" t="s">
        <v>724</v>
      </c>
      <c r="AW47" s="33">
        <v>-5.7707275958721709E-2</v>
      </c>
      <c r="AZ47" s="35" t="s">
        <v>714</v>
      </c>
      <c r="BA47" s="33">
        <v>3.4521520404542948E-2</v>
      </c>
      <c r="BD47" s="35" t="s">
        <v>956</v>
      </c>
      <c r="BE47" s="33">
        <v>-4.1786983637693571E-2</v>
      </c>
    </row>
    <row r="48" spans="2:62" customFormat="1" x14ac:dyDescent="0.25">
      <c r="B48" s="35" t="s">
        <v>1242</v>
      </c>
      <c r="C48" s="33">
        <v>0.16487941180632867</v>
      </c>
      <c r="G48" s="35" t="s">
        <v>948</v>
      </c>
      <c r="H48" s="33">
        <v>1.2351274466172858E-2</v>
      </c>
      <c r="M48" s="35" t="s">
        <v>716</v>
      </c>
      <c r="N48" s="33">
        <v>0.40613571996774028</v>
      </c>
      <c r="S48" s="35" t="s">
        <v>908</v>
      </c>
      <c r="T48" s="33">
        <v>-3.2089854907280592E-8</v>
      </c>
      <c r="X48" s="35" t="s">
        <v>1210</v>
      </c>
      <c r="Y48" s="33">
        <v>9.9814659149089102E-2</v>
      </c>
      <c r="AD48" s="35" t="s">
        <v>596</v>
      </c>
      <c r="AE48" s="33">
        <v>0.19151092277211393</v>
      </c>
      <c r="AJ48" s="74" t="s">
        <v>2422</v>
      </c>
      <c r="AK48" s="74"/>
      <c r="AL48" s="74"/>
      <c r="AP48" s="35" t="s">
        <v>861</v>
      </c>
      <c r="AQ48" s="33">
        <v>-1.7579965189179936E-4</v>
      </c>
      <c r="AV48" s="35" t="s">
        <v>712</v>
      </c>
      <c r="AW48" s="33">
        <v>0.3533098528085003</v>
      </c>
      <c r="AZ48" s="35" t="s">
        <v>722</v>
      </c>
      <c r="BA48" s="33">
        <v>3.4358683044144162E-2</v>
      </c>
      <c r="BD48" s="35" t="s">
        <v>548</v>
      </c>
      <c r="BE48" s="33">
        <v>-4.2757289398911019E-2</v>
      </c>
    </row>
    <row r="49" spans="2:62" customFormat="1" x14ac:dyDescent="0.25">
      <c r="B49" s="35" t="s">
        <v>1249</v>
      </c>
      <c r="C49" s="33">
        <v>5.5846252386014546E-2</v>
      </c>
      <c r="G49" s="35" t="s">
        <v>1020</v>
      </c>
      <c r="H49" s="33">
        <v>-1.8890211691763449E-2</v>
      </c>
      <c r="M49" s="35" t="s">
        <v>1199</v>
      </c>
      <c r="N49" s="33">
        <v>0.22321281669015677</v>
      </c>
      <c r="S49" s="35" t="s">
        <v>880</v>
      </c>
      <c r="T49" s="33">
        <v>7.0265620558281104E-5</v>
      </c>
      <c r="X49" s="35" t="s">
        <v>1211</v>
      </c>
      <c r="Y49" s="33">
        <v>4.2484699008421029E-2</v>
      </c>
      <c r="AD49" s="35" t="s">
        <v>598</v>
      </c>
      <c r="AE49" s="33">
        <v>0.25188363103623862</v>
      </c>
      <c r="AJ49" s="34" t="s">
        <v>1823</v>
      </c>
      <c r="AK49" t="s">
        <v>1427</v>
      </c>
      <c r="AP49" s="35" t="s">
        <v>705</v>
      </c>
      <c r="AQ49" s="33">
        <v>1.1727239729867018E-4</v>
      </c>
      <c r="AV49" s="35" t="s">
        <v>721</v>
      </c>
      <c r="AW49" s="33">
        <v>-5.2996477921275043E-2</v>
      </c>
      <c r="AZ49" s="35" t="s">
        <v>1201</v>
      </c>
      <c r="BA49" s="33">
        <v>-3.2830112983626515E-2</v>
      </c>
      <c r="BD49" s="35" t="s">
        <v>535</v>
      </c>
      <c r="BE49" s="33">
        <v>0.15116342385282366</v>
      </c>
    </row>
    <row r="50" spans="2:62" customFormat="1" x14ac:dyDescent="0.25">
      <c r="B50" s="35" t="s">
        <v>1269</v>
      </c>
      <c r="C50" s="33">
        <v>0</v>
      </c>
      <c r="G50" s="35" t="s">
        <v>1426</v>
      </c>
      <c r="H50" s="33">
        <v>2.5831031963097398E-2</v>
      </c>
      <c r="M50" s="35" t="s">
        <v>344</v>
      </c>
      <c r="N50" s="33">
        <v>0.41345265381308138</v>
      </c>
      <c r="S50" s="35" t="s">
        <v>1426</v>
      </c>
      <c r="T50" s="33">
        <v>1.0797649021698953E-4</v>
      </c>
      <c r="X50" s="35" t="s">
        <v>1216</v>
      </c>
      <c r="Y50" s="33">
        <v>0.23763892409571899</v>
      </c>
      <c r="AD50" s="35" t="s">
        <v>1197</v>
      </c>
      <c r="AE50" s="33">
        <v>-0.37791992653599193</v>
      </c>
      <c r="AJ50" s="34" t="s">
        <v>1824</v>
      </c>
      <c r="AP50" s="35" t="s">
        <v>708</v>
      </c>
      <c r="AQ50" s="33">
        <v>1.1383764089243297E-4</v>
      </c>
      <c r="AV50" s="35" t="s">
        <v>718</v>
      </c>
      <c r="AW50" s="33">
        <v>0.17901032542297349</v>
      </c>
      <c r="AZ50" s="35" t="s">
        <v>1212</v>
      </c>
      <c r="BA50" s="33">
        <v>0.27260331108760349</v>
      </c>
      <c r="BD50" s="35" t="s">
        <v>753</v>
      </c>
      <c r="BE50" s="33">
        <v>4.9025975303618491E-2</v>
      </c>
    </row>
    <row r="51" spans="2:62" customFormat="1" x14ac:dyDescent="0.25">
      <c r="B51" s="35" t="s">
        <v>1274</v>
      </c>
      <c r="C51" s="33">
        <v>0</v>
      </c>
      <c r="M51" s="35" t="s">
        <v>438</v>
      </c>
      <c r="N51" s="33">
        <v>-4.6874691504932925E-2</v>
      </c>
      <c r="X51" s="35" t="s">
        <v>1244</v>
      </c>
      <c r="Y51" s="33">
        <v>1.3432565091673579E-2</v>
      </c>
      <c r="AD51" s="35" t="s">
        <v>1220</v>
      </c>
      <c r="AE51" s="33">
        <v>0.39168522187339566</v>
      </c>
      <c r="AJ51" s="34" t="s">
        <v>1070</v>
      </c>
      <c r="AK51" t="s">
        <v>17</v>
      </c>
      <c r="AP51" s="35" t="s">
        <v>899</v>
      </c>
      <c r="AQ51" s="33">
        <v>7.2241014223294948E-5</v>
      </c>
      <c r="AV51" s="35" t="s">
        <v>719</v>
      </c>
      <c r="AW51" s="33">
        <v>8.8327463202125076E-2</v>
      </c>
      <c r="AZ51" s="35" t="s">
        <v>1245</v>
      </c>
      <c r="BA51" s="33">
        <v>3.9909307716785219E-2</v>
      </c>
      <c r="BD51" s="35" t="s">
        <v>464</v>
      </c>
      <c r="BE51" s="33">
        <v>5.3622160488332729E-3</v>
      </c>
    </row>
    <row r="52" spans="2:62" customFormat="1" x14ac:dyDescent="0.25">
      <c r="B52" s="35" t="s">
        <v>244</v>
      </c>
      <c r="C52" s="33">
        <v>6.3828006825482578E-2</v>
      </c>
      <c r="M52" s="35" t="s">
        <v>392</v>
      </c>
      <c r="N52" s="33">
        <v>-1.2648726279108884E-2</v>
      </c>
      <c r="X52" s="35" t="s">
        <v>1254</v>
      </c>
      <c r="Y52" s="33">
        <v>1.698443310046522E-4</v>
      </c>
      <c r="AD52" s="35" t="s">
        <v>1226</v>
      </c>
      <c r="AE52" s="33">
        <v>0.18452608856462374</v>
      </c>
      <c r="AJ52" s="34" t="s">
        <v>2424</v>
      </c>
      <c r="AK52" t="s">
        <v>1888</v>
      </c>
      <c r="AP52" s="35" t="s">
        <v>856</v>
      </c>
      <c r="AQ52" s="33">
        <v>1.2462961006644264E-4</v>
      </c>
      <c r="AV52" s="35" t="s">
        <v>1426</v>
      </c>
      <c r="AW52" s="33">
        <v>0.81107595426893475</v>
      </c>
      <c r="AZ52" s="35" t="s">
        <v>1251</v>
      </c>
      <c r="BA52" s="33">
        <v>1.986922866762798E-2</v>
      </c>
      <c r="BD52" s="35" t="s">
        <v>315</v>
      </c>
      <c r="BE52" s="33">
        <v>3.7024825099086882E-2</v>
      </c>
    </row>
    <row r="53" spans="2:62" customFormat="1" x14ac:dyDescent="0.25">
      <c r="B53" s="35" t="s">
        <v>105</v>
      </c>
      <c r="C53" s="33">
        <v>0.62764414092793575</v>
      </c>
      <c r="M53" s="35" t="s">
        <v>380</v>
      </c>
      <c r="N53" s="33">
        <v>8.1844699453057484E-3</v>
      </c>
      <c r="X53" s="35" t="s">
        <v>1279</v>
      </c>
      <c r="Y53" s="33">
        <v>0.91386976742335191</v>
      </c>
      <c r="AD53" s="35" t="s">
        <v>1228</v>
      </c>
      <c r="AE53" s="33">
        <v>1.4536416131306058E-3</v>
      </c>
      <c r="AP53" s="35" t="s">
        <v>890</v>
      </c>
      <c r="AQ53" s="33">
        <v>2.9466938768937828E-4</v>
      </c>
      <c r="AZ53" s="35" t="s">
        <v>1256</v>
      </c>
      <c r="BA53" s="33">
        <v>-5.4017318171177367E-5</v>
      </c>
      <c r="BD53" s="35" t="s">
        <v>757</v>
      </c>
      <c r="BE53" s="33">
        <v>9.3511494846221732E-2</v>
      </c>
    </row>
    <row r="54" spans="2:62" x14ac:dyDescent="0.25">
      <c r="B54" s="35" t="s">
        <v>322</v>
      </c>
      <c r="C54" s="33">
        <v>8.5305834640123063E-2</v>
      </c>
      <c r="D54"/>
      <c r="G54"/>
      <c r="H54"/>
      <c r="I54"/>
      <c r="J54" s="71"/>
      <c r="K54" s="71"/>
      <c r="M54" s="35" t="s">
        <v>389</v>
      </c>
      <c r="N54" s="33">
        <v>-1.6740961251761758E-3</v>
      </c>
      <c r="O54"/>
      <c r="P54" s="71"/>
      <c r="Q54" s="71"/>
      <c r="S54" s="71"/>
      <c r="T54" s="71"/>
      <c r="U54" s="71"/>
      <c r="V54" s="71"/>
      <c r="X54" s="35" t="s">
        <v>1282</v>
      </c>
      <c r="Y54" s="33">
        <v>0.90977169671741764</v>
      </c>
      <c r="Z54" s="71"/>
      <c r="AA54" s="71"/>
      <c r="AB54" s="71"/>
      <c r="AD54" s="35" t="s">
        <v>1246</v>
      </c>
      <c r="AE54" s="33">
        <v>7.6851898480641653E-2</v>
      </c>
      <c r="AF54"/>
      <c r="AG54" s="71"/>
      <c r="AH54" s="71"/>
      <c r="AJ54" s="34" t="s">
        <v>1428</v>
      </c>
      <c r="AK54" t="s">
        <v>1832</v>
      </c>
      <c r="AL54" s="34"/>
      <c r="AM54" s="75"/>
      <c r="AN54" s="75"/>
      <c r="AO54" s="76"/>
      <c r="AP54" s="35" t="s">
        <v>888</v>
      </c>
      <c r="AQ54" s="33">
        <v>3.0683823895719011E-4</v>
      </c>
      <c r="AR54"/>
      <c r="AS54" s="75"/>
      <c r="AT54" s="75"/>
      <c r="AU54" s="76"/>
      <c r="AV54" s="75"/>
      <c r="AW54" s="75"/>
      <c r="AX54" s="75"/>
      <c r="AY54" s="75"/>
      <c r="AZ54" s="35" t="s">
        <v>1261</v>
      </c>
      <c r="BA54" s="33">
        <v>-4.7358532315980709E-2</v>
      </c>
      <c r="BB54" s="75"/>
      <c r="BC54" s="76"/>
      <c r="BD54" s="35" t="s">
        <v>755</v>
      </c>
      <c r="BE54" s="33">
        <v>0.20237864677507694</v>
      </c>
      <c r="BF54" s="75"/>
      <c r="BG54" s="76"/>
      <c r="BH54" s="75"/>
      <c r="BI54" s="75"/>
      <c r="BJ54" s="75"/>
    </row>
    <row r="55" spans="2:62" x14ac:dyDescent="0.25">
      <c r="B55" s="35" t="s">
        <v>114</v>
      </c>
      <c r="C55" s="33">
        <v>0.30865201987971796</v>
      </c>
      <c r="D55"/>
      <c r="G55"/>
      <c r="H55"/>
      <c r="I55"/>
      <c r="M55" s="35" t="s">
        <v>400</v>
      </c>
      <c r="N55" s="33">
        <v>-9.6725553899067954E-3</v>
      </c>
      <c r="O55" s="69"/>
      <c r="S55" s="68"/>
      <c r="T55" s="69"/>
      <c r="X55" s="35" t="s">
        <v>514</v>
      </c>
      <c r="Y55" s="33">
        <v>0.12386667146187696</v>
      </c>
      <c r="Z55" s="69"/>
      <c r="AD55" s="35" t="s">
        <v>1250</v>
      </c>
      <c r="AE55" s="33">
        <v>4.7239990816998992E-2</v>
      </c>
      <c r="AF55"/>
      <c r="AJ55" s="35" t="s">
        <v>546</v>
      </c>
      <c r="AK55" s="33">
        <v>-5.3765621577874928E-3</v>
      </c>
      <c r="AL55"/>
      <c r="AP55" s="35" t="s">
        <v>885</v>
      </c>
      <c r="AQ55" s="33">
        <v>3.5508838847337937E-4</v>
      </c>
      <c r="AR55" s="69"/>
      <c r="AV55" s="68"/>
      <c r="AW55" s="69"/>
      <c r="AX55" s="69"/>
      <c r="AZ55" s="35" t="s">
        <v>1264</v>
      </c>
      <c r="BA55" s="33">
        <v>2.6868164465799933E-2</v>
      </c>
      <c r="BB55" s="69"/>
      <c r="BD55" s="35" t="s">
        <v>557</v>
      </c>
      <c r="BE55" s="33">
        <v>0.16611660696252561</v>
      </c>
      <c r="BF55" s="69"/>
      <c r="BH55" s="68"/>
      <c r="BI55" s="69"/>
      <c r="BJ55" s="69"/>
    </row>
    <row r="56" spans="2:62" x14ac:dyDescent="0.25">
      <c r="B56" s="35" t="s">
        <v>325</v>
      </c>
      <c r="C56" s="33">
        <v>4.8598475491948893E-2</v>
      </c>
      <c r="G56" s="68"/>
      <c r="H56" s="69"/>
      <c r="I56" s="69"/>
      <c r="M56" s="35" t="s">
        <v>377</v>
      </c>
      <c r="N56" s="33">
        <v>4.7060702185508048E-3</v>
      </c>
      <c r="O56" s="69"/>
      <c r="S56" s="68"/>
      <c r="T56" s="69"/>
      <c r="X56" s="35" t="s">
        <v>447</v>
      </c>
      <c r="Y56" s="33">
        <v>6.8847587859696455E-2</v>
      </c>
      <c r="Z56" s="69"/>
      <c r="AD56" s="35" t="s">
        <v>1273</v>
      </c>
      <c r="AE56" s="33">
        <v>0</v>
      </c>
      <c r="AF56"/>
      <c r="AJ56" s="35" t="s">
        <v>821</v>
      </c>
      <c r="AK56" s="33">
        <v>-7.2567775712020013E-2</v>
      </c>
      <c r="AL56"/>
      <c r="AP56" s="35" t="s">
        <v>1426</v>
      </c>
      <c r="AQ56" s="33">
        <v>1.0702446594795991E-3</v>
      </c>
      <c r="AR56" s="69"/>
      <c r="AV56" s="68"/>
      <c r="AW56" s="69"/>
      <c r="AX56" s="69"/>
      <c r="AZ56" s="35" t="s">
        <v>1267</v>
      </c>
      <c r="BA56" s="33">
        <v>0.10095916344724826</v>
      </c>
      <c r="BB56" s="69"/>
      <c r="BD56" s="35" t="s">
        <v>955</v>
      </c>
      <c r="BE56" s="33">
        <v>1.0068287031753076E-2</v>
      </c>
      <c r="BF56" s="69"/>
      <c r="BH56" s="68"/>
      <c r="BI56" s="69"/>
      <c r="BJ56" s="69"/>
    </row>
    <row r="57" spans="2:62" x14ac:dyDescent="0.25">
      <c r="B57" s="35" t="s">
        <v>321</v>
      </c>
      <c r="C57" s="33">
        <v>0.22127816500589495</v>
      </c>
      <c r="G57" s="68"/>
      <c r="H57" s="69"/>
      <c r="I57" s="69"/>
      <c r="M57" s="35" t="s">
        <v>395</v>
      </c>
      <c r="N57" s="33">
        <v>-9.3005340287565328E-3</v>
      </c>
      <c r="O57" s="69"/>
      <c r="S57" s="68"/>
      <c r="T57" s="69"/>
      <c r="X57" s="35" t="s">
        <v>458</v>
      </c>
      <c r="Y57" s="33">
        <v>2.5100683073847672E-3</v>
      </c>
      <c r="Z57" s="69"/>
      <c r="AD57" s="35" t="s">
        <v>1277</v>
      </c>
      <c r="AE57" s="33">
        <v>0</v>
      </c>
      <c r="AF57"/>
      <c r="AJ57" s="35" t="s">
        <v>436</v>
      </c>
      <c r="AK57" s="33">
        <v>-0.14141412702855183</v>
      </c>
      <c r="AL57"/>
      <c r="AP57" s="68"/>
      <c r="AQ57" s="69"/>
      <c r="AR57" s="69"/>
      <c r="AV57" s="68"/>
      <c r="AW57" s="69"/>
      <c r="AX57" s="69"/>
      <c r="AZ57" s="35" t="s">
        <v>1272</v>
      </c>
      <c r="BA57" s="33">
        <v>2.814472895781512E-2</v>
      </c>
      <c r="BB57" s="69"/>
      <c r="BD57" s="35" t="s">
        <v>954</v>
      </c>
      <c r="BE57" s="33">
        <v>6.3205343136960969E-3</v>
      </c>
      <c r="BF57" s="69"/>
      <c r="BH57" s="68"/>
      <c r="BI57" s="69"/>
      <c r="BJ57" s="69"/>
    </row>
    <row r="58" spans="2:62" x14ac:dyDescent="0.25">
      <c r="B58" s="35" t="s">
        <v>320</v>
      </c>
      <c r="C58" s="33">
        <v>0.24144136228446952</v>
      </c>
      <c r="G58" s="68"/>
      <c r="H58" s="69"/>
      <c r="I58" s="69"/>
      <c r="M58" s="35" t="s">
        <v>390</v>
      </c>
      <c r="N58" s="33">
        <v>-1.7485003974062278E-2</v>
      </c>
      <c r="O58" s="69"/>
      <c r="S58" s="68"/>
      <c r="T58" s="69"/>
      <c r="X58" s="35" t="s">
        <v>454</v>
      </c>
      <c r="Y58" s="33">
        <v>8.2473672956928055E-3</v>
      </c>
      <c r="Z58" s="69"/>
      <c r="AD58" s="35" t="s">
        <v>1011</v>
      </c>
      <c r="AE58" s="33">
        <v>-3.4957593204579251E-2</v>
      </c>
      <c r="AF58" s="69"/>
      <c r="AJ58" s="35" t="s">
        <v>819</v>
      </c>
      <c r="AK58" s="33">
        <v>-6.6241354239690062E-2</v>
      </c>
      <c r="AL58"/>
      <c r="AP58" s="68"/>
      <c r="AQ58" s="69"/>
      <c r="AR58" s="69"/>
      <c r="AV58" s="68"/>
      <c r="AW58" s="69"/>
      <c r="AX58" s="69"/>
      <c r="AZ58" s="35" t="s">
        <v>1276</v>
      </c>
      <c r="BA58" s="33">
        <v>1.8788926199860095E-2</v>
      </c>
      <c r="BB58" s="69"/>
      <c r="BD58" s="35" t="s">
        <v>952</v>
      </c>
      <c r="BE58" s="33">
        <v>1.0811084867764369E-2</v>
      </c>
      <c r="BF58" s="69"/>
      <c r="BH58" s="68"/>
      <c r="BI58" s="69"/>
      <c r="BJ58" s="69"/>
    </row>
    <row r="59" spans="2:62" x14ac:dyDescent="0.25">
      <c r="B59" s="35" t="s">
        <v>249</v>
      </c>
      <c r="C59" s="33">
        <v>0.17256491987278497</v>
      </c>
      <c r="G59" s="68"/>
      <c r="H59" s="69"/>
      <c r="I59" s="69"/>
      <c r="M59" s="35" t="s">
        <v>439</v>
      </c>
      <c r="N59" s="33">
        <v>4.464256333803136E-3</v>
      </c>
      <c r="O59" s="69"/>
      <c r="S59" s="68"/>
      <c r="T59" s="69"/>
      <c r="X59" s="35" t="s">
        <v>449</v>
      </c>
      <c r="Y59" s="33">
        <v>4.9914501198279941E-2</v>
      </c>
      <c r="Z59" s="69"/>
      <c r="AD59" s="35" t="s">
        <v>531</v>
      </c>
      <c r="AE59" s="33">
        <v>6.9781739042247609E-3</v>
      </c>
      <c r="AF59" s="69"/>
      <c r="AJ59" s="35" t="s">
        <v>817</v>
      </c>
      <c r="AK59" s="33">
        <v>-2.8654967845259185E-2</v>
      </c>
      <c r="AL59"/>
      <c r="AP59" s="68"/>
      <c r="AQ59" s="69"/>
      <c r="AR59" s="69"/>
      <c r="AV59" s="68"/>
      <c r="AW59" s="69"/>
      <c r="AX59" s="69"/>
      <c r="AZ59" s="35" t="s">
        <v>1290</v>
      </c>
      <c r="BA59" s="33">
        <v>6.6899015563835198E-3</v>
      </c>
      <c r="BB59" s="69"/>
      <c r="BD59" s="35" t="s">
        <v>953</v>
      </c>
      <c r="BE59" s="33">
        <v>1.0919128189366014E-2</v>
      </c>
      <c r="BF59" s="69"/>
      <c r="BH59" s="68"/>
      <c r="BI59" s="69"/>
      <c r="BJ59" s="69"/>
    </row>
    <row r="60" spans="2:62" x14ac:dyDescent="0.25">
      <c r="B60" s="35" t="s">
        <v>256</v>
      </c>
      <c r="C60" s="33">
        <v>0.1485510313467987</v>
      </c>
      <c r="G60" s="68"/>
      <c r="H60" s="69"/>
      <c r="I60" s="69"/>
      <c r="M60" s="35" t="s">
        <v>411</v>
      </c>
      <c r="N60" s="33">
        <v>-6.2127567312093623E-2</v>
      </c>
      <c r="O60" s="69"/>
      <c r="S60" s="68"/>
      <c r="T60" s="69"/>
      <c r="X60" s="35" t="s">
        <v>457</v>
      </c>
      <c r="Y60" s="33">
        <v>5.8807314630157387E-3</v>
      </c>
      <c r="Z60" s="69"/>
      <c r="AD60" s="35" t="s">
        <v>533</v>
      </c>
      <c r="AE60" s="33">
        <v>0</v>
      </c>
      <c r="AF60" s="69"/>
      <c r="AJ60" s="35" t="s">
        <v>823</v>
      </c>
      <c r="AK60" s="33">
        <v>-0.11490642105948932</v>
      </c>
      <c r="AL60"/>
      <c r="AP60" s="68"/>
      <c r="AQ60" s="69"/>
      <c r="AR60" s="69"/>
      <c r="AV60" s="68"/>
      <c r="AW60" s="69"/>
      <c r="AX60" s="69"/>
      <c r="AZ60" s="35" t="s">
        <v>1293</v>
      </c>
      <c r="BA60" s="33">
        <v>4.9543266901331096E-2</v>
      </c>
      <c r="BB60" s="69"/>
      <c r="BD60" s="35" t="s">
        <v>754</v>
      </c>
      <c r="BE60" s="33">
        <v>4.6735489300310566E-2</v>
      </c>
      <c r="BF60" s="69"/>
      <c r="BH60" s="68"/>
      <c r="BI60" s="69"/>
      <c r="BJ60" s="69"/>
    </row>
    <row r="61" spans="2:62" x14ac:dyDescent="0.25">
      <c r="B61" s="35" t="s">
        <v>1426</v>
      </c>
      <c r="C61" s="33">
        <v>2.5164453641112741</v>
      </c>
      <c r="G61" s="68"/>
      <c r="H61" s="69"/>
      <c r="I61" s="69"/>
      <c r="M61" s="35" t="s">
        <v>401</v>
      </c>
      <c r="N61" s="33">
        <v>-6.2499588673243893E-2</v>
      </c>
      <c r="O61" s="69"/>
      <c r="S61" s="68"/>
      <c r="T61" s="69"/>
      <c r="X61" s="35" t="s">
        <v>459</v>
      </c>
      <c r="Y61" s="33">
        <v>-1.7211896964924114E-2</v>
      </c>
      <c r="Z61" s="69"/>
      <c r="AD61" s="35" t="s">
        <v>469</v>
      </c>
      <c r="AE61" s="33">
        <v>6.2333797691802161E-2</v>
      </c>
      <c r="AF61" s="69"/>
      <c r="AJ61" s="35" t="s">
        <v>696</v>
      </c>
      <c r="AK61" s="33">
        <v>3.0704017268470246E-2</v>
      </c>
      <c r="AL61"/>
      <c r="AP61" s="68"/>
      <c r="AQ61" s="69"/>
      <c r="AR61" s="69"/>
      <c r="AV61" s="68"/>
      <c r="AW61" s="69"/>
      <c r="AX61" s="69"/>
      <c r="AZ61" s="35" t="s">
        <v>737</v>
      </c>
      <c r="BA61" s="33">
        <v>5.8350054142898861E-3</v>
      </c>
      <c r="BB61" s="69"/>
      <c r="BD61" s="35" t="s">
        <v>1426</v>
      </c>
      <c r="BE61" s="33">
        <v>3.7410082627981098</v>
      </c>
      <c r="BF61" s="69"/>
      <c r="BH61" s="68"/>
      <c r="BI61" s="69"/>
      <c r="BJ61" s="69"/>
    </row>
    <row r="62" spans="2:62" x14ac:dyDescent="0.25">
      <c r="B62" s="68"/>
      <c r="C62" s="69"/>
      <c r="G62" s="68"/>
      <c r="H62" s="69"/>
      <c r="I62" s="69"/>
      <c r="M62" s="35" t="s">
        <v>383</v>
      </c>
      <c r="N62" s="33">
        <v>1.2648726279108886E-2</v>
      </c>
      <c r="O62" s="69"/>
      <c r="S62" s="68"/>
      <c r="T62" s="69"/>
      <c r="X62" s="35" t="s">
        <v>463</v>
      </c>
      <c r="Y62" s="33">
        <v>7.1716237353850495E-4</v>
      </c>
      <c r="Z62" s="69"/>
      <c r="AD62" s="35" t="s">
        <v>466</v>
      </c>
      <c r="AE62" s="33">
        <v>6.8933846859169437E-2</v>
      </c>
      <c r="AF62" s="69"/>
      <c r="AJ62" s="35" t="s">
        <v>701</v>
      </c>
      <c r="AK62" s="33">
        <v>2.2473121073006839E-2</v>
      </c>
      <c r="AL62"/>
      <c r="AP62" s="68"/>
      <c r="AQ62" s="69"/>
      <c r="AR62" s="69"/>
      <c r="AV62" s="68"/>
      <c r="AW62" s="69"/>
      <c r="AX62" s="69"/>
      <c r="AZ62" s="35" t="s">
        <v>922</v>
      </c>
      <c r="BA62" s="33">
        <v>-8.8531604620573141E-5</v>
      </c>
      <c r="BB62" s="69"/>
      <c r="BD62"/>
      <c r="BE62"/>
      <c r="BF62" s="69"/>
      <c r="BH62" s="68"/>
      <c r="BI62" s="69"/>
      <c r="BJ62" s="69"/>
    </row>
    <row r="63" spans="2:62" x14ac:dyDescent="0.25">
      <c r="B63" s="68"/>
      <c r="C63" s="69"/>
      <c r="G63" s="68"/>
      <c r="H63" s="69"/>
      <c r="I63" s="69"/>
      <c r="M63" s="35" t="s">
        <v>364</v>
      </c>
      <c r="N63" s="33">
        <v>0.14341423472342574</v>
      </c>
      <c r="O63" s="69"/>
      <c r="S63" s="68"/>
      <c r="T63" s="69"/>
      <c r="X63" s="35" t="s">
        <v>451</v>
      </c>
      <c r="Y63" s="33">
        <v>2.7682467618586285E-2</v>
      </c>
      <c r="Z63" s="69"/>
      <c r="AD63" s="35" t="s">
        <v>609</v>
      </c>
      <c r="AE63" s="33">
        <v>-0.1298009669582233</v>
      </c>
      <c r="AF63" s="69"/>
      <c r="AJ63" s="35" t="s">
        <v>703</v>
      </c>
      <c r="AK63" s="33">
        <v>3.079649924819456E-2</v>
      </c>
      <c r="AL63"/>
      <c r="AP63" s="68"/>
      <c r="AQ63" s="69"/>
      <c r="AR63" s="69"/>
      <c r="AV63" s="68"/>
      <c r="AW63" s="69"/>
      <c r="AX63" s="69"/>
      <c r="AZ63" s="35" t="s">
        <v>919</v>
      </c>
      <c r="BA63" s="33">
        <v>-1.2647372088653304E-5</v>
      </c>
      <c r="BB63" s="69"/>
      <c r="BD63" s="74" t="s">
        <v>2421</v>
      </c>
      <c r="BE63" s="74"/>
      <c r="BF63" s="74"/>
      <c r="BH63" s="68"/>
      <c r="BI63" s="69"/>
      <c r="BJ63" s="69"/>
    </row>
    <row r="64" spans="2:62" x14ac:dyDescent="0.25">
      <c r="B64" s="68"/>
      <c r="C64" s="69"/>
      <c r="G64" s="68"/>
      <c r="H64" s="69"/>
      <c r="I64" s="69"/>
      <c r="M64" s="35" t="s">
        <v>394</v>
      </c>
      <c r="N64" s="33">
        <v>-1.6740961251761756E-2</v>
      </c>
      <c r="O64" s="69"/>
      <c r="S64" s="68"/>
      <c r="T64" s="69"/>
      <c r="X64" s="35" t="s">
        <v>450</v>
      </c>
      <c r="Y64" s="33">
        <v>4.6328689330587418E-2</v>
      </c>
      <c r="Z64" s="69"/>
      <c r="AD64" s="35" t="s">
        <v>612</v>
      </c>
      <c r="AE64" s="33">
        <v>0.35471431701185208</v>
      </c>
      <c r="AF64" s="69"/>
      <c r="AJ64" s="35" t="s">
        <v>704</v>
      </c>
      <c r="AK64" s="33">
        <v>2.2750567012179767E-2</v>
      </c>
      <c r="AL64"/>
      <c r="AP64" s="68"/>
      <c r="AQ64" s="69"/>
      <c r="AR64" s="69"/>
      <c r="AV64" s="68"/>
      <c r="AW64" s="69"/>
      <c r="AX64" s="69"/>
      <c r="AZ64" s="35" t="s">
        <v>921</v>
      </c>
      <c r="BA64" s="33">
        <v>-1.2647372088653304E-5</v>
      </c>
      <c r="BB64" s="69"/>
      <c r="BD64" s="34" t="s">
        <v>1823</v>
      </c>
      <c r="BE64" t="s">
        <v>1427</v>
      </c>
      <c r="BF64"/>
      <c r="BH64" s="68"/>
      <c r="BI64" s="69"/>
      <c r="BJ64" s="69"/>
    </row>
    <row r="65" spans="2:62" x14ac:dyDescent="0.25">
      <c r="B65" s="68"/>
      <c r="C65" s="69"/>
      <c r="G65" s="68"/>
      <c r="H65" s="69"/>
      <c r="I65" s="69"/>
      <c r="M65" s="35" t="s">
        <v>371</v>
      </c>
      <c r="N65" s="33">
        <v>1.5624897168310973E-2</v>
      </c>
      <c r="O65" s="69"/>
      <c r="S65" s="68"/>
      <c r="T65" s="69"/>
      <c r="X65" s="35" t="s">
        <v>456</v>
      </c>
      <c r="Y65" s="33">
        <v>7.1716237353850491E-3</v>
      </c>
      <c r="Z65" s="74"/>
      <c r="AD65" s="35" t="s">
        <v>568</v>
      </c>
      <c r="AE65" s="33">
        <v>-9.3632697521050565E-2</v>
      </c>
      <c r="AF65" s="69"/>
      <c r="AJ65" s="35" t="s">
        <v>839</v>
      </c>
      <c r="AK65" s="33">
        <v>-5.1050052807817999E-2</v>
      </c>
      <c r="AL65"/>
      <c r="AP65" s="68"/>
      <c r="AQ65" s="69"/>
      <c r="AR65" s="69"/>
      <c r="AV65" s="68"/>
      <c r="AW65" s="69"/>
      <c r="AX65" s="69"/>
      <c r="AZ65" s="35" t="s">
        <v>784</v>
      </c>
      <c r="BA65" s="33">
        <v>4.0680654353543032E-4</v>
      </c>
      <c r="BB65" s="69"/>
      <c r="BD65" s="34" t="s">
        <v>1824</v>
      </c>
      <c r="BE65"/>
      <c r="BF65"/>
      <c r="BH65" s="68"/>
      <c r="BI65" s="69"/>
      <c r="BJ65" s="69"/>
    </row>
    <row r="66" spans="2:62" x14ac:dyDescent="0.25">
      <c r="B66" s="68"/>
      <c r="C66" s="69"/>
      <c r="G66" s="68"/>
      <c r="H66" s="69"/>
      <c r="I66" s="69"/>
      <c r="M66" s="35" t="s">
        <v>434</v>
      </c>
      <c r="N66" s="33">
        <v>-4.5014584699181612E-2</v>
      </c>
      <c r="O66" s="69"/>
      <c r="S66" s="68"/>
      <c r="T66" s="69"/>
      <c r="X66" s="35" t="s">
        <v>455</v>
      </c>
      <c r="Y66" s="33">
        <v>7.8887861089235543E-3</v>
      </c>
      <c r="Z66" s="69"/>
      <c r="AD66" s="35" t="s">
        <v>572</v>
      </c>
      <c r="AE66" s="33">
        <v>-9.8560734232684813E-2</v>
      </c>
      <c r="AF66" s="69"/>
      <c r="AJ66" s="35" t="s">
        <v>1183</v>
      </c>
      <c r="AK66" s="33">
        <v>3.2812606406184476E-2</v>
      </c>
      <c r="AL66"/>
      <c r="AP66" s="68"/>
      <c r="AQ66" s="69"/>
      <c r="AR66" s="69"/>
      <c r="AV66" s="68"/>
      <c r="AW66" s="69"/>
      <c r="AX66" s="69"/>
      <c r="AZ66" s="35" t="s">
        <v>731</v>
      </c>
      <c r="BA66" s="33">
        <v>2.9853516073111044E-3</v>
      </c>
      <c r="BB66" s="69"/>
      <c r="BD66" s="34" t="s">
        <v>1070</v>
      </c>
      <c r="BE66" t="s">
        <v>42</v>
      </c>
      <c r="BF66"/>
      <c r="BH66" s="68"/>
      <c r="BI66" s="69"/>
      <c r="BJ66" s="69"/>
    </row>
    <row r="67" spans="2:62" x14ac:dyDescent="0.25">
      <c r="B67" s="68"/>
      <c r="C67" s="69"/>
      <c r="G67" s="68"/>
      <c r="H67" s="69"/>
      <c r="I67" s="69"/>
      <c r="M67" s="35" t="s">
        <v>399</v>
      </c>
      <c r="N67" s="33">
        <v>-1.1904683556808361E-2</v>
      </c>
      <c r="O67" s="69"/>
      <c r="S67" s="68"/>
      <c r="T67" s="69"/>
      <c r="X67" s="35" t="s">
        <v>518</v>
      </c>
      <c r="Y67" s="33">
        <v>3.2989469182771222E-2</v>
      </c>
      <c r="Z67" s="69"/>
      <c r="AD67" s="35" t="s">
        <v>540</v>
      </c>
      <c r="AE67" s="33">
        <v>-7.8848587386147848E-2</v>
      </c>
      <c r="AF67" s="69"/>
      <c r="AJ67" s="35" t="s">
        <v>1200</v>
      </c>
      <c r="AK67" s="33">
        <v>1.8496395944861597E-2</v>
      </c>
      <c r="AL67"/>
      <c r="AP67" s="68"/>
      <c r="AQ67" s="69"/>
      <c r="AR67" s="69"/>
      <c r="AV67" s="68"/>
      <c r="AW67" s="69"/>
      <c r="AX67" s="69"/>
      <c r="AZ67" s="35" t="s">
        <v>742</v>
      </c>
      <c r="BA67" s="33">
        <v>-2.3068626056494896E-3</v>
      </c>
      <c r="BB67" s="69"/>
      <c r="BD67" s="34" t="s">
        <v>2424</v>
      </c>
      <c r="BE67" t="s">
        <v>1888</v>
      </c>
      <c r="BF67"/>
      <c r="BH67" s="68"/>
      <c r="BI67" s="69"/>
      <c r="BJ67" s="69"/>
    </row>
    <row r="68" spans="2:62" x14ac:dyDescent="0.25">
      <c r="B68" s="68"/>
      <c r="C68" s="69"/>
      <c r="G68" s="68"/>
      <c r="H68" s="69"/>
      <c r="I68" s="69"/>
      <c r="M68" s="35" t="s">
        <v>410</v>
      </c>
      <c r="N68" s="33">
        <v>-6.4731716840145476E-2</v>
      </c>
      <c r="O68" s="69"/>
      <c r="S68" s="68"/>
      <c r="T68" s="69"/>
      <c r="X68" s="35" t="s">
        <v>523</v>
      </c>
      <c r="Y68" s="33">
        <v>1.0719231184200892E-2</v>
      </c>
      <c r="Z68" s="69"/>
      <c r="AD68" s="35" t="s">
        <v>577</v>
      </c>
      <c r="AE68" s="33">
        <v>0.11365941790569956</v>
      </c>
      <c r="AF68" s="69"/>
      <c r="AJ68" s="35" t="s">
        <v>1203</v>
      </c>
      <c r="AK68" s="33">
        <v>3.3293512700750871E-2</v>
      </c>
      <c r="AL68"/>
      <c r="AP68" s="68"/>
      <c r="AQ68" s="69"/>
      <c r="AR68" s="69"/>
      <c r="AV68" s="68"/>
      <c r="AW68" s="69"/>
      <c r="AX68" s="69"/>
      <c r="AZ68" s="35" t="s">
        <v>729</v>
      </c>
      <c r="BA68" s="33">
        <v>1.3298384432567648E-2</v>
      </c>
      <c r="BB68" s="69"/>
      <c r="BD68"/>
      <c r="BE68"/>
      <c r="BF68"/>
      <c r="BH68" s="68"/>
      <c r="BI68" s="69"/>
      <c r="BJ68" s="69"/>
    </row>
    <row r="69" spans="2:62" x14ac:dyDescent="0.25">
      <c r="B69" s="68"/>
      <c r="C69" s="69"/>
      <c r="G69" s="68"/>
      <c r="H69" s="69"/>
      <c r="I69" s="69"/>
      <c r="M69" s="35" t="s">
        <v>393</v>
      </c>
      <c r="N69" s="33">
        <v>-1.2276704917958623E-2</v>
      </c>
      <c r="O69" s="69"/>
      <c r="S69" s="68"/>
      <c r="T69" s="69"/>
      <c r="X69" s="35" t="s">
        <v>524</v>
      </c>
      <c r="Y69" s="33">
        <v>6.6697438479472217E-3</v>
      </c>
      <c r="Z69" s="69"/>
      <c r="AD69" s="35" t="s">
        <v>580</v>
      </c>
      <c r="AE69" s="33">
        <v>9.0600003721561781E-2</v>
      </c>
      <c r="AF69" s="69"/>
      <c r="AJ69" s="35" t="s">
        <v>1227</v>
      </c>
      <c r="AK69" s="33">
        <v>4.7856256691755195E-2</v>
      </c>
      <c r="AL69"/>
      <c r="AP69" s="68"/>
      <c r="AQ69" s="69"/>
      <c r="AR69" s="69"/>
      <c r="AV69" s="68"/>
      <c r="AW69" s="69"/>
      <c r="AX69" s="69"/>
      <c r="AZ69" s="35" t="s">
        <v>726</v>
      </c>
      <c r="BA69" s="33">
        <v>3.0939098475769627E-2</v>
      </c>
      <c r="BB69" s="69"/>
      <c r="BD69" s="34" t="s">
        <v>1428</v>
      </c>
      <c r="BE69" t="s">
        <v>1832</v>
      </c>
      <c r="BF69" s="34"/>
      <c r="BG69" s="76"/>
      <c r="BH69" s="77"/>
      <c r="BI69" s="78"/>
      <c r="BJ69" s="78"/>
    </row>
    <row r="70" spans="2:62" x14ac:dyDescent="0.25">
      <c r="B70" s="68"/>
      <c r="C70" s="69"/>
      <c r="G70" s="68"/>
      <c r="H70" s="69"/>
      <c r="I70" s="69"/>
      <c r="M70" s="35" t="s">
        <v>387</v>
      </c>
      <c r="N70" s="33">
        <v>5.2082990561036586E-3</v>
      </c>
      <c r="O70" s="69"/>
      <c r="S70" s="68"/>
      <c r="T70" s="69"/>
      <c r="X70" s="35" t="s">
        <v>520</v>
      </c>
      <c r="Y70" s="33">
        <v>1.8341795581854857E-2</v>
      </c>
      <c r="Z70" s="69"/>
      <c r="AD70" s="35" t="s">
        <v>971</v>
      </c>
      <c r="AE70" s="33">
        <v>0.21415462503706204</v>
      </c>
      <c r="AF70" s="74"/>
      <c r="AJ70" s="35" t="s">
        <v>1234</v>
      </c>
      <c r="AK70" s="33">
        <v>9.6921114751074774E-2</v>
      </c>
      <c r="AL70"/>
      <c r="AP70" s="68"/>
      <c r="AQ70" s="69"/>
      <c r="AR70" s="69"/>
      <c r="AV70" s="68"/>
      <c r="AW70" s="69"/>
      <c r="AX70" s="69"/>
      <c r="AZ70" s="35" t="s">
        <v>752</v>
      </c>
      <c r="BA70" s="33">
        <v>-2.3882812858488835E-2</v>
      </c>
      <c r="BB70" s="69"/>
      <c r="BD70" s="35" t="s">
        <v>430</v>
      </c>
      <c r="BE70" s="33">
        <v>5.5912418928850093E-2</v>
      </c>
      <c r="BF70"/>
      <c r="BH70" s="68"/>
      <c r="BI70" s="69"/>
      <c r="BJ70" s="69"/>
    </row>
    <row r="71" spans="2:62" x14ac:dyDescent="0.25">
      <c r="B71" s="68"/>
      <c r="C71" s="69"/>
      <c r="G71" s="68"/>
      <c r="H71" s="69"/>
      <c r="I71" s="69"/>
      <c r="M71" s="35" t="s">
        <v>376</v>
      </c>
      <c r="N71" s="33">
        <v>1.3764790362559669E-2</v>
      </c>
      <c r="O71" s="69"/>
      <c r="S71" s="68"/>
      <c r="T71" s="69"/>
      <c r="X71" s="35" t="s">
        <v>1426</v>
      </c>
      <c r="Y71" s="33">
        <v>2.8210043153097777</v>
      </c>
      <c r="Z71" s="69"/>
      <c r="AD71" s="35" t="s">
        <v>1013</v>
      </c>
      <c r="AE71" s="33">
        <v>-6.5191187327458613E-2</v>
      </c>
      <c r="AF71" s="69"/>
      <c r="AJ71" s="35" t="s">
        <v>1236</v>
      </c>
      <c r="AK71" s="33">
        <v>6.1408034536940499E-2</v>
      </c>
      <c r="AL71"/>
      <c r="AP71" s="68"/>
      <c r="AQ71" s="69"/>
      <c r="AR71" s="69"/>
      <c r="AV71" s="68"/>
      <c r="AW71" s="69"/>
      <c r="AX71" s="69"/>
      <c r="AZ71" s="35" t="s">
        <v>743</v>
      </c>
      <c r="BA71" s="33">
        <v>-3.9352362096373638E-3</v>
      </c>
      <c r="BB71" s="69"/>
      <c r="BD71" s="35" t="s">
        <v>472</v>
      </c>
      <c r="BE71" s="33">
        <v>3.3997592647398334E-3</v>
      </c>
      <c r="BF71"/>
      <c r="BH71" s="68"/>
      <c r="BI71" s="69"/>
      <c r="BJ71" s="69"/>
    </row>
    <row r="72" spans="2:62" x14ac:dyDescent="0.25">
      <c r="B72" s="68"/>
      <c r="C72" s="69"/>
      <c r="G72" s="68"/>
      <c r="H72" s="69"/>
      <c r="I72" s="69"/>
      <c r="M72" s="35" t="s">
        <v>355</v>
      </c>
      <c r="N72" s="33">
        <v>0.2258169662182086</v>
      </c>
      <c r="O72" s="69"/>
      <c r="S72" s="68"/>
      <c r="T72" s="69"/>
      <c r="X72" s="68"/>
      <c r="Y72" s="69"/>
      <c r="Z72" s="69"/>
      <c r="AD72" s="35" t="s">
        <v>982</v>
      </c>
      <c r="AE72" s="33">
        <v>0.18895996326799597</v>
      </c>
      <c r="AF72" s="69"/>
      <c r="AJ72" s="35" t="s">
        <v>1239</v>
      </c>
      <c r="AK72" s="33">
        <v>3.8472503565312129E-2</v>
      </c>
      <c r="AL72"/>
      <c r="AP72" s="68"/>
      <c r="AQ72" s="69"/>
      <c r="AR72" s="69"/>
      <c r="AV72" s="68"/>
      <c r="AW72" s="69"/>
      <c r="AX72" s="69"/>
      <c r="AZ72" s="35" t="s">
        <v>730</v>
      </c>
      <c r="BA72" s="33">
        <v>1.3026988831902998E-2</v>
      </c>
      <c r="BB72" s="69"/>
      <c r="BD72" s="35" t="s">
        <v>994</v>
      </c>
      <c r="BE72" s="33">
        <v>6.0005751022658045E-2</v>
      </c>
      <c r="BF72"/>
      <c r="BH72" s="68"/>
      <c r="BI72" s="69"/>
      <c r="BJ72" s="69"/>
    </row>
    <row r="73" spans="2:62" x14ac:dyDescent="0.25">
      <c r="B73" s="68"/>
      <c r="C73" s="69"/>
      <c r="G73" s="68"/>
      <c r="H73" s="69"/>
      <c r="I73" s="69"/>
      <c r="M73" s="35" t="s">
        <v>385</v>
      </c>
      <c r="N73" s="33">
        <v>1.3392769001409404E-2</v>
      </c>
      <c r="O73" s="69"/>
      <c r="S73" s="68"/>
      <c r="T73" s="69"/>
      <c r="X73" s="68"/>
      <c r="Y73" s="69"/>
      <c r="Z73" s="69"/>
      <c r="AD73" s="35" t="s">
        <v>1015</v>
      </c>
      <c r="AE73" s="33">
        <v>-9.4479981633997984E-2</v>
      </c>
      <c r="AF73" s="69"/>
      <c r="AJ73" s="35" t="s">
        <v>1259</v>
      </c>
      <c r="AK73" s="33">
        <v>-8.4898457386914733E-2</v>
      </c>
      <c r="AL73"/>
      <c r="AP73" s="68"/>
      <c r="AQ73" s="69"/>
      <c r="AR73" s="69"/>
      <c r="AV73" s="68"/>
      <c r="AW73" s="69"/>
      <c r="AX73" s="69"/>
      <c r="AZ73" s="35" t="s">
        <v>732</v>
      </c>
      <c r="BA73" s="33">
        <v>5.0208186122959473E-3</v>
      </c>
      <c r="BB73" s="74"/>
      <c r="BD73" s="35" t="s">
        <v>621</v>
      </c>
      <c r="BE73" s="33">
        <v>0.17286763166952979</v>
      </c>
      <c r="BF73"/>
      <c r="BH73" s="68"/>
      <c r="BI73" s="69"/>
      <c r="BJ73" s="69"/>
    </row>
    <row r="74" spans="2:62" x14ac:dyDescent="0.25">
      <c r="B74" s="68"/>
      <c r="C74" s="69"/>
      <c r="G74" s="68"/>
      <c r="H74" s="69"/>
      <c r="I74" s="69"/>
      <c r="M74" s="35" t="s">
        <v>407</v>
      </c>
      <c r="N74" s="33">
        <v>-5.2082990561036581E-2</v>
      </c>
      <c r="O74" s="69"/>
      <c r="S74" s="68"/>
      <c r="T74" s="69"/>
      <c r="X74" s="68"/>
      <c r="Y74" s="69"/>
      <c r="Z74" s="69"/>
      <c r="AD74" s="35" t="s">
        <v>586</v>
      </c>
      <c r="AE74" s="33">
        <v>0.28160209780767093</v>
      </c>
      <c r="AF74" s="69"/>
      <c r="AJ74" s="35" t="s">
        <v>1262</v>
      </c>
      <c r="AK74" s="33">
        <v>0.10542945688571109</v>
      </c>
      <c r="AL74" s="69"/>
      <c r="AP74" s="68"/>
      <c r="AQ74" s="69"/>
      <c r="AR74" s="69"/>
      <c r="AV74" s="68"/>
      <c r="AW74" s="69"/>
      <c r="AX74" s="69"/>
      <c r="AZ74" s="35" t="s">
        <v>728</v>
      </c>
      <c r="BA74" s="33">
        <v>3.3653054482416081E-2</v>
      </c>
      <c r="BB74" s="69"/>
      <c r="BD74" s="35" t="s">
        <v>995</v>
      </c>
      <c r="BE74" s="33">
        <v>0.11260653702549872</v>
      </c>
      <c r="BF74"/>
      <c r="BH74" s="68"/>
      <c r="BI74" s="69"/>
      <c r="BJ74" s="69"/>
    </row>
    <row r="75" spans="2:62" x14ac:dyDescent="0.25">
      <c r="B75" s="68"/>
      <c r="C75" s="69"/>
      <c r="G75" s="68"/>
      <c r="H75" s="69"/>
      <c r="I75" s="69"/>
      <c r="M75" s="35" t="s">
        <v>396</v>
      </c>
      <c r="N75" s="33">
        <v>-5.5803204172539186E-2</v>
      </c>
      <c r="O75" s="69"/>
      <c r="S75" s="68"/>
      <c r="T75" s="69"/>
      <c r="X75" s="68"/>
      <c r="Y75" s="69"/>
      <c r="Z75" s="69"/>
      <c r="AD75" s="35" t="s">
        <v>592</v>
      </c>
      <c r="AE75" s="33">
        <v>5.7567095515370224E-2</v>
      </c>
      <c r="AF75" s="69"/>
      <c r="AJ75" s="35" t="s">
        <v>1265</v>
      </c>
      <c r="AK75" s="33">
        <v>0.17220144624666148</v>
      </c>
      <c r="AL75" s="69"/>
      <c r="AP75" s="68"/>
      <c r="AQ75" s="69"/>
      <c r="AR75" s="69"/>
      <c r="AV75" s="68"/>
      <c r="AW75" s="69"/>
      <c r="AX75" s="69"/>
      <c r="AZ75" s="35" t="s">
        <v>751</v>
      </c>
      <c r="BA75" s="33">
        <v>-1.4791060236223197E-2</v>
      </c>
      <c r="BB75" s="69"/>
      <c r="BD75" s="35" t="s">
        <v>993</v>
      </c>
      <c r="BE75" s="33">
        <v>0.12767181068650649</v>
      </c>
      <c r="BF75"/>
      <c r="BH75" s="68"/>
      <c r="BI75" s="69"/>
      <c r="BJ75" s="69"/>
    </row>
    <row r="76" spans="2:62" x14ac:dyDescent="0.25">
      <c r="B76" s="68"/>
      <c r="C76" s="69"/>
      <c r="G76" s="68"/>
      <c r="H76" s="69"/>
      <c r="I76" s="69"/>
      <c r="M76" s="35" t="s">
        <v>398</v>
      </c>
      <c r="N76" s="33">
        <v>-4.1666392448829269E-2</v>
      </c>
      <c r="O76" s="69"/>
      <c r="S76" s="68"/>
      <c r="T76" s="69"/>
      <c r="X76" s="68"/>
      <c r="Y76" s="69"/>
      <c r="Z76" s="69"/>
      <c r="AD76" s="35" t="s">
        <v>590</v>
      </c>
      <c r="AE76" s="33">
        <v>0.16060119640593731</v>
      </c>
      <c r="AF76" s="69"/>
      <c r="AJ76" s="35" t="s">
        <v>1297</v>
      </c>
      <c r="AK76" s="33">
        <v>0.10213709840752573</v>
      </c>
      <c r="AL76" s="69"/>
      <c r="AP76" s="68"/>
      <c r="AQ76" s="69"/>
      <c r="AR76" s="69"/>
      <c r="AV76" s="68"/>
      <c r="AW76" s="69"/>
      <c r="AX76" s="69"/>
      <c r="AZ76" s="35" t="s">
        <v>798</v>
      </c>
      <c r="BA76" s="33">
        <v>-3.2567472079757498E-3</v>
      </c>
      <c r="BB76" s="69"/>
      <c r="BD76" s="35" t="s">
        <v>975</v>
      </c>
      <c r="BE76" s="33">
        <v>2.1777482010331105E-2</v>
      </c>
      <c r="BF76"/>
      <c r="BH76" s="68"/>
      <c r="BI76" s="69"/>
      <c r="BJ76" s="69"/>
    </row>
    <row r="77" spans="2:62" x14ac:dyDescent="0.25">
      <c r="B77" s="68"/>
      <c r="C77" s="69"/>
      <c r="G77" s="68"/>
      <c r="H77" s="69"/>
      <c r="I77" s="69"/>
      <c r="M77" s="35" t="s">
        <v>368</v>
      </c>
      <c r="N77" s="33">
        <v>5.6547246894839712E-2</v>
      </c>
      <c r="O77" s="69"/>
      <c r="S77" s="68"/>
      <c r="T77" s="69"/>
      <c r="X77" s="68"/>
      <c r="Y77" s="69"/>
      <c r="Z77" s="69"/>
      <c r="AD77" s="35" t="s">
        <v>1426</v>
      </c>
      <c r="AE77" s="33">
        <v>2.2159201691651456</v>
      </c>
      <c r="AF77" s="69"/>
      <c r="AJ77" s="35" t="s">
        <v>1300</v>
      </c>
      <c r="AK77" s="33">
        <v>5.3935490575216412E-2</v>
      </c>
      <c r="AL77" s="69"/>
      <c r="AP77" s="68"/>
      <c r="AQ77" s="69"/>
      <c r="AR77" s="69"/>
      <c r="AV77" s="68"/>
      <c r="AW77" s="69"/>
      <c r="AX77" s="69"/>
      <c r="AZ77" s="35" t="s">
        <v>763</v>
      </c>
      <c r="BA77" s="33">
        <v>1.872629644586056E-2</v>
      </c>
      <c r="BB77" s="69"/>
      <c r="BD77" s="35" t="s">
        <v>978</v>
      </c>
      <c r="BE77" s="33">
        <v>-1.0230352014155541E-2</v>
      </c>
      <c r="BF77"/>
      <c r="BH77" s="68"/>
      <c r="BI77" s="69"/>
      <c r="BJ77" s="69"/>
    </row>
    <row r="78" spans="2:62" x14ac:dyDescent="0.25">
      <c r="B78" s="68"/>
      <c r="C78" s="69"/>
      <c r="G78" s="68"/>
      <c r="H78" s="69"/>
      <c r="I78" s="69"/>
      <c r="M78" s="35" t="s">
        <v>386</v>
      </c>
      <c r="N78" s="33">
        <v>7.4404272230052266E-3</v>
      </c>
      <c r="O78" s="69"/>
      <c r="S78" s="68"/>
      <c r="T78" s="69"/>
      <c r="X78" s="68"/>
      <c r="Y78" s="69"/>
      <c r="Z78" s="69"/>
      <c r="AD78" s="68"/>
      <c r="AE78" s="69"/>
      <c r="AF78" s="69"/>
      <c r="AJ78" s="35" t="s">
        <v>293</v>
      </c>
      <c r="AK78" s="33">
        <v>0.17904511274626025</v>
      </c>
      <c r="AL78" s="69"/>
      <c r="AP78" s="68"/>
      <c r="AQ78" s="69"/>
      <c r="AR78" s="69"/>
      <c r="AV78" s="68"/>
      <c r="AW78" s="69"/>
      <c r="AX78" s="69"/>
      <c r="AZ78" s="35" t="s">
        <v>935</v>
      </c>
      <c r="BA78" s="33">
        <v>0.62705953533566428</v>
      </c>
      <c r="BB78" s="69"/>
      <c r="BD78" s="35" t="s">
        <v>1001</v>
      </c>
      <c r="BE78" s="33">
        <v>2.2081353852335728E-2</v>
      </c>
      <c r="BF78"/>
      <c r="BH78" s="68"/>
      <c r="BI78" s="69"/>
      <c r="BJ78" s="69"/>
    </row>
    <row r="79" spans="2:62" x14ac:dyDescent="0.25">
      <c r="M79" s="35" t="s">
        <v>408</v>
      </c>
      <c r="N79" s="33">
        <v>-7.7008421758104087E-2</v>
      </c>
      <c r="AJ79" s="35" t="s">
        <v>440</v>
      </c>
      <c r="AK79" s="33">
        <v>1.2686335764219295E-2</v>
      </c>
      <c r="AZ79" s="35" t="s">
        <v>936</v>
      </c>
      <c r="BA79" s="33">
        <v>-8.6611913678571999E-3</v>
      </c>
      <c r="BD79" s="35" t="s">
        <v>1006</v>
      </c>
      <c r="BE79" s="33">
        <v>1.0635514470161702E-2</v>
      </c>
      <c r="BF79"/>
    </row>
    <row r="80" spans="2:62" x14ac:dyDescent="0.25">
      <c r="M80" s="35" t="s">
        <v>496</v>
      </c>
      <c r="N80" s="33">
        <v>0.3124979433662195</v>
      </c>
      <c r="AJ80" s="35" t="s">
        <v>422</v>
      </c>
      <c r="AK80" s="33">
        <v>1.6002124900599286E-2</v>
      </c>
      <c r="AZ80" s="35" t="s">
        <v>1426</v>
      </c>
      <c r="BA80" s="33">
        <v>1.5266266244855577</v>
      </c>
      <c r="BD80" s="35" t="s">
        <v>1004</v>
      </c>
      <c r="BE80" s="33">
        <v>5.4449649310687005E-3</v>
      </c>
      <c r="BF80"/>
    </row>
    <row r="81" spans="13:58" x14ac:dyDescent="0.25">
      <c r="M81" s="35" t="s">
        <v>1426</v>
      </c>
      <c r="N81" s="33">
        <v>2.0448965299333803</v>
      </c>
      <c r="AJ81" s="35" t="s">
        <v>622</v>
      </c>
      <c r="AK81" s="33">
        <v>8.3732048898484637E-2</v>
      </c>
      <c r="BD81" s="35" t="s">
        <v>1002</v>
      </c>
      <c r="BE81" s="33">
        <v>-2.2918280339742383E-2</v>
      </c>
      <c r="BF81"/>
    </row>
    <row r="82" spans="13:58" x14ac:dyDescent="0.25">
      <c r="AJ82" s="35" t="s">
        <v>624</v>
      </c>
      <c r="AK82" s="33">
        <v>6.9590636195629454E-2</v>
      </c>
      <c r="BD82" s="35" t="s">
        <v>997</v>
      </c>
      <c r="BE82" s="33">
        <v>2.0002452356651557E-3</v>
      </c>
      <c r="BF82"/>
    </row>
    <row r="83" spans="13:58" x14ac:dyDescent="0.25">
      <c r="AJ83" s="35" t="s">
        <v>628</v>
      </c>
      <c r="AK83" s="33">
        <v>2.493354344977098E-2</v>
      </c>
      <c r="BD83" s="35" t="s">
        <v>563</v>
      </c>
      <c r="BE83" s="33">
        <v>-1.2736989238859502E-2</v>
      </c>
      <c r="BF83"/>
    </row>
    <row r="84" spans="13:58" x14ac:dyDescent="0.25">
      <c r="AJ84" s="35" t="s">
        <v>625</v>
      </c>
      <c r="AK84" s="33">
        <v>6.9590636195629454E-2</v>
      </c>
      <c r="BD84" s="35" t="s">
        <v>1185</v>
      </c>
      <c r="BE84" s="33">
        <v>3.6282297935351628E-2</v>
      </c>
      <c r="BF84"/>
    </row>
    <row r="85" spans="13:58" x14ac:dyDescent="0.25">
      <c r="AJ85" s="35" t="s">
        <v>627</v>
      </c>
      <c r="AK85" s="33">
        <v>4.5587448844730524E-2</v>
      </c>
      <c r="BD85" s="35" t="s">
        <v>1192</v>
      </c>
      <c r="BE85" s="33">
        <v>5.594903972682317E-2</v>
      </c>
      <c r="BF85"/>
    </row>
    <row r="86" spans="13:58" x14ac:dyDescent="0.25">
      <c r="AJ86" s="35" t="s">
        <v>626</v>
      </c>
      <c r="AK86" s="33">
        <v>4.7634232262249034E-2</v>
      </c>
      <c r="BD86" s="35" t="s">
        <v>1193</v>
      </c>
      <c r="BE86" s="33">
        <v>-2.3121546835873509E-2</v>
      </c>
      <c r="BF86"/>
    </row>
    <row r="87" spans="13:58" x14ac:dyDescent="0.25">
      <c r="AJ87" s="35" t="s">
        <v>461</v>
      </c>
      <c r="AK87" s="33">
        <v>9.7919034536629417E-3</v>
      </c>
      <c r="BD87" s="35" t="s">
        <v>1198</v>
      </c>
      <c r="BE87" s="33">
        <v>-4.0516245600616008E-2</v>
      </c>
      <c r="BF87"/>
    </row>
    <row r="88" spans="13:58" x14ac:dyDescent="0.25">
      <c r="AJ88" s="35" t="s">
        <v>631</v>
      </c>
      <c r="AK88" s="33">
        <v>-3.8287539605863501E-2</v>
      </c>
      <c r="BD88" s="35" t="s">
        <v>1205</v>
      </c>
      <c r="BE88" s="33">
        <v>4.7404007352720726E-2</v>
      </c>
      <c r="BF88"/>
    </row>
    <row r="89" spans="13:58" x14ac:dyDescent="0.25">
      <c r="AJ89" s="35" t="s">
        <v>414</v>
      </c>
      <c r="AK89" s="33">
        <v>-4.6240989862153997E-2</v>
      </c>
      <c r="BD89" s="35" t="s">
        <v>1232</v>
      </c>
      <c r="BE89" s="33">
        <v>-0.10979775719039558</v>
      </c>
      <c r="BF89"/>
    </row>
    <row r="90" spans="13:58" x14ac:dyDescent="0.25">
      <c r="AJ90" s="35" t="s">
        <v>633</v>
      </c>
      <c r="AK90" s="33">
        <v>4.8645521334985994E-2</v>
      </c>
      <c r="BD90" s="35" t="s">
        <v>1238</v>
      </c>
      <c r="BE90" s="33">
        <v>-4.5783357528696084E-2</v>
      </c>
      <c r="BF90"/>
    </row>
    <row r="91" spans="13:58" x14ac:dyDescent="0.25">
      <c r="AJ91" s="35" t="s">
        <v>282</v>
      </c>
      <c r="AK91" s="33">
        <v>9.5996294953831704E-2</v>
      </c>
      <c r="BD91" s="35" t="s">
        <v>1247</v>
      </c>
      <c r="BE91" s="33">
        <v>6.5348783226800008E-4</v>
      </c>
      <c r="BF91"/>
    </row>
    <row r="92" spans="13:58" x14ac:dyDescent="0.25">
      <c r="AJ92" s="35" t="s">
        <v>295</v>
      </c>
      <c r="AK92" s="33">
        <v>5.783823011958221E-2</v>
      </c>
      <c r="BD92" s="35" t="s">
        <v>1252</v>
      </c>
      <c r="BE92" s="33">
        <v>1.8101585497243293E-3</v>
      </c>
      <c r="BF92"/>
    </row>
    <row r="93" spans="13:58" x14ac:dyDescent="0.25">
      <c r="AJ93" s="35" t="s">
        <v>636</v>
      </c>
      <c r="AK93" s="33">
        <v>2.4507724626941615E-2</v>
      </c>
      <c r="BD93" s="35" t="s">
        <v>1302</v>
      </c>
      <c r="BE93" s="33">
        <v>-3.4438808760523612E-3</v>
      </c>
      <c r="BF93"/>
    </row>
    <row r="94" spans="13:58" x14ac:dyDescent="0.25">
      <c r="AJ94" s="35" t="s">
        <v>690</v>
      </c>
      <c r="AK94" s="33">
        <v>1.7571576147618517E-3</v>
      </c>
      <c r="BD94" s="35" t="s">
        <v>193</v>
      </c>
      <c r="BE94" s="33">
        <v>4.4567870160677613E-2</v>
      </c>
      <c r="BF94"/>
    </row>
    <row r="95" spans="13:58" x14ac:dyDescent="0.25">
      <c r="AJ95" s="35" t="s">
        <v>638</v>
      </c>
      <c r="AK95" s="33">
        <v>5.1419980726715241E-2</v>
      </c>
      <c r="BD95" s="35" t="s">
        <v>144</v>
      </c>
      <c r="BE95" s="33">
        <v>0.1202668456666891</v>
      </c>
      <c r="BF95"/>
    </row>
    <row r="96" spans="13:58" x14ac:dyDescent="0.25">
      <c r="AJ96" s="35" t="s">
        <v>687</v>
      </c>
      <c r="AK96" s="33">
        <v>4.1616890875938596E-2</v>
      </c>
      <c r="BD96" s="35" t="s">
        <v>362</v>
      </c>
      <c r="BE96" s="33">
        <v>2.9364516457896492E-2</v>
      </c>
      <c r="BF96"/>
    </row>
    <row r="97" spans="36:58" x14ac:dyDescent="0.25">
      <c r="AJ97" s="35" t="s">
        <v>692</v>
      </c>
      <c r="AK97" s="33">
        <v>1.2947477161403117E-3</v>
      </c>
      <c r="BD97" s="35" t="s">
        <v>116</v>
      </c>
      <c r="BE97" s="33">
        <v>0.13405540122083182</v>
      </c>
      <c r="BF97" s="71"/>
    </row>
    <row r="98" spans="36:58" x14ac:dyDescent="0.25">
      <c r="AJ98" s="35" t="s">
        <v>691</v>
      </c>
      <c r="AK98" s="33">
        <v>-1.2207621323608654E-2</v>
      </c>
      <c r="BD98" s="35" t="s">
        <v>112</v>
      </c>
      <c r="BE98" s="33">
        <v>0.14452448969712534</v>
      </c>
      <c r="BF98" s="69"/>
    </row>
    <row r="99" spans="36:58" x14ac:dyDescent="0.25">
      <c r="AJ99" s="35" t="s">
        <v>686</v>
      </c>
      <c r="AK99" s="33">
        <v>4.2356746713733059E-2</v>
      </c>
      <c r="BD99" s="35" t="s">
        <v>560</v>
      </c>
      <c r="BE99" s="33">
        <v>0.18946496705877564</v>
      </c>
      <c r="BF99" s="69"/>
    </row>
    <row r="100" spans="36:58" x14ac:dyDescent="0.25">
      <c r="AJ100" s="35" t="s">
        <v>688</v>
      </c>
      <c r="AK100" s="33">
        <v>3.8657467524760736E-2</v>
      </c>
      <c r="BD100" s="35" t="s">
        <v>961</v>
      </c>
      <c r="BE100" s="33">
        <v>9.5302193960901463E-3</v>
      </c>
      <c r="BF100" s="69"/>
    </row>
    <row r="101" spans="36:58" x14ac:dyDescent="0.25">
      <c r="AJ101" s="35" t="s">
        <v>685</v>
      </c>
      <c r="AK101" s="33">
        <v>5.3824512199547252E-2</v>
      </c>
      <c r="BD101" s="35" t="s">
        <v>958</v>
      </c>
      <c r="BE101" s="33">
        <v>2.7168109458016201E-2</v>
      </c>
      <c r="BF101" s="69"/>
    </row>
    <row r="102" spans="36:58" x14ac:dyDescent="0.25">
      <c r="AJ102" s="35" t="s">
        <v>689</v>
      </c>
      <c r="AK102" s="33">
        <v>2.7744593917292396E-2</v>
      </c>
      <c r="BD102" s="35" t="s">
        <v>959</v>
      </c>
      <c r="BE102" s="33">
        <v>1.978759859468027E-2</v>
      </c>
      <c r="BF102" s="69"/>
    </row>
    <row r="103" spans="36:58" x14ac:dyDescent="0.25">
      <c r="AJ103" s="35" t="s">
        <v>179</v>
      </c>
      <c r="AK103" s="33">
        <v>7.9349538603456241E-2</v>
      </c>
      <c r="BD103" s="35" t="s">
        <v>761</v>
      </c>
      <c r="BE103" s="33">
        <v>3.089657818613457E-2</v>
      </c>
      <c r="BF103" s="69"/>
    </row>
    <row r="104" spans="36:58" x14ac:dyDescent="0.25">
      <c r="AJ104" s="35" t="s">
        <v>693</v>
      </c>
      <c r="AK104" s="33">
        <v>7.1766016266062993E-2</v>
      </c>
      <c r="BD104" s="35" t="s">
        <v>759</v>
      </c>
      <c r="BE104" s="33">
        <v>7.5326368305038818E-2</v>
      </c>
      <c r="BF104" s="69"/>
    </row>
    <row r="105" spans="36:58" x14ac:dyDescent="0.25">
      <c r="AJ105" s="35" t="s">
        <v>224</v>
      </c>
      <c r="AK105" s="33">
        <v>7.8609682765661798E-2</v>
      </c>
      <c r="BD105" s="35" t="s">
        <v>288</v>
      </c>
      <c r="BE105" s="33">
        <v>4.3819200405014053E-2</v>
      </c>
    </row>
    <row r="106" spans="36:58" x14ac:dyDescent="0.25">
      <c r="AJ106" s="35" t="s">
        <v>212</v>
      </c>
      <c r="AK106" s="33">
        <v>9.026241221092457E-2</v>
      </c>
      <c r="BD106" s="35" t="s">
        <v>768</v>
      </c>
      <c r="BE106" s="33">
        <v>2.0258122800308004E-2</v>
      </c>
    </row>
    <row r="107" spans="36:58" x14ac:dyDescent="0.25">
      <c r="AJ107" s="35" t="s">
        <v>206</v>
      </c>
      <c r="AK107" s="33">
        <v>8.8782700535335643E-2</v>
      </c>
      <c r="BD107" s="35" t="s">
        <v>301</v>
      </c>
      <c r="BE107" s="33">
        <v>4.8649987630214109E-2</v>
      </c>
    </row>
    <row r="108" spans="36:58" x14ac:dyDescent="0.25">
      <c r="AJ108" s="35" t="s">
        <v>672</v>
      </c>
      <c r="AK108" s="33">
        <v>2.0839976614733954E-2</v>
      </c>
      <c r="BD108" s="35" t="s">
        <v>216</v>
      </c>
      <c r="BE108" s="33">
        <v>1.6182064994315126</v>
      </c>
    </row>
    <row r="109" spans="36:58" x14ac:dyDescent="0.25">
      <c r="AJ109" s="35" t="s">
        <v>671</v>
      </c>
      <c r="AK109" s="33">
        <v>4.8452945629256443E-2</v>
      </c>
      <c r="BD109" s="35" t="s">
        <v>773</v>
      </c>
      <c r="BE109" s="33">
        <v>0.12154873680184802</v>
      </c>
    </row>
    <row r="110" spans="36:58" x14ac:dyDescent="0.25">
      <c r="AJ110" s="35" t="s">
        <v>668</v>
      </c>
      <c r="AK110" s="33">
        <v>6.7394995802291413E-2</v>
      </c>
      <c r="BD110" s="35" t="s">
        <v>128</v>
      </c>
      <c r="BE110" s="33">
        <v>8.8133777945157518E-2</v>
      </c>
    </row>
    <row r="111" spans="36:58" x14ac:dyDescent="0.25">
      <c r="AJ111" s="35" t="s">
        <v>529</v>
      </c>
      <c r="AK111" s="33">
        <v>0</v>
      </c>
      <c r="BD111" s="35" t="s">
        <v>867</v>
      </c>
      <c r="BE111" s="33">
        <v>1.4889720258226385E-2</v>
      </c>
    </row>
    <row r="112" spans="36:58" x14ac:dyDescent="0.25">
      <c r="AJ112" s="35" t="s">
        <v>421</v>
      </c>
      <c r="AK112" s="33">
        <v>7.4891315835022385E-2</v>
      </c>
      <c r="AL112" s="74"/>
      <c r="BD112" s="35" t="s">
        <v>780</v>
      </c>
      <c r="BE112" s="33">
        <v>2.8563953148434282E-2</v>
      </c>
    </row>
    <row r="113" spans="36:57" x14ac:dyDescent="0.25">
      <c r="AJ113" s="35" t="s">
        <v>567</v>
      </c>
      <c r="AK113" s="33">
        <v>-2.9094023832745702E-2</v>
      </c>
      <c r="BD113" s="35" t="s">
        <v>869</v>
      </c>
      <c r="BE113" s="33">
        <v>9.4706724091439924E-3</v>
      </c>
    </row>
    <row r="114" spans="36:57" x14ac:dyDescent="0.25">
      <c r="AJ114" s="35" t="s">
        <v>373</v>
      </c>
      <c r="AK114" s="33">
        <v>5.9512825163508185E-2</v>
      </c>
      <c r="BD114" s="35" t="s">
        <v>973</v>
      </c>
      <c r="BE114" s="33">
        <v>3.4438808760523607E-3</v>
      </c>
    </row>
    <row r="115" spans="36:57" x14ac:dyDescent="0.25">
      <c r="AJ115" s="35" t="s">
        <v>804</v>
      </c>
      <c r="AK115" s="33">
        <v>-5.0983514218188426E-2</v>
      </c>
      <c r="BD115" s="35" t="s">
        <v>781</v>
      </c>
      <c r="BE115" s="33">
        <v>3.4742680602528227E-2</v>
      </c>
    </row>
    <row r="116" spans="36:57" x14ac:dyDescent="0.25">
      <c r="AJ116" s="35" t="s">
        <v>805</v>
      </c>
      <c r="AK116" s="33">
        <v>0.18867621685125205</v>
      </c>
      <c r="BD116" s="35" t="s">
        <v>774</v>
      </c>
      <c r="BE116" s="33">
        <v>5.0847888228773085E-2</v>
      </c>
    </row>
    <row r="117" spans="36:57" x14ac:dyDescent="0.25">
      <c r="AJ117" s="35" t="s">
        <v>808</v>
      </c>
      <c r="AK117" s="33">
        <v>-1.5533919696020297E-2</v>
      </c>
      <c r="BD117" s="35" t="s">
        <v>782</v>
      </c>
      <c r="BE117" s="33">
        <v>3.6363330426552869E-2</v>
      </c>
    </row>
    <row r="118" spans="36:57" x14ac:dyDescent="0.25">
      <c r="AJ118" s="35" t="s">
        <v>813</v>
      </c>
      <c r="AK118" s="33">
        <v>1.178693262206415E-2</v>
      </c>
      <c r="BD118" s="35" t="s">
        <v>882</v>
      </c>
      <c r="BE118" s="33">
        <v>1.6712951310254104E-2</v>
      </c>
    </row>
    <row r="119" spans="36:57" x14ac:dyDescent="0.25">
      <c r="AJ119" s="35" t="s">
        <v>1426</v>
      </c>
      <c r="AK119" s="33">
        <v>2.0368102444727714</v>
      </c>
      <c r="BD119" s="35" t="s">
        <v>868</v>
      </c>
      <c r="BE119" s="33">
        <v>1.8029729292274123E-2</v>
      </c>
    </row>
    <row r="120" spans="36:57" x14ac:dyDescent="0.25">
      <c r="BD120" s="35" t="s">
        <v>894</v>
      </c>
      <c r="BE120" s="33">
        <v>9.1161552601386007E-3</v>
      </c>
    </row>
    <row r="121" spans="36:57" x14ac:dyDescent="0.25">
      <c r="BD121" s="35" t="s">
        <v>934</v>
      </c>
      <c r="BE121" s="33">
        <v>8.8122834181339829E-3</v>
      </c>
    </row>
    <row r="122" spans="36:57" x14ac:dyDescent="0.25">
      <c r="BD122" s="35" t="s">
        <v>940</v>
      </c>
      <c r="BE122" s="33">
        <v>8.5084115761293617E-3</v>
      </c>
    </row>
    <row r="123" spans="36:57" x14ac:dyDescent="0.25">
      <c r="BD123" s="35" t="s">
        <v>860</v>
      </c>
      <c r="BE123" s="33">
        <v>4.4973032616683777E-2</v>
      </c>
    </row>
    <row r="124" spans="36:57" x14ac:dyDescent="0.25">
      <c r="BD124" s="35" t="s">
        <v>855</v>
      </c>
      <c r="BE124" s="33">
        <v>5.560854708684547E-2</v>
      </c>
    </row>
    <row r="125" spans="36:57" x14ac:dyDescent="0.25">
      <c r="BD125" s="35" t="s">
        <v>778</v>
      </c>
      <c r="BE125" s="33">
        <v>5.1860794368788481E-2</v>
      </c>
    </row>
    <row r="126" spans="36:57" x14ac:dyDescent="0.25">
      <c r="BD126" s="35" t="s">
        <v>779</v>
      </c>
      <c r="BE126" s="33">
        <v>6.1483402698934791E-2</v>
      </c>
    </row>
    <row r="127" spans="36:57" x14ac:dyDescent="0.25">
      <c r="BD127" s="35" t="s">
        <v>776</v>
      </c>
      <c r="BE127" s="33">
        <v>5.7836940594879351E-2</v>
      </c>
    </row>
    <row r="128" spans="36:57" x14ac:dyDescent="0.25">
      <c r="BD128" s="35" t="s">
        <v>892</v>
      </c>
      <c r="BE128" s="33">
        <v>2.0055541572304925E-2</v>
      </c>
    </row>
    <row r="129" spans="56:58" x14ac:dyDescent="0.25">
      <c r="BD129" s="35" t="s">
        <v>864</v>
      </c>
      <c r="BE129" s="33">
        <v>4.1731732968634486E-2</v>
      </c>
    </row>
    <row r="130" spans="56:58" x14ac:dyDescent="0.25">
      <c r="BD130" s="35" t="s">
        <v>893</v>
      </c>
      <c r="BE130" s="33">
        <v>1.2661326750192501E-2</v>
      </c>
    </row>
    <row r="131" spans="56:58" x14ac:dyDescent="0.25">
      <c r="BD131" s="35" t="s">
        <v>963</v>
      </c>
      <c r="BE131" s="33">
        <v>4.7511856351801503E-2</v>
      </c>
    </row>
    <row r="132" spans="56:58" x14ac:dyDescent="0.25">
      <c r="BD132" s="35" t="s">
        <v>92</v>
      </c>
      <c r="BE132" s="33">
        <v>3.9807211302605228E-2</v>
      </c>
    </row>
    <row r="133" spans="56:58" x14ac:dyDescent="0.25">
      <c r="BD133" s="35" t="s">
        <v>279</v>
      </c>
      <c r="BE133" s="33">
        <v>0.12195389925785419</v>
      </c>
    </row>
    <row r="134" spans="56:58" x14ac:dyDescent="0.25">
      <c r="BD134" s="35" t="s">
        <v>974</v>
      </c>
      <c r="BE134" s="33">
        <v>4.5985938756699166E-2</v>
      </c>
    </row>
    <row r="135" spans="56:58" x14ac:dyDescent="0.25">
      <c r="BD135" s="35" t="s">
        <v>217</v>
      </c>
      <c r="BE135" s="33">
        <v>9.3592527337422973E-2</v>
      </c>
    </row>
    <row r="136" spans="56:58" x14ac:dyDescent="0.25">
      <c r="BD136" s="35" t="s">
        <v>210</v>
      </c>
      <c r="BE136" s="33">
        <v>7.1308592257084163E-2</v>
      </c>
    </row>
    <row r="137" spans="56:58" x14ac:dyDescent="0.25">
      <c r="BD137" s="35" t="s">
        <v>219</v>
      </c>
      <c r="BE137" s="33">
        <v>6.0774368400924005E-2</v>
      </c>
    </row>
    <row r="138" spans="56:58" x14ac:dyDescent="0.25">
      <c r="BD138" s="35" t="s">
        <v>980</v>
      </c>
      <c r="BE138" s="33">
        <v>3.9067574070070984E-2</v>
      </c>
    </row>
    <row r="139" spans="56:58" x14ac:dyDescent="0.25">
      <c r="BD139" s="35" t="s">
        <v>452</v>
      </c>
      <c r="BE139" s="33">
        <v>4.1529580756362039E-2</v>
      </c>
    </row>
    <row r="140" spans="56:58" x14ac:dyDescent="0.25">
      <c r="BD140" s="35" t="s">
        <v>323</v>
      </c>
      <c r="BE140" s="33">
        <v>8.1886224902705432E-2</v>
      </c>
    </row>
    <row r="141" spans="56:58" x14ac:dyDescent="0.25">
      <c r="BD141" s="35" t="s">
        <v>276</v>
      </c>
      <c r="BE141" s="33">
        <v>2.9285908589361996E-2</v>
      </c>
    </row>
    <row r="142" spans="56:58" x14ac:dyDescent="0.25">
      <c r="BD142" s="35" t="s">
        <v>571</v>
      </c>
      <c r="BE142" s="33">
        <v>-2.3482610099715532E-2</v>
      </c>
    </row>
    <row r="143" spans="56:58" x14ac:dyDescent="0.25">
      <c r="BD143" s="35" t="s">
        <v>611</v>
      </c>
      <c r="BE143" s="33">
        <v>0.14656723866810945</v>
      </c>
      <c r="BF143" s="74"/>
    </row>
    <row r="144" spans="56:58" x14ac:dyDescent="0.25">
      <c r="BD144" s="35" t="s">
        <v>986</v>
      </c>
      <c r="BE144" s="33">
        <v>3.0921343784443771E-2</v>
      </c>
    </row>
    <row r="145" spans="56:57" x14ac:dyDescent="0.25">
      <c r="BD145" s="35" t="s">
        <v>987</v>
      </c>
      <c r="BE145" s="33">
        <v>8.5084115761293613E-2</v>
      </c>
    </row>
    <row r="146" spans="56:57" x14ac:dyDescent="0.25">
      <c r="BD146" s="35" t="s">
        <v>989</v>
      </c>
      <c r="BE146" s="33">
        <v>2.2725582302198153E-2</v>
      </c>
    </row>
    <row r="147" spans="56:57" x14ac:dyDescent="0.25">
      <c r="BD147" s="35" t="s">
        <v>991</v>
      </c>
      <c r="BE147" s="33">
        <v>1.8384740738856934E-2</v>
      </c>
    </row>
    <row r="148" spans="56:57" x14ac:dyDescent="0.25">
      <c r="BD148" s="35" t="s">
        <v>992</v>
      </c>
      <c r="BE148" s="33">
        <v>6.8590692030789574E-2</v>
      </c>
    </row>
    <row r="149" spans="56:57" x14ac:dyDescent="0.25">
      <c r="BD149" s="35" t="s">
        <v>1426</v>
      </c>
      <c r="BE149" s="33">
        <v>4.8407311007186262</v>
      </c>
    </row>
  </sheetData>
  <conditionalFormatting sqref="C17">
    <cfRule type="cellIs" dxfId="57" priority="11" operator="lessThan">
      <formula>0.05</formula>
    </cfRule>
  </conditionalFormatting>
  <conditionalFormatting sqref="H17">
    <cfRule type="cellIs" dxfId="56" priority="10" operator="lessThan">
      <formula>0.05</formula>
    </cfRule>
  </conditionalFormatting>
  <conditionalFormatting sqref="N17">
    <cfRule type="cellIs" dxfId="55" priority="9" operator="lessThan">
      <formula>0.05</formula>
    </cfRule>
  </conditionalFormatting>
  <conditionalFormatting sqref="Y17">
    <cfRule type="cellIs" dxfId="54" priority="8" operator="lessThan">
      <formula>0.05</formula>
    </cfRule>
  </conditionalFormatting>
  <conditionalFormatting sqref="AE17">
    <cfRule type="cellIs" dxfId="53" priority="7" operator="lessThan">
      <formula>0.05</formula>
    </cfRule>
  </conditionalFormatting>
  <conditionalFormatting sqref="AK17">
    <cfRule type="cellIs" dxfId="52" priority="6" operator="lessThan">
      <formula>0.05</formula>
    </cfRule>
  </conditionalFormatting>
  <conditionalFormatting sqref="AQ17">
    <cfRule type="cellIs" dxfId="51" priority="5" operator="lessThan">
      <formula>0.05</formula>
    </cfRule>
  </conditionalFormatting>
  <conditionalFormatting sqref="BA17">
    <cfRule type="cellIs" dxfId="50" priority="3" operator="lessThan">
      <formula>0.1</formula>
    </cfRule>
    <cfRule type="cellIs" dxfId="49" priority="4" operator="lessThan">
      <formula>0.05</formula>
    </cfRule>
  </conditionalFormatting>
  <conditionalFormatting sqref="BE17">
    <cfRule type="cellIs" dxfId="48" priority="1" operator="lessThan">
      <formula>0.1</formula>
    </cfRule>
    <cfRule type="cellIs" dxfId="47" priority="2" operator="lessThan">
      <formula>0.05</formula>
    </cfRule>
  </conditionalFormatting>
  <pageMargins left="0.7" right="0.7" top="0.75" bottom="0.75" header="0.3" footer="0.3"/>
  <pageSetup paperSize="9" orientation="portrait" verticalDpi="0" r:id="rId2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18FB6-3B6E-456C-8659-D1D0F3E81CA3}">
  <dimension ref="B1:BJ149"/>
  <sheetViews>
    <sheetView showGridLines="0" topLeftCell="BB1" zoomScale="85" zoomScaleNormal="85" workbookViewId="0">
      <selection activeCell="BL8" sqref="BL8"/>
    </sheetView>
  </sheetViews>
  <sheetFormatPr defaultRowHeight="15" x14ac:dyDescent="0.25"/>
  <cols>
    <col min="1" max="1" width="9.140625" style="70"/>
    <col min="2" max="2" width="25.140625" style="70" bestFit="1" customWidth="1"/>
    <col min="3" max="3" width="22.5703125" style="70" bestFit="1" customWidth="1"/>
    <col min="4" max="4" width="21.85546875" style="70" bestFit="1" customWidth="1"/>
    <col min="5" max="5" width="7.85546875" style="70" bestFit="1" customWidth="1"/>
    <col min="6" max="6" width="9.140625" style="70"/>
    <col min="7" max="7" width="25.140625" style="70" bestFit="1" customWidth="1"/>
    <col min="8" max="8" width="22.5703125" style="70" bestFit="1" customWidth="1"/>
    <col min="9" max="9" width="21.85546875" style="70" bestFit="1" customWidth="1"/>
    <col min="10" max="10" width="12.85546875" style="70" bestFit="1" customWidth="1"/>
    <col min="11" max="11" width="7.85546875" style="70" bestFit="1" customWidth="1"/>
    <col min="12" max="12" width="9.140625" style="70"/>
    <col min="13" max="13" width="25.140625" style="70" bestFit="1" customWidth="1"/>
    <col min="14" max="16" width="22.5703125" style="70" bestFit="1" customWidth="1"/>
    <col min="17" max="17" width="7.85546875" style="70" bestFit="1" customWidth="1"/>
    <col min="18" max="18" width="9.140625" style="70"/>
    <col min="19" max="19" width="25.140625" style="70" bestFit="1" customWidth="1"/>
    <col min="20" max="20" width="22.5703125" style="70" bestFit="1" customWidth="1"/>
    <col min="21" max="21" width="12.85546875" style="70" bestFit="1" customWidth="1"/>
    <col min="22" max="22" width="7.85546875" style="70" bestFit="1" customWidth="1"/>
    <col min="23" max="23" width="9.140625" style="70"/>
    <col min="24" max="24" width="25.140625" style="70" bestFit="1" customWidth="1"/>
    <col min="25" max="25" width="22.5703125" style="70" bestFit="1" customWidth="1"/>
    <col min="26" max="26" width="21.85546875" style="70" bestFit="1" customWidth="1"/>
    <col min="27" max="27" width="12.85546875" style="70" bestFit="1" customWidth="1"/>
    <col min="28" max="28" width="7.85546875" style="70" bestFit="1" customWidth="1"/>
    <col min="29" max="29" width="9.140625" style="70"/>
    <col min="30" max="30" width="25.140625" style="70" bestFit="1" customWidth="1"/>
    <col min="31" max="31" width="22.5703125" style="70" bestFit="1" customWidth="1"/>
    <col min="32" max="32" width="21.85546875" style="70" bestFit="1" customWidth="1"/>
    <col min="33" max="33" width="12.85546875" style="70" bestFit="1" customWidth="1"/>
    <col min="34" max="34" width="7.85546875" style="70" bestFit="1" customWidth="1"/>
    <col min="35" max="35" width="9.140625" style="70"/>
    <col min="36" max="36" width="25.140625" style="70" bestFit="1" customWidth="1"/>
    <col min="37" max="37" width="22.5703125" style="70" bestFit="1" customWidth="1"/>
    <col min="38" max="38" width="21.85546875" style="70" bestFit="1" customWidth="1"/>
    <col min="39" max="39" width="12.85546875" style="70" bestFit="1" customWidth="1"/>
    <col min="40" max="40" width="7.85546875" style="70" bestFit="1" customWidth="1"/>
    <col min="41" max="41" width="9.140625" style="70"/>
    <col min="42" max="42" width="25.140625" style="70" bestFit="1" customWidth="1"/>
    <col min="43" max="43" width="22.5703125" style="70" bestFit="1" customWidth="1"/>
    <col min="44" max="44" width="21.85546875" style="70" bestFit="1" customWidth="1"/>
    <col min="45" max="45" width="12.85546875" style="70" bestFit="1" customWidth="1"/>
    <col min="46" max="46" width="7.85546875" style="70" bestFit="1" customWidth="1"/>
    <col min="47" max="47" width="9.140625" style="70"/>
    <col min="48" max="48" width="25.140625" style="70" bestFit="1" customWidth="1"/>
    <col min="49" max="49" width="22.5703125" style="70" bestFit="1" customWidth="1"/>
    <col min="50" max="50" width="21.85546875" style="70" bestFit="1" customWidth="1"/>
    <col min="51" max="51" width="12.85546875" style="70" bestFit="1" customWidth="1"/>
    <col min="52" max="52" width="25.140625" style="70" bestFit="1" customWidth="1"/>
    <col min="53" max="53" width="22.5703125" style="70" bestFit="1" customWidth="1"/>
    <col min="54" max="54" width="21.85546875" style="70" bestFit="1" customWidth="1"/>
    <col min="55" max="55" width="9.140625" style="70"/>
    <col min="56" max="56" width="25.140625" style="70" bestFit="1" customWidth="1"/>
    <col min="57" max="57" width="22.5703125" style="70" bestFit="1" customWidth="1"/>
    <col min="58" max="58" width="21.85546875" style="70" bestFit="1" customWidth="1"/>
    <col min="59" max="59" width="9.140625" style="70"/>
    <col min="60" max="60" width="25.140625" style="70" bestFit="1" customWidth="1"/>
    <col min="61" max="61" width="22.5703125" style="70" bestFit="1" customWidth="1"/>
    <col min="62" max="62" width="21.85546875" style="70" bestFit="1" customWidth="1"/>
    <col min="63" max="16384" width="9.140625" style="70"/>
  </cols>
  <sheetData>
    <row r="1" spans="2:60" customFormat="1" x14ac:dyDescent="0.25"/>
    <row r="2" spans="2:60" customFormat="1" x14ac:dyDescent="0.25">
      <c r="B2" t="s">
        <v>1913</v>
      </c>
      <c r="G2" t="s">
        <v>1913</v>
      </c>
      <c r="M2" t="s">
        <v>1913</v>
      </c>
      <c r="S2" t="s">
        <v>1913</v>
      </c>
      <c r="X2" t="s">
        <v>1913</v>
      </c>
      <c r="AD2" t="s">
        <v>1913</v>
      </c>
      <c r="AJ2" t="s">
        <v>1913</v>
      </c>
      <c r="AP2" t="s">
        <v>1913</v>
      </c>
      <c r="AV2" t="s">
        <v>1913</v>
      </c>
      <c r="AZ2" t="s">
        <v>1913</v>
      </c>
      <c r="BD2" t="s">
        <v>1913</v>
      </c>
      <c r="BH2" t="s">
        <v>1913</v>
      </c>
    </row>
    <row r="3" spans="2:60" customFormat="1" x14ac:dyDescent="0.25"/>
    <row r="4" spans="2:60" customFormat="1" ht="23.25" x14ac:dyDescent="0.35">
      <c r="B4" s="66" t="s">
        <v>32</v>
      </c>
      <c r="G4" s="67" t="s">
        <v>334</v>
      </c>
      <c r="M4" s="66" t="s">
        <v>350</v>
      </c>
      <c r="S4" s="67" t="s">
        <v>1401</v>
      </c>
      <c r="X4" s="72" t="s">
        <v>87</v>
      </c>
      <c r="AD4" s="72" t="s">
        <v>468</v>
      </c>
      <c r="AJ4" s="72" t="s">
        <v>1923</v>
      </c>
      <c r="AP4" s="72" t="s">
        <v>1922</v>
      </c>
      <c r="AV4" s="67" t="s">
        <v>1924</v>
      </c>
      <c r="AZ4" s="73" t="s">
        <v>1921</v>
      </c>
      <c r="BD4" s="73" t="s">
        <v>538</v>
      </c>
      <c r="BH4" s="67" t="s">
        <v>1019</v>
      </c>
    </row>
    <row r="5" spans="2:60" customFormat="1" x14ac:dyDescent="0.25"/>
    <row r="6" spans="2:60" customFormat="1" x14ac:dyDescent="0.25">
      <c r="B6" t="s">
        <v>1899</v>
      </c>
      <c r="G6" t="s">
        <v>1899</v>
      </c>
      <c r="M6" t="s">
        <v>1899</v>
      </c>
      <c r="S6" t="s">
        <v>1899</v>
      </c>
      <c r="X6" t="s">
        <v>1899</v>
      </c>
      <c r="AD6" t="s">
        <v>1899</v>
      </c>
      <c r="AJ6" t="s">
        <v>1899</v>
      </c>
      <c r="AP6" t="s">
        <v>1899</v>
      </c>
      <c r="AV6" t="s">
        <v>1899</v>
      </c>
      <c r="AZ6" t="s">
        <v>1899</v>
      </c>
      <c r="BD6" t="s">
        <v>1899</v>
      </c>
    </row>
    <row r="7" spans="2:60" customFormat="1" ht="15.75" thickBot="1" x14ac:dyDescent="0.3"/>
    <row r="8" spans="2:60" customFormat="1" x14ac:dyDescent="0.25">
      <c r="B8" s="64"/>
      <c r="C8" s="64" t="s">
        <v>2428</v>
      </c>
      <c r="D8" s="64" t="s">
        <v>2427</v>
      </c>
      <c r="G8" s="64"/>
      <c r="H8" s="64" t="s">
        <v>2428</v>
      </c>
      <c r="I8" s="64" t="s">
        <v>2427</v>
      </c>
      <c r="M8" s="64"/>
      <c r="N8" s="64" t="s">
        <v>2428</v>
      </c>
      <c r="O8" s="64" t="s">
        <v>2427</v>
      </c>
      <c r="S8" s="64"/>
      <c r="T8" s="64" t="s">
        <v>2428</v>
      </c>
      <c r="U8" s="64" t="s">
        <v>2427</v>
      </c>
      <c r="X8" s="64"/>
      <c r="Y8" s="64" t="s">
        <v>2428</v>
      </c>
      <c r="Z8" s="64" t="s">
        <v>2427</v>
      </c>
      <c r="AD8" s="64"/>
      <c r="AE8" s="64" t="s">
        <v>2428</v>
      </c>
      <c r="AF8" s="64" t="s">
        <v>2427</v>
      </c>
      <c r="AJ8" s="64"/>
      <c r="AK8" s="64" t="s">
        <v>2428</v>
      </c>
      <c r="AL8" s="64" t="s">
        <v>2427</v>
      </c>
      <c r="AP8" s="64"/>
      <c r="AQ8" s="64" t="s">
        <v>2428</v>
      </c>
      <c r="AR8" s="64" t="s">
        <v>2427</v>
      </c>
      <c r="AV8" s="64"/>
      <c r="AW8" s="64" t="s">
        <v>2428</v>
      </c>
      <c r="AX8" s="64" t="s">
        <v>2427</v>
      </c>
      <c r="AZ8" s="64"/>
      <c r="BA8" s="64" t="s">
        <v>2428</v>
      </c>
      <c r="BB8" s="64" t="s">
        <v>2427</v>
      </c>
      <c r="BD8" s="64"/>
      <c r="BE8" s="64" t="s">
        <v>2428</v>
      </c>
      <c r="BF8" s="64" t="s">
        <v>2427</v>
      </c>
    </row>
    <row r="9" spans="2:60" customFormat="1" x14ac:dyDescent="0.25">
      <c r="B9" s="62" t="s">
        <v>1902</v>
      </c>
      <c r="C9" s="62">
        <v>0.17219581092890585</v>
      </c>
      <c r="D9" s="62">
        <v>0.2216188910720531</v>
      </c>
      <c r="G9" s="62" t="s">
        <v>1902</v>
      </c>
      <c r="H9" s="62">
        <v>-9.2101867382078737E-4</v>
      </c>
      <c r="I9" s="62">
        <v>3.7964619546881615E-3</v>
      </c>
      <c r="M9" s="62" t="s">
        <v>1902</v>
      </c>
      <c r="N9" s="62">
        <v>0.11863369502322738</v>
      </c>
      <c r="O9" s="62">
        <v>2.3589971087477641E-2</v>
      </c>
      <c r="S9" s="62" t="s">
        <v>1902</v>
      </c>
      <c r="T9" s="62">
        <v>1.0645431492551808E-5</v>
      </c>
      <c r="U9" s="62">
        <v>4.8452192882286382E-7</v>
      </c>
      <c r="X9" s="62" t="s">
        <v>1902</v>
      </c>
      <c r="Y9" s="62">
        <v>1.1554099116405391E-2</v>
      </c>
      <c r="Z9" s="62">
        <v>0.11322325279577945</v>
      </c>
      <c r="AD9" s="62" t="s">
        <v>1902</v>
      </c>
      <c r="AE9" s="62">
        <v>8.1990697615507938E-2</v>
      </c>
      <c r="AF9" s="62">
        <v>6.8187043186125729E-2</v>
      </c>
      <c r="AJ9" s="62" t="s">
        <v>1902</v>
      </c>
      <c r="AK9" s="62">
        <v>3.2294557760391231E-2</v>
      </c>
      <c r="AL9" s="62">
        <v>4.5122079416667536E-2</v>
      </c>
      <c r="AP9" s="62" t="s">
        <v>1902</v>
      </c>
      <c r="AQ9" s="62">
        <v>1.040285948599147E-4</v>
      </c>
      <c r="AR9" s="62">
        <v>1.3974328742389085E-4</v>
      </c>
      <c r="AV9" s="62" t="s">
        <v>1902</v>
      </c>
      <c r="AW9" s="62">
        <v>1.0968615740276454E-2</v>
      </c>
      <c r="AX9" s="62">
        <v>8.1588404898555511E-2</v>
      </c>
      <c r="AZ9" s="62" t="s">
        <v>1902</v>
      </c>
      <c r="BA9" s="62">
        <v>4.8476470047276711E-2</v>
      </c>
      <c r="BB9" s="62">
        <v>2.4157213582906355E-2</v>
      </c>
      <c r="BD9" s="62" t="s">
        <v>1902</v>
      </c>
      <c r="BE9" s="62">
        <v>7.3432882745635045E-2</v>
      </c>
      <c r="BF9" s="62">
        <v>7.9109355010834589E-2</v>
      </c>
    </row>
    <row r="10" spans="2:60" customFormat="1" x14ac:dyDescent="0.25">
      <c r="B10" s="62" t="s">
        <v>1903</v>
      </c>
      <c r="C10" s="62">
        <v>0.13335624252037573</v>
      </c>
      <c r="D10" s="62">
        <v>3.155178328985369E-2</v>
      </c>
      <c r="G10" s="62" t="s">
        <v>1903</v>
      </c>
      <c r="H10" s="62">
        <v>2.6256368043847011E-4</v>
      </c>
      <c r="I10" s="62">
        <v>1.4611656677323621E-4</v>
      </c>
      <c r="M10" s="62" t="s">
        <v>1903</v>
      </c>
      <c r="N10" s="62">
        <v>1.9210064541613798E-2</v>
      </c>
      <c r="O10" s="62">
        <v>1.4175178438959012E-2</v>
      </c>
      <c r="S10" s="62" t="s">
        <v>1903</v>
      </c>
      <c r="T10" s="62">
        <v>5.6662475450405967E-10</v>
      </c>
      <c r="U10" s="62">
        <v>6.3758360512079252E-14</v>
      </c>
      <c r="X10" s="62" t="s">
        <v>1903</v>
      </c>
      <c r="Y10" s="62">
        <v>1.8184141449344117E-3</v>
      </c>
      <c r="Z10" s="62">
        <v>6.6850118816157308E-2</v>
      </c>
      <c r="AD10" s="62" t="s">
        <v>1903</v>
      </c>
      <c r="AE10" s="62">
        <v>2.0462180637018497E-2</v>
      </c>
      <c r="AF10" s="62">
        <v>2.8611325532637236E-2</v>
      </c>
      <c r="AJ10" s="62" t="s">
        <v>1903</v>
      </c>
      <c r="AK10" s="62">
        <v>6.0704398570318573E-3</v>
      </c>
      <c r="AL10" s="62">
        <v>1.4294357484938259E-3</v>
      </c>
      <c r="AP10" s="62" t="s">
        <v>1903</v>
      </c>
      <c r="AQ10" s="62">
        <v>4.0969349447896381E-8</v>
      </c>
      <c r="AR10" s="62">
        <v>8.2268786914330858E-10</v>
      </c>
      <c r="AV10" s="62" t="s">
        <v>1903</v>
      </c>
      <c r="AW10" s="62">
        <v>1.1162269256415279E-3</v>
      </c>
      <c r="AX10" s="62">
        <v>2.0687192105661577E-2</v>
      </c>
      <c r="AZ10" s="62" t="s">
        <v>1903</v>
      </c>
      <c r="BA10" s="62">
        <v>1.8518691304804519E-2</v>
      </c>
      <c r="BB10" s="62">
        <v>3.5489125643290028E-3</v>
      </c>
      <c r="BD10" s="62" t="s">
        <v>1903</v>
      </c>
      <c r="BE10" s="62">
        <v>1.8841358431976506E-2</v>
      </c>
      <c r="BF10" s="62">
        <v>5.1427083483267536E-2</v>
      </c>
    </row>
    <row r="11" spans="2:60" customFormat="1" x14ac:dyDescent="0.25">
      <c r="B11" s="62" t="s">
        <v>1904</v>
      </c>
      <c r="C11" s="62">
        <v>15</v>
      </c>
      <c r="D11" s="62">
        <v>9</v>
      </c>
      <c r="G11" s="62" t="s">
        <v>1904</v>
      </c>
      <c r="H11" s="62">
        <v>6</v>
      </c>
      <c r="I11" s="62">
        <v>6</v>
      </c>
      <c r="M11" s="62" t="s">
        <v>1904</v>
      </c>
      <c r="N11" s="62">
        <v>14</v>
      </c>
      <c r="O11" s="62">
        <v>31</v>
      </c>
      <c r="S11" s="62" t="s">
        <v>1904</v>
      </c>
      <c r="T11" s="62">
        <v>10</v>
      </c>
      <c r="U11" s="62">
        <v>4</v>
      </c>
      <c r="X11" s="62" t="s">
        <v>1904</v>
      </c>
      <c r="Y11" s="62">
        <v>12</v>
      </c>
      <c r="Z11" s="62">
        <v>23</v>
      </c>
      <c r="AD11" s="62" t="s">
        <v>1904</v>
      </c>
      <c r="AE11" s="62">
        <v>15</v>
      </c>
      <c r="AF11" s="62">
        <v>25</v>
      </c>
      <c r="AJ11" s="62" t="s">
        <v>1904</v>
      </c>
      <c r="AK11" s="62">
        <v>47</v>
      </c>
      <c r="AL11" s="62">
        <v>35</v>
      </c>
      <c r="AP11" s="62" t="s">
        <v>1904</v>
      </c>
      <c r="AQ11" s="62">
        <v>16</v>
      </c>
      <c r="AR11" s="62">
        <v>4</v>
      </c>
      <c r="AV11" s="62" t="s">
        <v>1904</v>
      </c>
      <c r="AW11" s="62">
        <v>7</v>
      </c>
      <c r="AX11" s="62">
        <v>9</v>
      </c>
      <c r="AZ11" s="62" t="s">
        <v>1904</v>
      </c>
      <c r="BA11" s="62">
        <v>22</v>
      </c>
      <c r="BB11" s="62">
        <v>21</v>
      </c>
      <c r="BD11" s="62" t="s">
        <v>1904</v>
      </c>
      <c r="BE11" s="62">
        <v>63</v>
      </c>
      <c r="BF11" s="62">
        <v>50</v>
      </c>
    </row>
    <row r="12" spans="2:60" customFormat="1" x14ac:dyDescent="0.25">
      <c r="B12" s="62" t="s">
        <v>1905</v>
      </c>
      <c r="C12" s="62">
        <v>0</v>
      </c>
      <c r="D12" s="62"/>
      <c r="G12" s="62" t="s">
        <v>1905</v>
      </c>
      <c r="H12" s="62">
        <v>0</v>
      </c>
      <c r="I12" s="62"/>
      <c r="M12" s="62" t="s">
        <v>1905</v>
      </c>
      <c r="N12" s="62">
        <v>0</v>
      </c>
      <c r="O12" s="62"/>
      <c r="S12" s="62" t="s">
        <v>1905</v>
      </c>
      <c r="T12" s="62">
        <v>0</v>
      </c>
      <c r="U12" s="62"/>
      <c r="X12" s="62" t="s">
        <v>1905</v>
      </c>
      <c r="Y12" s="62">
        <v>0</v>
      </c>
      <c r="Z12" s="62"/>
      <c r="AD12" s="62" t="s">
        <v>1905</v>
      </c>
      <c r="AE12" s="62">
        <v>0</v>
      </c>
      <c r="AF12" s="62"/>
      <c r="AJ12" s="62" t="s">
        <v>1905</v>
      </c>
      <c r="AK12" s="62">
        <v>0</v>
      </c>
      <c r="AL12" s="62"/>
      <c r="AP12" s="62" t="s">
        <v>1905</v>
      </c>
      <c r="AQ12" s="62">
        <v>0</v>
      </c>
      <c r="AR12" s="62"/>
      <c r="AV12" s="62" t="s">
        <v>1905</v>
      </c>
      <c r="AW12" s="62">
        <v>0</v>
      </c>
      <c r="AX12" s="62"/>
      <c r="AZ12" s="62" t="s">
        <v>1905</v>
      </c>
      <c r="BA12" s="62">
        <v>0</v>
      </c>
      <c r="BB12" s="62"/>
      <c r="BD12" s="62" t="s">
        <v>1905</v>
      </c>
      <c r="BE12" s="62">
        <v>0</v>
      </c>
      <c r="BF12" s="62"/>
    </row>
    <row r="13" spans="2:60" customFormat="1" x14ac:dyDescent="0.25">
      <c r="B13" s="62" t="s">
        <v>1906</v>
      </c>
      <c r="C13" s="62">
        <v>21</v>
      </c>
      <c r="D13" s="62"/>
      <c r="G13" s="62" t="s">
        <v>1906</v>
      </c>
      <c r="H13" s="62">
        <v>9</v>
      </c>
      <c r="I13" s="62"/>
      <c r="M13" s="62" t="s">
        <v>1906</v>
      </c>
      <c r="N13" s="62">
        <v>22</v>
      </c>
      <c r="O13" s="62"/>
      <c r="S13" s="62" t="s">
        <v>1906</v>
      </c>
      <c r="T13" s="62">
        <v>9</v>
      </c>
      <c r="U13" s="62"/>
      <c r="X13" s="62" t="s">
        <v>1906</v>
      </c>
      <c r="Y13" s="62">
        <v>24</v>
      </c>
      <c r="Z13" s="62"/>
      <c r="AD13" s="62" t="s">
        <v>1906</v>
      </c>
      <c r="AE13" s="62">
        <v>34</v>
      </c>
      <c r="AF13" s="62"/>
      <c r="AJ13" s="62" t="s">
        <v>1906</v>
      </c>
      <c r="AK13" s="62">
        <v>70</v>
      </c>
      <c r="AL13" s="62"/>
      <c r="AP13" s="62" t="s">
        <v>1906</v>
      </c>
      <c r="AQ13" s="62">
        <v>17</v>
      </c>
      <c r="AR13" s="62"/>
      <c r="AV13" s="62" t="s">
        <v>1906</v>
      </c>
      <c r="AW13" s="62">
        <v>9</v>
      </c>
      <c r="AX13" s="62"/>
      <c r="AZ13" s="62" t="s">
        <v>1906</v>
      </c>
      <c r="BA13" s="62">
        <v>29</v>
      </c>
      <c r="BB13" s="62"/>
      <c r="BD13" s="62" t="s">
        <v>1906</v>
      </c>
      <c r="BE13" s="62">
        <v>77</v>
      </c>
      <c r="BF13" s="62"/>
    </row>
    <row r="14" spans="2:60" customFormat="1" x14ac:dyDescent="0.25">
      <c r="B14" s="62" t="s">
        <v>1907</v>
      </c>
      <c r="C14" s="62">
        <v>-0.44390092354129512</v>
      </c>
      <c r="D14" s="62"/>
      <c r="G14" s="62" t="s">
        <v>1907</v>
      </c>
      <c r="H14" s="62">
        <v>-0.57160224649257241</v>
      </c>
      <c r="I14" s="62"/>
      <c r="M14" s="62" t="s">
        <v>1907</v>
      </c>
      <c r="N14" s="62">
        <v>2.2221213238996693</v>
      </c>
      <c r="O14" s="62"/>
      <c r="S14" s="62" t="s">
        <v>1907</v>
      </c>
      <c r="T14" s="62">
        <v>1.3496580128765372</v>
      </c>
      <c r="U14" s="62"/>
      <c r="X14" s="62" t="s">
        <v>1907</v>
      </c>
      <c r="Y14" s="62">
        <v>-1.8385104668225212</v>
      </c>
      <c r="Z14" s="62"/>
      <c r="AD14" s="62" t="s">
        <v>1907</v>
      </c>
      <c r="AE14" s="62">
        <v>0.27559955252425222</v>
      </c>
      <c r="AF14" s="62"/>
      <c r="AJ14" s="62" t="s">
        <v>1907</v>
      </c>
      <c r="AK14" s="62">
        <v>-0.98382797901190178</v>
      </c>
      <c r="AL14" s="62"/>
      <c r="AP14" s="62" t="s">
        <v>1907</v>
      </c>
      <c r="AQ14" s="62">
        <v>-0.67904836427392501</v>
      </c>
      <c r="AR14" s="62"/>
      <c r="AV14" s="62" t="s">
        <v>1907</v>
      </c>
      <c r="AW14" s="62">
        <v>-1.4244005412760574</v>
      </c>
      <c r="AX14" s="62"/>
      <c r="AZ14" s="62" t="s">
        <v>1907</v>
      </c>
      <c r="BA14" s="62">
        <v>0.76494012777112608</v>
      </c>
      <c r="BB14" s="62"/>
      <c r="BD14" s="62" t="s">
        <v>1907</v>
      </c>
      <c r="BE14" s="62">
        <v>-0.15579127211140445</v>
      </c>
      <c r="BF14" s="62"/>
    </row>
    <row r="15" spans="2:60" customFormat="1" x14ac:dyDescent="0.25">
      <c r="B15" s="62" t="s">
        <v>1908</v>
      </c>
      <c r="C15" s="62">
        <v>0.33082724407956698</v>
      </c>
      <c r="D15" s="62"/>
      <c r="G15" s="62" t="s">
        <v>1908</v>
      </c>
      <c r="H15" s="62">
        <v>0.29079183184120161</v>
      </c>
      <c r="I15" s="62"/>
      <c r="M15" s="62" t="s">
        <v>1908</v>
      </c>
      <c r="N15" s="62">
        <v>1.8435150054213444E-2</v>
      </c>
      <c r="O15" s="62"/>
      <c r="S15" s="62" t="s">
        <v>1908</v>
      </c>
      <c r="T15" s="62">
        <v>0.10504593299756464</v>
      </c>
      <c r="U15" s="62"/>
      <c r="X15" s="62" t="s">
        <v>1908</v>
      </c>
      <c r="Y15" s="62">
        <v>3.9197581059817722E-2</v>
      </c>
      <c r="Z15" s="62"/>
      <c r="AD15" s="62" t="s">
        <v>1908</v>
      </c>
      <c r="AE15" s="62">
        <v>0.39226189379477616</v>
      </c>
      <c r="AF15" s="62"/>
      <c r="AJ15" s="62" t="s">
        <v>1908</v>
      </c>
      <c r="AK15" s="62">
        <v>0.16429421962221302</v>
      </c>
      <c r="AL15" s="62"/>
      <c r="AP15" s="62" t="s">
        <v>1908</v>
      </c>
      <c r="AQ15" s="62">
        <v>0.25312390664913431</v>
      </c>
      <c r="AR15" s="62"/>
      <c r="AV15" s="62" t="s">
        <v>1908</v>
      </c>
      <c r="AW15" s="62">
        <v>9.4033698945101038E-2</v>
      </c>
      <c r="AX15" s="62"/>
      <c r="AZ15" s="62" t="s">
        <v>1908</v>
      </c>
      <c r="BA15" s="62">
        <v>0.2252438291984874</v>
      </c>
      <c r="BB15" s="62"/>
      <c r="BD15" s="62" t="s">
        <v>1908</v>
      </c>
      <c r="BE15" s="62">
        <v>0.43830262868207481</v>
      </c>
      <c r="BF15" s="62"/>
    </row>
    <row r="16" spans="2:60" customFormat="1" x14ac:dyDescent="0.25">
      <c r="B16" s="62" t="s">
        <v>1909</v>
      </c>
      <c r="C16" s="62">
        <v>1.7207429028118781</v>
      </c>
      <c r="D16" s="62"/>
      <c r="G16" s="62" t="s">
        <v>1909</v>
      </c>
      <c r="H16" s="62">
        <v>1.8331129326562374</v>
      </c>
      <c r="I16" s="62"/>
      <c r="M16" s="62" t="s">
        <v>1909</v>
      </c>
      <c r="N16" s="62">
        <v>1.7171443743802424</v>
      </c>
      <c r="O16" s="62"/>
      <c r="S16" s="62" t="s">
        <v>1909</v>
      </c>
      <c r="T16" s="62">
        <v>1.8331129326562374</v>
      </c>
      <c r="U16" s="62"/>
      <c r="X16" s="62" t="s">
        <v>1909</v>
      </c>
      <c r="Y16" s="62">
        <v>1.7108820799094284</v>
      </c>
      <c r="Z16" s="62"/>
      <c r="AD16" s="62" t="s">
        <v>1909</v>
      </c>
      <c r="AE16" s="62">
        <v>1.6909242551868542</v>
      </c>
      <c r="AF16" s="62"/>
      <c r="AJ16" s="62" t="s">
        <v>1909</v>
      </c>
      <c r="AK16" s="62">
        <v>1.6669144790559576</v>
      </c>
      <c r="AL16" s="62"/>
      <c r="AP16" s="62" t="s">
        <v>1909</v>
      </c>
      <c r="AQ16" s="62">
        <v>1.7396067260750732</v>
      </c>
      <c r="AR16" s="62"/>
      <c r="AV16" s="62" t="s">
        <v>1909</v>
      </c>
      <c r="AW16" s="62">
        <v>1.8331129326562374</v>
      </c>
      <c r="AX16" s="62"/>
      <c r="AZ16" s="62" t="s">
        <v>1909</v>
      </c>
      <c r="BA16" s="62">
        <v>1.6991270265334986</v>
      </c>
      <c r="BB16" s="62"/>
      <c r="BD16" s="62" t="s">
        <v>1909</v>
      </c>
      <c r="BE16" s="62">
        <v>1.6648845372582084</v>
      </c>
      <c r="BF16" s="62"/>
    </row>
    <row r="17" spans="2:62" customFormat="1" x14ac:dyDescent="0.25">
      <c r="B17" s="62" t="s">
        <v>1910</v>
      </c>
      <c r="C17" s="62">
        <v>0.66165448815913397</v>
      </c>
      <c r="D17" s="62"/>
      <c r="G17" s="62" t="s">
        <v>1910</v>
      </c>
      <c r="H17" s="62">
        <v>0.58158366368240322</v>
      </c>
      <c r="I17" s="62"/>
      <c r="M17" s="62" t="s">
        <v>1910</v>
      </c>
      <c r="N17" s="62">
        <v>3.6870300108426887E-2</v>
      </c>
      <c r="O17" s="62"/>
      <c r="S17" s="62" t="s">
        <v>1910</v>
      </c>
      <c r="T17" s="62">
        <v>0.21009186599512927</v>
      </c>
      <c r="U17" s="62"/>
      <c r="X17" s="62" t="s">
        <v>1910</v>
      </c>
      <c r="Y17" s="62">
        <v>7.8395162119635445E-2</v>
      </c>
      <c r="Z17" s="62"/>
      <c r="AD17" s="62" t="s">
        <v>1910</v>
      </c>
      <c r="AE17" s="62">
        <v>0.78452378758955232</v>
      </c>
      <c r="AF17" s="62"/>
      <c r="AJ17" s="62" t="s">
        <v>1910</v>
      </c>
      <c r="AK17" s="62">
        <v>0.32858843924442604</v>
      </c>
      <c r="AL17" s="62"/>
      <c r="AP17" s="62" t="s">
        <v>1910</v>
      </c>
      <c r="AQ17" s="62">
        <v>0.50624781329826862</v>
      </c>
      <c r="AR17" s="62"/>
      <c r="AV17" s="62" t="s">
        <v>1910</v>
      </c>
      <c r="AW17" s="62">
        <v>0.18806739789020208</v>
      </c>
      <c r="AX17" s="62"/>
      <c r="AZ17" s="62" t="s">
        <v>1910</v>
      </c>
      <c r="BA17" s="62">
        <v>0.4504876583969748</v>
      </c>
      <c r="BB17" s="62"/>
      <c r="BD17" s="62" t="s">
        <v>1910</v>
      </c>
      <c r="BE17" s="62">
        <v>0.87660525736414963</v>
      </c>
      <c r="BF17" s="62"/>
    </row>
    <row r="18" spans="2:62" customFormat="1" ht="15.75" thickBot="1" x14ac:dyDescent="0.3">
      <c r="B18" s="63" t="s">
        <v>1911</v>
      </c>
      <c r="C18" s="63">
        <v>2.07961384472768</v>
      </c>
      <c r="D18" s="63"/>
      <c r="G18" s="63" t="s">
        <v>1911</v>
      </c>
      <c r="H18" s="63">
        <v>2.2621571627982053</v>
      </c>
      <c r="I18" s="63"/>
      <c r="M18" s="63" t="s">
        <v>1911</v>
      </c>
      <c r="N18" s="63">
        <v>2.0738730679040258</v>
      </c>
      <c r="O18" s="63"/>
      <c r="S18" s="63" t="s">
        <v>1911</v>
      </c>
      <c r="T18" s="63">
        <v>2.2621571627982053</v>
      </c>
      <c r="U18" s="63"/>
      <c r="X18" s="63" t="s">
        <v>1911</v>
      </c>
      <c r="Y18" s="63">
        <v>2.0638985616280254</v>
      </c>
      <c r="Z18" s="63"/>
      <c r="AD18" s="63" t="s">
        <v>1911</v>
      </c>
      <c r="AE18" s="63">
        <v>2.0322445093177191</v>
      </c>
      <c r="AF18" s="63"/>
      <c r="AJ18" s="63" t="s">
        <v>1911</v>
      </c>
      <c r="AK18" s="63">
        <v>1.9944371117711854</v>
      </c>
      <c r="AL18" s="63"/>
      <c r="AP18" s="63" t="s">
        <v>1911</v>
      </c>
      <c r="AQ18" s="63">
        <v>2.109815577833317</v>
      </c>
      <c r="AR18" s="63"/>
      <c r="AV18" s="63" t="s">
        <v>1911</v>
      </c>
      <c r="AW18" s="63">
        <v>2.2621571627982053</v>
      </c>
      <c r="AX18" s="63"/>
      <c r="AZ18" s="63" t="s">
        <v>1911</v>
      </c>
      <c r="BA18" s="63">
        <v>2.0452296421327048</v>
      </c>
      <c r="BB18" s="63"/>
      <c r="BD18" s="63" t="s">
        <v>1911</v>
      </c>
      <c r="BE18" s="63">
        <v>1.9912543953883848</v>
      </c>
      <c r="BF18" s="63"/>
    </row>
    <row r="19" spans="2:62" customFormat="1" x14ac:dyDescent="0.25"/>
    <row r="20" spans="2:62" customFormat="1" x14ac:dyDescent="0.25">
      <c r="B20" s="81" t="s">
        <v>2427</v>
      </c>
      <c r="C20" s="81"/>
      <c r="D20" s="81"/>
      <c r="G20" s="81" t="s">
        <v>2427</v>
      </c>
      <c r="H20" s="81"/>
      <c r="I20" s="81"/>
      <c r="M20" s="81" t="s">
        <v>2427</v>
      </c>
      <c r="N20" s="81"/>
      <c r="O20" s="81"/>
      <c r="S20" s="81" t="s">
        <v>2427</v>
      </c>
      <c r="T20" s="81"/>
      <c r="U20" s="81"/>
      <c r="X20" s="81" t="s">
        <v>2427</v>
      </c>
      <c r="Y20" s="81"/>
      <c r="Z20" s="81"/>
      <c r="AD20" s="81" t="s">
        <v>2427</v>
      </c>
      <c r="AE20" s="81"/>
      <c r="AF20" s="81"/>
      <c r="AJ20" s="81" t="s">
        <v>2427</v>
      </c>
      <c r="AK20" s="81"/>
      <c r="AL20" s="81"/>
      <c r="AP20" s="81" t="s">
        <v>2427</v>
      </c>
      <c r="AQ20" s="81"/>
      <c r="AR20" s="81"/>
      <c r="AV20" s="81" t="s">
        <v>2427</v>
      </c>
      <c r="AW20" s="81"/>
      <c r="AX20" s="81"/>
      <c r="AZ20" s="81" t="s">
        <v>2427</v>
      </c>
      <c r="BA20" s="81"/>
      <c r="BB20" s="81"/>
      <c r="BD20" s="81" t="s">
        <v>2427</v>
      </c>
      <c r="BE20" s="81"/>
      <c r="BF20" s="81"/>
      <c r="BH20" s="81" t="s">
        <v>2427</v>
      </c>
      <c r="BI20" s="81"/>
      <c r="BJ20" s="81"/>
    </row>
    <row r="21" spans="2:62" customFormat="1" ht="15.75" customHeight="1" x14ac:dyDescent="0.25">
      <c r="B21" s="34" t="s">
        <v>1823</v>
      </c>
      <c r="C21" t="s">
        <v>1427</v>
      </c>
      <c r="G21" s="34" t="s">
        <v>1823</v>
      </c>
      <c r="H21" t="s">
        <v>1427</v>
      </c>
      <c r="M21" s="34" t="s">
        <v>1823</v>
      </c>
      <c r="N21" t="s">
        <v>1427</v>
      </c>
      <c r="S21" s="34" t="s">
        <v>1823</v>
      </c>
      <c r="T21" t="s">
        <v>1427</v>
      </c>
      <c r="X21" s="34" t="s">
        <v>1823</v>
      </c>
      <c r="Y21" t="s">
        <v>1427</v>
      </c>
      <c r="AD21" s="34" t="s">
        <v>1823</v>
      </c>
      <c r="AE21" t="s">
        <v>1427</v>
      </c>
      <c r="AJ21" s="34" t="s">
        <v>1823</v>
      </c>
      <c r="AK21" t="s">
        <v>1427</v>
      </c>
      <c r="AP21" s="34" t="s">
        <v>1823</v>
      </c>
      <c r="AQ21" t="s">
        <v>1427</v>
      </c>
      <c r="AV21" s="34" t="s">
        <v>1823</v>
      </c>
      <c r="AW21" t="s">
        <v>1427</v>
      </c>
      <c r="AZ21" s="34" t="s">
        <v>1823</v>
      </c>
      <c r="BA21" t="s">
        <v>1427</v>
      </c>
      <c r="BD21" s="34" t="s">
        <v>1823</v>
      </c>
      <c r="BE21" t="s">
        <v>1427</v>
      </c>
      <c r="BH21" s="34" t="s">
        <v>1823</v>
      </c>
      <c r="BI21" t="s">
        <v>1427</v>
      </c>
    </row>
    <row r="22" spans="2:62" customFormat="1" x14ac:dyDescent="0.25">
      <c r="B22" s="34" t="s">
        <v>1824</v>
      </c>
      <c r="G22" s="34" t="s">
        <v>1824</v>
      </c>
      <c r="M22" s="34" t="s">
        <v>1824</v>
      </c>
      <c r="S22" s="34" t="s">
        <v>1824</v>
      </c>
      <c r="X22" s="34" t="s">
        <v>1824</v>
      </c>
      <c r="AD22" s="34" t="s">
        <v>1824</v>
      </c>
      <c r="AJ22" s="34" t="s">
        <v>1824</v>
      </c>
      <c r="AP22" s="34" t="s">
        <v>1824</v>
      </c>
      <c r="AV22" s="34" t="s">
        <v>1824</v>
      </c>
      <c r="AZ22" s="34" t="s">
        <v>1824</v>
      </c>
      <c r="BD22" s="34" t="s">
        <v>1824</v>
      </c>
      <c r="BH22" s="34" t="s">
        <v>1824</v>
      </c>
    </row>
    <row r="23" spans="2:62" customFormat="1" x14ac:dyDescent="0.25">
      <c r="B23" s="34" t="s">
        <v>1070</v>
      </c>
      <c r="C23" t="s">
        <v>32</v>
      </c>
      <c r="G23" s="34" t="s">
        <v>1070</v>
      </c>
      <c r="H23" t="s">
        <v>334</v>
      </c>
      <c r="M23" s="34" t="s">
        <v>1070</v>
      </c>
      <c r="N23" t="s">
        <v>350</v>
      </c>
      <c r="S23" s="34" t="s">
        <v>1070</v>
      </c>
      <c r="T23" t="s">
        <v>1401</v>
      </c>
      <c r="X23" s="34" t="s">
        <v>1070</v>
      </c>
      <c r="Y23" t="s">
        <v>88</v>
      </c>
      <c r="AD23" s="34" t="s">
        <v>1070</v>
      </c>
      <c r="AE23" t="s">
        <v>468</v>
      </c>
      <c r="AJ23" s="34" t="s">
        <v>1070</v>
      </c>
      <c r="AK23" t="s">
        <v>17</v>
      </c>
      <c r="AP23" s="34" t="s">
        <v>1070</v>
      </c>
      <c r="AQ23" t="s">
        <v>709</v>
      </c>
      <c r="AV23" s="34" t="s">
        <v>1070</v>
      </c>
      <c r="AW23" t="s">
        <v>711</v>
      </c>
      <c r="AZ23" s="34" t="s">
        <v>1070</v>
      </c>
      <c r="BA23" t="s">
        <v>645</v>
      </c>
      <c r="BD23" s="34" t="s">
        <v>1070</v>
      </c>
      <c r="BE23" t="s">
        <v>42</v>
      </c>
      <c r="BH23" s="34" t="s">
        <v>1070</v>
      </c>
      <c r="BI23" t="s">
        <v>1019</v>
      </c>
    </row>
    <row r="24" spans="2:62" customFormat="1" x14ac:dyDescent="0.25">
      <c r="B24" s="34" t="s">
        <v>1066</v>
      </c>
      <c r="C24" s="35">
        <v>0</v>
      </c>
      <c r="G24" s="34" t="s">
        <v>1066</v>
      </c>
      <c r="H24" s="35">
        <v>0</v>
      </c>
      <c r="M24" s="34" t="s">
        <v>1066</v>
      </c>
      <c r="N24" s="35">
        <v>0</v>
      </c>
      <c r="S24" s="34" t="s">
        <v>1066</v>
      </c>
      <c r="T24" s="35">
        <v>0</v>
      </c>
      <c r="X24" s="34" t="s">
        <v>1066</v>
      </c>
      <c r="Y24" s="35">
        <v>0</v>
      </c>
      <c r="AD24" s="34" t="s">
        <v>1066</v>
      </c>
      <c r="AE24" s="35">
        <v>0</v>
      </c>
      <c r="AJ24" s="34" t="s">
        <v>1066</v>
      </c>
      <c r="AK24" s="35">
        <v>0</v>
      </c>
      <c r="AP24" s="34" t="s">
        <v>1066</v>
      </c>
      <c r="AQ24" s="35">
        <v>0</v>
      </c>
      <c r="AV24" s="34" t="s">
        <v>1066</v>
      </c>
      <c r="AW24" s="35">
        <v>0</v>
      </c>
      <c r="AZ24" s="34" t="s">
        <v>1066</v>
      </c>
      <c r="BA24" s="35">
        <v>0</v>
      </c>
      <c r="BD24" s="34" t="s">
        <v>1066</v>
      </c>
      <c r="BE24" s="35">
        <v>0</v>
      </c>
      <c r="BH24" s="34" t="s">
        <v>1066</v>
      </c>
      <c r="BI24" s="35">
        <v>0</v>
      </c>
    </row>
    <row r="25" spans="2:62" customFormat="1" x14ac:dyDescent="0.25"/>
    <row r="26" spans="2:62" customFormat="1" x14ac:dyDescent="0.25">
      <c r="B26" s="34" t="s">
        <v>1428</v>
      </c>
      <c r="C26" t="s">
        <v>1832</v>
      </c>
      <c r="G26" s="34" t="s">
        <v>1428</v>
      </c>
      <c r="H26" t="s">
        <v>1832</v>
      </c>
      <c r="J26" s="34"/>
      <c r="K26" s="34"/>
      <c r="M26" s="34" t="s">
        <v>1428</v>
      </c>
      <c r="N26" t="s">
        <v>1832</v>
      </c>
      <c r="Q26" s="34"/>
      <c r="S26" s="34" t="s">
        <v>1428</v>
      </c>
      <c r="T26" t="s">
        <v>1832</v>
      </c>
      <c r="U26" s="34"/>
      <c r="V26" s="34"/>
      <c r="X26" s="34" t="s">
        <v>1428</v>
      </c>
      <c r="Y26" t="s">
        <v>1832</v>
      </c>
      <c r="AA26" s="34"/>
      <c r="AB26" s="34"/>
      <c r="AD26" s="34" t="s">
        <v>1428</v>
      </c>
      <c r="AE26" t="s">
        <v>1832</v>
      </c>
      <c r="AG26" s="34"/>
      <c r="AH26" s="34"/>
      <c r="AJ26" s="34" t="s">
        <v>1428</v>
      </c>
      <c r="AK26" t="s">
        <v>1832</v>
      </c>
      <c r="AM26" s="34"/>
      <c r="AN26" s="34"/>
      <c r="AP26" s="34" t="s">
        <v>1428</v>
      </c>
      <c r="AQ26" t="s">
        <v>1832</v>
      </c>
      <c r="AS26" s="34"/>
      <c r="AT26" s="34"/>
      <c r="AV26" s="34" t="s">
        <v>1428</v>
      </c>
      <c r="AW26" t="s">
        <v>1832</v>
      </c>
      <c r="AZ26" s="34" t="s">
        <v>1428</v>
      </c>
      <c r="BA26" t="s">
        <v>1832</v>
      </c>
      <c r="BD26" s="34" t="s">
        <v>1428</v>
      </c>
      <c r="BE26" t="s">
        <v>1832</v>
      </c>
      <c r="BH26" s="34" t="s">
        <v>1428</v>
      </c>
      <c r="BI26" t="s">
        <v>1832</v>
      </c>
    </row>
    <row r="27" spans="2:62" customFormat="1" x14ac:dyDescent="0.25">
      <c r="B27" s="35" t="s">
        <v>1242</v>
      </c>
      <c r="C27" s="33">
        <v>0.16487941180632867</v>
      </c>
      <c r="G27" s="35" t="s">
        <v>336</v>
      </c>
      <c r="H27" s="33">
        <v>2.4539053130136438E-2</v>
      </c>
      <c r="M27" s="35" t="s">
        <v>716</v>
      </c>
      <c r="N27" s="33">
        <v>0.40613571996774028</v>
      </c>
      <c r="S27" s="35" t="s">
        <v>1206</v>
      </c>
      <c r="T27" s="33">
        <v>1.5626364128762727E-7</v>
      </c>
      <c r="X27" s="35" t="s">
        <v>1186</v>
      </c>
      <c r="Y27" s="33">
        <v>7.0913015495487355E-2</v>
      </c>
      <c r="AD27" s="35" t="s">
        <v>1220</v>
      </c>
      <c r="AE27" s="33">
        <v>0.39168522187339566</v>
      </c>
      <c r="AJ27" s="35" t="s">
        <v>696</v>
      </c>
      <c r="AK27" s="33">
        <v>3.0704017268470246E-2</v>
      </c>
      <c r="AP27" s="35" t="s">
        <v>705</v>
      </c>
      <c r="AQ27" s="33">
        <v>1.1727239729867018E-4</v>
      </c>
      <c r="AV27" s="35" t="s">
        <v>710</v>
      </c>
      <c r="AW27" s="33">
        <v>0.18430997321510095</v>
      </c>
      <c r="AZ27" s="35" t="s">
        <v>714</v>
      </c>
      <c r="BA27" s="33">
        <v>3.4521520404542948E-2</v>
      </c>
      <c r="BD27" s="35" t="s">
        <v>975</v>
      </c>
      <c r="BE27" s="33">
        <v>2.1777482010331105E-2</v>
      </c>
      <c r="BH27" s="35" t="s">
        <v>1426</v>
      </c>
      <c r="BI27" s="33"/>
    </row>
    <row r="28" spans="2:62" customFormat="1" x14ac:dyDescent="0.25">
      <c r="B28" s="35" t="s">
        <v>1249</v>
      </c>
      <c r="C28" s="33">
        <v>5.5846252386014546E-2</v>
      </c>
      <c r="G28" s="35" t="s">
        <v>933</v>
      </c>
      <c r="H28" s="33">
        <v>7.2309798238261551E-3</v>
      </c>
      <c r="M28" s="35" t="s">
        <v>344</v>
      </c>
      <c r="N28" s="33">
        <v>0.41345265381308138</v>
      </c>
      <c r="S28" s="35" t="s">
        <v>1285</v>
      </c>
      <c r="T28" s="33">
        <v>6.8853666942360751E-7</v>
      </c>
      <c r="X28" s="35" t="s">
        <v>1187</v>
      </c>
      <c r="Y28" s="33">
        <v>0.10186574353740922</v>
      </c>
      <c r="AD28" s="35" t="s">
        <v>1246</v>
      </c>
      <c r="AE28" s="33">
        <v>7.6851898480641653E-2</v>
      </c>
      <c r="AJ28" s="35" t="s">
        <v>701</v>
      </c>
      <c r="AK28" s="33">
        <v>2.2473121073006839E-2</v>
      </c>
      <c r="AP28" s="35" t="s">
        <v>708</v>
      </c>
      <c r="AQ28" s="33">
        <v>1.1383764089243297E-4</v>
      </c>
      <c r="AV28" s="35" t="s">
        <v>725</v>
      </c>
      <c r="AW28" s="33">
        <v>-9.3038261239571748E-2</v>
      </c>
      <c r="AZ28" s="35" t="s">
        <v>722</v>
      </c>
      <c r="BA28" s="33">
        <v>3.4358683044144162E-2</v>
      </c>
      <c r="BD28" s="35" t="s">
        <v>978</v>
      </c>
      <c r="BE28" s="33">
        <v>-1.0230352014155541E-2</v>
      </c>
    </row>
    <row r="29" spans="2:62" customFormat="1" x14ac:dyDescent="0.25">
      <c r="B29" s="35" t="s">
        <v>236</v>
      </c>
      <c r="C29" s="33">
        <v>0.24092435722604452</v>
      </c>
      <c r="G29" s="35" t="s">
        <v>1024</v>
      </c>
      <c r="H29" s="33">
        <v>-4.7242401515664219E-3</v>
      </c>
      <c r="M29" s="35" t="s">
        <v>438</v>
      </c>
      <c r="N29" s="33">
        <v>-4.6874691504932925E-2</v>
      </c>
      <c r="S29" s="35" t="s">
        <v>1287</v>
      </c>
      <c r="T29" s="33">
        <v>6.7737498076020566E-7</v>
      </c>
      <c r="X29" s="35" t="s">
        <v>1210</v>
      </c>
      <c r="Y29" s="33">
        <v>9.9814659149089102E-2</v>
      </c>
      <c r="AD29" s="35" t="s">
        <v>1250</v>
      </c>
      <c r="AE29" s="33">
        <v>4.7239990816998992E-2</v>
      </c>
      <c r="AJ29" s="35" t="s">
        <v>703</v>
      </c>
      <c r="AK29" s="33">
        <v>3.079649924819456E-2</v>
      </c>
      <c r="AP29" s="35" t="s">
        <v>871</v>
      </c>
      <c r="AQ29" s="33">
        <v>1.7173782031186009E-4</v>
      </c>
      <c r="AV29" s="35" t="s">
        <v>720</v>
      </c>
      <c r="AW29" s="33">
        <v>2.7087088715318355E-2</v>
      </c>
      <c r="AZ29" s="35" t="s">
        <v>1212</v>
      </c>
      <c r="BA29" s="33">
        <v>0.27260331108760349</v>
      </c>
      <c r="BD29" s="35" t="s">
        <v>1001</v>
      </c>
      <c r="BE29" s="33">
        <v>2.2081353852335728E-2</v>
      </c>
    </row>
    <row r="30" spans="2:62" customFormat="1" x14ac:dyDescent="0.25">
      <c r="B30" s="35" t="s">
        <v>105</v>
      </c>
      <c r="C30" s="33">
        <v>0.62764414092793575</v>
      </c>
      <c r="G30" s="35" t="s">
        <v>931</v>
      </c>
      <c r="H30" s="33">
        <v>7.8094582097322464E-3</v>
      </c>
      <c r="M30" s="35" t="s">
        <v>392</v>
      </c>
      <c r="N30" s="33">
        <v>-1.2648726279108884E-2</v>
      </c>
      <c r="S30" s="35" t="s">
        <v>442</v>
      </c>
      <c r="T30" s="33">
        <v>4.15912423820015E-7</v>
      </c>
      <c r="X30" s="35" t="s">
        <v>1211</v>
      </c>
      <c r="Y30" s="33">
        <v>4.2484699008421029E-2</v>
      </c>
      <c r="AD30" s="35" t="s">
        <v>1021</v>
      </c>
      <c r="AE30" s="33">
        <v>-0.11843421561442408</v>
      </c>
      <c r="AJ30" s="35" t="s">
        <v>704</v>
      </c>
      <c r="AK30" s="33">
        <v>2.2750567012179767E-2</v>
      </c>
      <c r="AP30" s="35" t="s">
        <v>874</v>
      </c>
      <c r="AQ30" s="33">
        <v>1.5612529119260013E-4</v>
      </c>
      <c r="AV30" s="35" t="s">
        <v>713</v>
      </c>
      <c r="AW30" s="33">
        <v>0.10599295584255009</v>
      </c>
      <c r="AZ30" s="35" t="s">
        <v>1245</v>
      </c>
      <c r="BA30" s="33">
        <v>3.9909307716785219E-2</v>
      </c>
      <c r="BD30" s="35" t="s">
        <v>1006</v>
      </c>
      <c r="BE30" s="33">
        <v>1.0635514470161702E-2</v>
      </c>
      <c r="BH30" s="81" t="s">
        <v>2427</v>
      </c>
      <c r="BI30" s="81"/>
      <c r="BJ30" s="81"/>
    </row>
    <row r="31" spans="2:62" customFormat="1" x14ac:dyDescent="0.25">
      <c r="B31" s="35" t="s">
        <v>322</v>
      </c>
      <c r="C31" s="33">
        <v>8.5305834640123063E-2</v>
      </c>
      <c r="G31" s="35" t="s">
        <v>1026</v>
      </c>
      <c r="H31" s="33">
        <v>-4.2518161364097787E-3</v>
      </c>
      <c r="M31" s="35" t="s">
        <v>380</v>
      </c>
      <c r="N31" s="33">
        <v>8.1844699453057484E-3</v>
      </c>
      <c r="S31" s="35" t="s">
        <v>1426</v>
      </c>
      <c r="T31" s="33">
        <v>1.9380877152914553E-6</v>
      </c>
      <c r="X31" s="35" t="s">
        <v>1216</v>
      </c>
      <c r="Y31" s="33">
        <v>0.23763892409571899</v>
      </c>
      <c r="AD31" s="35" t="s">
        <v>943</v>
      </c>
      <c r="AE31" s="33">
        <v>4.7239990816998992E-2</v>
      </c>
      <c r="AJ31" s="35" t="s">
        <v>1183</v>
      </c>
      <c r="AK31" s="33">
        <v>3.2812606406184476E-2</v>
      </c>
      <c r="AP31" s="35" t="s">
        <v>1426</v>
      </c>
      <c r="AQ31" s="33">
        <v>5.5897314969556339E-4</v>
      </c>
      <c r="AV31" s="35" t="s">
        <v>724</v>
      </c>
      <c r="AW31" s="33">
        <v>-5.7707275958721709E-2</v>
      </c>
      <c r="AZ31" s="35" t="s">
        <v>1251</v>
      </c>
      <c r="BA31" s="33">
        <v>1.986922866762798E-2</v>
      </c>
      <c r="BD31" s="35" t="s">
        <v>1185</v>
      </c>
      <c r="BE31" s="33">
        <v>3.6282297935351628E-2</v>
      </c>
      <c r="BH31" s="34" t="s">
        <v>1823</v>
      </c>
      <c r="BI31" t="s">
        <v>1427</v>
      </c>
    </row>
    <row r="32" spans="2:62" customFormat="1" x14ac:dyDescent="0.25">
      <c r="B32" s="35" t="s">
        <v>114</v>
      </c>
      <c r="C32" s="33">
        <v>0.30865201987971796</v>
      </c>
      <c r="G32" s="35" t="s">
        <v>327</v>
      </c>
      <c r="H32" s="33">
        <v>-7.8246631475896635E-3</v>
      </c>
      <c r="M32" s="35" t="s">
        <v>389</v>
      </c>
      <c r="N32" s="33">
        <v>-1.6740961251761758E-3</v>
      </c>
      <c r="X32" s="35" t="s">
        <v>1244</v>
      </c>
      <c r="Y32" s="33">
        <v>1.3432565091673579E-2</v>
      </c>
      <c r="AD32" s="35" t="s">
        <v>1023</v>
      </c>
      <c r="AE32" s="33">
        <v>-4.7239990816998992E-2</v>
      </c>
      <c r="AJ32" s="35" t="s">
        <v>1203</v>
      </c>
      <c r="AK32" s="33">
        <v>3.3293512700750871E-2</v>
      </c>
      <c r="AV32" s="35" t="s">
        <v>712</v>
      </c>
      <c r="AW32" s="33">
        <v>0.3533098528085003</v>
      </c>
      <c r="AZ32" s="35" t="s">
        <v>777</v>
      </c>
      <c r="BA32" s="33">
        <v>5.6649687480426255E-3</v>
      </c>
      <c r="BD32" s="35" t="s">
        <v>1192</v>
      </c>
      <c r="BE32" s="33">
        <v>5.594903972682317E-2</v>
      </c>
      <c r="BH32" s="34" t="s">
        <v>1824</v>
      </c>
    </row>
    <row r="33" spans="2:61" customFormat="1" x14ac:dyDescent="0.25">
      <c r="B33" s="35" t="s">
        <v>325</v>
      </c>
      <c r="C33" s="33">
        <v>4.8598475491948893E-2</v>
      </c>
      <c r="G33" s="35" t="s">
        <v>1426</v>
      </c>
      <c r="H33" s="33">
        <v>2.277877172812897E-2</v>
      </c>
      <c r="M33" s="35" t="s">
        <v>400</v>
      </c>
      <c r="N33" s="33">
        <v>-9.6725553899067954E-3</v>
      </c>
      <c r="S33" s="81" t="s">
        <v>2428</v>
      </c>
      <c r="T33" s="81"/>
      <c r="U33" s="81"/>
      <c r="X33" s="35" t="s">
        <v>1279</v>
      </c>
      <c r="Y33" s="33">
        <v>0.91386976742335191</v>
      </c>
      <c r="AD33" s="35" t="s">
        <v>941</v>
      </c>
      <c r="AE33" s="33">
        <v>5.1176656718415585E-2</v>
      </c>
      <c r="AJ33" s="35" t="s">
        <v>1297</v>
      </c>
      <c r="AK33" s="33">
        <v>0.10213709840752573</v>
      </c>
      <c r="AP33" s="81" t="s">
        <v>2427</v>
      </c>
      <c r="AQ33" s="81"/>
      <c r="AR33" s="81"/>
      <c r="AV33" s="35" t="s">
        <v>721</v>
      </c>
      <c r="AW33" s="33">
        <v>-5.2996477921275043E-2</v>
      </c>
      <c r="AZ33" s="35" t="s">
        <v>792</v>
      </c>
      <c r="BA33" s="33">
        <v>-8.4811125207701836E-4</v>
      </c>
      <c r="BD33" s="35" t="s">
        <v>1193</v>
      </c>
      <c r="BE33" s="33">
        <v>-2.3121546835873509E-2</v>
      </c>
      <c r="BH33" s="34" t="s">
        <v>1070</v>
      </c>
      <c r="BI33" t="s">
        <v>1019</v>
      </c>
    </row>
    <row r="34" spans="2:61" customFormat="1" x14ac:dyDescent="0.25">
      <c r="B34" s="35" t="s">
        <v>321</v>
      </c>
      <c r="C34" s="33">
        <v>0.22127816500589495</v>
      </c>
      <c r="M34" s="35" t="s">
        <v>377</v>
      </c>
      <c r="N34" s="33">
        <v>4.7060702185508048E-3</v>
      </c>
      <c r="S34" s="34" t="s">
        <v>1823</v>
      </c>
      <c r="T34" t="s">
        <v>1427</v>
      </c>
      <c r="X34" s="35" t="s">
        <v>1282</v>
      </c>
      <c r="Y34" s="33">
        <v>0.90977169671741764</v>
      </c>
      <c r="AD34" s="35" t="s">
        <v>944</v>
      </c>
      <c r="AE34" s="33">
        <v>0.18423596418629606</v>
      </c>
      <c r="AJ34" s="35" t="s">
        <v>1300</v>
      </c>
      <c r="AK34" s="33">
        <v>5.3935490575216412E-2</v>
      </c>
      <c r="AP34" s="34" t="s">
        <v>1823</v>
      </c>
      <c r="AQ34" t="s">
        <v>1427</v>
      </c>
      <c r="AV34" s="35" t="s">
        <v>718</v>
      </c>
      <c r="AW34" s="33">
        <v>0.17901032542297349</v>
      </c>
      <c r="AZ34" s="35" t="s">
        <v>844</v>
      </c>
      <c r="BA34" s="33">
        <v>-3.6718228325216796E-3</v>
      </c>
      <c r="BD34" s="35" t="s">
        <v>1205</v>
      </c>
      <c r="BE34" s="33">
        <v>4.7404007352720726E-2</v>
      </c>
      <c r="BH34" s="34" t="s">
        <v>1066</v>
      </c>
      <c r="BI34" s="35">
        <v>1</v>
      </c>
    </row>
    <row r="35" spans="2:61" customFormat="1" x14ac:dyDescent="0.25">
      <c r="B35" s="35" t="s">
        <v>320</v>
      </c>
      <c r="C35" s="33">
        <v>0.24144136228446952</v>
      </c>
      <c r="M35" s="35" t="s">
        <v>395</v>
      </c>
      <c r="N35" s="33">
        <v>-9.3005340287565328E-3</v>
      </c>
      <c r="S35" s="34" t="s">
        <v>1824</v>
      </c>
      <c r="X35" s="35" t="s">
        <v>163</v>
      </c>
      <c r="Y35" s="33">
        <v>5.1214104546737589E-2</v>
      </c>
      <c r="AD35" s="35" t="s">
        <v>970</v>
      </c>
      <c r="AE35" s="33">
        <v>8.5031983470598191E-2</v>
      </c>
      <c r="AJ35" s="35" t="s">
        <v>618</v>
      </c>
      <c r="AK35" s="33">
        <v>0.1320087778584772</v>
      </c>
      <c r="AP35" s="34" t="s">
        <v>1824</v>
      </c>
      <c r="AV35" s="35" t="s">
        <v>719</v>
      </c>
      <c r="AW35" s="33">
        <v>8.8327463202125076E-2</v>
      </c>
      <c r="AZ35" s="35" t="s">
        <v>735</v>
      </c>
      <c r="BA35" s="33">
        <v>3.2567472079757499E-2</v>
      </c>
      <c r="BD35" s="35" t="s">
        <v>1247</v>
      </c>
      <c r="BE35" s="33">
        <v>6.5348783226800008E-4</v>
      </c>
    </row>
    <row r="36" spans="2:61" customFormat="1" x14ac:dyDescent="0.25">
      <c r="B36" s="35" t="s">
        <v>1426</v>
      </c>
      <c r="C36" s="33">
        <v>1.9945700196484779</v>
      </c>
      <c r="G36" s="81" t="s">
        <v>2428</v>
      </c>
      <c r="H36" s="81"/>
      <c r="I36" s="81"/>
      <c r="M36" s="35" t="s">
        <v>390</v>
      </c>
      <c r="N36" s="33">
        <v>-1.7485003974062278E-2</v>
      </c>
      <c r="S36" s="34" t="s">
        <v>1070</v>
      </c>
      <c r="T36" t="s">
        <v>1401</v>
      </c>
      <c r="X36" s="35" t="s">
        <v>544</v>
      </c>
      <c r="Y36" s="33">
        <v>-5.5221502762464868E-2</v>
      </c>
      <c r="AD36" s="35" t="s">
        <v>946</v>
      </c>
      <c r="AE36" s="33">
        <v>7.5583985307198384E-2</v>
      </c>
      <c r="AJ36" s="35" t="s">
        <v>622</v>
      </c>
      <c r="AK36" s="33">
        <v>8.3732048898484637E-2</v>
      </c>
      <c r="AP36" s="34" t="s">
        <v>1070</v>
      </c>
      <c r="AQ36" t="s">
        <v>709</v>
      </c>
      <c r="AV36" s="35" t="s">
        <v>1426</v>
      </c>
      <c r="AW36" s="33">
        <v>0.73429564408699965</v>
      </c>
      <c r="AZ36" s="35" t="s">
        <v>741</v>
      </c>
      <c r="BA36" s="33">
        <v>7.4633790182777604E-3</v>
      </c>
      <c r="BD36" s="35" t="s">
        <v>1302</v>
      </c>
      <c r="BE36" s="33">
        <v>-3.4438808760523612E-3</v>
      </c>
      <c r="BH36" s="34" t="s">
        <v>1428</v>
      </c>
      <c r="BI36" t="s">
        <v>1832</v>
      </c>
    </row>
    <row r="37" spans="2:61" customFormat="1" x14ac:dyDescent="0.25">
      <c r="G37" s="34" t="s">
        <v>1823</v>
      </c>
      <c r="H37" t="s">
        <v>1427</v>
      </c>
      <c r="M37" s="35" t="s">
        <v>439</v>
      </c>
      <c r="N37" s="33">
        <v>4.464256333803136E-3</v>
      </c>
      <c r="S37" s="34" t="s">
        <v>1066</v>
      </c>
      <c r="T37" s="35">
        <v>1</v>
      </c>
      <c r="X37" s="35" t="s">
        <v>205</v>
      </c>
      <c r="Y37" s="33">
        <v>4.0494873362536703E-2</v>
      </c>
      <c r="AD37" s="35" t="s">
        <v>947</v>
      </c>
      <c r="AE37" s="33">
        <v>8.0307984388898274E-2</v>
      </c>
      <c r="AJ37" s="35" t="s">
        <v>624</v>
      </c>
      <c r="AK37" s="33">
        <v>6.9590636195629454E-2</v>
      </c>
      <c r="AP37" s="34" t="s">
        <v>1066</v>
      </c>
      <c r="AQ37" s="35">
        <v>1</v>
      </c>
      <c r="AZ37" s="35" t="s">
        <v>683</v>
      </c>
      <c r="BA37" s="33">
        <v>1.0855824026585834E-2</v>
      </c>
      <c r="BD37" s="35" t="s">
        <v>535</v>
      </c>
      <c r="BE37" s="33">
        <v>0.15116342385282366</v>
      </c>
      <c r="BH37" s="35" t="s">
        <v>1027</v>
      </c>
      <c r="BI37" s="33">
        <v>0.11054164892279177</v>
      </c>
    </row>
    <row r="38" spans="2:61" customFormat="1" x14ac:dyDescent="0.25">
      <c r="B38" s="81" t="s">
        <v>2428</v>
      </c>
      <c r="C38" s="81"/>
      <c r="D38" s="81"/>
      <c r="G38" s="34" t="s">
        <v>1824</v>
      </c>
      <c r="M38" s="35" t="s">
        <v>411</v>
      </c>
      <c r="N38" s="33">
        <v>-6.2127567312093623E-2</v>
      </c>
      <c r="X38" s="35" t="s">
        <v>545</v>
      </c>
      <c r="Y38" s="33">
        <v>-3.0120819688617208E-2</v>
      </c>
      <c r="AD38" s="35" t="s">
        <v>469</v>
      </c>
      <c r="AE38" s="33">
        <v>6.2333797691802161E-2</v>
      </c>
      <c r="AJ38" s="35" t="s">
        <v>628</v>
      </c>
      <c r="AK38" s="33">
        <v>2.493354344977098E-2</v>
      </c>
      <c r="AV38" s="81" t="s">
        <v>2427</v>
      </c>
      <c r="AW38" s="81"/>
      <c r="AX38" s="81"/>
      <c r="AZ38" s="35" t="s">
        <v>731</v>
      </c>
      <c r="BA38" s="33">
        <v>2.9853516073111044E-3</v>
      </c>
      <c r="BD38" s="35" t="s">
        <v>753</v>
      </c>
      <c r="BE38" s="33">
        <v>4.9025975303618491E-2</v>
      </c>
      <c r="BH38" s="35" t="s">
        <v>1029</v>
      </c>
      <c r="BI38" s="33">
        <v>4.9099442118677734E-2</v>
      </c>
    </row>
    <row r="39" spans="2:61" customFormat="1" x14ac:dyDescent="0.25">
      <c r="B39" s="34" t="s">
        <v>1823</v>
      </c>
      <c r="C39" t="s">
        <v>1427</v>
      </c>
      <c r="G39" s="34" t="s">
        <v>1070</v>
      </c>
      <c r="H39" t="s">
        <v>334</v>
      </c>
      <c r="M39" s="35" t="s">
        <v>401</v>
      </c>
      <c r="N39" s="33">
        <v>-6.2499588673243893E-2</v>
      </c>
      <c r="S39" s="34" t="s">
        <v>1428</v>
      </c>
      <c r="T39" t="s">
        <v>1832</v>
      </c>
      <c r="U39" s="34"/>
      <c r="V39" s="34"/>
      <c r="W39" s="34"/>
      <c r="X39" s="35" t="s">
        <v>447</v>
      </c>
      <c r="Y39" s="33">
        <v>6.8847587859696455E-2</v>
      </c>
      <c r="Z39" s="34"/>
      <c r="AA39" s="34"/>
      <c r="AB39" s="34"/>
      <c r="AC39" s="34"/>
      <c r="AD39" s="35" t="s">
        <v>466</v>
      </c>
      <c r="AE39" s="33">
        <v>6.8933846859169437E-2</v>
      </c>
      <c r="AF39" s="34"/>
      <c r="AG39" s="34"/>
      <c r="AH39" s="34"/>
      <c r="AI39" s="34"/>
      <c r="AJ39" s="35" t="s">
        <v>625</v>
      </c>
      <c r="AK39" s="33">
        <v>6.9590636195629454E-2</v>
      </c>
      <c r="AL39" s="34"/>
      <c r="AM39" s="34"/>
      <c r="AN39" s="34"/>
      <c r="AO39" s="34"/>
      <c r="AP39" s="34" t="s">
        <v>1428</v>
      </c>
      <c r="AQ39" t="s">
        <v>1832</v>
      </c>
      <c r="AR39" s="34"/>
      <c r="AV39" s="34" t="s">
        <v>1823</v>
      </c>
      <c r="AW39" t="s">
        <v>1427</v>
      </c>
      <c r="AZ39" s="35" t="s">
        <v>742</v>
      </c>
      <c r="BA39" s="33">
        <v>-2.3068626056494896E-3</v>
      </c>
      <c r="BD39" s="35" t="s">
        <v>464</v>
      </c>
      <c r="BE39" s="33">
        <v>5.3622160488332729E-3</v>
      </c>
      <c r="BH39" s="35" t="s">
        <v>1031</v>
      </c>
      <c r="BI39" s="33">
        <v>-6.8238307379887259E-2</v>
      </c>
    </row>
    <row r="40" spans="2:61" customFormat="1" x14ac:dyDescent="0.25">
      <c r="B40" s="34" t="s">
        <v>1824</v>
      </c>
      <c r="G40" s="34" t="s">
        <v>1066</v>
      </c>
      <c r="H40" s="35">
        <v>1</v>
      </c>
      <c r="M40" s="35" t="s">
        <v>383</v>
      </c>
      <c r="N40" s="33">
        <v>1.2648726279108886E-2</v>
      </c>
      <c r="S40" s="35" t="s">
        <v>511</v>
      </c>
      <c r="T40" s="33">
        <v>1.2452258915107794E-7</v>
      </c>
      <c r="X40" s="35" t="s">
        <v>458</v>
      </c>
      <c r="Y40" s="33">
        <v>2.5100683073847672E-3</v>
      </c>
      <c r="AD40" s="35" t="s">
        <v>609</v>
      </c>
      <c r="AE40" s="33">
        <v>-0.1298009669582233</v>
      </c>
      <c r="AJ40" s="35" t="s">
        <v>627</v>
      </c>
      <c r="AK40" s="33">
        <v>4.5587448844730524E-2</v>
      </c>
      <c r="AP40" s="35" t="s">
        <v>858</v>
      </c>
      <c r="AQ40" s="33">
        <v>2.9023691632704363E-4</v>
      </c>
      <c r="AV40" s="34" t="s">
        <v>1824</v>
      </c>
      <c r="AZ40" s="35" t="s">
        <v>729</v>
      </c>
      <c r="BA40" s="33">
        <v>1.3298384432567648E-2</v>
      </c>
      <c r="BD40" s="35" t="s">
        <v>315</v>
      </c>
      <c r="BE40" s="33">
        <v>3.7024825099086882E-2</v>
      </c>
      <c r="BH40" s="35" t="s">
        <v>1017</v>
      </c>
      <c r="BI40" s="33">
        <v>4.9269992091301465E-2</v>
      </c>
    </row>
    <row r="41" spans="2:61" customFormat="1" x14ac:dyDescent="0.25">
      <c r="B41" s="34" t="s">
        <v>1070</v>
      </c>
      <c r="C41" t="s">
        <v>32</v>
      </c>
      <c r="M41" s="35" t="s">
        <v>364</v>
      </c>
      <c r="N41" s="33">
        <v>0.14341423472342574</v>
      </c>
      <c r="S41" s="35" t="s">
        <v>1230</v>
      </c>
      <c r="T41" s="33">
        <v>-2.7323210731080289E-9</v>
      </c>
      <c r="X41" s="35" t="s">
        <v>454</v>
      </c>
      <c r="Y41" s="33">
        <v>8.2473672956928055E-3</v>
      </c>
      <c r="AD41" s="35" t="s">
        <v>612</v>
      </c>
      <c r="AE41" s="33">
        <v>0.35471431701185208</v>
      </c>
      <c r="AJ41" s="35" t="s">
        <v>626</v>
      </c>
      <c r="AK41" s="33">
        <v>4.7634232262249034E-2</v>
      </c>
      <c r="AP41" s="35" t="s">
        <v>906</v>
      </c>
      <c r="AQ41" s="33">
        <v>-4.0907948798285081E-4</v>
      </c>
      <c r="AV41" s="34" t="s">
        <v>1070</v>
      </c>
      <c r="AW41" t="s">
        <v>711</v>
      </c>
      <c r="AZ41" s="35" t="s">
        <v>726</v>
      </c>
      <c r="BA41" s="33">
        <v>3.0939098475769627E-2</v>
      </c>
      <c r="BD41" s="35" t="s">
        <v>757</v>
      </c>
      <c r="BE41" s="33">
        <v>9.3511494846221732E-2</v>
      </c>
      <c r="BH41" s="35" t="s">
        <v>1426</v>
      </c>
      <c r="BI41" s="33">
        <v>0.14067277575288373</v>
      </c>
    </row>
    <row r="42" spans="2:61" customFormat="1" x14ac:dyDescent="0.25">
      <c r="B42" s="34" t="s">
        <v>1066</v>
      </c>
      <c r="C42" s="35">
        <v>1</v>
      </c>
      <c r="G42" s="34" t="s">
        <v>1428</v>
      </c>
      <c r="H42" t="s">
        <v>1832</v>
      </c>
      <c r="I42" s="34"/>
      <c r="J42" s="34"/>
      <c r="K42" s="34"/>
      <c r="L42" s="34"/>
      <c r="M42" s="35" t="s">
        <v>394</v>
      </c>
      <c r="N42" s="33">
        <v>-1.6740961251761756E-2</v>
      </c>
      <c r="O42" s="34"/>
      <c r="P42" s="34"/>
      <c r="Q42" s="34"/>
      <c r="R42" s="34"/>
      <c r="S42" s="35" t="s">
        <v>1275</v>
      </c>
      <c r="T42" s="33">
        <v>0</v>
      </c>
      <c r="V42" s="34"/>
      <c r="W42" s="34"/>
      <c r="X42" s="35" t="s">
        <v>449</v>
      </c>
      <c r="Y42" s="33">
        <v>4.9914501198279941E-2</v>
      </c>
      <c r="Z42" s="34"/>
      <c r="AA42" s="34"/>
      <c r="AB42" s="34"/>
      <c r="AC42" s="34"/>
      <c r="AD42" s="35" t="s">
        <v>1426</v>
      </c>
      <c r="AE42" s="33">
        <v>1.229860464232619</v>
      </c>
      <c r="AF42" s="34"/>
      <c r="AG42" s="34"/>
      <c r="AH42" s="34"/>
      <c r="AI42" s="34"/>
      <c r="AJ42" s="35" t="s">
        <v>631</v>
      </c>
      <c r="AK42" s="33">
        <v>-3.8287539605863501E-2</v>
      </c>
      <c r="AL42" s="34"/>
      <c r="AM42" s="34"/>
      <c r="AN42" s="34"/>
      <c r="AO42" s="34"/>
      <c r="AP42" s="35" t="s">
        <v>918</v>
      </c>
      <c r="AQ42" s="33">
        <v>-1.9689794573582681E-5</v>
      </c>
      <c r="AS42" s="34"/>
      <c r="AT42" s="34"/>
      <c r="AU42" s="34"/>
      <c r="AV42" s="34" t="s">
        <v>1066</v>
      </c>
      <c r="AW42" s="35">
        <v>1</v>
      </c>
      <c r="AZ42" s="35" t="s">
        <v>752</v>
      </c>
      <c r="BA42" s="33">
        <v>-2.3882812858488835E-2</v>
      </c>
      <c r="BD42" s="35" t="s">
        <v>755</v>
      </c>
      <c r="BE42" s="33">
        <v>0.20237864677507694</v>
      </c>
    </row>
    <row r="43" spans="2:61" customFormat="1" x14ac:dyDescent="0.25">
      <c r="G43" s="35" t="s">
        <v>480</v>
      </c>
      <c r="H43" s="33">
        <v>8.5127433073975793E-3</v>
      </c>
      <c r="M43" s="35" t="s">
        <v>371</v>
      </c>
      <c r="N43" s="33">
        <v>1.5624897168310973E-2</v>
      </c>
      <c r="S43" s="35" t="s">
        <v>920</v>
      </c>
      <c r="T43" s="33">
        <v>-2.8043742766797391E-8</v>
      </c>
      <c r="X43" s="35" t="s">
        <v>457</v>
      </c>
      <c r="Y43" s="33">
        <v>5.8807314630157387E-3</v>
      </c>
      <c r="AJ43" s="35" t="s">
        <v>414</v>
      </c>
      <c r="AK43" s="33">
        <v>-4.6240989862153997E-2</v>
      </c>
      <c r="AP43" s="35" t="s">
        <v>861</v>
      </c>
      <c r="AQ43" s="33">
        <v>-1.7579965189179936E-4</v>
      </c>
      <c r="AZ43" s="35" t="s">
        <v>743</v>
      </c>
      <c r="BA43" s="33">
        <v>-3.9352362096373638E-3</v>
      </c>
      <c r="BD43" s="35" t="s">
        <v>116</v>
      </c>
      <c r="BE43" s="33">
        <v>0.13405540122083182</v>
      </c>
    </row>
    <row r="44" spans="2:61" customFormat="1" x14ac:dyDescent="0.25">
      <c r="B44" s="34" t="s">
        <v>1428</v>
      </c>
      <c r="C44" t="s">
        <v>1832</v>
      </c>
      <c r="D44" s="34"/>
      <c r="E44" s="34"/>
      <c r="F44" s="34"/>
      <c r="G44" s="35" t="s">
        <v>485</v>
      </c>
      <c r="H44" s="33">
        <v>9.0259982552927595E-3</v>
      </c>
      <c r="J44" s="34"/>
      <c r="K44" s="34"/>
      <c r="L44" s="34"/>
      <c r="M44" s="35" t="s">
        <v>434</v>
      </c>
      <c r="N44" s="33">
        <v>-4.5014584699181612E-2</v>
      </c>
      <c r="O44" s="34"/>
      <c r="P44" s="34"/>
      <c r="Q44" s="34"/>
      <c r="R44" s="34"/>
      <c r="S44" s="35" t="s">
        <v>902</v>
      </c>
      <c r="T44" s="33">
        <v>2.7206616117042242E-8</v>
      </c>
      <c r="V44" s="34"/>
      <c r="W44" s="34"/>
      <c r="X44" s="35" t="s">
        <v>459</v>
      </c>
      <c r="Y44" s="33">
        <v>-1.7211896964924114E-2</v>
      </c>
      <c r="Z44" s="34"/>
      <c r="AA44" s="34"/>
      <c r="AB44" s="34"/>
      <c r="AC44" s="34"/>
      <c r="AF44" s="34"/>
      <c r="AG44" s="34"/>
      <c r="AH44" s="34"/>
      <c r="AI44" s="34"/>
      <c r="AJ44" s="35" t="s">
        <v>633</v>
      </c>
      <c r="AK44" s="33">
        <v>4.8645521334985994E-2</v>
      </c>
      <c r="AL44" s="34"/>
      <c r="AM44" s="34"/>
      <c r="AN44" s="34"/>
      <c r="AO44" s="34"/>
      <c r="AP44" s="35" t="s">
        <v>910</v>
      </c>
      <c r="AQ44" s="33">
        <v>-9.4210461428220416E-5</v>
      </c>
      <c r="AS44" s="34"/>
      <c r="AT44" s="34"/>
      <c r="AU44" s="34"/>
      <c r="AV44" s="34" t="s">
        <v>1428</v>
      </c>
      <c r="AW44" t="s">
        <v>1832</v>
      </c>
      <c r="AX44" s="34"/>
      <c r="AY44" s="34"/>
      <c r="AZ44" s="35" t="s">
        <v>730</v>
      </c>
      <c r="BA44" s="33">
        <v>1.3026988831902998E-2</v>
      </c>
      <c r="BB44" s="34"/>
      <c r="BD44" s="35" t="s">
        <v>112</v>
      </c>
      <c r="BE44" s="33">
        <v>0.14452448969712534</v>
      </c>
    </row>
    <row r="45" spans="2:61" customFormat="1" x14ac:dyDescent="0.25">
      <c r="B45" s="35" t="s">
        <v>259</v>
      </c>
      <c r="C45" s="33">
        <v>0.203280358685093</v>
      </c>
      <c r="G45" s="35" t="s">
        <v>1224</v>
      </c>
      <c r="H45" s="33">
        <v>7.8309160585515476E-3</v>
      </c>
      <c r="M45" s="35" t="s">
        <v>399</v>
      </c>
      <c r="N45" s="33">
        <v>-1.1904683556808361E-2</v>
      </c>
      <c r="S45" s="35" t="s">
        <v>896</v>
      </c>
      <c r="T45" s="33">
        <v>3.8856628659468032E-8</v>
      </c>
      <c r="X45" s="35" t="s">
        <v>463</v>
      </c>
      <c r="Y45" s="33">
        <v>7.1716237353850495E-4</v>
      </c>
      <c r="AD45" s="81" t="s">
        <v>2428</v>
      </c>
      <c r="AE45" s="81"/>
      <c r="AF45" s="81"/>
      <c r="AJ45" s="35" t="s">
        <v>282</v>
      </c>
      <c r="AK45" s="33">
        <v>9.5996294953831704E-2</v>
      </c>
      <c r="AP45" s="35" t="s">
        <v>862</v>
      </c>
      <c r="AQ45" s="33">
        <v>1.1236560243261706E-4</v>
      </c>
      <c r="AV45" s="35" t="s">
        <v>914</v>
      </c>
      <c r="AW45" s="33">
        <v>-3.7184445297283386E-4</v>
      </c>
      <c r="AZ45" s="35" t="s">
        <v>732</v>
      </c>
      <c r="BA45" s="33">
        <v>5.0208186122959473E-3</v>
      </c>
      <c r="BD45" s="35" t="s">
        <v>761</v>
      </c>
      <c r="BE45" s="33">
        <v>3.089657818613457E-2</v>
      </c>
    </row>
    <row r="46" spans="2:61" customFormat="1" x14ac:dyDescent="0.25">
      <c r="B46" s="35" t="s">
        <v>265</v>
      </c>
      <c r="C46" s="33">
        <v>0.1745753849586815</v>
      </c>
      <c r="G46" s="35" t="s">
        <v>1008</v>
      </c>
      <c r="H46" s="33">
        <v>-2.4356832438576021E-2</v>
      </c>
      <c r="M46" s="35" t="s">
        <v>410</v>
      </c>
      <c r="N46" s="33">
        <v>-6.4731716840145476E-2</v>
      </c>
      <c r="S46" s="35" t="s">
        <v>904</v>
      </c>
      <c r="T46" s="33">
        <v>6.662132920968036E-8</v>
      </c>
      <c r="X46" s="35" t="s">
        <v>451</v>
      </c>
      <c r="Y46" s="33">
        <v>2.7682467618586285E-2</v>
      </c>
      <c r="AD46" s="34" t="s">
        <v>1823</v>
      </c>
      <c r="AE46" t="s">
        <v>1427</v>
      </c>
      <c r="AJ46" s="35" t="s">
        <v>636</v>
      </c>
      <c r="AK46" s="33">
        <v>2.4507724626941615E-2</v>
      </c>
      <c r="AP46" s="35" t="s">
        <v>870</v>
      </c>
      <c r="AQ46" s="33">
        <v>1.540733587940688E-4</v>
      </c>
      <c r="AV46" s="35" t="s">
        <v>916</v>
      </c>
      <c r="AW46" s="33">
        <v>-3.7184445297283389E-3</v>
      </c>
      <c r="AZ46" s="35" t="s">
        <v>728</v>
      </c>
      <c r="BA46" s="33">
        <v>3.3653054482416081E-2</v>
      </c>
      <c r="BD46" s="35" t="s">
        <v>759</v>
      </c>
      <c r="BE46" s="33">
        <v>7.5326368305038818E-2</v>
      </c>
    </row>
    <row r="47" spans="2:61" customFormat="1" x14ac:dyDescent="0.25">
      <c r="B47" s="35" t="s">
        <v>517</v>
      </c>
      <c r="C47" s="33">
        <v>1.0340101168499764E-3</v>
      </c>
      <c r="G47" s="35" t="s">
        <v>948</v>
      </c>
      <c r="H47" s="33">
        <v>1.2351274466172858E-2</v>
      </c>
      <c r="M47" s="35" t="s">
        <v>393</v>
      </c>
      <c r="N47" s="33">
        <v>-1.2276704917958623E-2</v>
      </c>
      <c r="S47" s="35" t="s">
        <v>876</v>
      </c>
      <c r="T47" s="33">
        <v>3.5994353122846896E-5</v>
      </c>
      <c r="X47" s="35" t="s">
        <v>450</v>
      </c>
      <c r="Y47" s="33">
        <v>4.6328689330587418E-2</v>
      </c>
      <c r="AD47" s="34" t="s">
        <v>1824</v>
      </c>
      <c r="AJ47" s="35" t="s">
        <v>690</v>
      </c>
      <c r="AK47" s="33">
        <v>1.7571576147618517E-3</v>
      </c>
      <c r="AP47" s="35" t="s">
        <v>866</v>
      </c>
      <c r="AQ47" s="33">
        <v>7.5564640937218457E-5</v>
      </c>
      <c r="AV47" s="35" t="s">
        <v>912</v>
      </c>
      <c r="AW47" s="33">
        <v>0</v>
      </c>
      <c r="AZ47" s="35" t="s">
        <v>751</v>
      </c>
      <c r="BA47" s="33">
        <v>-1.4791060236223197E-2</v>
      </c>
      <c r="BD47" s="35" t="s">
        <v>768</v>
      </c>
      <c r="BE47" s="33">
        <v>2.0258122800308004E-2</v>
      </c>
    </row>
    <row r="48" spans="2:61" customFormat="1" x14ac:dyDescent="0.25">
      <c r="B48" s="35" t="s">
        <v>309</v>
      </c>
      <c r="C48" s="33">
        <v>0.17578171986449601</v>
      </c>
      <c r="G48" s="35" t="s">
        <v>1020</v>
      </c>
      <c r="H48" s="33">
        <v>-1.8890211691763449E-2</v>
      </c>
      <c r="M48" s="35" t="s">
        <v>387</v>
      </c>
      <c r="N48" s="33">
        <v>5.2082990561036586E-3</v>
      </c>
      <c r="S48" s="35" t="s">
        <v>908</v>
      </c>
      <c r="T48" s="33">
        <v>-3.2089854907280592E-8</v>
      </c>
      <c r="X48" s="35" t="s">
        <v>456</v>
      </c>
      <c r="Y48" s="33">
        <v>7.1716237353850491E-3</v>
      </c>
      <c r="AD48" s="34" t="s">
        <v>1070</v>
      </c>
      <c r="AE48" t="s">
        <v>468</v>
      </c>
      <c r="AJ48" s="35" t="s">
        <v>638</v>
      </c>
      <c r="AK48" s="33">
        <v>5.1419980726715241E-2</v>
      </c>
      <c r="AP48" s="35" t="s">
        <v>863</v>
      </c>
      <c r="AQ48" s="33">
        <v>9.5191820401431052E-5</v>
      </c>
      <c r="AV48" s="35" t="s">
        <v>917</v>
      </c>
      <c r="AW48" s="33">
        <v>-8.3665001918887625E-3</v>
      </c>
      <c r="AZ48" s="35" t="s">
        <v>1426</v>
      </c>
      <c r="BA48" s="33">
        <v>0.50730148524103347</v>
      </c>
      <c r="BD48" s="35" t="s">
        <v>216</v>
      </c>
      <c r="BE48" s="33">
        <v>1.6182064994315126</v>
      </c>
    </row>
    <row r="49" spans="2:62" customFormat="1" x14ac:dyDescent="0.25">
      <c r="B49" s="35" t="s">
        <v>629</v>
      </c>
      <c r="C49" s="33">
        <v>-0.37844770276709139</v>
      </c>
      <c r="G49" s="35" t="s">
        <v>1426</v>
      </c>
      <c r="H49" s="33">
        <v>-5.5261120429247242E-3</v>
      </c>
      <c r="M49" s="35" t="s">
        <v>376</v>
      </c>
      <c r="N49" s="33">
        <v>1.3764790362559669E-2</v>
      </c>
      <c r="S49" s="35" t="s">
        <v>880</v>
      </c>
      <c r="T49" s="33">
        <v>7.0265620558281104E-5</v>
      </c>
      <c r="X49" s="35" t="s">
        <v>455</v>
      </c>
      <c r="Y49" s="33">
        <v>7.8887861089235543E-3</v>
      </c>
      <c r="AD49" s="34" t="s">
        <v>1066</v>
      </c>
      <c r="AE49" s="35">
        <v>1</v>
      </c>
      <c r="AJ49" s="35" t="s">
        <v>687</v>
      </c>
      <c r="AK49" s="33">
        <v>4.1616890875938596E-2</v>
      </c>
      <c r="AP49" s="35" t="s">
        <v>865</v>
      </c>
      <c r="AQ49" s="33">
        <v>2.5932410867090882E-4</v>
      </c>
      <c r="AV49" s="35" t="s">
        <v>915</v>
      </c>
      <c r="AW49" s="33">
        <v>-7.4368890594566771E-4</v>
      </c>
      <c r="BD49" s="35" t="s">
        <v>773</v>
      </c>
      <c r="BE49" s="33">
        <v>0.12154873680184802</v>
      </c>
    </row>
    <row r="50" spans="2:62" customFormat="1" x14ac:dyDescent="0.25">
      <c r="B50" s="35" t="s">
        <v>274</v>
      </c>
      <c r="C50" s="33">
        <v>-8.5616037675178037E-3</v>
      </c>
      <c r="M50" s="35" t="s">
        <v>355</v>
      </c>
      <c r="N50" s="33">
        <v>0.2258169662182086</v>
      </c>
      <c r="S50" s="35" t="s">
        <v>1426</v>
      </c>
      <c r="T50" s="33">
        <v>1.0645431492551808E-4</v>
      </c>
      <c r="X50" s="35" t="s">
        <v>1426</v>
      </c>
      <c r="Y50" s="33">
        <v>2.6041348143029275</v>
      </c>
      <c r="AJ50" s="35" t="s">
        <v>692</v>
      </c>
      <c r="AK50" s="33">
        <v>1.2947477161403117E-3</v>
      </c>
      <c r="AP50" s="35" t="s">
        <v>883</v>
      </c>
      <c r="AQ50" s="33">
        <v>2.2301382666211551E-4</v>
      </c>
      <c r="AV50" s="35" t="s">
        <v>911</v>
      </c>
      <c r="AW50" s="33">
        <v>3.7184445297283389E-3</v>
      </c>
      <c r="AZ50" s="81" t="s">
        <v>2427</v>
      </c>
      <c r="BA50" s="81"/>
      <c r="BB50" s="81"/>
      <c r="BD50" s="35" t="s">
        <v>128</v>
      </c>
      <c r="BE50" s="33">
        <v>8.8133777945157518E-2</v>
      </c>
    </row>
    <row r="51" spans="2:62" customFormat="1" x14ac:dyDescent="0.25">
      <c r="B51" s="35" t="s">
        <v>272</v>
      </c>
      <c r="C51" s="33">
        <v>1.4628141123076617E-2</v>
      </c>
      <c r="M51" s="35" t="s">
        <v>385</v>
      </c>
      <c r="N51" s="33">
        <v>1.3392769001409404E-2</v>
      </c>
      <c r="AD51" s="34" t="s">
        <v>1428</v>
      </c>
      <c r="AE51" t="s">
        <v>1832</v>
      </c>
      <c r="AF51" s="34"/>
      <c r="AG51" s="34"/>
      <c r="AH51" s="34"/>
      <c r="AI51" s="34"/>
      <c r="AJ51" s="35" t="s">
        <v>691</v>
      </c>
      <c r="AK51" s="33">
        <v>-1.2207621323608654E-2</v>
      </c>
      <c r="AL51" s="34"/>
      <c r="AM51" s="34"/>
      <c r="AN51" s="34"/>
      <c r="AO51" s="34"/>
      <c r="AP51" s="35" t="s">
        <v>899</v>
      </c>
      <c r="AQ51" s="33">
        <v>7.2241014223294948E-5</v>
      </c>
      <c r="AR51" s="34"/>
      <c r="AS51" s="34"/>
      <c r="AT51" s="34"/>
      <c r="AU51" s="34"/>
      <c r="AV51" s="35" t="s">
        <v>745</v>
      </c>
      <c r="AW51" s="33">
        <v>8.6262343732742441E-2</v>
      </c>
      <c r="AY51" s="34"/>
      <c r="AZ51" s="34" t="s">
        <v>1823</v>
      </c>
      <c r="BA51" t="s">
        <v>1427</v>
      </c>
      <c r="BC51" s="34"/>
      <c r="BD51" s="35" t="s">
        <v>867</v>
      </c>
      <c r="BE51" s="33">
        <v>1.4889720258226385E-2</v>
      </c>
      <c r="BF51" s="34"/>
      <c r="BG51" s="34"/>
      <c r="BH51" s="34"/>
      <c r="BI51" s="34"/>
      <c r="BJ51" s="34"/>
    </row>
    <row r="52" spans="2:62" customFormat="1" x14ac:dyDescent="0.25">
      <c r="B52" s="35" t="s">
        <v>147</v>
      </c>
      <c r="C52" s="33">
        <v>0.75600615683369177</v>
      </c>
      <c r="M52" s="35" t="s">
        <v>407</v>
      </c>
      <c r="N52" s="33">
        <v>-5.2082990561036581E-2</v>
      </c>
      <c r="X52" s="81" t="s">
        <v>2428</v>
      </c>
      <c r="Y52" s="81"/>
      <c r="Z52" s="81"/>
      <c r="AD52" s="35" t="s">
        <v>594</v>
      </c>
      <c r="AE52" s="33">
        <v>0.44405591367979053</v>
      </c>
      <c r="AJ52" s="35" t="s">
        <v>686</v>
      </c>
      <c r="AK52" s="33">
        <v>4.2356746713733059E-2</v>
      </c>
      <c r="AP52" s="35" t="s">
        <v>856</v>
      </c>
      <c r="AQ52" s="33">
        <v>1.2462961006644264E-4</v>
      </c>
      <c r="AV52" s="35" t="s">
        <v>1426</v>
      </c>
      <c r="AW52" s="33">
        <v>7.678031018193518E-2</v>
      </c>
      <c r="AZ52" s="34" t="s">
        <v>1824</v>
      </c>
      <c r="BD52" s="35" t="s">
        <v>780</v>
      </c>
      <c r="BE52" s="33">
        <v>2.8563953148434282E-2</v>
      </c>
    </row>
    <row r="53" spans="2:62" customFormat="1" x14ac:dyDescent="0.25">
      <c r="B53" s="35" t="s">
        <v>1269</v>
      </c>
      <c r="C53" s="33">
        <v>0</v>
      </c>
      <c r="M53" s="35" t="s">
        <v>396</v>
      </c>
      <c r="N53" s="33">
        <v>-5.5803204172539186E-2</v>
      </c>
      <c r="X53" s="34" t="s">
        <v>1823</v>
      </c>
      <c r="Y53" t="s">
        <v>1427</v>
      </c>
      <c r="AD53" s="35" t="s">
        <v>596</v>
      </c>
      <c r="AE53" s="33">
        <v>0.19151092277211393</v>
      </c>
      <c r="AJ53" s="35" t="s">
        <v>688</v>
      </c>
      <c r="AK53" s="33">
        <v>3.8657467524760736E-2</v>
      </c>
      <c r="AP53" s="35" t="s">
        <v>890</v>
      </c>
      <c r="AQ53" s="33">
        <v>2.9466938768937828E-4</v>
      </c>
      <c r="AZ53" s="34" t="s">
        <v>1070</v>
      </c>
      <c r="BA53" t="s">
        <v>645</v>
      </c>
      <c r="BD53" s="35" t="s">
        <v>869</v>
      </c>
      <c r="BE53" s="33">
        <v>9.4706724091439924E-3</v>
      </c>
    </row>
    <row r="54" spans="2:62" x14ac:dyDescent="0.25">
      <c r="B54" s="35" t="s">
        <v>1274</v>
      </c>
      <c r="C54" s="33">
        <v>0</v>
      </c>
      <c r="D54"/>
      <c r="G54" s="71"/>
      <c r="H54" s="71"/>
      <c r="I54" s="71"/>
      <c r="J54" s="71"/>
      <c r="K54" s="71"/>
      <c r="M54" s="35" t="s">
        <v>398</v>
      </c>
      <c r="N54" s="33">
        <v>-4.1666392448829269E-2</v>
      </c>
      <c r="O54" s="71"/>
      <c r="P54" s="71"/>
      <c r="Q54" s="71"/>
      <c r="S54" s="71"/>
      <c r="T54" s="71"/>
      <c r="U54" s="71"/>
      <c r="V54" s="71"/>
      <c r="X54" s="34" t="s">
        <v>1824</v>
      </c>
      <c r="Y54"/>
      <c r="Z54"/>
      <c r="AA54" s="71"/>
      <c r="AB54" s="71"/>
      <c r="AD54" s="35" t="s">
        <v>598</v>
      </c>
      <c r="AE54" s="33">
        <v>0.25188363103623862</v>
      </c>
      <c r="AF54"/>
      <c r="AG54" s="71"/>
      <c r="AH54" s="71"/>
      <c r="AJ54" s="35" t="s">
        <v>685</v>
      </c>
      <c r="AK54" s="33">
        <v>5.3824512199547252E-2</v>
      </c>
      <c r="AL54" s="71"/>
      <c r="AM54" s="71"/>
      <c r="AN54" s="71"/>
      <c r="AP54" s="35" t="s">
        <v>888</v>
      </c>
      <c r="AQ54" s="33">
        <v>3.0683823895719011E-4</v>
      </c>
      <c r="AR54" s="71"/>
      <c r="AS54" s="71"/>
      <c r="AT54" s="71"/>
      <c r="AV54"/>
      <c r="AW54"/>
      <c r="AX54"/>
      <c r="AY54" s="71"/>
      <c r="AZ54" s="34" t="s">
        <v>1066</v>
      </c>
      <c r="BA54" s="35">
        <v>1</v>
      </c>
      <c r="BB54"/>
      <c r="BD54" s="35" t="s">
        <v>973</v>
      </c>
      <c r="BE54" s="33">
        <v>3.4438808760523607E-3</v>
      </c>
      <c r="BF54" s="71"/>
      <c r="BH54" s="71"/>
      <c r="BI54" s="71"/>
      <c r="BJ54" s="71"/>
    </row>
    <row r="55" spans="2:62" x14ac:dyDescent="0.25">
      <c r="B55" s="35" t="s">
        <v>121</v>
      </c>
      <c r="C55" s="33">
        <v>1.1975918567223123</v>
      </c>
      <c r="D55"/>
      <c r="G55" s="68"/>
      <c r="H55" s="69"/>
      <c r="I55" s="69"/>
      <c r="M55" s="35" t="s">
        <v>368</v>
      </c>
      <c r="N55" s="33">
        <v>5.6547246894839712E-2</v>
      </c>
      <c r="O55" s="69"/>
      <c r="S55" s="68"/>
      <c r="T55" s="69"/>
      <c r="X55" s="34" t="s">
        <v>1070</v>
      </c>
      <c r="Y55" t="s">
        <v>88</v>
      </c>
      <c r="Z55"/>
      <c r="AD55" s="35" t="s">
        <v>600</v>
      </c>
      <c r="AE55" s="33">
        <v>0.26227642901597836</v>
      </c>
      <c r="AF55"/>
      <c r="AJ55" s="35" t="s">
        <v>689</v>
      </c>
      <c r="AK55" s="33">
        <v>2.7744593917292396E-2</v>
      </c>
      <c r="AL55" s="69"/>
      <c r="AP55" s="35" t="s">
        <v>885</v>
      </c>
      <c r="AQ55" s="33">
        <v>3.5508838847337937E-4</v>
      </c>
      <c r="AR55" s="69"/>
      <c r="AV55" s="68"/>
      <c r="AW55" s="69"/>
      <c r="AX55" s="69"/>
      <c r="AZ55"/>
      <c r="BA55"/>
      <c r="BB55"/>
      <c r="BD55" s="35" t="s">
        <v>781</v>
      </c>
      <c r="BE55" s="33">
        <v>3.4742680602528227E-2</v>
      </c>
      <c r="BF55" s="69"/>
      <c r="BH55" s="68"/>
      <c r="BI55" s="69"/>
      <c r="BJ55" s="69"/>
    </row>
    <row r="56" spans="2:62" x14ac:dyDescent="0.25">
      <c r="B56" s="35" t="s">
        <v>229</v>
      </c>
      <c r="C56" s="33">
        <v>6.210488411892999E-2</v>
      </c>
      <c r="D56"/>
      <c r="G56" s="68"/>
      <c r="H56" s="69"/>
      <c r="I56" s="69"/>
      <c r="M56" s="35" t="s">
        <v>386</v>
      </c>
      <c r="N56" s="33">
        <v>7.4404272230052266E-3</v>
      </c>
      <c r="O56" s="69"/>
      <c r="S56" s="68"/>
      <c r="T56" s="69"/>
      <c r="X56" s="34" t="s">
        <v>1066</v>
      </c>
      <c r="Y56" s="35">
        <v>1</v>
      </c>
      <c r="Z56"/>
      <c r="AD56" s="35" t="s">
        <v>1197</v>
      </c>
      <c r="AE56" s="33">
        <v>-0.37791992653599193</v>
      </c>
      <c r="AF56"/>
      <c r="AJ56" s="35" t="s">
        <v>179</v>
      </c>
      <c r="AK56" s="33">
        <v>7.9349538603456241E-2</v>
      </c>
      <c r="AL56" s="69"/>
      <c r="AP56" s="35" t="s">
        <v>1426</v>
      </c>
      <c r="AQ56" s="33">
        <v>1.6644575177586353E-3</v>
      </c>
      <c r="AR56" s="69"/>
      <c r="AV56" s="68"/>
      <c r="AW56" s="69"/>
      <c r="AX56" s="69"/>
      <c r="AZ56" s="34" t="s">
        <v>1428</v>
      </c>
      <c r="BA56" t="s">
        <v>1832</v>
      </c>
      <c r="BB56" s="34"/>
      <c r="BC56" s="76"/>
      <c r="BD56" s="35" t="s">
        <v>774</v>
      </c>
      <c r="BE56" s="33">
        <v>5.0847888228773085E-2</v>
      </c>
      <c r="BF56" s="78"/>
      <c r="BG56" s="76"/>
      <c r="BH56" s="77"/>
      <c r="BI56" s="78"/>
      <c r="BJ56" s="78"/>
    </row>
    <row r="57" spans="2:62" x14ac:dyDescent="0.25">
      <c r="B57" s="35" t="s">
        <v>244</v>
      </c>
      <c r="C57" s="33">
        <v>6.3828006825482578E-2</v>
      </c>
      <c r="D57"/>
      <c r="G57" s="68"/>
      <c r="H57" s="69"/>
      <c r="I57" s="69"/>
      <c r="M57" s="35" t="s">
        <v>408</v>
      </c>
      <c r="N57" s="33">
        <v>-7.7008421758104087E-2</v>
      </c>
      <c r="O57" s="69"/>
      <c r="S57" s="68"/>
      <c r="T57" s="69"/>
      <c r="X57"/>
      <c r="Y57"/>
      <c r="Z57"/>
      <c r="AD57" s="35" t="s">
        <v>1226</v>
      </c>
      <c r="AE57" s="33">
        <v>0.18452608856462374</v>
      </c>
      <c r="AF57"/>
      <c r="AJ57" s="35" t="s">
        <v>693</v>
      </c>
      <c r="AK57" s="33">
        <v>7.1766016266062993E-2</v>
      </c>
      <c r="AL57" s="69"/>
      <c r="AP57" s="68"/>
      <c r="AQ57" s="69"/>
      <c r="AR57" s="69"/>
      <c r="AV57" s="68"/>
      <c r="AW57" s="69"/>
      <c r="AX57" s="69"/>
      <c r="AZ57" s="35" t="s">
        <v>733</v>
      </c>
      <c r="BA57" s="33">
        <v>0.1328888558654438</v>
      </c>
      <c r="BB57"/>
      <c r="BD57" s="35" t="s">
        <v>782</v>
      </c>
      <c r="BE57" s="33">
        <v>3.6363330426552869E-2</v>
      </c>
      <c r="BF57" s="69"/>
      <c r="BH57" s="68"/>
      <c r="BI57" s="69"/>
      <c r="BJ57" s="69"/>
    </row>
    <row r="58" spans="2:62" x14ac:dyDescent="0.25">
      <c r="B58" s="35" t="s">
        <v>249</v>
      </c>
      <c r="C58" s="33">
        <v>0.17256491987278497</v>
      </c>
      <c r="D58"/>
      <c r="G58" s="68"/>
      <c r="H58" s="69"/>
      <c r="I58" s="69"/>
      <c r="M58" s="35" t="s">
        <v>1426</v>
      </c>
      <c r="N58" s="33">
        <v>0.73128910371180689</v>
      </c>
      <c r="O58" s="69"/>
      <c r="S58" s="68"/>
      <c r="T58" s="69"/>
      <c r="X58" s="34" t="s">
        <v>1428</v>
      </c>
      <c r="Y58" t="s">
        <v>1832</v>
      </c>
      <c r="Z58" s="34"/>
      <c r="AA58" s="76"/>
      <c r="AB58" s="76"/>
      <c r="AC58" s="76"/>
      <c r="AD58" s="35" t="s">
        <v>1228</v>
      </c>
      <c r="AE58" s="33">
        <v>1.4536416131306058E-3</v>
      </c>
      <c r="AF58"/>
      <c r="AG58" s="76"/>
      <c r="AH58" s="76"/>
      <c r="AI58" s="76"/>
      <c r="AJ58" s="35" t="s">
        <v>224</v>
      </c>
      <c r="AK58" s="33">
        <v>7.8609682765661798E-2</v>
      </c>
      <c r="AL58" s="78"/>
      <c r="AM58" s="76"/>
      <c r="AN58" s="76"/>
      <c r="AO58" s="76"/>
      <c r="AP58" s="77"/>
      <c r="AQ58" s="78"/>
      <c r="AR58" s="78"/>
      <c r="AS58" s="76"/>
      <c r="AT58" s="76"/>
      <c r="AU58" s="76"/>
      <c r="AV58" s="77"/>
      <c r="AW58" s="78"/>
      <c r="AX58" s="78"/>
      <c r="AY58" s="76"/>
      <c r="AZ58" s="35" t="s">
        <v>950</v>
      </c>
      <c r="BA58" s="33">
        <v>8.8759931197372438E-2</v>
      </c>
      <c r="BB58"/>
      <c r="BC58" s="76"/>
      <c r="BD58" s="35" t="s">
        <v>882</v>
      </c>
      <c r="BE58" s="33">
        <v>1.6712951310254104E-2</v>
      </c>
      <c r="BF58" s="78"/>
      <c r="BG58" s="76"/>
      <c r="BH58" s="77"/>
      <c r="BI58" s="78"/>
      <c r="BJ58" s="78"/>
    </row>
    <row r="59" spans="2:62" x14ac:dyDescent="0.25">
      <c r="B59" s="35" t="s">
        <v>256</v>
      </c>
      <c r="C59" s="33">
        <v>0.1485510313467987</v>
      </c>
      <c r="D59"/>
      <c r="G59" s="68"/>
      <c r="H59" s="69"/>
      <c r="I59" s="69"/>
      <c r="M59"/>
      <c r="N59"/>
      <c r="O59" s="69"/>
      <c r="S59" s="68"/>
      <c r="T59" s="69"/>
      <c r="X59" s="35" t="s">
        <v>80</v>
      </c>
      <c r="Y59" s="33">
        <v>1.6136153404616358E-2</v>
      </c>
      <c r="Z59"/>
      <c r="AD59" s="35" t="s">
        <v>1273</v>
      </c>
      <c r="AE59" s="33">
        <v>0</v>
      </c>
      <c r="AF59"/>
      <c r="AJ59" s="35" t="s">
        <v>212</v>
      </c>
      <c r="AK59" s="33">
        <v>9.026241221092457E-2</v>
      </c>
      <c r="AL59" s="69"/>
      <c r="AP59" s="68"/>
      <c r="AQ59" s="69"/>
      <c r="AR59" s="69"/>
      <c r="AV59" s="68"/>
      <c r="AW59" s="69"/>
      <c r="AX59" s="69"/>
      <c r="AZ59" s="35" t="s">
        <v>951</v>
      </c>
      <c r="BA59" s="33">
        <v>5.8960694244394304E-2</v>
      </c>
      <c r="BB59"/>
      <c r="BD59" s="35" t="s">
        <v>868</v>
      </c>
      <c r="BE59" s="33">
        <v>1.8029729292274123E-2</v>
      </c>
      <c r="BF59" s="69"/>
      <c r="BH59" s="68"/>
      <c r="BI59" s="69"/>
      <c r="BJ59" s="69"/>
    </row>
    <row r="60" spans="2:62" x14ac:dyDescent="0.25">
      <c r="B60" s="35" t="s">
        <v>1426</v>
      </c>
      <c r="C60" s="33">
        <v>2.5829371639335879</v>
      </c>
      <c r="D60"/>
      <c r="G60" s="68"/>
      <c r="H60" s="69"/>
      <c r="I60" s="69"/>
      <c r="M60"/>
      <c r="N60"/>
      <c r="O60" s="69"/>
      <c r="S60" s="68"/>
      <c r="T60" s="69"/>
      <c r="X60" s="35" t="s">
        <v>527</v>
      </c>
      <c r="Y60" s="33">
        <v>1.2857916309730155E-5</v>
      </c>
      <c r="Z60"/>
      <c r="AD60" s="35" t="s">
        <v>1277</v>
      </c>
      <c r="AE60" s="33">
        <v>0</v>
      </c>
      <c r="AF60"/>
      <c r="AJ60" s="35" t="s">
        <v>206</v>
      </c>
      <c r="AK60" s="33">
        <v>8.8782700535335643E-2</v>
      </c>
      <c r="AL60" s="69"/>
      <c r="AP60" s="68"/>
      <c r="AQ60" s="69"/>
      <c r="AR60" s="69"/>
      <c r="AV60" s="68"/>
      <c r="AW60" s="69"/>
      <c r="AX60" s="69"/>
      <c r="AZ60" s="35" t="s">
        <v>802</v>
      </c>
      <c r="BA60" s="33">
        <v>-4.8745079925017944E-3</v>
      </c>
      <c r="BB60"/>
      <c r="BD60" s="35" t="s">
        <v>894</v>
      </c>
      <c r="BE60" s="33">
        <v>9.1161552601386007E-3</v>
      </c>
      <c r="BF60" s="69"/>
      <c r="BH60" s="68"/>
      <c r="BI60" s="69"/>
      <c r="BJ60" s="69"/>
    </row>
    <row r="61" spans="2:62" x14ac:dyDescent="0.25">
      <c r="B61" s="68"/>
      <c r="C61" s="69"/>
      <c r="D61"/>
      <c r="G61" s="68"/>
      <c r="H61" s="69"/>
      <c r="I61" s="69"/>
      <c r="M61" s="81" t="s">
        <v>2428</v>
      </c>
      <c r="N61" s="81"/>
      <c r="O61" s="81"/>
      <c r="S61" s="68"/>
      <c r="T61" s="69"/>
      <c r="X61" s="35" t="s">
        <v>311</v>
      </c>
      <c r="Y61" s="33">
        <v>-2.6409962389921677E-2</v>
      </c>
      <c r="Z61"/>
      <c r="AD61" s="35" t="s">
        <v>938</v>
      </c>
      <c r="AE61" s="33">
        <v>9.8437587247656139E-2</v>
      </c>
      <c r="AF61"/>
      <c r="AJ61" s="35" t="s">
        <v>615</v>
      </c>
      <c r="AK61" s="33">
        <v>3.743670539239987E-2</v>
      </c>
      <c r="AL61" s="69"/>
      <c r="AP61" s="68"/>
      <c r="AQ61" s="69"/>
      <c r="AR61" s="69"/>
      <c r="AV61" s="68"/>
      <c r="AW61" s="69"/>
      <c r="AX61" s="69"/>
      <c r="AZ61" s="35" t="s">
        <v>1201</v>
      </c>
      <c r="BA61" s="33">
        <v>-3.2830112983626515E-2</v>
      </c>
      <c r="BB61"/>
      <c r="BD61" s="35" t="s">
        <v>934</v>
      </c>
      <c r="BE61" s="33">
        <v>8.8122834181339829E-3</v>
      </c>
      <c r="BF61" s="69"/>
      <c r="BH61" s="68"/>
      <c r="BI61" s="69"/>
      <c r="BJ61" s="69"/>
    </row>
    <row r="62" spans="2:62" x14ac:dyDescent="0.25">
      <c r="B62" s="68"/>
      <c r="C62" s="69"/>
      <c r="D62"/>
      <c r="G62" s="68"/>
      <c r="H62" s="69"/>
      <c r="I62" s="69"/>
      <c r="M62" s="34" t="s">
        <v>1823</v>
      </c>
      <c r="N62" t="s">
        <v>1427</v>
      </c>
      <c r="O62"/>
      <c r="S62" s="68"/>
      <c r="T62" s="69"/>
      <c r="X62" s="35" t="s">
        <v>526</v>
      </c>
      <c r="Y62" s="33">
        <v>1.0779576485682317E-3</v>
      </c>
      <c r="Z62"/>
      <c r="AD62" s="35" t="s">
        <v>1011</v>
      </c>
      <c r="AE62" s="33">
        <v>-3.4957593204579251E-2</v>
      </c>
      <c r="AF62"/>
      <c r="AJ62" s="35" t="s">
        <v>1426</v>
      </c>
      <c r="AK62" s="33">
        <v>1.5792727795833637</v>
      </c>
      <c r="AL62" s="69"/>
      <c r="AP62" s="68"/>
      <c r="AQ62" s="69"/>
      <c r="AR62" s="69"/>
      <c r="AV62" s="68"/>
      <c r="AW62" s="69"/>
      <c r="AX62" s="69"/>
      <c r="AZ62" s="35" t="s">
        <v>1256</v>
      </c>
      <c r="BA62" s="33">
        <v>-5.4017318171177367E-5</v>
      </c>
      <c r="BB62"/>
      <c r="BD62" s="35" t="s">
        <v>940</v>
      </c>
      <c r="BE62" s="33">
        <v>8.5084115761293617E-3</v>
      </c>
      <c r="BF62" s="69"/>
      <c r="BH62" s="68"/>
      <c r="BI62" s="69"/>
      <c r="BJ62" s="69"/>
    </row>
    <row r="63" spans="2:62" x14ac:dyDescent="0.25">
      <c r="B63" s="68"/>
      <c r="C63" s="69"/>
      <c r="D63"/>
      <c r="G63" s="68"/>
      <c r="H63" s="69"/>
      <c r="I63" s="69"/>
      <c r="M63" s="34" t="s">
        <v>1824</v>
      </c>
      <c r="N63"/>
      <c r="O63"/>
      <c r="S63" s="68"/>
      <c r="T63" s="69"/>
      <c r="X63" s="35" t="s">
        <v>528</v>
      </c>
      <c r="Y63" s="33">
        <v>-5.9267820243133859E-2</v>
      </c>
      <c r="Z63"/>
      <c r="AD63" s="35" t="s">
        <v>531</v>
      </c>
      <c r="AE63" s="33">
        <v>6.9781739042247609E-3</v>
      </c>
      <c r="AF63"/>
      <c r="AJ63"/>
      <c r="AK63"/>
      <c r="AL63" s="69"/>
      <c r="AP63" s="68"/>
      <c r="AQ63" s="69"/>
      <c r="AR63" s="69"/>
      <c r="AV63" s="68"/>
      <c r="AW63" s="69"/>
      <c r="AX63" s="69"/>
      <c r="AZ63" s="35" t="s">
        <v>1261</v>
      </c>
      <c r="BA63" s="33">
        <v>-4.7358532315980709E-2</v>
      </c>
      <c r="BB63"/>
      <c r="BD63" s="35" t="s">
        <v>860</v>
      </c>
      <c r="BE63" s="33">
        <v>4.4973032616683777E-2</v>
      </c>
      <c r="BF63" s="69"/>
      <c r="BH63" s="68"/>
      <c r="BI63" s="69"/>
      <c r="BJ63" s="69"/>
    </row>
    <row r="64" spans="2:62" x14ac:dyDescent="0.25">
      <c r="B64" s="68"/>
      <c r="C64" s="69"/>
      <c r="D64"/>
      <c r="G64" s="68"/>
      <c r="H64" s="69"/>
      <c r="I64" s="69"/>
      <c r="M64" s="34" t="s">
        <v>1070</v>
      </c>
      <c r="N64" t="s">
        <v>350</v>
      </c>
      <c r="O64"/>
      <c r="S64" s="68"/>
      <c r="T64" s="69"/>
      <c r="X64" s="35" t="s">
        <v>1195</v>
      </c>
      <c r="Y64" s="33">
        <v>1.4343247470770096E-2</v>
      </c>
      <c r="Z64"/>
      <c r="AD64" s="35" t="s">
        <v>533</v>
      </c>
      <c r="AE64" s="33">
        <v>0</v>
      </c>
      <c r="AF64"/>
      <c r="AJ64" s="81" t="s">
        <v>2428</v>
      </c>
      <c r="AK64" s="81"/>
      <c r="AL64" s="81"/>
      <c r="AP64" s="68"/>
      <c r="AQ64" s="69"/>
      <c r="AR64" s="69"/>
      <c r="AV64" s="68"/>
      <c r="AW64" s="69"/>
      <c r="AX64" s="69"/>
      <c r="AZ64" s="35" t="s">
        <v>1264</v>
      </c>
      <c r="BA64" s="33">
        <v>2.6868164465799933E-2</v>
      </c>
      <c r="BB64"/>
      <c r="BD64" s="35" t="s">
        <v>855</v>
      </c>
      <c r="BE64" s="33">
        <v>5.560854708684547E-2</v>
      </c>
      <c r="BF64" s="69"/>
      <c r="BH64" s="68"/>
      <c r="BI64" s="69"/>
      <c r="BJ64" s="69"/>
    </row>
    <row r="65" spans="2:62" x14ac:dyDescent="0.25">
      <c r="B65" s="68"/>
      <c r="C65" s="69"/>
      <c r="D65"/>
      <c r="G65" s="68"/>
      <c r="H65" s="69"/>
      <c r="I65" s="69"/>
      <c r="M65" s="34" t="s">
        <v>1066</v>
      </c>
      <c r="N65" s="35">
        <v>1</v>
      </c>
      <c r="O65"/>
      <c r="S65" s="68"/>
      <c r="T65" s="69"/>
      <c r="X65" s="35" t="s">
        <v>1254</v>
      </c>
      <c r="Y65" s="33">
        <v>1.698443310046522E-4</v>
      </c>
      <c r="Z65"/>
      <c r="AD65" s="35" t="s">
        <v>568</v>
      </c>
      <c r="AE65" s="33">
        <v>-9.3632697521050565E-2</v>
      </c>
      <c r="AF65"/>
      <c r="AJ65" s="34" t="s">
        <v>1823</v>
      </c>
      <c r="AK65" t="s">
        <v>1427</v>
      </c>
      <c r="AL65"/>
      <c r="AP65" s="68"/>
      <c r="AQ65" s="69"/>
      <c r="AR65" s="69"/>
      <c r="AV65" s="68"/>
      <c r="AW65" s="69"/>
      <c r="AX65" s="69"/>
      <c r="AZ65" s="35" t="s">
        <v>1267</v>
      </c>
      <c r="BA65" s="33">
        <v>0.10095916344724826</v>
      </c>
      <c r="BB65"/>
      <c r="BD65" s="35" t="s">
        <v>778</v>
      </c>
      <c r="BE65" s="33">
        <v>5.1860794368788481E-2</v>
      </c>
      <c r="BF65" s="69"/>
      <c r="BH65" s="68"/>
      <c r="BI65" s="69"/>
      <c r="BJ65" s="69"/>
    </row>
    <row r="66" spans="2:62" x14ac:dyDescent="0.25">
      <c r="B66" s="68"/>
      <c r="C66" s="69"/>
      <c r="D66"/>
      <c r="G66" s="68"/>
      <c r="H66" s="69"/>
      <c r="I66" s="69"/>
      <c r="M66"/>
      <c r="N66"/>
      <c r="O66"/>
      <c r="S66" s="68"/>
      <c r="T66" s="69"/>
      <c r="X66" s="35" t="s">
        <v>514</v>
      </c>
      <c r="Y66" s="33">
        <v>0.12386667146187696</v>
      </c>
      <c r="Z66"/>
      <c r="AD66" s="35" t="s">
        <v>572</v>
      </c>
      <c r="AE66" s="33">
        <v>-9.8560734232684813E-2</v>
      </c>
      <c r="AF66"/>
      <c r="AJ66" s="34" t="s">
        <v>1824</v>
      </c>
      <c r="AK66"/>
      <c r="AL66"/>
      <c r="AP66" s="68"/>
      <c r="AQ66" s="69"/>
      <c r="AR66" s="69"/>
      <c r="AV66" s="68"/>
      <c r="AW66" s="69"/>
      <c r="AX66" s="69"/>
      <c r="AZ66" s="35" t="s">
        <v>1272</v>
      </c>
      <c r="BA66" s="33">
        <v>2.814472895781512E-2</v>
      </c>
      <c r="BB66"/>
      <c r="BD66" s="35" t="s">
        <v>779</v>
      </c>
      <c r="BE66" s="33">
        <v>6.1483402698934791E-2</v>
      </c>
      <c r="BF66" s="69"/>
      <c r="BH66" s="68"/>
      <c r="BI66" s="69"/>
      <c r="BJ66" s="69"/>
    </row>
    <row r="67" spans="2:62" x14ac:dyDescent="0.25">
      <c r="B67" s="68"/>
      <c r="C67" s="69"/>
      <c r="D67"/>
      <c r="G67" s="68"/>
      <c r="H67" s="69"/>
      <c r="I67" s="69"/>
      <c r="M67" s="34" t="s">
        <v>1428</v>
      </c>
      <c r="N67" t="s">
        <v>1832</v>
      </c>
      <c r="O67" s="34"/>
      <c r="P67" s="76"/>
      <c r="Q67" s="76"/>
      <c r="R67" s="76"/>
      <c r="S67" s="77"/>
      <c r="T67" s="78"/>
      <c r="U67" s="76"/>
      <c r="V67" s="76"/>
      <c r="W67" s="76"/>
      <c r="X67" s="35" t="s">
        <v>518</v>
      </c>
      <c r="Y67" s="33">
        <v>3.2989469182771222E-2</v>
      </c>
      <c r="Z67"/>
      <c r="AA67" s="76"/>
      <c r="AB67" s="76"/>
      <c r="AC67" s="76"/>
      <c r="AD67" s="35" t="s">
        <v>540</v>
      </c>
      <c r="AE67" s="33">
        <v>-7.8848587386147848E-2</v>
      </c>
      <c r="AF67"/>
      <c r="AG67" s="76"/>
      <c r="AH67" s="76"/>
      <c r="AI67" s="76"/>
      <c r="AJ67" s="34" t="s">
        <v>1070</v>
      </c>
      <c r="AK67" t="s">
        <v>17</v>
      </c>
      <c r="AL67"/>
      <c r="AM67" s="76"/>
      <c r="AN67" s="76"/>
      <c r="AO67" s="76"/>
      <c r="AP67" s="77"/>
      <c r="AQ67" s="78"/>
      <c r="AR67" s="78"/>
      <c r="AS67" s="76"/>
      <c r="AT67" s="76"/>
      <c r="AU67" s="76"/>
      <c r="AV67" s="77"/>
      <c r="AW67" s="78"/>
      <c r="AX67" s="78"/>
      <c r="AY67" s="76"/>
      <c r="AZ67" s="35" t="s">
        <v>1276</v>
      </c>
      <c r="BA67" s="33">
        <v>1.8788926199860095E-2</v>
      </c>
      <c r="BB67"/>
      <c r="BC67" s="76"/>
      <c r="BD67" s="35" t="s">
        <v>776</v>
      </c>
      <c r="BE67" s="33">
        <v>5.7836940594879351E-2</v>
      </c>
      <c r="BF67" s="78"/>
      <c r="BG67" s="76"/>
      <c r="BH67" s="77"/>
      <c r="BI67" s="78"/>
      <c r="BJ67" s="78"/>
    </row>
    <row r="68" spans="2:62" x14ac:dyDescent="0.25">
      <c r="B68" s="68"/>
      <c r="C68" s="69"/>
      <c r="D68"/>
      <c r="G68" s="68"/>
      <c r="H68" s="69"/>
      <c r="I68" s="69"/>
      <c r="M68" s="35" t="s">
        <v>500</v>
      </c>
      <c r="N68" s="33">
        <v>0.30513192041544435</v>
      </c>
      <c r="O68"/>
      <c r="S68" s="68"/>
      <c r="T68" s="69"/>
      <c r="X68" s="35" t="s">
        <v>523</v>
      </c>
      <c r="Y68" s="33">
        <v>1.0719231184200892E-2</v>
      </c>
      <c r="Z68"/>
      <c r="AD68" s="35" t="s">
        <v>577</v>
      </c>
      <c r="AE68" s="33">
        <v>0.11365941790569956</v>
      </c>
      <c r="AF68" s="69"/>
      <c r="AJ68" s="34" t="s">
        <v>1066</v>
      </c>
      <c r="AK68" s="35">
        <v>1</v>
      </c>
      <c r="AL68"/>
      <c r="AP68" s="68"/>
      <c r="AQ68" s="69"/>
      <c r="AR68" s="69"/>
      <c r="AV68" s="68"/>
      <c r="AW68" s="69"/>
      <c r="AX68" s="69"/>
      <c r="AZ68" s="35" t="s">
        <v>1290</v>
      </c>
      <c r="BA68" s="33">
        <v>6.6899015563835198E-3</v>
      </c>
      <c r="BB68"/>
      <c r="BD68" s="35" t="s">
        <v>892</v>
      </c>
      <c r="BE68" s="33">
        <v>2.0055541572304925E-2</v>
      </c>
      <c r="BF68" s="69"/>
      <c r="BH68" s="68"/>
      <c r="BI68" s="69"/>
      <c r="BJ68" s="69"/>
    </row>
    <row r="69" spans="2:62" x14ac:dyDescent="0.25">
      <c r="B69" s="68"/>
      <c r="C69" s="69"/>
      <c r="D69"/>
      <c r="G69" s="68"/>
      <c r="H69" s="69"/>
      <c r="I69" s="69"/>
      <c r="M69" s="35" t="s">
        <v>503</v>
      </c>
      <c r="N69" s="33">
        <v>0.22923956274079102</v>
      </c>
      <c r="O69"/>
      <c r="S69" s="68"/>
      <c r="T69" s="69"/>
      <c r="X69" s="35" t="s">
        <v>524</v>
      </c>
      <c r="Y69" s="33">
        <v>6.6697438479472217E-3</v>
      </c>
      <c r="Z69"/>
      <c r="AD69" s="35" t="s">
        <v>580</v>
      </c>
      <c r="AE69" s="33">
        <v>9.0600003721561781E-2</v>
      </c>
      <c r="AF69" s="69"/>
      <c r="AJ69"/>
      <c r="AK69"/>
      <c r="AL69"/>
      <c r="AP69" s="68"/>
      <c r="AQ69" s="69"/>
      <c r="AR69" s="69"/>
      <c r="AV69" s="68"/>
      <c r="AW69" s="69"/>
      <c r="AX69" s="69"/>
      <c r="AZ69" s="35" t="s">
        <v>1293</v>
      </c>
      <c r="BA69" s="33">
        <v>4.9543266901331096E-2</v>
      </c>
      <c r="BB69"/>
      <c r="BD69" s="35" t="s">
        <v>864</v>
      </c>
      <c r="BE69" s="33">
        <v>4.1731732968634486E-2</v>
      </c>
      <c r="BF69" s="69"/>
      <c r="BH69" s="68"/>
      <c r="BI69" s="69"/>
      <c r="BJ69" s="69"/>
    </row>
    <row r="70" spans="2:62" x14ac:dyDescent="0.25">
      <c r="B70" s="68"/>
      <c r="C70" s="69"/>
      <c r="D70"/>
      <c r="G70" s="68"/>
      <c r="H70" s="69"/>
      <c r="I70" s="69"/>
      <c r="M70" s="35" t="s">
        <v>508</v>
      </c>
      <c r="N70" s="33">
        <v>0.24352518300896109</v>
      </c>
      <c r="O70"/>
      <c r="S70" s="68"/>
      <c r="T70" s="69"/>
      <c r="X70" s="35" t="s">
        <v>520</v>
      </c>
      <c r="Y70" s="33">
        <v>1.8341795581854857E-2</v>
      </c>
      <c r="Z70"/>
      <c r="AD70" s="35" t="s">
        <v>971</v>
      </c>
      <c r="AE70" s="33">
        <v>0.21415462503706204</v>
      </c>
      <c r="AF70" s="69"/>
      <c r="AJ70" s="34" t="s">
        <v>1428</v>
      </c>
      <c r="AK70" t="s">
        <v>1832</v>
      </c>
      <c r="AL70" s="34"/>
      <c r="AM70" s="76"/>
      <c r="AN70" s="76"/>
      <c r="AO70" s="76"/>
      <c r="AP70" s="77"/>
      <c r="AQ70" s="78"/>
      <c r="AR70" s="78"/>
      <c r="AS70" s="76"/>
      <c r="AT70" s="76"/>
      <c r="AU70" s="76"/>
      <c r="AV70" s="77"/>
      <c r="AW70" s="78"/>
      <c r="AX70" s="78"/>
      <c r="AY70" s="76"/>
      <c r="AZ70" s="35" t="s">
        <v>737</v>
      </c>
      <c r="BA70" s="33">
        <v>5.8350054142898861E-3</v>
      </c>
      <c r="BB70"/>
      <c r="BC70" s="76"/>
      <c r="BD70" s="35" t="s">
        <v>893</v>
      </c>
      <c r="BE70" s="33">
        <v>1.2661326750192501E-2</v>
      </c>
      <c r="BF70" s="78"/>
      <c r="BG70" s="76"/>
      <c r="BH70" s="77"/>
      <c r="BI70" s="78"/>
      <c r="BJ70" s="78"/>
    </row>
    <row r="71" spans="2:62" x14ac:dyDescent="0.25">
      <c r="B71" s="68"/>
      <c r="C71" s="69"/>
      <c r="D71"/>
      <c r="G71" s="68"/>
      <c r="H71" s="69"/>
      <c r="I71" s="69"/>
      <c r="M71" s="35" t="s">
        <v>837</v>
      </c>
      <c r="N71" s="33">
        <v>-4.0178307004228218E-2</v>
      </c>
      <c r="O71"/>
      <c r="S71" s="68"/>
      <c r="T71" s="69"/>
      <c r="X71" s="35" t="s">
        <v>1426</v>
      </c>
      <c r="Y71" s="33">
        <v>0.13864918939686469</v>
      </c>
      <c r="Z71"/>
      <c r="AD71" s="35" t="s">
        <v>1013</v>
      </c>
      <c r="AE71" s="33">
        <v>-6.5191187327458613E-2</v>
      </c>
      <c r="AF71" s="69"/>
      <c r="AJ71" s="35" t="s">
        <v>546</v>
      </c>
      <c r="AK71" s="33">
        <v>-5.3765621577874928E-3</v>
      </c>
      <c r="AL71"/>
      <c r="AP71" s="68"/>
      <c r="AQ71" s="69"/>
      <c r="AR71" s="69"/>
      <c r="AV71" s="68"/>
      <c r="AW71" s="69"/>
      <c r="AX71" s="69"/>
      <c r="AZ71" s="35" t="s">
        <v>922</v>
      </c>
      <c r="BA71" s="33">
        <v>-8.8531604620573141E-5</v>
      </c>
      <c r="BB71"/>
      <c r="BD71" s="35" t="s">
        <v>279</v>
      </c>
      <c r="BE71" s="33">
        <v>0.12195389925785419</v>
      </c>
      <c r="BF71" s="69"/>
      <c r="BH71" s="68"/>
      <c r="BI71" s="69"/>
      <c r="BJ71" s="69"/>
    </row>
    <row r="72" spans="2:62" x14ac:dyDescent="0.25">
      <c r="B72" s="68"/>
      <c r="C72" s="69"/>
      <c r="D72"/>
      <c r="G72" s="68"/>
      <c r="H72" s="69"/>
      <c r="I72" s="69"/>
      <c r="M72" s="35" t="s">
        <v>783</v>
      </c>
      <c r="N72" s="33">
        <v>2.232128166901568E-3</v>
      </c>
      <c r="O72"/>
      <c r="S72" s="68"/>
      <c r="T72" s="69"/>
      <c r="X72"/>
      <c r="Y72"/>
      <c r="Z72"/>
      <c r="AD72" s="35" t="s">
        <v>982</v>
      </c>
      <c r="AE72" s="33">
        <v>0.18895996326799597</v>
      </c>
      <c r="AF72" s="69"/>
      <c r="AJ72" s="35" t="s">
        <v>821</v>
      </c>
      <c r="AK72" s="33">
        <v>-7.2567775712020013E-2</v>
      </c>
      <c r="AL72"/>
      <c r="AP72" s="68"/>
      <c r="AQ72" s="69"/>
      <c r="AR72" s="69"/>
      <c r="AV72" s="68"/>
      <c r="AW72" s="69"/>
      <c r="AX72" s="69"/>
      <c r="AZ72" s="35" t="s">
        <v>919</v>
      </c>
      <c r="BA72" s="33">
        <v>-1.2647372088653304E-5</v>
      </c>
      <c r="BB72"/>
      <c r="BD72" s="35" t="s">
        <v>974</v>
      </c>
      <c r="BE72" s="33">
        <v>4.5985938756699166E-2</v>
      </c>
      <c r="BF72" s="69"/>
      <c r="BH72" s="68"/>
      <c r="BI72" s="69"/>
      <c r="BJ72" s="69"/>
    </row>
    <row r="73" spans="2:62" x14ac:dyDescent="0.25">
      <c r="B73" s="68"/>
      <c r="C73" s="69"/>
      <c r="D73"/>
      <c r="G73" s="68"/>
      <c r="H73" s="69"/>
      <c r="I73" s="69"/>
      <c r="M73" s="35" t="s">
        <v>789</v>
      </c>
      <c r="N73" s="33">
        <v>-1.6740961251761758E-3</v>
      </c>
      <c r="O73"/>
      <c r="S73" s="68"/>
      <c r="T73" s="69"/>
      <c r="X73"/>
      <c r="Y73"/>
      <c r="Z73"/>
      <c r="AD73" s="35" t="s">
        <v>1015</v>
      </c>
      <c r="AE73" s="33">
        <v>-9.4479981633997984E-2</v>
      </c>
      <c r="AF73" s="69"/>
      <c r="AJ73" s="35" t="s">
        <v>436</v>
      </c>
      <c r="AK73" s="33">
        <v>-0.14141412702855183</v>
      </c>
      <c r="AL73"/>
      <c r="AP73" s="68"/>
      <c r="AQ73" s="69"/>
      <c r="AR73" s="69"/>
      <c r="AV73" s="68"/>
      <c r="AW73" s="69"/>
      <c r="AX73" s="69"/>
      <c r="AZ73" s="35" t="s">
        <v>921</v>
      </c>
      <c r="BA73" s="33">
        <v>-1.2647372088653304E-5</v>
      </c>
      <c r="BB73"/>
      <c r="BD73" s="35" t="s">
        <v>217</v>
      </c>
      <c r="BE73" s="33">
        <v>9.3592527337422973E-2</v>
      </c>
      <c r="BF73" s="69"/>
      <c r="BH73" s="68"/>
      <c r="BI73" s="69"/>
      <c r="BJ73" s="69"/>
    </row>
    <row r="74" spans="2:62" x14ac:dyDescent="0.25">
      <c r="B74" s="68"/>
      <c r="C74" s="69"/>
      <c r="D74"/>
      <c r="G74" s="68"/>
      <c r="H74" s="69"/>
      <c r="I74" s="69"/>
      <c r="M74" s="35" t="s">
        <v>681</v>
      </c>
      <c r="N74" s="33">
        <v>0.10881624813645142</v>
      </c>
      <c r="O74"/>
      <c r="S74" s="68"/>
      <c r="T74" s="69"/>
      <c r="X74"/>
      <c r="Y74"/>
      <c r="Z74"/>
      <c r="AD74" s="35" t="s">
        <v>586</v>
      </c>
      <c r="AE74" s="33">
        <v>0.28160209780767093</v>
      </c>
      <c r="AF74" s="69"/>
      <c r="AJ74" s="35" t="s">
        <v>819</v>
      </c>
      <c r="AK74" s="33">
        <v>-6.6241354239690062E-2</v>
      </c>
      <c r="AL74"/>
      <c r="AP74" s="68"/>
      <c r="AQ74" s="69"/>
      <c r="AR74" s="69"/>
      <c r="AV74" s="68"/>
      <c r="AW74" s="69"/>
      <c r="AX74" s="69"/>
      <c r="AZ74" s="35" t="s">
        <v>784</v>
      </c>
      <c r="BA74" s="33">
        <v>4.0680654353543032E-4</v>
      </c>
      <c r="BB74"/>
      <c r="BD74" s="35" t="s">
        <v>210</v>
      </c>
      <c r="BE74" s="33">
        <v>7.1308592257084163E-2</v>
      </c>
      <c r="BF74" s="69"/>
      <c r="BH74" s="68"/>
      <c r="BI74" s="69"/>
      <c r="BJ74" s="69"/>
    </row>
    <row r="75" spans="2:62" x14ac:dyDescent="0.25">
      <c r="B75" s="68"/>
      <c r="C75" s="69"/>
      <c r="D75"/>
      <c r="G75" s="68"/>
      <c r="H75" s="69"/>
      <c r="I75" s="69"/>
      <c r="M75" s="35" t="s">
        <v>1199</v>
      </c>
      <c r="N75" s="33">
        <v>0.22321281669015677</v>
      </c>
      <c r="O75"/>
      <c r="S75" s="68"/>
      <c r="T75" s="69"/>
      <c r="X75"/>
      <c r="Y75"/>
      <c r="Z75"/>
      <c r="AD75" s="35" t="s">
        <v>592</v>
      </c>
      <c r="AE75" s="33">
        <v>5.7567095515370224E-2</v>
      </c>
      <c r="AF75" s="69"/>
      <c r="AJ75" s="35" t="s">
        <v>817</v>
      </c>
      <c r="AK75" s="33">
        <v>-2.8654967845259185E-2</v>
      </c>
      <c r="AL75"/>
      <c r="AP75" s="68"/>
      <c r="AQ75" s="69"/>
      <c r="AR75" s="69"/>
      <c r="AV75" s="68"/>
      <c r="AW75" s="69"/>
      <c r="AX75" s="69"/>
      <c r="AZ75" s="35" t="s">
        <v>798</v>
      </c>
      <c r="BA75" s="33">
        <v>-3.2567472079757498E-3</v>
      </c>
      <c r="BB75"/>
      <c r="BD75" s="35" t="s">
        <v>219</v>
      </c>
      <c r="BE75" s="33">
        <v>6.0774368400924005E-2</v>
      </c>
      <c r="BF75" s="69"/>
      <c r="BH75" s="68"/>
      <c r="BI75" s="69"/>
      <c r="BJ75" s="69"/>
    </row>
    <row r="76" spans="2:62" x14ac:dyDescent="0.25">
      <c r="B76" s="68"/>
      <c r="C76" s="69"/>
      <c r="D76"/>
      <c r="G76" s="68"/>
      <c r="H76" s="69"/>
      <c r="I76" s="69"/>
      <c r="M76" s="35" t="s">
        <v>674</v>
      </c>
      <c r="N76" s="33">
        <v>-0.16954738387957746</v>
      </c>
      <c r="O76"/>
      <c r="S76" s="68"/>
      <c r="T76" s="69"/>
      <c r="X76"/>
      <c r="Y76"/>
      <c r="Z76"/>
      <c r="AD76" s="35" t="s">
        <v>590</v>
      </c>
      <c r="AE76" s="33">
        <v>0.16060119640593731</v>
      </c>
      <c r="AF76" s="69"/>
      <c r="AJ76" s="35" t="s">
        <v>823</v>
      </c>
      <c r="AK76" s="33">
        <v>-0.11490642105948932</v>
      </c>
      <c r="AL76"/>
      <c r="AP76" s="68"/>
      <c r="AQ76" s="69"/>
      <c r="AR76" s="69"/>
      <c r="AV76" s="68"/>
      <c r="AW76" s="69"/>
      <c r="AX76" s="69"/>
      <c r="AZ76" s="35" t="s">
        <v>763</v>
      </c>
      <c r="BA76" s="33">
        <v>1.872629644586056E-2</v>
      </c>
      <c r="BB76"/>
      <c r="BD76" s="35" t="s">
        <v>754</v>
      </c>
      <c r="BE76" s="33">
        <v>4.6735489300310566E-2</v>
      </c>
      <c r="BF76" s="69"/>
      <c r="BH76" s="68"/>
      <c r="BI76" s="69"/>
      <c r="BJ76" s="69"/>
    </row>
    <row r="77" spans="2:62" x14ac:dyDescent="0.25">
      <c r="B77" s="68"/>
      <c r="C77" s="69"/>
      <c r="D77"/>
      <c r="G77" s="68"/>
      <c r="H77" s="69"/>
      <c r="I77" s="69"/>
      <c r="M77" s="35" t="s">
        <v>488</v>
      </c>
      <c r="N77" s="33">
        <v>8.9285126676062712E-2</v>
      </c>
      <c r="O77"/>
      <c r="S77" s="68"/>
      <c r="T77" s="69"/>
      <c r="X77"/>
      <c r="Y77"/>
      <c r="Z77"/>
      <c r="AD77" s="35" t="s">
        <v>1426</v>
      </c>
      <c r="AE77" s="33">
        <v>1.7046760796531433</v>
      </c>
      <c r="AF77" s="69"/>
      <c r="AJ77" s="35" t="s">
        <v>825</v>
      </c>
      <c r="AK77" s="33">
        <v>8.4343565508568877E-2</v>
      </c>
      <c r="AL77"/>
      <c r="AP77" s="68"/>
      <c r="AQ77" s="69"/>
      <c r="AR77" s="69"/>
      <c r="AV77" s="68"/>
      <c r="AW77" s="69"/>
      <c r="AX77" s="69"/>
      <c r="AZ77" s="35" t="s">
        <v>935</v>
      </c>
      <c r="BA77" s="33">
        <v>0.62705953533566428</v>
      </c>
      <c r="BB77"/>
      <c r="BD77" s="35" t="s">
        <v>1426</v>
      </c>
      <c r="BE77" s="33">
        <v>3.9554677505417293</v>
      </c>
      <c r="BF77" s="69"/>
      <c r="BH77" s="68"/>
      <c r="BI77" s="69"/>
      <c r="BJ77" s="69"/>
    </row>
    <row r="78" spans="2:62" x14ac:dyDescent="0.25">
      <c r="B78" s="68"/>
      <c r="C78" s="69"/>
      <c r="D78"/>
      <c r="G78" s="68"/>
      <c r="H78" s="69"/>
      <c r="I78" s="69"/>
      <c r="M78" s="35" t="s">
        <v>492</v>
      </c>
      <c r="N78" s="33">
        <v>0.10825821609472604</v>
      </c>
      <c r="O78"/>
      <c r="S78" s="68"/>
      <c r="T78" s="69"/>
      <c r="X78"/>
      <c r="Y78"/>
      <c r="Z78"/>
      <c r="AD78" s="68"/>
      <c r="AE78" s="69"/>
      <c r="AF78" s="69"/>
      <c r="AJ78" s="35" t="s">
        <v>832</v>
      </c>
      <c r="AK78" s="33">
        <v>0.11079341170972096</v>
      </c>
      <c r="AL78"/>
      <c r="AP78" s="68"/>
      <c r="AQ78" s="69"/>
      <c r="AR78" s="69"/>
      <c r="AV78" s="68"/>
      <c r="AW78" s="69"/>
      <c r="AX78" s="69"/>
      <c r="AZ78" s="35" t="s">
        <v>936</v>
      </c>
      <c r="BA78" s="33">
        <v>-8.6611913678571999E-3</v>
      </c>
      <c r="BB78"/>
      <c r="BD78"/>
      <c r="BE78"/>
      <c r="BF78" s="69"/>
      <c r="BH78" s="68"/>
      <c r="BI78" s="69"/>
      <c r="BJ78" s="69"/>
    </row>
    <row r="79" spans="2:62" x14ac:dyDescent="0.25">
      <c r="D79"/>
      <c r="M79" s="35" t="s">
        <v>657</v>
      </c>
      <c r="N79" s="33">
        <v>0.14909173706251352</v>
      </c>
      <c r="O79"/>
      <c r="X79"/>
      <c r="Y79"/>
      <c r="Z79"/>
      <c r="AJ79" s="35" t="s">
        <v>834</v>
      </c>
      <c r="AK79" s="33">
        <v>5.5859115753482028E-2</v>
      </c>
      <c r="AL79"/>
      <c r="AZ79" s="35" t="s">
        <v>1426</v>
      </c>
      <c r="BA79" s="33">
        <v>1.0664823410400877</v>
      </c>
      <c r="BD79" s="81" t="s">
        <v>2427</v>
      </c>
      <c r="BE79" s="81"/>
      <c r="BF79" s="81"/>
    </row>
    <row r="80" spans="2:62" x14ac:dyDescent="0.25">
      <c r="D80"/>
      <c r="M80" s="35" t="s">
        <v>659</v>
      </c>
      <c r="N80" s="33">
        <v>0.10098063497593701</v>
      </c>
      <c r="O80"/>
      <c r="X80"/>
      <c r="Y80"/>
      <c r="Z80"/>
      <c r="AJ80" s="35" t="s">
        <v>830</v>
      </c>
      <c r="AK80" s="33">
        <v>0.27726097521347531</v>
      </c>
      <c r="AL80"/>
      <c r="BD80" s="34" t="s">
        <v>1823</v>
      </c>
      <c r="BE80" t="s">
        <v>1427</v>
      </c>
      <c r="BF80"/>
    </row>
    <row r="81" spans="4:62" x14ac:dyDescent="0.25">
      <c r="D81"/>
      <c r="M81" s="35" t="s">
        <v>496</v>
      </c>
      <c r="N81" s="33">
        <v>0.3124979433662195</v>
      </c>
      <c r="O81"/>
      <c r="X81"/>
      <c r="Y81"/>
      <c r="Z81"/>
      <c r="AJ81" s="35" t="s">
        <v>470</v>
      </c>
      <c r="AK81" s="33">
        <v>6.2887746212529436E-3</v>
      </c>
      <c r="AL81"/>
      <c r="BD81" s="34" t="s">
        <v>1824</v>
      </c>
      <c r="BE81"/>
      <c r="BF81"/>
    </row>
    <row r="82" spans="4:62" x14ac:dyDescent="0.25">
      <c r="D82"/>
      <c r="M82" s="35" t="s">
        <v>1426</v>
      </c>
      <c r="N82" s="33">
        <v>1.6608717303251832</v>
      </c>
      <c r="O82"/>
      <c r="X82"/>
      <c r="Y82"/>
      <c r="Z82"/>
      <c r="AJ82" s="35" t="s">
        <v>352</v>
      </c>
      <c r="AK82" s="33">
        <v>2.7189702038946544E-2</v>
      </c>
      <c r="AL82"/>
      <c r="BD82" s="34" t="s">
        <v>1070</v>
      </c>
      <c r="BE82" t="s">
        <v>42</v>
      </c>
      <c r="BF82"/>
    </row>
    <row r="83" spans="4:62" x14ac:dyDescent="0.25">
      <c r="D83"/>
      <c r="M83"/>
      <c r="N83"/>
      <c r="O83"/>
      <c r="AJ83" s="35" t="s">
        <v>556</v>
      </c>
      <c r="AK83" s="33">
        <v>-2.4970134525563155E-3</v>
      </c>
      <c r="AL83"/>
      <c r="BD83" s="34" t="s">
        <v>1066</v>
      </c>
      <c r="BE83" s="35">
        <v>1</v>
      </c>
      <c r="BF83"/>
    </row>
    <row r="84" spans="4:62" x14ac:dyDescent="0.25">
      <c r="D84"/>
      <c r="M84"/>
      <c r="N84"/>
      <c r="O84"/>
      <c r="AJ84" s="35" t="s">
        <v>460</v>
      </c>
      <c r="AK84" s="33">
        <v>3.1443873106264714E-3</v>
      </c>
      <c r="AL84"/>
      <c r="BD84"/>
      <c r="BE84"/>
      <c r="BF84"/>
    </row>
    <row r="85" spans="4:62" x14ac:dyDescent="0.25">
      <c r="D85"/>
      <c r="M85"/>
      <c r="N85"/>
      <c r="O85"/>
      <c r="AJ85" s="35" t="s">
        <v>189</v>
      </c>
      <c r="AK85" s="33">
        <v>8.1014214238493795E-2</v>
      </c>
      <c r="AL85"/>
      <c r="BD85" s="34" t="s">
        <v>1428</v>
      </c>
      <c r="BE85" t="s">
        <v>1832</v>
      </c>
      <c r="BF85" s="34"/>
      <c r="BG85" s="76"/>
      <c r="BH85" s="76"/>
      <c r="BI85" s="76"/>
      <c r="BJ85" s="76"/>
    </row>
    <row r="86" spans="4:62" x14ac:dyDescent="0.25">
      <c r="D86"/>
      <c r="M86"/>
      <c r="N86"/>
      <c r="O86"/>
      <c r="AJ86" s="35" t="s">
        <v>319</v>
      </c>
      <c r="AK86" s="33">
        <v>2.4230278687768694E-2</v>
      </c>
      <c r="AL86"/>
      <c r="BD86" s="35" t="s">
        <v>430</v>
      </c>
      <c r="BE86" s="33">
        <v>5.5912418928850093E-2</v>
      </c>
      <c r="BF86"/>
    </row>
    <row r="87" spans="4:62" x14ac:dyDescent="0.25">
      <c r="D87"/>
      <c r="M87"/>
      <c r="N87"/>
      <c r="O87"/>
      <c r="AJ87" s="35" t="s">
        <v>839</v>
      </c>
      <c r="AK87" s="33">
        <v>-5.1050052807817999E-2</v>
      </c>
      <c r="AL87"/>
      <c r="BD87" s="35" t="s">
        <v>472</v>
      </c>
      <c r="BE87" s="33">
        <v>3.3997592647398334E-3</v>
      </c>
      <c r="BF87"/>
    </row>
    <row r="88" spans="4:62" x14ac:dyDescent="0.25">
      <c r="D88"/>
      <c r="M88"/>
      <c r="N88"/>
      <c r="O88"/>
      <c r="AJ88" s="35" t="s">
        <v>1200</v>
      </c>
      <c r="AK88" s="33">
        <v>1.8496395944861597E-2</v>
      </c>
      <c r="AL88"/>
      <c r="BD88" s="35" t="s">
        <v>994</v>
      </c>
      <c r="BE88" s="33">
        <v>6.0005751022658045E-2</v>
      </c>
      <c r="BF88"/>
    </row>
    <row r="89" spans="4:62" x14ac:dyDescent="0.25">
      <c r="D89"/>
      <c r="M89"/>
      <c r="N89"/>
      <c r="O89"/>
      <c r="AJ89" s="35" t="s">
        <v>1227</v>
      </c>
      <c r="AK89" s="33">
        <v>4.7856256691755195E-2</v>
      </c>
      <c r="AL89"/>
      <c r="BD89" s="35" t="s">
        <v>621</v>
      </c>
      <c r="BE89" s="33">
        <v>0.17286763166952979</v>
      </c>
      <c r="BF89"/>
    </row>
    <row r="90" spans="4:62" x14ac:dyDescent="0.25">
      <c r="D90"/>
      <c r="M90"/>
      <c r="N90"/>
      <c r="O90"/>
      <c r="AJ90" s="35" t="s">
        <v>1234</v>
      </c>
      <c r="AK90" s="33">
        <v>9.6921114751074774E-2</v>
      </c>
      <c r="AL90"/>
      <c r="BD90" s="35" t="s">
        <v>995</v>
      </c>
      <c r="BE90" s="33">
        <v>0.11260653702549872</v>
      </c>
      <c r="BF90"/>
    </row>
    <row r="91" spans="4:62" x14ac:dyDescent="0.25">
      <c r="D91"/>
      <c r="M91"/>
      <c r="N91"/>
      <c r="O91"/>
      <c r="AJ91" s="35" t="s">
        <v>1236</v>
      </c>
      <c r="AK91" s="33">
        <v>6.1408034536940499E-2</v>
      </c>
      <c r="AL91"/>
      <c r="BD91" s="35" t="s">
        <v>993</v>
      </c>
      <c r="BE91" s="33">
        <v>0.12767181068650649</v>
      </c>
      <c r="BF91"/>
    </row>
    <row r="92" spans="4:62" x14ac:dyDescent="0.25">
      <c r="D92"/>
      <c r="M92"/>
      <c r="N92"/>
      <c r="O92"/>
      <c r="AJ92" s="35" t="s">
        <v>1239</v>
      </c>
      <c r="AK92" s="33">
        <v>3.8472503565312129E-2</v>
      </c>
      <c r="AL92"/>
      <c r="BD92" s="35" t="s">
        <v>137</v>
      </c>
      <c r="BE92" s="33">
        <v>0.12128822015218116</v>
      </c>
      <c r="BF92"/>
    </row>
    <row r="93" spans="4:62" x14ac:dyDescent="0.25">
      <c r="D93"/>
      <c r="M93"/>
      <c r="N93"/>
      <c r="O93"/>
      <c r="AJ93" s="35" t="s">
        <v>1259</v>
      </c>
      <c r="AK93" s="33">
        <v>-8.4898457386914733E-2</v>
      </c>
      <c r="AL93"/>
      <c r="BD93" s="35" t="s">
        <v>227</v>
      </c>
      <c r="BE93" s="33">
        <v>6.868743414934049E-2</v>
      </c>
      <c r="BF93"/>
    </row>
    <row r="94" spans="4:62" x14ac:dyDescent="0.25">
      <c r="D94"/>
      <c r="M94"/>
      <c r="N94"/>
      <c r="O94"/>
      <c r="AJ94" s="35" t="s">
        <v>1262</v>
      </c>
      <c r="AK94" s="33">
        <v>0.10542945688571109</v>
      </c>
      <c r="AL94"/>
      <c r="BD94" s="35" t="s">
        <v>403</v>
      </c>
      <c r="BE94" s="33">
        <v>8.8750835988149358E-3</v>
      </c>
      <c r="BF94"/>
    </row>
    <row r="95" spans="4:62" x14ac:dyDescent="0.25">
      <c r="D95"/>
      <c r="M95"/>
      <c r="N95"/>
      <c r="O95" s="71"/>
      <c r="AJ95" s="35" t="s">
        <v>1265</v>
      </c>
      <c r="AK95" s="33">
        <v>0.17220144624666148</v>
      </c>
      <c r="AL95"/>
      <c r="BD95" s="35" t="s">
        <v>306</v>
      </c>
      <c r="BE95" s="33">
        <v>2.5120072272381926E-2</v>
      </c>
      <c r="BF95"/>
    </row>
    <row r="96" spans="4:62" x14ac:dyDescent="0.25">
      <c r="D96"/>
      <c r="M96"/>
      <c r="N96"/>
      <c r="O96" s="69"/>
      <c r="AJ96" s="35" t="s">
        <v>664</v>
      </c>
      <c r="AK96" s="33">
        <v>-4.6480590699647689E-2</v>
      </c>
      <c r="AL96"/>
      <c r="BD96" s="35" t="s">
        <v>409</v>
      </c>
      <c r="BE96" s="33">
        <v>2.1574900782328019E-2</v>
      </c>
      <c r="BF96"/>
    </row>
    <row r="97" spans="4:58" x14ac:dyDescent="0.25">
      <c r="D97"/>
      <c r="M97"/>
      <c r="N97"/>
      <c r="O97" s="69"/>
      <c r="AJ97" s="35" t="s">
        <v>293</v>
      </c>
      <c r="AK97" s="33">
        <v>0.17904511274626025</v>
      </c>
      <c r="AL97"/>
      <c r="BD97" s="35" t="s">
        <v>579</v>
      </c>
      <c r="BE97" s="33">
        <v>-9.3187364881416827E-3</v>
      </c>
      <c r="BF97"/>
    </row>
    <row r="98" spans="4:58" x14ac:dyDescent="0.25">
      <c r="D98"/>
      <c r="M98"/>
      <c r="N98"/>
      <c r="O98" s="69"/>
      <c r="AJ98" s="35" t="s">
        <v>440</v>
      </c>
      <c r="AK98" s="33">
        <v>1.2686335764219295E-2</v>
      </c>
      <c r="AL98" s="71"/>
      <c r="BD98" s="35" t="s">
        <v>230</v>
      </c>
      <c r="BE98" s="33">
        <v>4.426399831867299E-2</v>
      </c>
      <c r="BF98"/>
    </row>
    <row r="99" spans="4:58" x14ac:dyDescent="0.25">
      <c r="D99"/>
      <c r="M99"/>
      <c r="N99"/>
      <c r="O99" s="69"/>
      <c r="AJ99" s="35" t="s">
        <v>422</v>
      </c>
      <c r="AK99" s="33">
        <v>1.6002124900599286E-2</v>
      </c>
      <c r="AL99" s="69"/>
      <c r="BD99" s="35" t="s">
        <v>382</v>
      </c>
      <c r="BE99" s="33">
        <v>1.1141967540169403E-2</v>
      </c>
      <c r="BF99"/>
    </row>
    <row r="100" spans="4:58" x14ac:dyDescent="0.25">
      <c r="D100"/>
      <c r="AJ100" s="35" t="s">
        <v>461</v>
      </c>
      <c r="AK100" s="33">
        <v>9.7919034536629417E-3</v>
      </c>
      <c r="AL100" s="69"/>
      <c r="BD100" s="35" t="s">
        <v>69</v>
      </c>
      <c r="BE100" s="33">
        <v>4.4365288932674524E-2</v>
      </c>
      <c r="BF100"/>
    </row>
    <row r="101" spans="4:58" x14ac:dyDescent="0.25">
      <c r="D101"/>
      <c r="AJ101" s="35" t="s">
        <v>295</v>
      </c>
      <c r="AK101" s="33">
        <v>5.783823011958221E-2</v>
      </c>
      <c r="AL101" s="69"/>
      <c r="BD101" s="35" t="s">
        <v>1004</v>
      </c>
      <c r="BE101" s="33">
        <v>5.4449649310687005E-3</v>
      </c>
      <c r="BF101"/>
    </row>
    <row r="102" spans="4:58" x14ac:dyDescent="0.25">
      <c r="D102"/>
      <c r="AJ102" s="35" t="s">
        <v>660</v>
      </c>
      <c r="AK102" s="33">
        <v>7.7129971090072857E-2</v>
      </c>
      <c r="AL102" s="69"/>
      <c r="BD102" s="35" t="s">
        <v>1002</v>
      </c>
      <c r="BE102" s="33">
        <v>-2.2918280339742383E-2</v>
      </c>
      <c r="BF102"/>
    </row>
    <row r="103" spans="4:58" x14ac:dyDescent="0.25">
      <c r="D103"/>
      <c r="AJ103" s="35" t="s">
        <v>662</v>
      </c>
      <c r="AK103" s="33">
        <v>5.5452195042695059E-2</v>
      </c>
      <c r="AL103" s="69"/>
      <c r="BD103" s="35" t="s">
        <v>997</v>
      </c>
      <c r="BE103" s="33">
        <v>2.0002452356651557E-3</v>
      </c>
      <c r="BF103"/>
    </row>
    <row r="104" spans="4:58" x14ac:dyDescent="0.25">
      <c r="D104"/>
      <c r="AJ104" s="35" t="s">
        <v>603</v>
      </c>
      <c r="AK104" s="33">
        <v>3.80470864585803E-2</v>
      </c>
      <c r="AL104" s="69"/>
      <c r="BD104" s="35" t="s">
        <v>375</v>
      </c>
      <c r="BE104" s="33">
        <v>2.7763511951887698E-2</v>
      </c>
      <c r="BF104"/>
    </row>
    <row r="105" spans="4:58" x14ac:dyDescent="0.25">
      <c r="D105"/>
      <c r="AJ105" s="35" t="s">
        <v>639</v>
      </c>
      <c r="AK105" s="33">
        <v>4.7375435480105504E-2</v>
      </c>
      <c r="AL105" s="69"/>
      <c r="BD105" s="35" t="s">
        <v>170</v>
      </c>
      <c r="BE105" s="33">
        <v>0.10817632519467696</v>
      </c>
      <c r="BF105"/>
    </row>
    <row r="106" spans="4:58" x14ac:dyDescent="0.25">
      <c r="D106"/>
      <c r="AJ106" s="35" t="s">
        <v>608</v>
      </c>
      <c r="AK106" s="33">
        <v>5.1709757596518066E-2</v>
      </c>
      <c r="AL106" s="69"/>
      <c r="BD106" s="35" t="s">
        <v>563</v>
      </c>
      <c r="BE106" s="33">
        <v>-1.2736989238859502E-2</v>
      </c>
      <c r="BF106"/>
    </row>
    <row r="107" spans="4:58" x14ac:dyDescent="0.25">
      <c r="D107"/>
      <c r="AJ107" s="35" t="s">
        <v>672</v>
      </c>
      <c r="AK107" s="33">
        <v>2.0839976614733954E-2</v>
      </c>
      <c r="BD107" s="35" t="s">
        <v>186</v>
      </c>
      <c r="BE107" s="33">
        <v>0.77304996605975329</v>
      </c>
      <c r="BF107"/>
    </row>
    <row r="108" spans="4:58" x14ac:dyDescent="0.25">
      <c r="D108"/>
      <c r="AJ108" s="35" t="s">
        <v>671</v>
      </c>
      <c r="AK108" s="33">
        <v>4.8452945629256443E-2</v>
      </c>
      <c r="BD108" s="35" t="s">
        <v>208</v>
      </c>
      <c r="BE108" s="33">
        <v>8.5437975711410138E-2</v>
      </c>
      <c r="BF108"/>
    </row>
    <row r="109" spans="4:58" x14ac:dyDescent="0.25">
      <c r="D109"/>
      <c r="AJ109" s="35" t="s">
        <v>668</v>
      </c>
      <c r="AK109" s="33">
        <v>6.7394995802291413E-2</v>
      </c>
      <c r="BD109" s="35" t="s">
        <v>203</v>
      </c>
      <c r="BE109" s="33">
        <v>8.8885114599945816E-2</v>
      </c>
      <c r="BF109"/>
    </row>
    <row r="110" spans="4:58" x14ac:dyDescent="0.25">
      <c r="D110"/>
      <c r="AJ110" s="35" t="s">
        <v>529</v>
      </c>
      <c r="AK110" s="33">
        <v>0</v>
      </c>
      <c r="BD110" s="35" t="s">
        <v>198</v>
      </c>
      <c r="BE110" s="33">
        <v>9.0544848138870412E-2</v>
      </c>
      <c r="BF110"/>
    </row>
    <row r="111" spans="4:58" x14ac:dyDescent="0.25">
      <c r="D111"/>
      <c r="AJ111" s="35" t="s">
        <v>421</v>
      </c>
      <c r="AK111" s="33">
        <v>7.4891315835022385E-2</v>
      </c>
      <c r="BD111" s="35" t="s">
        <v>214</v>
      </c>
      <c r="BE111" s="33">
        <v>8.0841790526695906E-2</v>
      </c>
      <c r="BF111"/>
    </row>
    <row r="112" spans="4:58" x14ac:dyDescent="0.25">
      <c r="D112"/>
      <c r="AJ112" s="35" t="s">
        <v>567</v>
      </c>
      <c r="AK112" s="33">
        <v>-2.9094023832745702E-2</v>
      </c>
      <c r="BD112" s="35" t="s">
        <v>174</v>
      </c>
      <c r="BE112" s="33">
        <v>0.5887010485769506</v>
      </c>
      <c r="BF112"/>
    </row>
    <row r="113" spans="4:58" x14ac:dyDescent="0.25">
      <c r="D113"/>
      <c r="AJ113" s="35" t="s">
        <v>373</v>
      </c>
      <c r="AK113" s="33">
        <v>5.9512825163508185E-2</v>
      </c>
      <c r="BD113" s="35" t="s">
        <v>184</v>
      </c>
      <c r="BE113" s="33">
        <v>0.40941666179422476</v>
      </c>
      <c r="BF113" s="71"/>
    </row>
    <row r="114" spans="4:58" x14ac:dyDescent="0.25">
      <c r="D114"/>
      <c r="AJ114" s="35" t="s">
        <v>804</v>
      </c>
      <c r="AK114" s="33">
        <v>-5.0983514218188426E-2</v>
      </c>
      <c r="BD114" s="35" t="s">
        <v>154</v>
      </c>
      <c r="BE114" s="33">
        <v>0.27875176973223814</v>
      </c>
      <c r="BF114" s="69"/>
    </row>
    <row r="115" spans="4:58" x14ac:dyDescent="0.25">
      <c r="D115"/>
      <c r="AJ115" s="35" t="s">
        <v>805</v>
      </c>
      <c r="AK115" s="33">
        <v>0.18867621685125205</v>
      </c>
      <c r="BD115" s="35" t="s">
        <v>221</v>
      </c>
      <c r="BE115" s="33">
        <v>0.1685475816985626</v>
      </c>
      <c r="BF115" s="69"/>
    </row>
    <row r="116" spans="4:58" x14ac:dyDescent="0.25">
      <c r="D116"/>
      <c r="AJ116" s="35" t="s">
        <v>808</v>
      </c>
      <c r="AK116" s="33">
        <v>-1.5533919696020297E-2</v>
      </c>
      <c r="BD116" s="35" t="s">
        <v>1198</v>
      </c>
      <c r="BE116" s="33">
        <v>-4.0516245600616008E-2</v>
      </c>
      <c r="BF116" s="69"/>
    </row>
    <row r="117" spans="4:58" x14ac:dyDescent="0.25">
      <c r="D117"/>
      <c r="AJ117" s="35" t="s">
        <v>813</v>
      </c>
      <c r="AK117" s="33">
        <v>1.178693262206415E-2</v>
      </c>
      <c r="BD117" s="35" t="s">
        <v>1232</v>
      </c>
      <c r="BE117" s="33">
        <v>-0.10979775719039558</v>
      </c>
      <c r="BF117" s="69"/>
    </row>
    <row r="118" spans="4:58" x14ac:dyDescent="0.25">
      <c r="D118"/>
      <c r="AJ118" s="35" t="s">
        <v>1426</v>
      </c>
      <c r="AK118" s="33">
        <v>1.5178442147383877</v>
      </c>
      <c r="BD118" s="35" t="s">
        <v>1238</v>
      </c>
      <c r="BE118" s="33">
        <v>-4.5783357528696084E-2</v>
      </c>
      <c r="BF118" s="69"/>
    </row>
    <row r="119" spans="4:58" x14ac:dyDescent="0.25">
      <c r="D119"/>
      <c r="BD119" s="35" t="s">
        <v>1252</v>
      </c>
      <c r="BE119" s="33">
        <v>1.8101585497243293E-3</v>
      </c>
      <c r="BF119" s="69"/>
    </row>
    <row r="120" spans="4:58" x14ac:dyDescent="0.25">
      <c r="D120"/>
      <c r="BD120" s="35" t="s">
        <v>956</v>
      </c>
      <c r="BE120" s="33">
        <v>-4.1786983637693571E-2</v>
      </c>
      <c r="BF120" s="69"/>
    </row>
    <row r="121" spans="4:58" x14ac:dyDescent="0.25">
      <c r="D121"/>
      <c r="BD121" s="35" t="s">
        <v>548</v>
      </c>
      <c r="BE121" s="33">
        <v>-4.2757289398911019E-2</v>
      </c>
      <c r="BF121" s="69"/>
    </row>
    <row r="122" spans="4:58" x14ac:dyDescent="0.25">
      <c r="D122"/>
      <c r="BD122" s="35" t="s">
        <v>557</v>
      </c>
      <c r="BE122" s="33">
        <v>0.16611660696252561</v>
      </c>
      <c r="BF122" s="69"/>
    </row>
    <row r="123" spans="4:58" x14ac:dyDescent="0.25">
      <c r="D123"/>
      <c r="BD123" s="35" t="s">
        <v>193</v>
      </c>
      <c r="BE123" s="33">
        <v>4.4567870160677613E-2</v>
      </c>
      <c r="BF123" s="69"/>
    </row>
    <row r="124" spans="4:58" x14ac:dyDescent="0.25">
      <c r="D124"/>
      <c r="BD124" s="35" t="s">
        <v>144</v>
      </c>
      <c r="BE124" s="33">
        <v>0.1202668456666891</v>
      </c>
      <c r="BF124" s="69"/>
    </row>
    <row r="125" spans="4:58" x14ac:dyDescent="0.25">
      <c r="D125"/>
      <c r="BD125" s="35" t="s">
        <v>362</v>
      </c>
      <c r="BE125" s="33">
        <v>2.9364516457896492E-2</v>
      </c>
      <c r="BF125" s="69"/>
    </row>
    <row r="126" spans="4:58" x14ac:dyDescent="0.25">
      <c r="D126"/>
      <c r="BD126" s="35" t="s">
        <v>560</v>
      </c>
      <c r="BE126" s="33">
        <v>0.18946496705877564</v>
      </c>
      <c r="BF126" s="69"/>
    </row>
    <row r="127" spans="4:58" x14ac:dyDescent="0.25">
      <c r="D127"/>
      <c r="BD127" s="35" t="s">
        <v>961</v>
      </c>
      <c r="BE127" s="33">
        <v>9.5302193960901463E-3</v>
      </c>
      <c r="BF127" s="69"/>
    </row>
    <row r="128" spans="4:58" x14ac:dyDescent="0.25">
      <c r="D128"/>
      <c r="BD128" s="35" t="s">
        <v>958</v>
      </c>
      <c r="BE128" s="33">
        <v>2.7168109458016201E-2</v>
      </c>
      <c r="BF128" s="69"/>
    </row>
    <row r="129" spans="4:58" x14ac:dyDescent="0.25">
      <c r="D129"/>
      <c r="BD129" s="35" t="s">
        <v>959</v>
      </c>
      <c r="BE129" s="33">
        <v>1.978759859468027E-2</v>
      </c>
      <c r="BF129" s="69"/>
    </row>
    <row r="130" spans="4:58" x14ac:dyDescent="0.25">
      <c r="D130"/>
      <c r="BD130" s="35" t="s">
        <v>288</v>
      </c>
      <c r="BE130" s="33">
        <v>4.3819200405014053E-2</v>
      </c>
      <c r="BF130" s="69"/>
    </row>
    <row r="131" spans="4:58" x14ac:dyDescent="0.25">
      <c r="D131"/>
      <c r="BD131" s="35" t="s">
        <v>301</v>
      </c>
      <c r="BE131" s="33">
        <v>4.8649987630214109E-2</v>
      </c>
      <c r="BF131" s="69"/>
    </row>
    <row r="132" spans="4:58" x14ac:dyDescent="0.25">
      <c r="D132"/>
      <c r="BD132" s="35" t="s">
        <v>963</v>
      </c>
      <c r="BE132" s="33">
        <v>4.7511856351801503E-2</v>
      </c>
      <c r="BF132" s="69"/>
    </row>
    <row r="133" spans="4:58" x14ac:dyDescent="0.25">
      <c r="BD133" s="35" t="s">
        <v>92</v>
      </c>
      <c r="BE133" s="33">
        <v>3.9807211302605228E-2</v>
      </c>
      <c r="BF133" s="69"/>
    </row>
    <row r="134" spans="4:58" x14ac:dyDescent="0.25">
      <c r="BD134" s="35" t="s">
        <v>955</v>
      </c>
      <c r="BE134" s="33">
        <v>1.0068287031753076E-2</v>
      </c>
      <c r="BF134" s="69"/>
    </row>
    <row r="135" spans="4:58" x14ac:dyDescent="0.25">
      <c r="BD135" s="35" t="s">
        <v>954</v>
      </c>
      <c r="BE135" s="33">
        <v>6.3205343136960969E-3</v>
      </c>
      <c r="BF135" s="69"/>
    </row>
    <row r="136" spans="4:58" x14ac:dyDescent="0.25">
      <c r="BD136" s="35" t="s">
        <v>952</v>
      </c>
      <c r="BE136" s="33">
        <v>1.0811084867764369E-2</v>
      </c>
      <c r="BF136" s="69"/>
    </row>
    <row r="137" spans="4:58" x14ac:dyDescent="0.25">
      <c r="BD137" s="35" t="s">
        <v>953</v>
      </c>
      <c r="BE137" s="33">
        <v>1.0919128189366014E-2</v>
      </c>
    </row>
    <row r="138" spans="4:58" x14ac:dyDescent="0.25">
      <c r="BD138" s="35" t="s">
        <v>980</v>
      </c>
      <c r="BE138" s="33">
        <v>3.9067574070070984E-2</v>
      </c>
    </row>
    <row r="139" spans="4:58" x14ac:dyDescent="0.25">
      <c r="BD139" s="35" t="s">
        <v>452</v>
      </c>
      <c r="BE139" s="33">
        <v>4.1529580756362039E-2</v>
      </c>
    </row>
    <row r="140" spans="4:58" x14ac:dyDescent="0.25">
      <c r="BD140" s="35" t="s">
        <v>323</v>
      </c>
      <c r="BE140" s="33">
        <v>8.1886224902705432E-2</v>
      </c>
    </row>
    <row r="141" spans="4:58" x14ac:dyDescent="0.25">
      <c r="BD141" s="35" t="s">
        <v>276</v>
      </c>
      <c r="BE141" s="33">
        <v>2.9285908589361996E-2</v>
      </c>
    </row>
    <row r="142" spans="4:58" x14ac:dyDescent="0.25">
      <c r="BD142" s="35" t="s">
        <v>571</v>
      </c>
      <c r="BE142" s="33">
        <v>-2.3482610099715532E-2</v>
      </c>
    </row>
    <row r="143" spans="4:58" x14ac:dyDescent="0.25">
      <c r="BD143" s="35" t="s">
        <v>611</v>
      </c>
      <c r="BE143" s="33">
        <v>0.14656723866810945</v>
      </c>
    </row>
    <row r="144" spans="4:58" x14ac:dyDescent="0.25">
      <c r="BD144" s="35" t="s">
        <v>986</v>
      </c>
      <c r="BE144" s="33">
        <v>3.0921343784443771E-2</v>
      </c>
    </row>
    <row r="145" spans="56:57" x14ac:dyDescent="0.25">
      <c r="BD145" s="35" t="s">
        <v>987</v>
      </c>
      <c r="BE145" s="33">
        <v>8.5084115761293613E-2</v>
      </c>
    </row>
    <row r="146" spans="56:57" x14ac:dyDescent="0.25">
      <c r="BD146" s="35" t="s">
        <v>989</v>
      </c>
      <c r="BE146" s="33">
        <v>2.2725582302198153E-2</v>
      </c>
    </row>
    <row r="147" spans="56:57" x14ac:dyDescent="0.25">
      <c r="BD147" s="35" t="s">
        <v>991</v>
      </c>
      <c r="BE147" s="33">
        <v>1.8384740738856934E-2</v>
      </c>
    </row>
    <row r="148" spans="56:57" x14ac:dyDescent="0.25">
      <c r="BD148" s="35" t="s">
        <v>992</v>
      </c>
      <c r="BE148" s="33">
        <v>6.8590692030789574E-2</v>
      </c>
    </row>
    <row r="149" spans="56:57" x14ac:dyDescent="0.25">
      <c r="BD149" s="35" t="s">
        <v>1426</v>
      </c>
      <c r="BE149" s="33">
        <v>4.6262716129750077</v>
      </c>
    </row>
  </sheetData>
  <conditionalFormatting sqref="C17">
    <cfRule type="cellIs" dxfId="46" priority="19" operator="lessThan">
      <formula>0.1</formula>
    </cfRule>
    <cfRule type="cellIs" dxfId="45" priority="20" operator="lessThan">
      <formula>0.05</formula>
    </cfRule>
  </conditionalFormatting>
  <conditionalFormatting sqref="H17">
    <cfRule type="cellIs" dxfId="44" priority="17" operator="lessThan">
      <formula>0.1</formula>
    </cfRule>
    <cfRule type="cellIs" dxfId="43" priority="18" operator="lessThan">
      <formula>0.05</formula>
    </cfRule>
  </conditionalFormatting>
  <conditionalFormatting sqref="N17">
    <cfRule type="cellIs" dxfId="42" priority="15" operator="lessThan">
      <formula>0.1</formula>
    </cfRule>
    <cfRule type="cellIs" dxfId="41" priority="16" operator="lessThan">
      <formula>0.05</formula>
    </cfRule>
  </conditionalFormatting>
  <conditionalFormatting sqref="T17">
    <cfRule type="cellIs" dxfId="40" priority="14" operator="lessThan">
      <formula>0.05</formula>
    </cfRule>
  </conditionalFormatting>
  <conditionalFormatting sqref="BE17">
    <cfRule type="cellIs" dxfId="39" priority="1" operator="lessThan">
      <formula>0.05</formula>
    </cfRule>
  </conditionalFormatting>
  <conditionalFormatting sqref="Y17">
    <cfRule type="cellIs" dxfId="38" priority="11" operator="lessThan">
      <formula>0.1</formula>
    </cfRule>
    <cfRule type="cellIs" dxfId="37" priority="12" operator="lessThan">
      <formula>0.05</formula>
    </cfRule>
  </conditionalFormatting>
  <conditionalFormatting sqref="AE17">
    <cfRule type="cellIs" dxfId="36" priority="9" operator="lessThan">
      <formula>0.1</formula>
    </cfRule>
    <cfRule type="cellIs" dxfId="35" priority="10" operator="lessThan">
      <formula>0.05</formula>
    </cfRule>
  </conditionalFormatting>
  <conditionalFormatting sqref="AK17">
    <cfRule type="cellIs" dxfId="34" priority="7" operator="lessThan">
      <formula>0.1</formula>
    </cfRule>
    <cfRule type="cellIs" dxfId="33" priority="8" operator="lessThan">
      <formula>0.05</formula>
    </cfRule>
  </conditionalFormatting>
  <conditionalFormatting sqref="AQ17">
    <cfRule type="cellIs" dxfId="32" priority="5" operator="lessThan">
      <formula>0.1</formula>
    </cfRule>
    <cfRule type="cellIs" dxfId="31" priority="6" operator="lessThan">
      <formula>0.05</formula>
    </cfRule>
  </conditionalFormatting>
  <conditionalFormatting sqref="AW17">
    <cfRule type="cellIs" dxfId="30" priority="3" operator="lessThan">
      <formula>0.1</formula>
    </cfRule>
    <cfRule type="cellIs" dxfId="29" priority="4" operator="lessThan">
      <formula>0.05</formula>
    </cfRule>
  </conditionalFormatting>
  <conditionalFormatting sqref="BA17">
    <cfRule type="cellIs" dxfId="28" priority="2" operator="lessThan">
      <formula>0.05</formula>
    </cfRule>
  </conditionalFormatting>
  <pageMargins left="0.7" right="0.7" top="0.75" bottom="0.75" header="0.3" footer="0.3"/>
  <pageSetup paperSize="9" orientation="portrait" verticalDpi="0" r:id="rId2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AF32C-E809-4BC1-8C63-F42CECB84ED5}">
  <dimension ref="B1:BJ150"/>
  <sheetViews>
    <sheetView showGridLines="0" tabSelected="1" topLeftCell="AX1" zoomScale="85" zoomScaleNormal="85" workbookViewId="0">
      <selection activeCell="BL31" sqref="BL31"/>
    </sheetView>
  </sheetViews>
  <sheetFormatPr defaultRowHeight="15" x14ac:dyDescent="0.25"/>
  <cols>
    <col min="1" max="1" width="9.140625" style="70"/>
    <col min="2" max="2" width="25.140625" style="70" bestFit="1" customWidth="1"/>
    <col min="3" max="3" width="22.5703125" style="70" bestFit="1" customWidth="1"/>
    <col min="4" max="4" width="21.85546875" style="70" bestFit="1" customWidth="1"/>
    <col min="5" max="5" width="7.85546875" style="70" bestFit="1" customWidth="1"/>
    <col min="6" max="6" width="9.140625" style="70"/>
    <col min="7" max="7" width="25.140625" style="70" bestFit="1" customWidth="1"/>
    <col min="8" max="8" width="22.5703125" style="70" bestFit="1" customWidth="1"/>
    <col min="9" max="9" width="21.85546875" style="70" bestFit="1" customWidth="1"/>
    <col min="10" max="10" width="12.85546875" style="70" bestFit="1" customWidth="1"/>
    <col min="11" max="11" width="7.85546875" style="70" bestFit="1" customWidth="1"/>
    <col min="12" max="12" width="9.140625" style="70"/>
    <col min="13" max="13" width="25.140625" style="70" bestFit="1" customWidth="1"/>
    <col min="14" max="16" width="22.5703125" style="70" bestFit="1" customWidth="1"/>
    <col min="17" max="17" width="7.85546875" style="70" bestFit="1" customWidth="1"/>
    <col min="18" max="18" width="9.140625" style="70"/>
    <col min="19" max="19" width="25.140625" style="70" bestFit="1" customWidth="1"/>
    <col min="20" max="20" width="22.5703125" style="70" bestFit="1" customWidth="1"/>
    <col min="21" max="21" width="12.85546875" style="70" bestFit="1" customWidth="1"/>
    <col min="22" max="22" width="7.85546875" style="70" bestFit="1" customWidth="1"/>
    <col min="23" max="23" width="9.140625" style="70"/>
    <col min="24" max="24" width="25.140625" style="70" bestFit="1" customWidth="1"/>
    <col min="25" max="25" width="22.5703125" style="70" bestFit="1" customWidth="1"/>
    <col min="26" max="26" width="21.85546875" style="70" bestFit="1" customWidth="1"/>
    <col min="27" max="27" width="12.85546875" style="70" bestFit="1" customWidth="1"/>
    <col min="28" max="28" width="7.85546875" style="70" bestFit="1" customWidth="1"/>
    <col min="29" max="29" width="9.140625" style="70"/>
    <col min="30" max="30" width="25.140625" style="70" bestFit="1" customWidth="1"/>
    <col min="31" max="31" width="22.5703125" style="70" bestFit="1" customWidth="1"/>
    <col min="32" max="32" width="21.85546875" style="70" bestFit="1" customWidth="1"/>
    <col min="33" max="33" width="12.85546875" style="70" bestFit="1" customWidth="1"/>
    <col min="34" max="34" width="7.85546875" style="70" bestFit="1" customWidth="1"/>
    <col min="35" max="35" width="9.140625" style="70"/>
    <col min="36" max="36" width="25.140625" style="70" bestFit="1" customWidth="1"/>
    <col min="37" max="37" width="22.5703125" style="70" bestFit="1" customWidth="1"/>
    <col min="38" max="38" width="21.85546875" style="70" bestFit="1" customWidth="1"/>
    <col min="39" max="39" width="12.85546875" style="70" bestFit="1" customWidth="1"/>
    <col min="40" max="40" width="7.85546875" style="70" bestFit="1" customWidth="1"/>
    <col min="41" max="41" width="9.140625" style="70"/>
    <col min="42" max="42" width="25.140625" style="70" bestFit="1" customWidth="1"/>
    <col min="43" max="43" width="22.5703125" style="70" bestFit="1" customWidth="1"/>
    <col min="44" max="44" width="21.85546875" style="70" bestFit="1" customWidth="1"/>
    <col min="45" max="45" width="12.85546875" style="70" bestFit="1" customWidth="1"/>
    <col min="46" max="46" width="7.85546875" style="70" bestFit="1" customWidth="1"/>
    <col min="47" max="47" width="9.140625" style="70"/>
    <col min="48" max="48" width="25.140625" style="70" bestFit="1" customWidth="1"/>
    <col min="49" max="49" width="22.5703125" style="70" bestFit="1" customWidth="1"/>
    <col min="50" max="50" width="21.85546875" style="70" bestFit="1" customWidth="1"/>
    <col min="51" max="51" width="12.85546875" style="70" bestFit="1" customWidth="1"/>
    <col min="52" max="52" width="25.140625" style="70" bestFit="1" customWidth="1"/>
    <col min="53" max="53" width="22.5703125" style="70" bestFit="1" customWidth="1"/>
    <col min="54" max="54" width="21.85546875" style="70" bestFit="1" customWidth="1"/>
    <col min="55" max="55" width="9.140625" style="70"/>
    <col min="56" max="56" width="25.140625" style="70" bestFit="1" customWidth="1"/>
    <col min="57" max="57" width="22.5703125" style="70" bestFit="1" customWidth="1"/>
    <col min="58" max="58" width="21.85546875" style="70" bestFit="1" customWidth="1"/>
    <col min="59" max="59" width="9.140625" style="70"/>
    <col min="60" max="60" width="25.140625" style="70" bestFit="1" customWidth="1"/>
    <col min="61" max="61" width="22.5703125" style="70" bestFit="1" customWidth="1"/>
    <col min="62" max="62" width="21.85546875" style="70" bestFit="1" customWidth="1"/>
    <col min="63" max="16384" width="9.140625" style="70"/>
  </cols>
  <sheetData>
    <row r="1" spans="2:60" customFormat="1" x14ac:dyDescent="0.25"/>
    <row r="2" spans="2:60" customFormat="1" x14ac:dyDescent="0.25">
      <c r="B2" t="s">
        <v>1913</v>
      </c>
      <c r="G2" t="s">
        <v>1913</v>
      </c>
      <c r="M2" t="s">
        <v>1913</v>
      </c>
      <c r="S2" t="s">
        <v>1913</v>
      </c>
      <c r="X2" t="s">
        <v>1913</v>
      </c>
      <c r="AD2" t="s">
        <v>1913</v>
      </c>
      <c r="AJ2" t="s">
        <v>1913</v>
      </c>
      <c r="AP2" t="s">
        <v>1913</v>
      </c>
      <c r="AV2" t="s">
        <v>1913</v>
      </c>
      <c r="AZ2" t="s">
        <v>1913</v>
      </c>
      <c r="BD2" t="s">
        <v>1913</v>
      </c>
      <c r="BH2" t="s">
        <v>1913</v>
      </c>
    </row>
    <row r="3" spans="2:60" customFormat="1" x14ac:dyDescent="0.25"/>
    <row r="4" spans="2:60" customFormat="1" ht="23.25" x14ac:dyDescent="0.35">
      <c r="B4" s="66" t="s">
        <v>32</v>
      </c>
      <c r="G4" s="67" t="s">
        <v>334</v>
      </c>
      <c r="M4" s="66" t="s">
        <v>350</v>
      </c>
      <c r="S4" s="67" t="s">
        <v>1401</v>
      </c>
      <c r="X4" s="72" t="s">
        <v>87</v>
      </c>
      <c r="AD4" s="72" t="s">
        <v>468</v>
      </c>
      <c r="AJ4" s="72" t="s">
        <v>1923</v>
      </c>
      <c r="AP4" s="72" t="s">
        <v>1922</v>
      </c>
      <c r="AV4" s="67" t="s">
        <v>1924</v>
      </c>
      <c r="AZ4" s="73" t="s">
        <v>1921</v>
      </c>
      <c r="BD4" s="73" t="s">
        <v>538</v>
      </c>
      <c r="BH4" s="67" t="s">
        <v>1019</v>
      </c>
    </row>
    <row r="5" spans="2:60" customFormat="1" x14ac:dyDescent="0.25"/>
    <row r="6" spans="2:60" customFormat="1" x14ac:dyDescent="0.25">
      <c r="B6" t="s">
        <v>1899</v>
      </c>
      <c r="G6" t="s">
        <v>1899</v>
      </c>
      <c r="M6" t="s">
        <v>1899</v>
      </c>
      <c r="S6" t="s">
        <v>1899</v>
      </c>
      <c r="X6" t="s">
        <v>1899</v>
      </c>
      <c r="AD6" t="s">
        <v>1899</v>
      </c>
      <c r="AJ6" t="s">
        <v>1899</v>
      </c>
      <c r="AP6" t="s">
        <v>1899</v>
      </c>
      <c r="AZ6" t="s">
        <v>1899</v>
      </c>
      <c r="BD6" t="s">
        <v>1899</v>
      </c>
    </row>
    <row r="7" spans="2:60" customFormat="1" ht="15.75" thickBot="1" x14ac:dyDescent="0.3"/>
    <row r="8" spans="2:60" customFormat="1" x14ac:dyDescent="0.25">
      <c r="B8" s="64"/>
      <c r="C8" s="64" t="s">
        <v>2430</v>
      </c>
      <c r="D8" s="64" t="s">
        <v>2429</v>
      </c>
      <c r="G8" s="64"/>
      <c r="H8" s="64" t="s">
        <v>2430</v>
      </c>
      <c r="I8" s="64" t="s">
        <v>2429</v>
      </c>
      <c r="M8" s="64"/>
      <c r="N8" s="64" t="s">
        <v>2430</v>
      </c>
      <c r="O8" s="64" t="s">
        <v>2429</v>
      </c>
      <c r="S8" s="64"/>
      <c r="T8" s="64" t="s">
        <v>2430</v>
      </c>
      <c r="U8" s="64" t="s">
        <v>2429</v>
      </c>
      <c r="X8" s="64"/>
      <c r="Y8" s="64" t="s">
        <v>2430</v>
      </c>
      <c r="Z8" s="64" t="s">
        <v>2429</v>
      </c>
      <c r="AD8" s="64"/>
      <c r="AE8" s="64" t="s">
        <v>2430</v>
      </c>
      <c r="AF8" s="64" t="s">
        <v>2429</v>
      </c>
      <c r="AJ8" s="64"/>
      <c r="AK8" s="64" t="s">
        <v>2430</v>
      </c>
      <c r="AL8" s="64" t="s">
        <v>2429</v>
      </c>
      <c r="AP8" s="64"/>
      <c r="AQ8" s="64" t="s">
        <v>2430</v>
      </c>
      <c r="AR8" s="64" t="s">
        <v>2429</v>
      </c>
      <c r="AZ8" s="64"/>
      <c r="BA8" s="64" t="s">
        <v>2430</v>
      </c>
      <c r="BB8" s="64" t="s">
        <v>2429</v>
      </c>
      <c r="BD8" s="64"/>
      <c r="BE8" s="64" t="s">
        <v>2430</v>
      </c>
      <c r="BF8" s="64" t="s">
        <v>2429</v>
      </c>
    </row>
    <row r="9" spans="2:60" customFormat="1" x14ac:dyDescent="0.25">
      <c r="B9" s="62" t="s">
        <v>1902</v>
      </c>
      <c r="C9" s="62">
        <v>0.18315521449965863</v>
      </c>
      <c r="D9" s="62">
        <v>0.20912407672683858</v>
      </c>
      <c r="G9" s="62" t="s">
        <v>1902</v>
      </c>
      <c r="H9" s="62">
        <v>8.4168095207577311E-3</v>
      </c>
      <c r="I9" s="62">
        <v>-3.5473411312263448E-3</v>
      </c>
      <c r="M9" s="62" t="s">
        <v>1902</v>
      </c>
      <c r="N9" s="62">
        <v>4.386202023307504E-2</v>
      </c>
      <c r="O9" s="62">
        <v>0.10362915216859135</v>
      </c>
      <c r="S9" s="62" t="s">
        <v>1902</v>
      </c>
      <c r="T9" s="62">
        <v>2.9426828333848931E-7</v>
      </c>
      <c r="U9" s="62">
        <v>1.5190360665348586E-5</v>
      </c>
      <c r="X9" s="62" t="s">
        <v>1902</v>
      </c>
      <c r="Y9" s="62">
        <v>9.3339607922252071E-2</v>
      </c>
      <c r="Z9" s="62">
        <v>5.9892289924136921E-3</v>
      </c>
      <c r="AD9" s="62" t="s">
        <v>1902</v>
      </c>
      <c r="AE9" s="62">
        <v>8.061313106900507E-2</v>
      </c>
      <c r="AF9" s="62">
        <v>6.1280551144042399E-2</v>
      </c>
      <c r="AJ9" s="62" t="s">
        <v>1902</v>
      </c>
      <c r="AK9" s="62">
        <v>3.5236864915011289E-2</v>
      </c>
      <c r="AL9" s="62">
        <v>4.5127058786003024E-2</v>
      </c>
      <c r="AP9" s="62" t="s">
        <v>1902</v>
      </c>
      <c r="AQ9" s="62">
        <v>1.0795831743024412E-4</v>
      </c>
      <c r="AR9" s="62">
        <v>1.1599135728640868E-4</v>
      </c>
      <c r="AZ9" s="62" t="s">
        <v>1902</v>
      </c>
      <c r="BA9" s="62">
        <v>4.5115603437818987E-2</v>
      </c>
      <c r="BB9" s="62">
        <v>2.0703128668145963E-2</v>
      </c>
      <c r="BD9" s="62" t="s">
        <v>1902</v>
      </c>
      <c r="BE9" s="62">
        <v>3.8663254072731253E-2</v>
      </c>
      <c r="BF9" s="62">
        <v>0.13440851892041544</v>
      </c>
    </row>
    <row r="10" spans="2:60" customFormat="1" x14ac:dyDescent="0.25">
      <c r="B10" s="62" t="s">
        <v>1903</v>
      </c>
      <c r="C10" s="62">
        <v>4.6155742416655918E-2</v>
      </c>
      <c r="D10" s="62">
        <v>0.23188430465642776</v>
      </c>
      <c r="G10" s="62" t="s">
        <v>1903</v>
      </c>
      <c r="H10" s="62">
        <v>1.3110893969789687E-4</v>
      </c>
      <c r="I10" s="62">
        <v>1.9470584227330835E-4</v>
      </c>
      <c r="M10" s="62" t="s">
        <v>1903</v>
      </c>
      <c r="N10" s="62">
        <v>1.6360286413280998E-2</v>
      </c>
      <c r="O10" s="62">
        <v>2.2610284447686341E-2</v>
      </c>
      <c r="S10" s="62" t="s">
        <v>1903</v>
      </c>
      <c r="T10" s="62">
        <v>8.9946277051935982E-14</v>
      </c>
      <c r="U10" s="62">
        <v>7.6960499896971672E-10</v>
      </c>
      <c r="X10" s="62" t="s">
        <v>1903</v>
      </c>
      <c r="Y10" s="62">
        <v>5.4494262640870261E-2</v>
      </c>
      <c r="Z10" s="62">
        <v>1.688996297465821E-3</v>
      </c>
      <c r="AD10" s="62" t="s">
        <v>1903</v>
      </c>
      <c r="AE10" s="62">
        <v>3.05913344289096E-2</v>
      </c>
      <c r="AF10" s="62">
        <v>1.6945195896790926E-2</v>
      </c>
      <c r="AJ10" s="62" t="s">
        <v>1903</v>
      </c>
      <c r="AK10" s="62">
        <v>4.6795346753561841E-3</v>
      </c>
      <c r="AL10" s="62">
        <v>2.4420916038211983E-3</v>
      </c>
      <c r="AP10" s="62" t="s">
        <v>1903</v>
      </c>
      <c r="AQ10" s="62">
        <v>1.7683933302520153E-8</v>
      </c>
      <c r="AR10" s="62">
        <v>6.0893860277881769E-8</v>
      </c>
      <c r="AZ10" s="62" t="s">
        <v>1903</v>
      </c>
      <c r="BA10" s="62">
        <v>1.6426265528783287E-2</v>
      </c>
      <c r="BB10" s="62">
        <v>1.2067786494437485E-3</v>
      </c>
      <c r="BD10" s="62" t="s">
        <v>1903</v>
      </c>
      <c r="BE10" s="62">
        <v>3.1937074088224087E-3</v>
      </c>
      <c r="BF10" s="62">
        <v>7.5012119000967478E-2</v>
      </c>
    </row>
    <row r="11" spans="2:60" customFormat="1" x14ac:dyDescent="0.25">
      <c r="B11" s="62" t="s">
        <v>1904</v>
      </c>
      <c r="C11" s="62">
        <v>17</v>
      </c>
      <c r="D11" s="62">
        <v>7</v>
      </c>
      <c r="G11" s="62" t="s">
        <v>1904</v>
      </c>
      <c r="H11" s="62">
        <v>5</v>
      </c>
      <c r="I11" s="62">
        <v>7</v>
      </c>
      <c r="M11" s="62" t="s">
        <v>1904</v>
      </c>
      <c r="N11" s="62">
        <v>38</v>
      </c>
      <c r="O11" s="62">
        <v>7</v>
      </c>
      <c r="S11" s="62" t="s">
        <v>1904</v>
      </c>
      <c r="T11" s="62">
        <v>7</v>
      </c>
      <c r="U11" s="62">
        <v>7</v>
      </c>
      <c r="X11" s="62" t="s">
        <v>1904</v>
      </c>
      <c r="Y11" s="62">
        <v>29</v>
      </c>
      <c r="Z11" s="62">
        <v>6</v>
      </c>
      <c r="AD11" s="62" t="s">
        <v>1904</v>
      </c>
      <c r="AE11" s="62">
        <v>25</v>
      </c>
      <c r="AF11" s="62">
        <v>15</v>
      </c>
      <c r="AJ11" s="62" t="s">
        <v>1904</v>
      </c>
      <c r="AK11" s="62">
        <v>61</v>
      </c>
      <c r="AL11" s="62">
        <v>21</v>
      </c>
      <c r="AP11" s="62" t="s">
        <v>1904</v>
      </c>
      <c r="AQ11" s="62">
        <v>12</v>
      </c>
      <c r="AR11" s="62">
        <v>8</v>
      </c>
      <c r="AZ11" s="62" t="s">
        <v>1904</v>
      </c>
      <c r="BA11" s="62">
        <v>28</v>
      </c>
      <c r="BB11" s="62">
        <v>15</v>
      </c>
      <c r="BD11" s="62" t="s">
        <v>1904</v>
      </c>
      <c r="BE11" s="62">
        <v>69</v>
      </c>
      <c r="BF11" s="62">
        <v>44</v>
      </c>
    </row>
    <row r="12" spans="2:60" customFormat="1" x14ac:dyDescent="0.25">
      <c r="B12" s="62" t="s">
        <v>1905</v>
      </c>
      <c r="C12" s="62">
        <v>0</v>
      </c>
      <c r="D12" s="62"/>
      <c r="G12" s="62" t="s">
        <v>1905</v>
      </c>
      <c r="H12" s="62">
        <v>0</v>
      </c>
      <c r="I12" s="62"/>
      <c r="M12" s="62" t="s">
        <v>1905</v>
      </c>
      <c r="N12" s="62">
        <v>0</v>
      </c>
      <c r="O12" s="62"/>
      <c r="S12" s="62" t="s">
        <v>1905</v>
      </c>
      <c r="T12" s="62">
        <v>0</v>
      </c>
      <c r="U12" s="62"/>
      <c r="X12" s="62" t="s">
        <v>1905</v>
      </c>
      <c r="Y12" s="62">
        <v>0</v>
      </c>
      <c r="Z12" s="62"/>
      <c r="AD12" s="62" t="s">
        <v>1905</v>
      </c>
      <c r="AE12" s="62">
        <v>0</v>
      </c>
      <c r="AF12" s="62"/>
      <c r="AJ12" s="62" t="s">
        <v>1905</v>
      </c>
      <c r="AK12" s="62">
        <v>0</v>
      </c>
      <c r="AL12" s="62"/>
      <c r="AP12" s="62" t="s">
        <v>1905</v>
      </c>
      <c r="AQ12" s="62">
        <v>0</v>
      </c>
      <c r="AR12" s="62"/>
      <c r="AZ12" s="62" t="s">
        <v>1905</v>
      </c>
      <c r="BA12" s="62">
        <v>0</v>
      </c>
      <c r="BB12" s="62"/>
      <c r="BD12" s="62" t="s">
        <v>1905</v>
      </c>
      <c r="BE12" s="62">
        <v>0</v>
      </c>
      <c r="BF12" s="62"/>
    </row>
    <row r="13" spans="2:60" customFormat="1" x14ac:dyDescent="0.25">
      <c r="B13" s="62" t="s">
        <v>1906</v>
      </c>
      <c r="C13" s="62">
        <v>7</v>
      </c>
      <c r="D13" s="62"/>
      <c r="G13" s="62" t="s">
        <v>1906</v>
      </c>
      <c r="H13" s="62">
        <v>10</v>
      </c>
      <c r="I13" s="62"/>
      <c r="M13" s="62" t="s">
        <v>1906</v>
      </c>
      <c r="N13" s="62">
        <v>8</v>
      </c>
      <c r="O13" s="62"/>
      <c r="S13" s="62" t="s">
        <v>1906</v>
      </c>
      <c r="T13" s="62">
        <v>6</v>
      </c>
      <c r="U13" s="62"/>
      <c r="X13" s="62" t="s">
        <v>1906</v>
      </c>
      <c r="Y13" s="62">
        <v>33</v>
      </c>
      <c r="Z13" s="62"/>
      <c r="AD13" s="62" t="s">
        <v>1906</v>
      </c>
      <c r="AE13" s="62">
        <v>36</v>
      </c>
      <c r="AF13" s="62"/>
      <c r="AJ13" s="62" t="s">
        <v>1906</v>
      </c>
      <c r="AK13" s="62">
        <v>48</v>
      </c>
      <c r="AL13" s="62"/>
      <c r="AP13" s="62" t="s">
        <v>1906</v>
      </c>
      <c r="AQ13" s="62">
        <v>10</v>
      </c>
      <c r="AR13" s="62"/>
      <c r="AZ13" s="62" t="s">
        <v>1906</v>
      </c>
      <c r="BA13" s="62">
        <v>34</v>
      </c>
      <c r="BB13" s="62"/>
      <c r="BD13" s="62" t="s">
        <v>1906</v>
      </c>
      <c r="BE13" s="62">
        <v>45</v>
      </c>
      <c r="BF13" s="62"/>
    </row>
    <row r="14" spans="2:60" customFormat="1" x14ac:dyDescent="0.25">
      <c r="B14" s="62" t="s">
        <v>1907</v>
      </c>
      <c r="C14" s="62">
        <v>-0.13717046276979136</v>
      </c>
      <c r="D14" s="62"/>
      <c r="G14" s="62" t="s">
        <v>1907</v>
      </c>
      <c r="H14" s="62">
        <v>1.6275585714603491</v>
      </c>
      <c r="I14" s="62"/>
      <c r="M14" s="62" t="s">
        <v>1907</v>
      </c>
      <c r="N14" s="62">
        <v>-0.98784269214417952</v>
      </c>
      <c r="O14" s="62"/>
      <c r="S14" s="62" t="s">
        <v>1907</v>
      </c>
      <c r="T14" s="62">
        <v>-1.4205681058830593</v>
      </c>
      <c r="U14" s="62"/>
      <c r="X14" s="62" t="s">
        <v>1907</v>
      </c>
      <c r="Y14" s="62">
        <v>1.8792147504690606</v>
      </c>
      <c r="Z14" s="62"/>
      <c r="AD14" s="62" t="s">
        <v>1907</v>
      </c>
      <c r="AE14" s="62">
        <v>0.3985181562214597</v>
      </c>
      <c r="AF14" s="62"/>
      <c r="AJ14" s="62" t="s">
        <v>1907</v>
      </c>
      <c r="AK14" s="62">
        <v>-0.71190479883071489</v>
      </c>
      <c r="AL14" s="62"/>
      <c r="AP14" s="62" t="s">
        <v>1907</v>
      </c>
      <c r="AQ14" s="62">
        <v>-8.4276802003118295E-2</v>
      </c>
      <c r="AR14" s="62"/>
      <c r="AZ14" s="62" t="s">
        <v>1907</v>
      </c>
      <c r="BA14" s="62">
        <v>0.94518093634657896</v>
      </c>
      <c r="BB14" s="62"/>
      <c r="BD14" s="62" t="s">
        <v>1907</v>
      </c>
      <c r="BE14" s="62">
        <v>-2.2880263655387618</v>
      </c>
      <c r="BF14" s="62"/>
    </row>
    <row r="15" spans="2:60" customFormat="1" x14ac:dyDescent="0.25">
      <c r="B15" s="62" t="s">
        <v>1908</v>
      </c>
      <c r="C15" s="62">
        <v>0.44737905076642048</v>
      </c>
      <c r="D15" s="62"/>
      <c r="G15" s="62" t="s">
        <v>1908</v>
      </c>
      <c r="H15" s="62">
        <v>6.7338277803897145E-2</v>
      </c>
      <c r="I15" s="62"/>
      <c r="M15" s="62" t="s">
        <v>1908</v>
      </c>
      <c r="N15" s="62">
        <v>0.17608068393268661</v>
      </c>
      <c r="O15" s="62"/>
      <c r="S15" s="62" t="s">
        <v>1908</v>
      </c>
      <c r="T15" s="62">
        <v>0.10263053634847571</v>
      </c>
      <c r="U15" s="62"/>
      <c r="X15" s="62" t="s">
        <v>1908</v>
      </c>
      <c r="Y15" s="62">
        <v>3.4535438547383543E-2</v>
      </c>
      <c r="Z15" s="62"/>
      <c r="AD15" s="62" t="s">
        <v>1908</v>
      </c>
      <c r="AE15" s="62">
        <v>0.34630108745594612</v>
      </c>
      <c r="AF15" s="62"/>
      <c r="AJ15" s="62" t="s">
        <v>1908</v>
      </c>
      <c r="AK15" s="62">
        <v>0.2399848386021477</v>
      </c>
      <c r="AL15" s="62"/>
      <c r="AP15" s="62" t="s">
        <v>1908</v>
      </c>
      <c r="AQ15" s="62">
        <v>0.46724983151602051</v>
      </c>
      <c r="AR15" s="62"/>
      <c r="AZ15" s="62" t="s">
        <v>1908</v>
      </c>
      <c r="BA15" s="62">
        <v>0.17561775365137439</v>
      </c>
      <c r="BB15" s="62"/>
      <c r="BD15" s="62" t="s">
        <v>1908</v>
      </c>
      <c r="BE15" s="62">
        <v>1.344333558664175E-2</v>
      </c>
      <c r="BF15" s="62"/>
    </row>
    <row r="16" spans="2:60" customFormat="1" x14ac:dyDescent="0.25">
      <c r="B16" s="62" t="s">
        <v>1909</v>
      </c>
      <c r="C16" s="62">
        <v>1.8945786050900073</v>
      </c>
      <c r="D16" s="62"/>
      <c r="G16" s="62" t="s">
        <v>1909</v>
      </c>
      <c r="H16" s="62">
        <v>1.812461122811676</v>
      </c>
      <c r="I16" s="62"/>
      <c r="M16" s="62" t="s">
        <v>1909</v>
      </c>
      <c r="N16" s="62">
        <v>1.8595480375308981</v>
      </c>
      <c r="O16" s="62"/>
      <c r="S16" s="62" t="s">
        <v>1909</v>
      </c>
      <c r="T16" s="62">
        <v>1.9431802805153031</v>
      </c>
      <c r="U16" s="62"/>
      <c r="X16" s="62" t="s">
        <v>1909</v>
      </c>
      <c r="Y16" s="62">
        <v>1.6923603090303456</v>
      </c>
      <c r="Z16" s="62"/>
      <c r="AD16" s="62" t="s">
        <v>1909</v>
      </c>
      <c r="AE16" s="62">
        <v>1.6882977141168172</v>
      </c>
      <c r="AF16" s="62"/>
      <c r="AJ16" s="62" t="s">
        <v>1909</v>
      </c>
      <c r="AK16" s="62">
        <v>1.6772241961243386</v>
      </c>
      <c r="AL16" s="62"/>
      <c r="AP16" s="62" t="s">
        <v>1909</v>
      </c>
      <c r="AQ16" s="62">
        <v>1.812461122811676</v>
      </c>
      <c r="AR16" s="62"/>
      <c r="AZ16" s="62" t="s">
        <v>1909</v>
      </c>
      <c r="BA16" s="62">
        <v>1.6909242551868542</v>
      </c>
      <c r="BB16" s="62"/>
      <c r="BD16" s="62" t="s">
        <v>1909</v>
      </c>
      <c r="BE16" s="62">
        <v>1.6794273926523535</v>
      </c>
      <c r="BF16" s="62"/>
    </row>
    <row r="17" spans="2:62" customFormat="1" x14ac:dyDescent="0.25">
      <c r="B17" s="62" t="s">
        <v>1910</v>
      </c>
      <c r="C17" s="62">
        <v>0.89475810153284097</v>
      </c>
      <c r="D17" s="62"/>
      <c r="G17" s="62" t="s">
        <v>1910</v>
      </c>
      <c r="H17" s="62">
        <v>0.13467655560779429</v>
      </c>
      <c r="I17" s="62"/>
      <c r="M17" s="62" t="s">
        <v>1910</v>
      </c>
      <c r="N17" s="62">
        <v>0.35216136786537322</v>
      </c>
      <c r="O17" s="62"/>
      <c r="S17" s="62" t="s">
        <v>1910</v>
      </c>
      <c r="T17" s="62">
        <v>0.20526107269695143</v>
      </c>
      <c r="U17" s="62"/>
      <c r="X17" s="62" t="s">
        <v>1910</v>
      </c>
      <c r="Y17" s="62">
        <v>6.9070877094767086E-2</v>
      </c>
      <c r="Z17" s="62"/>
      <c r="AD17" s="62" t="s">
        <v>1910</v>
      </c>
      <c r="AE17" s="62">
        <v>0.69260217491189224</v>
      </c>
      <c r="AF17" s="62"/>
      <c r="AJ17" s="62" t="s">
        <v>1910</v>
      </c>
      <c r="AK17" s="62">
        <v>0.4799696772042954</v>
      </c>
      <c r="AL17" s="62"/>
      <c r="AP17" s="62" t="s">
        <v>1910</v>
      </c>
      <c r="AQ17" s="62">
        <v>0.93449966303204102</v>
      </c>
      <c r="AR17" s="62"/>
      <c r="AZ17" s="62" t="s">
        <v>1910</v>
      </c>
      <c r="BA17" s="62">
        <v>0.35123550730274877</v>
      </c>
      <c r="BB17" s="62"/>
      <c r="BD17" s="62" t="s">
        <v>1910</v>
      </c>
      <c r="BE17" s="62">
        <v>2.68866711732835E-2</v>
      </c>
      <c r="BF17" s="62"/>
    </row>
    <row r="18" spans="2:62" customFormat="1" ht="15.75" thickBot="1" x14ac:dyDescent="0.3">
      <c r="B18" s="63" t="s">
        <v>1911</v>
      </c>
      <c r="C18" s="63">
        <v>2.3646242515927849</v>
      </c>
      <c r="D18" s="63"/>
      <c r="G18" s="63" t="s">
        <v>1911</v>
      </c>
      <c r="H18" s="63">
        <v>2.2281388519862744</v>
      </c>
      <c r="I18" s="63"/>
      <c r="M18" s="63" t="s">
        <v>1911</v>
      </c>
      <c r="N18" s="63">
        <v>2.3060041352041671</v>
      </c>
      <c r="O18" s="63"/>
      <c r="S18" s="63" t="s">
        <v>1911</v>
      </c>
      <c r="T18" s="63">
        <v>2.4469118511449697</v>
      </c>
      <c r="U18" s="63"/>
      <c r="X18" s="63" t="s">
        <v>1911</v>
      </c>
      <c r="Y18" s="63">
        <v>2.0345152974493397</v>
      </c>
      <c r="Z18" s="63"/>
      <c r="AD18" s="63" t="s">
        <v>1911</v>
      </c>
      <c r="AE18" s="63">
        <v>2.028094000980452</v>
      </c>
      <c r="AF18" s="63"/>
      <c r="AJ18" s="63" t="s">
        <v>1911</v>
      </c>
      <c r="AK18" s="63">
        <v>2.0106347576242314</v>
      </c>
      <c r="AL18" s="63"/>
      <c r="AP18" s="63" t="s">
        <v>1911</v>
      </c>
      <c r="AQ18" s="63">
        <v>2.2281388519862744</v>
      </c>
      <c r="AR18" s="63"/>
      <c r="AZ18" s="63" t="s">
        <v>1911</v>
      </c>
      <c r="BA18" s="63">
        <v>2.0322445093177191</v>
      </c>
      <c r="BB18" s="63"/>
      <c r="BD18" s="63" t="s">
        <v>1911</v>
      </c>
      <c r="BE18" s="63">
        <v>2.0141033888808457</v>
      </c>
      <c r="BF18" s="63"/>
    </row>
    <row r="19" spans="2:62" customFormat="1" x14ac:dyDescent="0.25"/>
    <row r="20" spans="2:62" customFormat="1" x14ac:dyDescent="0.25">
      <c r="B20" s="81" t="s">
        <v>2429</v>
      </c>
      <c r="C20" s="81"/>
      <c r="D20" s="81"/>
      <c r="G20" s="81" t="s">
        <v>2429</v>
      </c>
      <c r="H20" s="81"/>
      <c r="I20" s="81"/>
      <c r="M20" s="81" t="s">
        <v>2429</v>
      </c>
      <c r="N20" s="81"/>
      <c r="O20" s="81"/>
      <c r="S20" s="81" t="s">
        <v>2429</v>
      </c>
      <c r="T20" s="81"/>
      <c r="U20" s="81"/>
      <c r="X20" s="81" t="s">
        <v>2429</v>
      </c>
      <c r="Y20" s="81"/>
      <c r="Z20" s="81"/>
      <c r="AD20" s="81" t="s">
        <v>2429</v>
      </c>
      <c r="AE20" s="81"/>
      <c r="AF20" s="81"/>
      <c r="AJ20" s="81" t="s">
        <v>2429</v>
      </c>
      <c r="AK20" s="81"/>
      <c r="AL20" s="81"/>
      <c r="AP20" s="81" t="s">
        <v>2429</v>
      </c>
      <c r="AQ20" s="81"/>
      <c r="AR20" s="81"/>
      <c r="AV20" s="81" t="s">
        <v>2429</v>
      </c>
      <c r="AW20" s="81"/>
      <c r="AX20" s="81"/>
      <c r="AZ20" s="81" t="s">
        <v>2429</v>
      </c>
      <c r="BA20" s="81"/>
      <c r="BB20" s="81"/>
      <c r="BD20" s="81" t="s">
        <v>2429</v>
      </c>
      <c r="BE20" s="81"/>
      <c r="BF20" s="81"/>
      <c r="BH20" s="81" t="s">
        <v>2429</v>
      </c>
      <c r="BI20" s="81"/>
      <c r="BJ20" s="81"/>
    </row>
    <row r="21" spans="2:62" customFormat="1" x14ac:dyDescent="0.25">
      <c r="B21" s="34" t="s">
        <v>1823</v>
      </c>
      <c r="C21" t="s">
        <v>1427</v>
      </c>
      <c r="G21" s="34" t="s">
        <v>1823</v>
      </c>
      <c r="H21" t="s">
        <v>1427</v>
      </c>
      <c r="M21" s="34" t="s">
        <v>1823</v>
      </c>
      <c r="N21" t="s">
        <v>1427</v>
      </c>
      <c r="S21" s="34" t="s">
        <v>1823</v>
      </c>
      <c r="T21" t="s">
        <v>1427</v>
      </c>
      <c r="X21" s="34" t="s">
        <v>1823</v>
      </c>
      <c r="Y21" t="s">
        <v>1427</v>
      </c>
      <c r="AD21" s="34" t="s">
        <v>1823</v>
      </c>
      <c r="AE21" t="s">
        <v>1427</v>
      </c>
      <c r="AJ21" s="34" t="s">
        <v>1823</v>
      </c>
      <c r="AK21" t="s">
        <v>1427</v>
      </c>
      <c r="AP21" s="34" t="s">
        <v>1823</v>
      </c>
      <c r="AQ21" t="s">
        <v>1427</v>
      </c>
      <c r="AV21" s="34" t="s">
        <v>1823</v>
      </c>
      <c r="AW21" t="s">
        <v>1427</v>
      </c>
      <c r="AZ21" s="34" t="s">
        <v>1823</v>
      </c>
      <c r="BA21" t="s">
        <v>1427</v>
      </c>
      <c r="BD21" s="34" t="s">
        <v>1823</v>
      </c>
      <c r="BE21" t="s">
        <v>1427</v>
      </c>
      <c r="BH21" s="34" t="s">
        <v>1823</v>
      </c>
      <c r="BI21" t="s">
        <v>1427</v>
      </c>
    </row>
    <row r="22" spans="2:62" customFormat="1" x14ac:dyDescent="0.25">
      <c r="B22" s="34" t="s">
        <v>1824</v>
      </c>
      <c r="G22" s="34" t="s">
        <v>1824</v>
      </c>
      <c r="M22" s="34" t="s">
        <v>1824</v>
      </c>
      <c r="S22" s="34" t="s">
        <v>1824</v>
      </c>
      <c r="X22" s="34" t="s">
        <v>1824</v>
      </c>
      <c r="AD22" s="34" t="s">
        <v>1824</v>
      </c>
      <c r="AJ22" s="34" t="s">
        <v>1824</v>
      </c>
      <c r="AP22" s="34" t="s">
        <v>1824</v>
      </c>
      <c r="AV22" s="34" t="s">
        <v>1824</v>
      </c>
      <c r="AZ22" s="34" t="s">
        <v>1824</v>
      </c>
      <c r="BD22" s="34" t="s">
        <v>1824</v>
      </c>
      <c r="BH22" s="34" t="s">
        <v>1824</v>
      </c>
    </row>
    <row r="23" spans="2:62" customFormat="1" x14ac:dyDescent="0.25">
      <c r="B23" s="34" t="s">
        <v>1070</v>
      </c>
      <c r="C23" t="s">
        <v>32</v>
      </c>
      <c r="G23" s="34" t="s">
        <v>1070</v>
      </c>
      <c r="H23" t="s">
        <v>334</v>
      </c>
      <c r="M23" s="34" t="s">
        <v>1070</v>
      </c>
      <c r="N23" t="s">
        <v>350</v>
      </c>
      <c r="S23" s="34" t="s">
        <v>1070</v>
      </c>
      <c r="T23" t="s">
        <v>1401</v>
      </c>
      <c r="X23" s="34" t="s">
        <v>1070</v>
      </c>
      <c r="Y23" t="s">
        <v>88</v>
      </c>
      <c r="AD23" s="34" t="s">
        <v>1070</v>
      </c>
      <c r="AE23" t="s">
        <v>468</v>
      </c>
      <c r="AJ23" s="34" t="s">
        <v>1070</v>
      </c>
      <c r="AK23" t="s">
        <v>17</v>
      </c>
      <c r="AP23" s="34" t="s">
        <v>1070</v>
      </c>
      <c r="AQ23" t="s">
        <v>709</v>
      </c>
      <c r="AV23" s="34" t="s">
        <v>1070</v>
      </c>
      <c r="AW23" t="s">
        <v>711</v>
      </c>
      <c r="AZ23" s="34" t="s">
        <v>1070</v>
      </c>
      <c r="BA23" t="s">
        <v>645</v>
      </c>
      <c r="BD23" s="34" t="s">
        <v>1070</v>
      </c>
      <c r="BE23" t="s">
        <v>42</v>
      </c>
      <c r="BH23" s="34" t="s">
        <v>1070</v>
      </c>
      <c r="BI23" t="s">
        <v>1019</v>
      </c>
    </row>
    <row r="24" spans="2:62" customFormat="1" x14ac:dyDescent="0.25">
      <c r="B24" s="34" t="s">
        <v>1063</v>
      </c>
      <c r="C24" s="35">
        <v>0</v>
      </c>
      <c r="G24" s="34" t="s">
        <v>1063</v>
      </c>
      <c r="H24" s="35">
        <v>0</v>
      </c>
      <c r="M24" s="34" t="s">
        <v>1063</v>
      </c>
      <c r="N24" s="35">
        <v>0</v>
      </c>
      <c r="S24" s="34" t="s">
        <v>1063</v>
      </c>
      <c r="T24" s="35">
        <v>0</v>
      </c>
      <c r="X24" s="34" t="s">
        <v>1063</v>
      </c>
      <c r="Y24" s="35">
        <v>0</v>
      </c>
      <c r="AD24" s="34" t="s">
        <v>1063</v>
      </c>
      <c r="AE24" s="35">
        <v>0</v>
      </c>
      <c r="AJ24" s="34" t="s">
        <v>1063</v>
      </c>
      <c r="AK24" s="35">
        <v>0</v>
      </c>
      <c r="AP24" s="34" t="s">
        <v>1063</v>
      </c>
      <c r="AQ24" s="35">
        <v>0</v>
      </c>
      <c r="AV24" s="34" t="s">
        <v>1063</v>
      </c>
      <c r="AW24" s="35">
        <v>0</v>
      </c>
      <c r="AZ24" s="34" t="s">
        <v>1063</v>
      </c>
      <c r="BA24" s="35">
        <v>0</v>
      </c>
      <c r="BD24" s="34" t="s">
        <v>1063</v>
      </c>
      <c r="BE24" s="35">
        <v>0</v>
      </c>
      <c r="BH24" s="34" t="s">
        <v>1063</v>
      </c>
      <c r="BI24" s="35">
        <v>0</v>
      </c>
    </row>
    <row r="25" spans="2:62" customFormat="1" x14ac:dyDescent="0.25"/>
    <row r="26" spans="2:62" customFormat="1" x14ac:dyDescent="0.25">
      <c r="B26" s="34" t="s">
        <v>1428</v>
      </c>
      <c r="C26" t="s">
        <v>1832</v>
      </c>
      <c r="G26" s="34" t="s">
        <v>1428</v>
      </c>
      <c r="H26" t="s">
        <v>1832</v>
      </c>
      <c r="M26" s="34" t="s">
        <v>1428</v>
      </c>
      <c r="N26" t="s">
        <v>1832</v>
      </c>
      <c r="S26" s="34" t="s">
        <v>1428</v>
      </c>
      <c r="T26" t="s">
        <v>1832</v>
      </c>
      <c r="X26" s="34" t="s">
        <v>1428</v>
      </c>
      <c r="Y26" t="s">
        <v>1832</v>
      </c>
      <c r="AD26" s="34" t="s">
        <v>1428</v>
      </c>
      <c r="AE26" t="s">
        <v>1832</v>
      </c>
      <c r="AJ26" s="34" t="s">
        <v>1428</v>
      </c>
      <c r="AK26" t="s">
        <v>1832</v>
      </c>
      <c r="AP26" s="34" t="s">
        <v>1428</v>
      </c>
      <c r="AQ26" t="s">
        <v>1832</v>
      </c>
      <c r="AV26" s="34" t="s">
        <v>1428</v>
      </c>
      <c r="AW26" t="s">
        <v>1832</v>
      </c>
      <c r="AZ26" s="34" t="s">
        <v>1428</v>
      </c>
      <c r="BA26" t="s">
        <v>1832</v>
      </c>
      <c r="BD26" s="34" t="s">
        <v>1428</v>
      </c>
      <c r="BE26" t="s">
        <v>1832</v>
      </c>
      <c r="BH26" s="34" t="s">
        <v>1428</v>
      </c>
      <c r="BI26" t="s">
        <v>1832</v>
      </c>
    </row>
    <row r="27" spans="2:62" customFormat="1" x14ac:dyDescent="0.25">
      <c r="B27" s="35" t="s">
        <v>517</v>
      </c>
      <c r="C27" s="33">
        <v>1.0340101168499764E-3</v>
      </c>
      <c r="G27" s="35" t="s">
        <v>1008</v>
      </c>
      <c r="H27" s="33">
        <v>-2.4356832438576021E-2</v>
      </c>
      <c r="M27" s="35" t="s">
        <v>716</v>
      </c>
      <c r="N27" s="33">
        <v>0.40613571996774028</v>
      </c>
      <c r="S27" s="35" t="s">
        <v>920</v>
      </c>
      <c r="T27" s="33">
        <v>-2.8043742766797391E-8</v>
      </c>
      <c r="X27" s="35" t="s">
        <v>80</v>
      </c>
      <c r="Y27" s="33">
        <v>1.6136153404616358E-2</v>
      </c>
      <c r="AD27" s="35" t="s">
        <v>1220</v>
      </c>
      <c r="AE27" s="33">
        <v>0.39168522187339566</v>
      </c>
      <c r="AJ27" s="35" t="s">
        <v>546</v>
      </c>
      <c r="AK27" s="33">
        <v>-5.3765621577874928E-3</v>
      </c>
      <c r="AP27" s="35" t="s">
        <v>906</v>
      </c>
      <c r="AQ27" s="33">
        <v>-4.0907948798285081E-4</v>
      </c>
      <c r="AV27" s="35" t="s">
        <v>745</v>
      </c>
      <c r="AW27" s="33">
        <v>8.6262343732742441E-2</v>
      </c>
      <c r="AZ27" s="35" t="s">
        <v>733</v>
      </c>
      <c r="BA27" s="33">
        <v>0.1328888558654438</v>
      </c>
      <c r="BD27" s="35" t="s">
        <v>430</v>
      </c>
      <c r="BE27" s="33">
        <v>5.5912418928850093E-2</v>
      </c>
      <c r="BH27" s="35" t="s">
        <v>1426</v>
      </c>
      <c r="BI27" s="33"/>
    </row>
    <row r="28" spans="2:62" customFormat="1" x14ac:dyDescent="0.25">
      <c r="B28" s="35" t="s">
        <v>309</v>
      </c>
      <c r="C28" s="33">
        <v>0.17578171986449601</v>
      </c>
      <c r="G28" s="35" t="s">
        <v>933</v>
      </c>
      <c r="H28" s="33">
        <v>7.2309798238261551E-3</v>
      </c>
      <c r="M28" s="35" t="s">
        <v>837</v>
      </c>
      <c r="N28" s="33">
        <v>-4.0178307004228218E-2</v>
      </c>
      <c r="S28" s="35" t="s">
        <v>902</v>
      </c>
      <c r="T28" s="33">
        <v>2.7206616117042242E-8</v>
      </c>
      <c r="X28" s="35" t="s">
        <v>1244</v>
      </c>
      <c r="Y28" s="33">
        <v>1.3432565091673579E-2</v>
      </c>
      <c r="AD28" s="35" t="s">
        <v>1246</v>
      </c>
      <c r="AE28" s="33">
        <v>7.6851898480641653E-2</v>
      </c>
      <c r="AJ28" s="35" t="s">
        <v>470</v>
      </c>
      <c r="AK28" s="33">
        <v>6.2887746212529436E-3</v>
      </c>
      <c r="AP28" s="35" t="s">
        <v>918</v>
      </c>
      <c r="AQ28" s="33">
        <v>-1.9689794573582681E-5</v>
      </c>
      <c r="AV28" s="35" t="s">
        <v>1426</v>
      </c>
      <c r="AW28" s="33">
        <v>8.6262343732742441E-2</v>
      </c>
      <c r="AZ28" s="35" t="s">
        <v>802</v>
      </c>
      <c r="BA28" s="33">
        <v>-4.8745079925017944E-3</v>
      </c>
      <c r="BD28" s="35" t="s">
        <v>472</v>
      </c>
      <c r="BE28" s="33">
        <v>3.3997592647398334E-3</v>
      </c>
    </row>
    <row r="29" spans="2:62" customFormat="1" x14ac:dyDescent="0.25">
      <c r="B29" s="35" t="s">
        <v>629</v>
      </c>
      <c r="C29" s="33">
        <v>-0.37844770276709139</v>
      </c>
      <c r="G29" s="35" t="s">
        <v>1024</v>
      </c>
      <c r="H29" s="33">
        <v>-4.7242401515664219E-3</v>
      </c>
      <c r="M29" s="35" t="s">
        <v>783</v>
      </c>
      <c r="N29" s="33">
        <v>2.232128166901568E-3</v>
      </c>
      <c r="S29" s="35" t="s">
        <v>896</v>
      </c>
      <c r="T29" s="33">
        <v>3.8856628659468032E-8</v>
      </c>
      <c r="X29" s="35" t="s">
        <v>163</v>
      </c>
      <c r="Y29" s="33">
        <v>5.1214104546737589E-2</v>
      </c>
      <c r="AD29" s="35" t="s">
        <v>938</v>
      </c>
      <c r="AE29" s="33">
        <v>9.8437587247656139E-2</v>
      </c>
      <c r="AJ29" s="35" t="s">
        <v>352</v>
      </c>
      <c r="AK29" s="33">
        <v>2.7189702038946544E-2</v>
      </c>
      <c r="AP29" s="35" t="s">
        <v>871</v>
      </c>
      <c r="AQ29" s="33">
        <v>1.7173782031186009E-4</v>
      </c>
      <c r="AZ29" s="35" t="s">
        <v>714</v>
      </c>
      <c r="BA29" s="33">
        <v>3.4521520404542948E-2</v>
      </c>
      <c r="BD29" s="35" t="s">
        <v>137</v>
      </c>
      <c r="BE29" s="33">
        <v>0.12128822015218116</v>
      </c>
      <c r="BH29" s="81" t="s">
        <v>2430</v>
      </c>
      <c r="BI29" s="81"/>
      <c r="BJ29" s="81"/>
    </row>
    <row r="30" spans="2:62" customFormat="1" x14ac:dyDescent="0.25">
      <c r="B30" s="35" t="s">
        <v>1242</v>
      </c>
      <c r="C30" s="33">
        <v>0.16487941180632867</v>
      </c>
      <c r="G30" s="35" t="s">
        <v>931</v>
      </c>
      <c r="H30" s="33">
        <v>7.8094582097322464E-3</v>
      </c>
      <c r="M30" s="35" t="s">
        <v>789</v>
      </c>
      <c r="N30" s="33">
        <v>-1.6740961251761758E-3</v>
      </c>
      <c r="S30" s="35" t="s">
        <v>904</v>
      </c>
      <c r="T30" s="33">
        <v>6.662132920968036E-8</v>
      </c>
      <c r="X30" s="35" t="s">
        <v>544</v>
      </c>
      <c r="Y30" s="33">
        <v>-5.5221502762464868E-2</v>
      </c>
      <c r="AD30" s="35" t="s">
        <v>1021</v>
      </c>
      <c r="AE30" s="33">
        <v>-0.11843421561442408</v>
      </c>
      <c r="AJ30" s="35" t="s">
        <v>556</v>
      </c>
      <c r="AK30" s="33">
        <v>-2.4970134525563155E-3</v>
      </c>
      <c r="AP30" s="35" t="s">
        <v>874</v>
      </c>
      <c r="AQ30" s="33">
        <v>1.5612529119260013E-4</v>
      </c>
      <c r="AZ30" s="35" t="s">
        <v>722</v>
      </c>
      <c r="BA30" s="33">
        <v>3.4358683044144162E-2</v>
      </c>
      <c r="BD30" s="35" t="s">
        <v>227</v>
      </c>
      <c r="BE30" s="33">
        <v>6.868743414934049E-2</v>
      </c>
      <c r="BH30" s="34" t="s">
        <v>1823</v>
      </c>
      <c r="BI30" t="s">
        <v>1427</v>
      </c>
    </row>
    <row r="31" spans="2:62" customFormat="1" x14ac:dyDescent="0.25">
      <c r="B31" s="35" t="s">
        <v>236</v>
      </c>
      <c r="C31" s="33">
        <v>0.24092435722604452</v>
      </c>
      <c r="G31" s="35" t="s">
        <v>1026</v>
      </c>
      <c r="H31" s="33">
        <v>-4.2518161364097787E-3</v>
      </c>
      <c r="M31" s="35" t="s">
        <v>681</v>
      </c>
      <c r="N31" s="33">
        <v>0.10881624813645142</v>
      </c>
      <c r="S31" s="35" t="s">
        <v>876</v>
      </c>
      <c r="T31" s="33">
        <v>3.5994353122846896E-5</v>
      </c>
      <c r="X31" s="35" t="s">
        <v>205</v>
      </c>
      <c r="Y31" s="33">
        <v>4.0494873362536703E-2</v>
      </c>
      <c r="AD31" s="35" t="s">
        <v>943</v>
      </c>
      <c r="AE31" s="33">
        <v>4.7239990816998992E-2</v>
      </c>
      <c r="AJ31" s="35" t="s">
        <v>460</v>
      </c>
      <c r="AK31" s="33">
        <v>3.1443873106264714E-3</v>
      </c>
      <c r="AP31" s="35" t="s">
        <v>899</v>
      </c>
      <c r="AQ31" s="33">
        <v>7.2241014223294948E-5</v>
      </c>
      <c r="AV31" s="81" t="s">
        <v>2430</v>
      </c>
      <c r="AW31" s="81"/>
      <c r="AX31" s="81"/>
      <c r="AZ31" s="35" t="s">
        <v>1245</v>
      </c>
      <c r="BA31" s="33">
        <v>3.9909307716785219E-2</v>
      </c>
      <c r="BD31" s="35" t="s">
        <v>403</v>
      </c>
      <c r="BE31" s="33">
        <v>8.8750835988149358E-3</v>
      </c>
      <c r="BH31" s="34" t="s">
        <v>1824</v>
      </c>
    </row>
    <row r="32" spans="2:62" customFormat="1" x14ac:dyDescent="0.25">
      <c r="B32" s="35" t="s">
        <v>121</v>
      </c>
      <c r="C32" s="33">
        <v>1.1975918567223123</v>
      </c>
      <c r="G32" s="35" t="s">
        <v>948</v>
      </c>
      <c r="H32" s="33">
        <v>1.2351274466172858E-2</v>
      </c>
      <c r="M32" s="35" t="s">
        <v>657</v>
      </c>
      <c r="N32" s="33">
        <v>0.14909173706251352</v>
      </c>
      <c r="S32" s="35" t="s">
        <v>908</v>
      </c>
      <c r="T32" s="33">
        <v>-3.2089854907280592E-8</v>
      </c>
      <c r="X32" s="35" t="s">
        <v>545</v>
      </c>
      <c r="Y32" s="33">
        <v>-3.0120819688617208E-2</v>
      </c>
      <c r="AD32" s="35" t="s">
        <v>1023</v>
      </c>
      <c r="AE32" s="33">
        <v>-4.7239990816998992E-2</v>
      </c>
      <c r="AJ32" s="35" t="s">
        <v>189</v>
      </c>
      <c r="AK32" s="33">
        <v>8.1014214238493795E-2</v>
      </c>
      <c r="AP32" s="35" t="s">
        <v>890</v>
      </c>
      <c r="AQ32" s="33">
        <v>2.9466938768937828E-4</v>
      </c>
      <c r="AV32" s="34" t="s">
        <v>1823</v>
      </c>
      <c r="AW32" t="s">
        <v>1427</v>
      </c>
      <c r="AZ32" s="35" t="s">
        <v>777</v>
      </c>
      <c r="BA32" s="33">
        <v>5.6649687480426255E-3</v>
      </c>
      <c r="BD32" s="35" t="s">
        <v>306</v>
      </c>
      <c r="BE32" s="33">
        <v>2.5120072272381926E-2</v>
      </c>
      <c r="BH32" s="34" t="s">
        <v>1070</v>
      </c>
      <c r="BI32" t="s">
        <v>1019</v>
      </c>
    </row>
    <row r="33" spans="2:61" customFormat="1" x14ac:dyDescent="0.25">
      <c r="B33" s="35" t="s">
        <v>229</v>
      </c>
      <c r="C33" s="33">
        <v>6.210488411892999E-2</v>
      </c>
      <c r="G33" s="35" t="s">
        <v>1020</v>
      </c>
      <c r="H33" s="33">
        <v>-1.8890211691763449E-2</v>
      </c>
      <c r="M33" s="35" t="s">
        <v>659</v>
      </c>
      <c r="N33" s="33">
        <v>0.10098063497593701</v>
      </c>
      <c r="S33" s="35" t="s">
        <v>880</v>
      </c>
      <c r="T33" s="33">
        <v>7.0265620558281104E-5</v>
      </c>
      <c r="X33" s="35" t="s">
        <v>1426</v>
      </c>
      <c r="Y33" s="33">
        <v>3.5935373954482153E-2</v>
      </c>
      <c r="AD33" s="35" t="s">
        <v>941</v>
      </c>
      <c r="AE33" s="33">
        <v>5.1176656718415585E-2</v>
      </c>
      <c r="AJ33" s="35" t="s">
        <v>319</v>
      </c>
      <c r="AK33" s="33">
        <v>2.4230278687768694E-2</v>
      </c>
      <c r="AP33" s="35" t="s">
        <v>888</v>
      </c>
      <c r="AQ33" s="33">
        <v>3.0683823895719011E-4</v>
      </c>
      <c r="AV33" s="34" t="s">
        <v>1824</v>
      </c>
      <c r="AZ33" s="35" t="s">
        <v>792</v>
      </c>
      <c r="BA33" s="33">
        <v>-8.4811125207701836E-4</v>
      </c>
      <c r="BD33" s="35" t="s">
        <v>409</v>
      </c>
      <c r="BE33" s="33">
        <v>2.1574900782328019E-2</v>
      </c>
      <c r="BH33" s="34" t="s">
        <v>1063</v>
      </c>
      <c r="BI33" s="35">
        <v>1</v>
      </c>
    </row>
    <row r="34" spans="2:61" customFormat="1" x14ac:dyDescent="0.25">
      <c r="B34" s="35" t="s">
        <v>1426</v>
      </c>
      <c r="C34" s="33">
        <v>1.4638685370878701</v>
      </c>
      <c r="G34" s="35" t="s">
        <v>1426</v>
      </c>
      <c r="H34" s="33">
        <v>-2.4831387918584413E-2</v>
      </c>
      <c r="M34" s="35" t="s">
        <v>1426</v>
      </c>
      <c r="N34" s="33">
        <v>0.72540406518013945</v>
      </c>
      <c r="S34" s="35" t="s">
        <v>1426</v>
      </c>
      <c r="T34" s="33">
        <v>1.063325246574401E-4</v>
      </c>
      <c r="AD34" s="35" t="s">
        <v>944</v>
      </c>
      <c r="AE34" s="33">
        <v>0.18423596418629606</v>
      </c>
      <c r="AJ34" s="35" t="s">
        <v>293</v>
      </c>
      <c r="AK34" s="33">
        <v>0.17904511274626025</v>
      </c>
      <c r="AP34" s="35" t="s">
        <v>885</v>
      </c>
      <c r="AQ34" s="33">
        <v>3.5508838847337937E-4</v>
      </c>
      <c r="AV34" s="34" t="s">
        <v>1070</v>
      </c>
      <c r="AW34" t="s">
        <v>711</v>
      </c>
      <c r="AZ34" s="35" t="s">
        <v>844</v>
      </c>
      <c r="BA34" s="33">
        <v>-3.6718228325216796E-3</v>
      </c>
      <c r="BD34" s="35" t="s">
        <v>579</v>
      </c>
      <c r="BE34" s="33">
        <v>-9.3187364881416827E-3</v>
      </c>
    </row>
    <row r="35" spans="2:61" customFormat="1" x14ac:dyDescent="0.25">
      <c r="X35" s="81" t="s">
        <v>2430</v>
      </c>
      <c r="Y35" s="81"/>
      <c r="Z35" s="81"/>
      <c r="AD35" s="35" t="s">
        <v>970</v>
      </c>
      <c r="AE35" s="33">
        <v>8.5031983470598191E-2</v>
      </c>
      <c r="AJ35" s="35" t="s">
        <v>440</v>
      </c>
      <c r="AK35" s="33">
        <v>1.2686335764219295E-2</v>
      </c>
      <c r="AP35" s="35" t="s">
        <v>1426</v>
      </c>
      <c r="AQ35" s="33">
        <v>9.2793085829126942E-4</v>
      </c>
      <c r="AV35" s="34" t="s">
        <v>1063</v>
      </c>
      <c r="AW35" s="35">
        <v>1</v>
      </c>
      <c r="AZ35" s="35" t="s">
        <v>735</v>
      </c>
      <c r="BA35" s="33">
        <v>3.2567472079757499E-2</v>
      </c>
      <c r="BD35" s="35" t="s">
        <v>230</v>
      </c>
      <c r="BE35" s="33">
        <v>4.426399831867299E-2</v>
      </c>
      <c r="BH35" s="34" t="s">
        <v>1428</v>
      </c>
      <c r="BI35" t="s">
        <v>1832</v>
      </c>
    </row>
    <row r="36" spans="2:61" customFormat="1" x14ac:dyDescent="0.25">
      <c r="B36" s="81" t="s">
        <v>2430</v>
      </c>
      <c r="C36" s="81"/>
      <c r="D36" s="81"/>
      <c r="G36" s="81" t="s">
        <v>2430</v>
      </c>
      <c r="H36" s="81"/>
      <c r="I36" s="81"/>
      <c r="M36" s="81" t="s">
        <v>2429</v>
      </c>
      <c r="N36" s="81"/>
      <c r="O36" s="81"/>
      <c r="X36" s="34" t="s">
        <v>1823</v>
      </c>
      <c r="Y36" t="s">
        <v>1427</v>
      </c>
      <c r="AD36" s="35" t="s">
        <v>946</v>
      </c>
      <c r="AE36" s="33">
        <v>7.5583985307198384E-2</v>
      </c>
      <c r="AJ36" s="35" t="s">
        <v>422</v>
      </c>
      <c r="AK36" s="33">
        <v>1.6002124900599286E-2</v>
      </c>
      <c r="AZ36" s="35" t="s">
        <v>741</v>
      </c>
      <c r="BA36" s="33">
        <v>7.4633790182777604E-3</v>
      </c>
      <c r="BD36" s="35" t="s">
        <v>382</v>
      </c>
      <c r="BE36" s="33">
        <v>1.1141967540169403E-2</v>
      </c>
      <c r="BH36" s="35" t="s">
        <v>1027</v>
      </c>
      <c r="BI36" s="33">
        <v>0.11054164892279177</v>
      </c>
    </row>
    <row r="37" spans="2:61" customFormat="1" x14ac:dyDescent="0.25">
      <c r="B37" s="34" t="s">
        <v>1823</v>
      </c>
      <c r="C37" t="s">
        <v>1427</v>
      </c>
      <c r="G37" s="34" t="s">
        <v>1823</v>
      </c>
      <c r="H37" t="s">
        <v>1427</v>
      </c>
      <c r="M37" s="34" t="s">
        <v>1823</v>
      </c>
      <c r="N37" t="s">
        <v>1427</v>
      </c>
      <c r="S37" s="81" t="s">
        <v>2430</v>
      </c>
      <c r="T37" s="81"/>
      <c r="U37" s="81"/>
      <c r="X37" s="34" t="s">
        <v>1824</v>
      </c>
      <c r="AD37" s="35" t="s">
        <v>947</v>
      </c>
      <c r="AE37" s="33">
        <v>8.0307984388898274E-2</v>
      </c>
      <c r="AJ37" s="35" t="s">
        <v>461</v>
      </c>
      <c r="AK37" s="33">
        <v>9.7919034536629417E-3</v>
      </c>
      <c r="AP37" s="81" t="s">
        <v>2430</v>
      </c>
      <c r="AQ37" s="81"/>
      <c r="AR37" s="81"/>
      <c r="AV37" s="34" t="s">
        <v>1428</v>
      </c>
      <c r="AW37" t="s">
        <v>1832</v>
      </c>
      <c r="AZ37" s="35" t="s">
        <v>683</v>
      </c>
      <c r="BA37" s="33">
        <v>1.0855824026585834E-2</v>
      </c>
      <c r="BD37" s="35" t="s">
        <v>69</v>
      </c>
      <c r="BE37" s="33">
        <v>4.4365288932674524E-2</v>
      </c>
      <c r="BH37" s="35" t="s">
        <v>1029</v>
      </c>
      <c r="BI37" s="33">
        <v>4.9099442118677734E-2</v>
      </c>
    </row>
    <row r="38" spans="2:61" customFormat="1" x14ac:dyDescent="0.25">
      <c r="B38" s="34" t="s">
        <v>1824</v>
      </c>
      <c r="G38" s="34" t="s">
        <v>1824</v>
      </c>
      <c r="M38" s="34" t="s">
        <v>1824</v>
      </c>
      <c r="S38" s="34" t="s">
        <v>1823</v>
      </c>
      <c r="T38" t="s">
        <v>1427</v>
      </c>
      <c r="X38" s="34" t="s">
        <v>1070</v>
      </c>
      <c r="Y38" t="s">
        <v>88</v>
      </c>
      <c r="AD38" s="35" t="s">
        <v>1011</v>
      </c>
      <c r="AE38" s="33">
        <v>-3.4957593204579251E-2</v>
      </c>
      <c r="AJ38" s="35" t="s">
        <v>282</v>
      </c>
      <c r="AK38" s="33">
        <v>9.5996294953831704E-2</v>
      </c>
      <c r="AP38" s="34" t="s">
        <v>1823</v>
      </c>
      <c r="AQ38" t="s">
        <v>1427</v>
      </c>
      <c r="AV38" s="35" t="s">
        <v>914</v>
      </c>
      <c r="AW38" s="33">
        <v>-3.7184445297283386E-4</v>
      </c>
      <c r="AZ38" s="35" t="s">
        <v>737</v>
      </c>
      <c r="BA38" s="33">
        <v>5.8350054142898861E-3</v>
      </c>
      <c r="BD38" s="35" t="s">
        <v>375</v>
      </c>
      <c r="BE38" s="33">
        <v>2.7763511951887698E-2</v>
      </c>
      <c r="BH38" s="35" t="s">
        <v>1031</v>
      </c>
      <c r="BI38" s="33">
        <v>-6.8238307379887259E-2</v>
      </c>
    </row>
    <row r="39" spans="2:61" customFormat="1" x14ac:dyDescent="0.25">
      <c r="B39" s="34" t="s">
        <v>1070</v>
      </c>
      <c r="C39" t="s">
        <v>32</v>
      </c>
      <c r="G39" s="34" t="s">
        <v>1070</v>
      </c>
      <c r="H39" t="s">
        <v>334</v>
      </c>
      <c r="M39" s="34" t="s">
        <v>1070</v>
      </c>
      <c r="N39" t="s">
        <v>350</v>
      </c>
      <c r="S39" s="34" t="s">
        <v>1824</v>
      </c>
      <c r="X39" s="34" t="s">
        <v>1063</v>
      </c>
      <c r="Y39" s="35">
        <v>1</v>
      </c>
      <c r="AD39" s="35" t="s">
        <v>1013</v>
      </c>
      <c r="AE39" s="33">
        <v>-6.5191187327458613E-2</v>
      </c>
      <c r="AJ39" s="35" t="s">
        <v>295</v>
      </c>
      <c r="AK39" s="33">
        <v>5.783823011958221E-2</v>
      </c>
      <c r="AP39" s="34" t="s">
        <v>1824</v>
      </c>
      <c r="AV39" s="35" t="s">
        <v>916</v>
      </c>
      <c r="AW39" s="33">
        <v>-3.7184445297283389E-3</v>
      </c>
      <c r="AZ39" s="35" t="s">
        <v>784</v>
      </c>
      <c r="BA39" s="33">
        <v>4.0680654353543032E-4</v>
      </c>
      <c r="BD39" s="35" t="s">
        <v>170</v>
      </c>
      <c r="BE39" s="33">
        <v>0.10817632519467696</v>
      </c>
      <c r="BH39" s="35" t="s">
        <v>1017</v>
      </c>
      <c r="BI39" s="33">
        <v>4.9269992091301465E-2</v>
      </c>
    </row>
    <row r="40" spans="2:61" customFormat="1" x14ac:dyDescent="0.25">
      <c r="B40" s="34" t="s">
        <v>1063</v>
      </c>
      <c r="C40" s="35">
        <v>1</v>
      </c>
      <c r="G40" s="34" t="s">
        <v>1063</v>
      </c>
      <c r="H40" s="35">
        <v>1</v>
      </c>
      <c r="M40" s="34" t="s">
        <v>1063</v>
      </c>
      <c r="N40" s="35">
        <v>1</v>
      </c>
      <c r="S40" s="34" t="s">
        <v>1070</v>
      </c>
      <c r="T40" t="s">
        <v>1401</v>
      </c>
      <c r="AD40" s="35" t="s">
        <v>982</v>
      </c>
      <c r="AE40" s="33">
        <v>0.18895996326799597</v>
      </c>
      <c r="AJ40" s="35" t="s">
        <v>179</v>
      </c>
      <c r="AK40" s="33">
        <v>7.9349538603456241E-2</v>
      </c>
      <c r="AP40" s="34" t="s">
        <v>1070</v>
      </c>
      <c r="AQ40" t="s">
        <v>709</v>
      </c>
      <c r="AV40" s="35" t="s">
        <v>912</v>
      </c>
      <c r="AW40" s="33">
        <v>0</v>
      </c>
      <c r="AZ40" s="35" t="s">
        <v>798</v>
      </c>
      <c r="BA40" s="33">
        <v>-3.2567472079757498E-3</v>
      </c>
      <c r="BD40" s="35" t="s">
        <v>563</v>
      </c>
      <c r="BE40" s="33">
        <v>-1.2736989238859502E-2</v>
      </c>
      <c r="BH40" s="35" t="s">
        <v>1426</v>
      </c>
      <c r="BI40" s="33">
        <v>0.14067277575288373</v>
      </c>
    </row>
    <row r="41" spans="2:61" customFormat="1" x14ac:dyDescent="0.25">
      <c r="S41" s="34" t="s">
        <v>1063</v>
      </c>
      <c r="T41" s="35">
        <v>1</v>
      </c>
      <c r="X41" s="34" t="s">
        <v>1428</v>
      </c>
      <c r="Y41" t="s">
        <v>1832</v>
      </c>
      <c r="Z41" s="34"/>
      <c r="AA41" s="34"/>
      <c r="AB41" s="34"/>
      <c r="AC41" s="34"/>
      <c r="AD41" s="35" t="s">
        <v>1015</v>
      </c>
      <c r="AE41" s="33">
        <v>-9.4479981633997984E-2</v>
      </c>
      <c r="AF41" s="34"/>
      <c r="AG41" s="34"/>
      <c r="AH41" s="34"/>
      <c r="AI41" s="34"/>
      <c r="AJ41" s="35" t="s">
        <v>224</v>
      </c>
      <c r="AK41" s="33">
        <v>7.8609682765661798E-2</v>
      </c>
      <c r="AL41" s="34"/>
      <c r="AM41" s="34"/>
      <c r="AN41" s="34"/>
      <c r="AO41" s="34"/>
      <c r="AP41" s="34" t="s">
        <v>1063</v>
      </c>
      <c r="AQ41" s="35">
        <v>1</v>
      </c>
      <c r="AS41" s="34"/>
      <c r="AT41" s="34"/>
      <c r="AU41" s="34"/>
      <c r="AV41" s="35" t="s">
        <v>917</v>
      </c>
      <c r="AW41" s="33">
        <v>-8.3665001918887625E-3</v>
      </c>
      <c r="AZ41" s="35" t="s">
        <v>763</v>
      </c>
      <c r="BA41" s="33">
        <v>1.872629644586056E-2</v>
      </c>
      <c r="BD41" s="35" t="s">
        <v>186</v>
      </c>
      <c r="BE41" s="33">
        <v>0.77304996605975329</v>
      </c>
    </row>
    <row r="42" spans="2:61" customFormat="1" x14ac:dyDescent="0.25">
      <c r="B42" s="34" t="s">
        <v>1428</v>
      </c>
      <c r="C42" t="s">
        <v>1832</v>
      </c>
      <c r="D42" s="34"/>
      <c r="E42" s="34"/>
      <c r="F42" s="34"/>
      <c r="G42" s="34" t="s">
        <v>1428</v>
      </c>
      <c r="H42" t="s">
        <v>1832</v>
      </c>
      <c r="I42" s="34"/>
      <c r="J42" s="34"/>
      <c r="K42" s="34"/>
      <c r="L42" s="34"/>
      <c r="M42" s="34" t="s">
        <v>1428</v>
      </c>
      <c r="N42" t="s">
        <v>1832</v>
      </c>
      <c r="O42" s="34"/>
      <c r="P42" s="34"/>
      <c r="Q42" s="34"/>
      <c r="R42" s="34"/>
      <c r="S42" s="34"/>
      <c r="T42" s="34"/>
      <c r="U42" s="34"/>
      <c r="V42" s="34"/>
      <c r="W42" s="34"/>
      <c r="X42" s="35" t="s">
        <v>527</v>
      </c>
      <c r="Y42" s="33">
        <v>1.2857916309730155E-5</v>
      </c>
      <c r="AA42" s="34"/>
      <c r="AB42" s="34"/>
      <c r="AC42" s="34"/>
      <c r="AD42" s="35" t="s">
        <v>1426</v>
      </c>
      <c r="AE42" s="33">
        <v>0.91920826716063597</v>
      </c>
      <c r="AF42" s="34"/>
      <c r="AG42" s="34"/>
      <c r="AH42" s="34"/>
      <c r="AI42" s="34"/>
      <c r="AJ42" s="35" t="s">
        <v>212</v>
      </c>
      <c r="AK42" s="33">
        <v>9.026241221092457E-2</v>
      </c>
      <c r="AL42" s="34"/>
      <c r="AM42" s="34"/>
      <c r="AN42" s="34"/>
      <c r="AO42" s="34"/>
      <c r="AS42" s="34"/>
      <c r="AT42" s="34"/>
      <c r="AU42" s="34"/>
      <c r="AV42" s="35" t="s">
        <v>915</v>
      </c>
      <c r="AW42" s="33">
        <v>-7.4368890594566771E-4</v>
      </c>
      <c r="AX42" s="34"/>
      <c r="AZ42" s="35" t="s">
        <v>1426</v>
      </c>
      <c r="BA42" s="33">
        <v>0.31054693002218947</v>
      </c>
      <c r="BD42" s="35" t="s">
        <v>208</v>
      </c>
      <c r="BE42" s="33">
        <v>8.5437975711410138E-2</v>
      </c>
    </row>
    <row r="43" spans="2:61" customFormat="1" x14ac:dyDescent="0.25">
      <c r="B43" s="35" t="s">
        <v>259</v>
      </c>
      <c r="C43" s="33">
        <v>0.203280358685093</v>
      </c>
      <c r="G43" s="35" t="s">
        <v>480</v>
      </c>
      <c r="H43" s="33">
        <v>8.5127433073975793E-3</v>
      </c>
      <c r="M43" s="35" t="s">
        <v>500</v>
      </c>
      <c r="N43" s="33">
        <v>0.30513192041544435</v>
      </c>
      <c r="S43" s="34" t="s">
        <v>1428</v>
      </c>
      <c r="T43" t="s">
        <v>1832</v>
      </c>
      <c r="U43" s="34"/>
      <c r="V43" s="34"/>
      <c r="W43" s="34"/>
      <c r="X43" s="35" t="s">
        <v>311</v>
      </c>
      <c r="Y43" s="33">
        <v>-2.6409962389921677E-2</v>
      </c>
      <c r="AA43" s="34"/>
      <c r="AB43" s="34"/>
      <c r="AC43" s="34"/>
      <c r="AF43" s="34"/>
      <c r="AG43" s="34"/>
      <c r="AH43" s="34"/>
      <c r="AI43" s="34"/>
      <c r="AJ43" s="35" t="s">
        <v>206</v>
      </c>
      <c r="AK43" s="33">
        <v>8.8782700535335643E-2</v>
      </c>
      <c r="AL43" s="34"/>
      <c r="AM43" s="34"/>
      <c r="AN43" s="34"/>
      <c r="AO43" s="34"/>
      <c r="AP43" s="34" t="s">
        <v>1428</v>
      </c>
      <c r="AQ43" t="s">
        <v>1832</v>
      </c>
      <c r="AR43" s="34"/>
      <c r="AS43" s="34"/>
      <c r="AT43" s="34"/>
      <c r="AU43" s="34"/>
      <c r="AV43" s="35" t="s">
        <v>911</v>
      </c>
      <c r="AW43" s="33">
        <v>3.7184445297283389E-3</v>
      </c>
      <c r="AX43" s="34"/>
      <c r="AY43" s="34"/>
      <c r="BD43" s="35" t="s">
        <v>203</v>
      </c>
      <c r="BE43" s="33">
        <v>8.8885114599945816E-2</v>
      </c>
    </row>
    <row r="44" spans="2:61" customFormat="1" x14ac:dyDescent="0.25">
      <c r="B44" s="35" t="s">
        <v>265</v>
      </c>
      <c r="C44" s="33">
        <v>0.1745753849586815</v>
      </c>
      <c r="G44" s="35" t="s">
        <v>485</v>
      </c>
      <c r="H44" s="33">
        <v>9.0259982552927595E-3</v>
      </c>
      <c r="M44" s="35" t="s">
        <v>503</v>
      </c>
      <c r="N44" s="33">
        <v>0.22923956274079102</v>
      </c>
      <c r="S44" s="35" t="s">
        <v>511</v>
      </c>
      <c r="T44" s="33">
        <v>1.2452258915107794E-7</v>
      </c>
      <c r="X44" s="35" t="s">
        <v>526</v>
      </c>
      <c r="Y44" s="33">
        <v>1.0779576485682317E-3</v>
      </c>
      <c r="AJ44" s="35" t="s">
        <v>529</v>
      </c>
      <c r="AK44" s="33">
        <v>0</v>
      </c>
      <c r="AP44" s="35" t="s">
        <v>858</v>
      </c>
      <c r="AQ44" s="33">
        <v>2.9023691632704363E-4</v>
      </c>
      <c r="AV44" s="35" t="s">
        <v>710</v>
      </c>
      <c r="AW44" s="33">
        <v>0.18430997321510095</v>
      </c>
      <c r="BD44" s="35" t="s">
        <v>198</v>
      </c>
      <c r="BE44" s="33">
        <v>9.0544848138870412E-2</v>
      </c>
    </row>
    <row r="45" spans="2:61" customFormat="1" x14ac:dyDescent="0.25">
      <c r="B45" s="35" t="s">
        <v>274</v>
      </c>
      <c r="C45" s="33">
        <v>-8.5616037675178037E-3</v>
      </c>
      <c r="G45" s="35" t="s">
        <v>336</v>
      </c>
      <c r="H45" s="33">
        <v>2.4539053130136438E-2</v>
      </c>
      <c r="M45" s="35" t="s">
        <v>508</v>
      </c>
      <c r="N45" s="33">
        <v>0.24352518300896109</v>
      </c>
      <c r="S45" s="35" t="s">
        <v>1206</v>
      </c>
      <c r="T45" s="33">
        <v>1.5626364128762727E-7</v>
      </c>
      <c r="X45" s="35" t="s">
        <v>528</v>
      </c>
      <c r="Y45" s="33">
        <v>-5.9267820243133859E-2</v>
      </c>
      <c r="AD45" s="81" t="s">
        <v>2430</v>
      </c>
      <c r="AE45" s="81"/>
      <c r="AF45" s="81"/>
      <c r="AJ45" s="35" t="s">
        <v>421</v>
      </c>
      <c r="AK45" s="33">
        <v>7.4891315835022385E-2</v>
      </c>
      <c r="AP45" s="35" t="s">
        <v>861</v>
      </c>
      <c r="AQ45" s="33">
        <v>-1.7579965189179936E-4</v>
      </c>
      <c r="AV45" s="35" t="s">
        <v>725</v>
      </c>
      <c r="AW45" s="33">
        <v>-9.3038261239571748E-2</v>
      </c>
      <c r="AZ45" s="81" t="s">
        <v>2430</v>
      </c>
      <c r="BA45" s="81"/>
      <c r="BB45" s="81"/>
      <c r="BD45" s="35" t="s">
        <v>214</v>
      </c>
      <c r="BE45" s="33">
        <v>8.0841790526695906E-2</v>
      </c>
    </row>
    <row r="46" spans="2:61" customFormat="1" x14ac:dyDescent="0.25">
      <c r="B46" s="35" t="s">
        <v>272</v>
      </c>
      <c r="C46" s="33">
        <v>1.4628141123076617E-2</v>
      </c>
      <c r="G46" s="35" t="s">
        <v>1224</v>
      </c>
      <c r="H46" s="33">
        <v>7.8309160585515476E-3</v>
      </c>
      <c r="M46" s="35" t="s">
        <v>1199</v>
      </c>
      <c r="N46" s="33">
        <v>0.22321281669015677</v>
      </c>
      <c r="S46" s="35" t="s">
        <v>1230</v>
      </c>
      <c r="T46" s="33">
        <v>-2.7323210731080289E-9</v>
      </c>
      <c r="X46" s="35" t="s">
        <v>1186</v>
      </c>
      <c r="Y46" s="33">
        <v>7.0913015495487355E-2</v>
      </c>
      <c r="AD46" s="34" t="s">
        <v>1823</v>
      </c>
      <c r="AE46" t="s">
        <v>1427</v>
      </c>
      <c r="AJ46" s="35" t="s">
        <v>567</v>
      </c>
      <c r="AK46" s="33">
        <v>-2.9094023832745702E-2</v>
      </c>
      <c r="AP46" s="35" t="s">
        <v>910</v>
      </c>
      <c r="AQ46" s="33">
        <v>-9.4210461428220416E-5</v>
      </c>
      <c r="AV46" s="35" t="s">
        <v>720</v>
      </c>
      <c r="AW46" s="33">
        <v>2.7087088715318355E-2</v>
      </c>
      <c r="AZ46" s="34" t="s">
        <v>1823</v>
      </c>
      <c r="BA46" t="s">
        <v>1427</v>
      </c>
      <c r="BD46" s="35" t="s">
        <v>174</v>
      </c>
      <c r="BE46" s="33">
        <v>0.5887010485769506</v>
      </c>
    </row>
    <row r="47" spans="2:61" customFormat="1" x14ac:dyDescent="0.25">
      <c r="B47" s="35" t="s">
        <v>147</v>
      </c>
      <c r="C47" s="33">
        <v>0.75600615683369177</v>
      </c>
      <c r="G47" s="35" t="s">
        <v>327</v>
      </c>
      <c r="H47" s="33">
        <v>-7.8246631475896635E-3</v>
      </c>
      <c r="M47" s="35" t="s">
        <v>674</v>
      </c>
      <c r="N47" s="33">
        <v>-0.16954738387957746</v>
      </c>
      <c r="S47" s="35" t="s">
        <v>1275</v>
      </c>
      <c r="T47" s="33">
        <v>0</v>
      </c>
      <c r="X47" s="35" t="s">
        <v>1187</v>
      </c>
      <c r="Y47" s="33">
        <v>0.10186574353740922</v>
      </c>
      <c r="AD47" s="34" t="s">
        <v>1824</v>
      </c>
      <c r="AJ47" s="35" t="s">
        <v>373</v>
      </c>
      <c r="AK47" s="33">
        <v>5.9512825163508185E-2</v>
      </c>
      <c r="AP47" s="35" t="s">
        <v>862</v>
      </c>
      <c r="AQ47" s="33">
        <v>1.1236560243261706E-4</v>
      </c>
      <c r="AV47" s="35" t="s">
        <v>713</v>
      </c>
      <c r="AW47" s="33">
        <v>0.10599295584255009</v>
      </c>
      <c r="AZ47" s="34" t="s">
        <v>1824</v>
      </c>
      <c r="BD47" s="35" t="s">
        <v>184</v>
      </c>
      <c r="BE47" s="33">
        <v>0.40941666179422476</v>
      </c>
    </row>
    <row r="48" spans="2:61" customFormat="1" x14ac:dyDescent="0.25">
      <c r="B48" s="35" t="s">
        <v>1249</v>
      </c>
      <c r="C48" s="33">
        <v>5.5846252386014546E-2</v>
      </c>
      <c r="G48" s="35" t="s">
        <v>1426</v>
      </c>
      <c r="H48" s="33">
        <v>4.2084047603788657E-2</v>
      </c>
      <c r="M48" s="35" t="s">
        <v>488</v>
      </c>
      <c r="N48" s="33">
        <v>8.9285126676062712E-2</v>
      </c>
      <c r="S48" s="35" t="s">
        <v>1285</v>
      </c>
      <c r="T48" s="33">
        <v>6.8853666942360751E-7</v>
      </c>
      <c r="X48" s="35" t="s">
        <v>1195</v>
      </c>
      <c r="Y48" s="33">
        <v>1.4343247470770096E-2</v>
      </c>
      <c r="AD48" s="34" t="s">
        <v>1070</v>
      </c>
      <c r="AE48" t="s">
        <v>468</v>
      </c>
      <c r="AJ48" s="35" t="s">
        <v>1426</v>
      </c>
      <c r="AK48" s="33">
        <v>0.94766823450606352</v>
      </c>
      <c r="AP48" s="35" t="s">
        <v>870</v>
      </c>
      <c r="AQ48" s="33">
        <v>1.540733587940688E-4</v>
      </c>
      <c r="AV48" s="35" t="s">
        <v>724</v>
      </c>
      <c r="AW48" s="33">
        <v>-5.7707275958721709E-2</v>
      </c>
      <c r="AZ48" s="34" t="s">
        <v>1070</v>
      </c>
      <c r="BA48" t="s">
        <v>645</v>
      </c>
      <c r="BD48" s="35" t="s">
        <v>154</v>
      </c>
      <c r="BE48" s="33">
        <v>0.27875176973223814</v>
      </c>
    </row>
    <row r="49" spans="2:62" customFormat="1" x14ac:dyDescent="0.25">
      <c r="B49" s="35" t="s">
        <v>1269</v>
      </c>
      <c r="C49" s="33">
        <v>0</v>
      </c>
      <c r="M49" s="35" t="s">
        <v>492</v>
      </c>
      <c r="N49" s="33">
        <v>0.10825821609472604</v>
      </c>
      <c r="S49" s="35" t="s">
        <v>1287</v>
      </c>
      <c r="T49" s="33">
        <v>6.7737498076020566E-7</v>
      </c>
      <c r="X49" s="35" t="s">
        <v>1210</v>
      </c>
      <c r="Y49" s="33">
        <v>9.9814659149089102E-2</v>
      </c>
      <c r="AD49" s="34" t="s">
        <v>1063</v>
      </c>
      <c r="AE49" s="35">
        <v>1</v>
      </c>
      <c r="AP49" s="35" t="s">
        <v>866</v>
      </c>
      <c r="AQ49" s="33">
        <v>7.5564640937218457E-5</v>
      </c>
      <c r="AV49" s="35" t="s">
        <v>712</v>
      </c>
      <c r="AW49" s="33">
        <v>0.3533098528085003</v>
      </c>
      <c r="AZ49" s="34" t="s">
        <v>1063</v>
      </c>
      <c r="BA49" s="35">
        <v>1</v>
      </c>
      <c r="BD49" s="35" t="s">
        <v>221</v>
      </c>
      <c r="BE49" s="33">
        <v>0.1685475816985626</v>
      </c>
    </row>
    <row r="50" spans="2:62" customFormat="1" x14ac:dyDescent="0.25">
      <c r="B50" s="35" t="s">
        <v>1274</v>
      </c>
      <c r="C50" s="33">
        <v>0</v>
      </c>
      <c r="M50" s="35" t="s">
        <v>344</v>
      </c>
      <c r="N50" s="33">
        <v>0.41345265381308138</v>
      </c>
      <c r="S50" s="35" t="s">
        <v>442</v>
      </c>
      <c r="T50" s="33">
        <v>4.15912423820015E-7</v>
      </c>
      <c r="X50" s="35" t="s">
        <v>1211</v>
      </c>
      <c r="Y50" s="33">
        <v>4.2484699008421029E-2</v>
      </c>
      <c r="AJ50" s="81" t="s">
        <v>2430</v>
      </c>
      <c r="AK50" s="81"/>
      <c r="AL50" s="81"/>
      <c r="AP50" s="35" t="s">
        <v>863</v>
      </c>
      <c r="AQ50" s="33">
        <v>9.5191820401431052E-5</v>
      </c>
      <c r="AV50" s="35" t="s">
        <v>721</v>
      </c>
      <c r="AW50" s="33">
        <v>-5.2996477921275043E-2</v>
      </c>
      <c r="BD50" s="35" t="s">
        <v>1247</v>
      </c>
      <c r="BE50" s="33">
        <v>6.5348783226800008E-4</v>
      </c>
    </row>
    <row r="51" spans="2:62" customFormat="1" x14ac:dyDescent="0.25">
      <c r="B51" s="35" t="s">
        <v>244</v>
      </c>
      <c r="C51" s="33">
        <v>6.3828006825482578E-2</v>
      </c>
      <c r="M51" s="35" t="s">
        <v>438</v>
      </c>
      <c r="N51" s="33">
        <v>-4.6874691504932925E-2</v>
      </c>
      <c r="S51" s="35" t="s">
        <v>1426</v>
      </c>
      <c r="T51" s="33">
        <v>2.0598779833694252E-6</v>
      </c>
      <c r="X51" s="35" t="s">
        <v>1216</v>
      </c>
      <c r="Y51" s="33">
        <v>0.23763892409571899</v>
      </c>
      <c r="AD51" s="34" t="s">
        <v>1428</v>
      </c>
      <c r="AE51" t="s">
        <v>1832</v>
      </c>
      <c r="AF51" s="34"/>
      <c r="AG51" s="34"/>
      <c r="AH51" s="34"/>
      <c r="AI51" s="34"/>
      <c r="AJ51" s="34" t="s">
        <v>1823</v>
      </c>
      <c r="AK51" t="s">
        <v>1427</v>
      </c>
      <c r="AM51" s="34"/>
      <c r="AN51" s="34"/>
      <c r="AO51" s="34"/>
      <c r="AP51" s="35" t="s">
        <v>865</v>
      </c>
      <c r="AQ51" s="33">
        <v>2.5932410867090882E-4</v>
      </c>
      <c r="AS51" s="34"/>
      <c r="AT51" s="34"/>
      <c r="AU51" s="34"/>
      <c r="AV51" s="35" t="s">
        <v>718</v>
      </c>
      <c r="AW51" s="33">
        <v>0.17901032542297349</v>
      </c>
      <c r="AX51" s="34"/>
      <c r="AY51" s="34"/>
      <c r="AZ51" s="34" t="s">
        <v>1428</v>
      </c>
      <c r="BA51" t="s">
        <v>1832</v>
      </c>
      <c r="BB51" s="34"/>
      <c r="BC51" s="34"/>
      <c r="BD51" s="35" t="s">
        <v>464</v>
      </c>
      <c r="BE51" s="33">
        <v>5.3622160488332729E-3</v>
      </c>
      <c r="BF51" s="34"/>
      <c r="BG51" s="34"/>
      <c r="BH51" s="34"/>
      <c r="BI51" s="34"/>
      <c r="BJ51" s="34"/>
    </row>
    <row r="52" spans="2:62" customFormat="1" x14ac:dyDescent="0.25">
      <c r="B52" s="35" t="s">
        <v>105</v>
      </c>
      <c r="C52" s="33">
        <v>0.62764414092793575</v>
      </c>
      <c r="M52" s="35" t="s">
        <v>392</v>
      </c>
      <c r="N52" s="33">
        <v>-1.2648726279108884E-2</v>
      </c>
      <c r="X52" s="35" t="s">
        <v>1254</v>
      </c>
      <c r="Y52" s="33">
        <v>1.698443310046522E-4</v>
      </c>
      <c r="AD52" s="35" t="s">
        <v>594</v>
      </c>
      <c r="AE52" s="33">
        <v>0.44405591367979053</v>
      </c>
      <c r="AJ52" s="34" t="s">
        <v>1824</v>
      </c>
      <c r="AP52" s="35" t="s">
        <v>883</v>
      </c>
      <c r="AQ52" s="33">
        <v>2.2301382666211551E-4</v>
      </c>
      <c r="AV52" s="35" t="s">
        <v>719</v>
      </c>
      <c r="AW52" s="33">
        <v>8.8327463202125076E-2</v>
      </c>
      <c r="AZ52" s="35" t="s">
        <v>950</v>
      </c>
      <c r="BA52" s="33">
        <v>8.8759931197372438E-2</v>
      </c>
      <c r="BD52" s="35" t="s">
        <v>315</v>
      </c>
      <c r="BE52" s="33">
        <v>3.7024825099086882E-2</v>
      </c>
    </row>
    <row r="53" spans="2:62" customFormat="1" x14ac:dyDescent="0.25">
      <c r="B53" s="35" t="s">
        <v>322</v>
      </c>
      <c r="C53" s="33">
        <v>8.5305834640123063E-2</v>
      </c>
      <c r="M53" s="35" t="s">
        <v>380</v>
      </c>
      <c r="N53" s="33">
        <v>8.1844699453057484E-3</v>
      </c>
      <c r="X53" s="35" t="s">
        <v>1279</v>
      </c>
      <c r="Y53" s="33">
        <v>0.91386976742335191</v>
      </c>
      <c r="AD53" s="35" t="s">
        <v>596</v>
      </c>
      <c r="AE53" s="33">
        <v>0.19151092277211393</v>
      </c>
      <c r="AJ53" s="34" t="s">
        <v>1070</v>
      </c>
      <c r="AK53" t="s">
        <v>17</v>
      </c>
      <c r="AP53" s="35" t="s">
        <v>705</v>
      </c>
      <c r="AQ53" s="33">
        <v>1.1727239729867018E-4</v>
      </c>
      <c r="AV53" s="35" t="s">
        <v>1426</v>
      </c>
      <c r="AW53" s="33">
        <v>0.72481361053619242</v>
      </c>
      <c r="AZ53" s="35" t="s">
        <v>951</v>
      </c>
      <c r="BA53" s="33">
        <v>5.8960694244394304E-2</v>
      </c>
      <c r="BD53" s="35" t="s">
        <v>193</v>
      </c>
      <c r="BE53" s="33">
        <v>4.4567870160677613E-2</v>
      </c>
    </row>
    <row r="54" spans="2:62" x14ac:dyDescent="0.25">
      <c r="B54" s="35" t="s">
        <v>114</v>
      </c>
      <c r="C54" s="33">
        <v>0.30865201987971796</v>
      </c>
      <c r="D54"/>
      <c r="G54" s="71"/>
      <c r="H54" s="71"/>
      <c r="I54" s="71"/>
      <c r="J54" s="71"/>
      <c r="K54" s="71"/>
      <c r="M54" s="35" t="s">
        <v>389</v>
      </c>
      <c r="N54" s="33">
        <v>-1.6740961251761758E-3</v>
      </c>
      <c r="O54" s="71"/>
      <c r="P54" s="71"/>
      <c r="Q54" s="71"/>
      <c r="S54" s="71"/>
      <c r="T54" s="71"/>
      <c r="U54" s="71"/>
      <c r="V54" s="71"/>
      <c r="X54" s="35" t="s">
        <v>1282</v>
      </c>
      <c r="Y54" s="33">
        <v>0.90977169671741764</v>
      </c>
      <c r="Z54" s="71"/>
      <c r="AA54" s="71"/>
      <c r="AB54" s="71"/>
      <c r="AD54" s="35" t="s">
        <v>598</v>
      </c>
      <c r="AE54" s="33">
        <v>0.25188363103623862</v>
      </c>
      <c r="AF54"/>
      <c r="AG54" s="71"/>
      <c r="AH54" s="71"/>
      <c r="AJ54" s="34" t="s">
        <v>1063</v>
      </c>
      <c r="AK54" s="35">
        <v>1</v>
      </c>
      <c r="AL54"/>
      <c r="AM54" s="71"/>
      <c r="AN54" s="71"/>
      <c r="AP54" s="35" t="s">
        <v>708</v>
      </c>
      <c r="AQ54" s="33">
        <v>1.1383764089243297E-4</v>
      </c>
      <c r="AR54" s="71"/>
      <c r="AS54" s="71"/>
      <c r="AT54" s="71"/>
      <c r="AV54" s="71"/>
      <c r="AW54" s="71"/>
      <c r="AX54" s="71"/>
      <c r="AY54" s="71"/>
      <c r="AZ54" s="35" t="s">
        <v>1201</v>
      </c>
      <c r="BA54" s="33">
        <v>-3.2830112983626515E-2</v>
      </c>
      <c r="BB54"/>
      <c r="BD54" s="35" t="s">
        <v>144</v>
      </c>
      <c r="BE54" s="33">
        <v>0.1202668456666891</v>
      </c>
      <c r="BF54" s="71"/>
      <c r="BH54" s="71"/>
      <c r="BI54" s="71"/>
      <c r="BJ54" s="71"/>
    </row>
    <row r="55" spans="2:62" x14ac:dyDescent="0.25">
      <c r="B55" s="35" t="s">
        <v>325</v>
      </c>
      <c r="C55" s="33">
        <v>4.8598475491948893E-2</v>
      </c>
      <c r="D55"/>
      <c r="G55" s="68"/>
      <c r="H55" s="69"/>
      <c r="I55" s="69"/>
      <c r="M55" s="35" t="s">
        <v>400</v>
      </c>
      <c r="N55" s="33">
        <v>-9.6725553899067954E-3</v>
      </c>
      <c r="O55" s="69"/>
      <c r="S55" s="68"/>
      <c r="T55" s="69"/>
      <c r="X55" s="35" t="s">
        <v>514</v>
      </c>
      <c r="Y55" s="33">
        <v>0.12386667146187696</v>
      </c>
      <c r="Z55" s="69"/>
      <c r="AD55" s="35" t="s">
        <v>600</v>
      </c>
      <c r="AE55" s="33">
        <v>0.26227642901597836</v>
      </c>
      <c r="AF55"/>
      <c r="AJ55"/>
      <c r="AK55"/>
      <c r="AL55"/>
      <c r="AP55" s="35" t="s">
        <v>856</v>
      </c>
      <c r="AQ55" s="33">
        <v>1.2462961006644264E-4</v>
      </c>
      <c r="AR55" s="69"/>
      <c r="AV55" s="68"/>
      <c r="AW55" s="69"/>
      <c r="AX55" s="69"/>
      <c r="AZ55" s="35" t="s">
        <v>1212</v>
      </c>
      <c r="BA55" s="33">
        <v>0.27260331108760349</v>
      </c>
      <c r="BB55"/>
      <c r="BD55" s="35" t="s">
        <v>362</v>
      </c>
      <c r="BE55" s="33">
        <v>2.9364516457896492E-2</v>
      </c>
      <c r="BF55" s="69"/>
      <c r="BH55" s="68"/>
      <c r="BI55" s="69"/>
      <c r="BJ55" s="69"/>
    </row>
    <row r="56" spans="2:62" x14ac:dyDescent="0.25">
      <c r="B56" s="35" t="s">
        <v>321</v>
      </c>
      <c r="C56" s="33">
        <v>0.22127816500589495</v>
      </c>
      <c r="D56"/>
      <c r="G56" s="68"/>
      <c r="H56" s="69"/>
      <c r="I56" s="69"/>
      <c r="M56" s="35" t="s">
        <v>377</v>
      </c>
      <c r="N56" s="33">
        <v>4.7060702185508048E-3</v>
      </c>
      <c r="O56" s="69"/>
      <c r="S56" s="68"/>
      <c r="T56" s="69"/>
      <c r="X56" s="35" t="s">
        <v>447</v>
      </c>
      <c r="Y56" s="33">
        <v>6.8847587859696455E-2</v>
      </c>
      <c r="Z56" s="69"/>
      <c r="AD56" s="35" t="s">
        <v>1197</v>
      </c>
      <c r="AE56" s="33">
        <v>-0.37791992653599193</v>
      </c>
      <c r="AF56"/>
      <c r="AJ56" s="34" t="s">
        <v>1428</v>
      </c>
      <c r="AK56" t="s">
        <v>1832</v>
      </c>
      <c r="AL56" s="34"/>
      <c r="AM56" s="76"/>
      <c r="AN56" s="76"/>
      <c r="AO56" s="76"/>
      <c r="AP56" s="35" t="s">
        <v>1426</v>
      </c>
      <c r="AQ56" s="33">
        <v>1.2954998091629295E-3</v>
      </c>
      <c r="AR56" s="78"/>
      <c r="AS56" s="76"/>
      <c r="AT56" s="76"/>
      <c r="AU56" s="76"/>
      <c r="AV56" s="77"/>
      <c r="AW56" s="78"/>
      <c r="AX56" s="78"/>
      <c r="AY56" s="76"/>
      <c r="AZ56" s="35" t="s">
        <v>1251</v>
      </c>
      <c r="BA56" s="33">
        <v>1.986922866762798E-2</v>
      </c>
      <c r="BB56"/>
      <c r="BC56" s="76"/>
      <c r="BD56" s="35" t="s">
        <v>116</v>
      </c>
      <c r="BE56" s="33">
        <v>0.13405540122083182</v>
      </c>
      <c r="BF56" s="78"/>
      <c r="BG56" s="76"/>
      <c r="BH56" s="77"/>
      <c r="BI56" s="78"/>
      <c r="BJ56" s="78"/>
    </row>
    <row r="57" spans="2:62" x14ac:dyDescent="0.25">
      <c r="B57" s="35" t="s">
        <v>320</v>
      </c>
      <c r="C57" s="33">
        <v>0.24144136228446952</v>
      </c>
      <c r="D57"/>
      <c r="G57" s="68"/>
      <c r="H57" s="69"/>
      <c r="I57" s="69"/>
      <c r="M57" s="35" t="s">
        <v>395</v>
      </c>
      <c r="N57" s="33">
        <v>-9.3005340287565328E-3</v>
      </c>
      <c r="O57" s="69"/>
      <c r="S57" s="68"/>
      <c r="T57" s="69"/>
      <c r="X57" s="35" t="s">
        <v>458</v>
      </c>
      <c r="Y57" s="33">
        <v>2.5100683073847672E-3</v>
      </c>
      <c r="Z57" s="69"/>
      <c r="AD57" s="35" t="s">
        <v>1226</v>
      </c>
      <c r="AE57" s="33">
        <v>0.18452608856462374</v>
      </c>
      <c r="AF57"/>
      <c r="AJ57" s="35" t="s">
        <v>821</v>
      </c>
      <c r="AK57" s="33">
        <v>-7.2567775712020013E-2</v>
      </c>
      <c r="AL57"/>
      <c r="AP57" s="68"/>
      <c r="AQ57" s="69"/>
      <c r="AR57" s="69"/>
      <c r="AV57" s="68"/>
      <c r="AW57" s="69"/>
      <c r="AX57" s="69"/>
      <c r="AZ57" s="35" t="s">
        <v>1256</v>
      </c>
      <c r="BA57" s="33">
        <v>-5.4017318171177367E-5</v>
      </c>
      <c r="BB57"/>
      <c r="BD57" s="35" t="s">
        <v>112</v>
      </c>
      <c r="BE57" s="33">
        <v>0.14452448969712534</v>
      </c>
      <c r="BF57" s="69"/>
      <c r="BH57" s="68"/>
      <c r="BI57" s="69"/>
      <c r="BJ57" s="69"/>
    </row>
    <row r="58" spans="2:62" x14ac:dyDescent="0.25">
      <c r="B58" s="35" t="s">
        <v>249</v>
      </c>
      <c r="C58" s="33">
        <v>0.17256491987278497</v>
      </c>
      <c r="D58"/>
      <c r="G58" s="68"/>
      <c r="H58" s="69"/>
      <c r="I58" s="69"/>
      <c r="M58" s="35" t="s">
        <v>390</v>
      </c>
      <c r="N58" s="33">
        <v>-1.7485003974062278E-2</v>
      </c>
      <c r="O58" s="69"/>
      <c r="S58" s="68"/>
      <c r="T58" s="69"/>
      <c r="X58" s="35" t="s">
        <v>454</v>
      </c>
      <c r="Y58" s="33">
        <v>8.2473672956928055E-3</v>
      </c>
      <c r="Z58" s="69"/>
      <c r="AD58" s="35" t="s">
        <v>1228</v>
      </c>
      <c r="AE58" s="33">
        <v>1.4536416131306058E-3</v>
      </c>
      <c r="AF58"/>
      <c r="AJ58" s="35" t="s">
        <v>436</v>
      </c>
      <c r="AK58" s="33">
        <v>-0.14141412702855183</v>
      </c>
      <c r="AL58"/>
      <c r="AP58" s="68"/>
      <c r="AQ58" s="69"/>
      <c r="AR58" s="69"/>
      <c r="AV58" s="68"/>
      <c r="AW58" s="69"/>
      <c r="AX58" s="69"/>
      <c r="AZ58" s="35" t="s">
        <v>1261</v>
      </c>
      <c r="BA58" s="33">
        <v>-4.7358532315980709E-2</v>
      </c>
      <c r="BB58"/>
      <c r="BD58" s="35" t="s">
        <v>288</v>
      </c>
      <c r="BE58" s="33">
        <v>4.3819200405014053E-2</v>
      </c>
      <c r="BF58" s="69"/>
      <c r="BH58" s="68"/>
      <c r="BI58" s="69"/>
      <c r="BJ58" s="69"/>
    </row>
    <row r="59" spans="2:62" x14ac:dyDescent="0.25">
      <c r="B59" s="35" t="s">
        <v>256</v>
      </c>
      <c r="C59" s="33">
        <v>0.1485510313467987</v>
      </c>
      <c r="D59"/>
      <c r="G59" s="68"/>
      <c r="H59" s="69"/>
      <c r="I59" s="69"/>
      <c r="M59" s="35" t="s">
        <v>439</v>
      </c>
      <c r="N59" s="33">
        <v>4.464256333803136E-3</v>
      </c>
      <c r="O59" s="69"/>
      <c r="S59" s="68"/>
      <c r="T59" s="69"/>
      <c r="X59" s="35" t="s">
        <v>449</v>
      </c>
      <c r="Y59" s="33">
        <v>4.9914501198279941E-2</v>
      </c>
      <c r="Z59" s="69"/>
      <c r="AD59" s="35" t="s">
        <v>1250</v>
      </c>
      <c r="AE59" s="33">
        <v>4.7239990816998992E-2</v>
      </c>
      <c r="AF59"/>
      <c r="AJ59" s="35" t="s">
        <v>819</v>
      </c>
      <c r="AK59" s="33">
        <v>-6.6241354239690062E-2</v>
      </c>
      <c r="AL59"/>
      <c r="AP59" s="68"/>
      <c r="AQ59" s="69"/>
      <c r="AR59" s="69"/>
      <c r="AV59" s="68"/>
      <c r="AW59" s="69"/>
      <c r="AX59" s="69"/>
      <c r="AZ59" s="35" t="s">
        <v>1264</v>
      </c>
      <c r="BA59" s="33">
        <v>2.6868164465799933E-2</v>
      </c>
      <c r="BB59"/>
      <c r="BD59" s="35" t="s">
        <v>301</v>
      </c>
      <c r="BE59" s="33">
        <v>4.8649987630214109E-2</v>
      </c>
      <c r="BF59" s="69"/>
      <c r="BH59" s="68"/>
      <c r="BI59" s="69"/>
      <c r="BJ59" s="69"/>
    </row>
    <row r="60" spans="2:62" x14ac:dyDescent="0.25">
      <c r="B60" s="35" t="s">
        <v>1426</v>
      </c>
      <c r="C60" s="33">
        <v>3.1136386464941967</v>
      </c>
      <c r="D60"/>
      <c r="G60" s="68"/>
      <c r="H60" s="69"/>
      <c r="I60" s="69"/>
      <c r="M60" s="35" t="s">
        <v>411</v>
      </c>
      <c r="N60" s="33">
        <v>-6.2127567312093623E-2</v>
      </c>
      <c r="O60" s="69"/>
      <c r="S60" s="68"/>
      <c r="T60" s="69"/>
      <c r="X60" s="35" t="s">
        <v>457</v>
      </c>
      <c r="Y60" s="33">
        <v>5.8807314630157387E-3</v>
      </c>
      <c r="Z60" s="69"/>
      <c r="AD60" s="35" t="s">
        <v>1273</v>
      </c>
      <c r="AE60" s="33">
        <v>0</v>
      </c>
      <c r="AF60"/>
      <c r="AJ60" s="35" t="s">
        <v>817</v>
      </c>
      <c r="AK60" s="33">
        <v>-2.8654967845259185E-2</v>
      </c>
      <c r="AL60"/>
      <c r="AP60" s="68"/>
      <c r="AQ60" s="69"/>
      <c r="AR60" s="69"/>
      <c r="AV60" s="68"/>
      <c r="AW60" s="69"/>
      <c r="AX60" s="69"/>
      <c r="AZ60" s="35" t="s">
        <v>1267</v>
      </c>
      <c r="BA60" s="33">
        <v>0.10095916344724826</v>
      </c>
      <c r="BB60"/>
      <c r="BD60" s="35" t="s">
        <v>216</v>
      </c>
      <c r="BE60" s="33">
        <v>1.6182064994315126</v>
      </c>
      <c r="BF60" s="69"/>
      <c r="BH60" s="68"/>
      <c r="BI60" s="69"/>
      <c r="BJ60" s="69"/>
    </row>
    <row r="61" spans="2:62" x14ac:dyDescent="0.25">
      <c r="B61" s="68"/>
      <c r="C61" s="69"/>
      <c r="D61"/>
      <c r="G61" s="68"/>
      <c r="H61" s="69"/>
      <c r="I61" s="69"/>
      <c r="M61" s="35" t="s">
        <v>401</v>
      </c>
      <c r="N61" s="33">
        <v>-6.2499588673243893E-2</v>
      </c>
      <c r="O61" s="69"/>
      <c r="S61" s="68"/>
      <c r="T61" s="69"/>
      <c r="X61" s="35" t="s">
        <v>459</v>
      </c>
      <c r="Y61" s="33">
        <v>-1.7211896964924114E-2</v>
      </c>
      <c r="Z61" s="69"/>
      <c r="AD61" s="35" t="s">
        <v>1277</v>
      </c>
      <c r="AE61" s="33">
        <v>0</v>
      </c>
      <c r="AF61"/>
      <c r="AJ61" s="35" t="s">
        <v>823</v>
      </c>
      <c r="AK61" s="33">
        <v>-0.11490642105948932</v>
      </c>
      <c r="AL61"/>
      <c r="AP61" s="68"/>
      <c r="AQ61" s="69"/>
      <c r="AR61" s="69"/>
      <c r="AV61" s="68"/>
      <c r="AW61" s="69"/>
      <c r="AX61" s="69"/>
      <c r="AZ61" s="35" t="s">
        <v>1272</v>
      </c>
      <c r="BA61" s="33">
        <v>2.814472895781512E-2</v>
      </c>
      <c r="BB61"/>
      <c r="BD61" s="35" t="s">
        <v>128</v>
      </c>
      <c r="BE61" s="33">
        <v>8.8133777945157518E-2</v>
      </c>
      <c r="BF61" s="69"/>
      <c r="BH61" s="68"/>
      <c r="BI61" s="69"/>
      <c r="BJ61" s="69"/>
    </row>
    <row r="62" spans="2:62" x14ac:dyDescent="0.25">
      <c r="B62" s="68"/>
      <c r="C62" s="69"/>
      <c r="D62"/>
      <c r="G62" s="68"/>
      <c r="H62" s="69"/>
      <c r="I62" s="69"/>
      <c r="M62" s="35" t="s">
        <v>383</v>
      </c>
      <c r="N62" s="33">
        <v>1.2648726279108886E-2</v>
      </c>
      <c r="O62" s="69"/>
      <c r="S62" s="68"/>
      <c r="T62" s="69"/>
      <c r="X62" s="35" t="s">
        <v>463</v>
      </c>
      <c r="Y62" s="33">
        <v>7.1716237353850495E-4</v>
      </c>
      <c r="Z62" s="69"/>
      <c r="AD62" s="35" t="s">
        <v>531</v>
      </c>
      <c r="AE62" s="33">
        <v>6.9781739042247609E-3</v>
      </c>
      <c r="AF62"/>
      <c r="AJ62" s="35" t="s">
        <v>825</v>
      </c>
      <c r="AK62" s="33">
        <v>8.4343565508568877E-2</v>
      </c>
      <c r="AL62"/>
      <c r="AP62" s="68"/>
      <c r="AQ62" s="69"/>
      <c r="AR62" s="69"/>
      <c r="AV62" s="68"/>
      <c r="AW62" s="69"/>
      <c r="AX62" s="69"/>
      <c r="AZ62" s="35" t="s">
        <v>1276</v>
      </c>
      <c r="BA62" s="33">
        <v>1.8788926199860095E-2</v>
      </c>
      <c r="BB62"/>
      <c r="BD62" s="35" t="s">
        <v>92</v>
      </c>
      <c r="BE62" s="33">
        <v>3.9807211302605228E-2</v>
      </c>
      <c r="BF62" s="69"/>
      <c r="BH62" s="68"/>
      <c r="BI62" s="69"/>
      <c r="BJ62" s="69"/>
    </row>
    <row r="63" spans="2:62" x14ac:dyDescent="0.25">
      <c r="B63" s="68"/>
      <c r="C63" s="69"/>
      <c r="D63"/>
      <c r="G63" s="68"/>
      <c r="H63" s="69"/>
      <c r="I63" s="69"/>
      <c r="M63" s="35" t="s">
        <v>364</v>
      </c>
      <c r="N63" s="33">
        <v>0.14341423472342574</v>
      </c>
      <c r="O63" s="69"/>
      <c r="S63" s="68"/>
      <c r="T63" s="69"/>
      <c r="X63" s="35" t="s">
        <v>451</v>
      </c>
      <c r="Y63" s="33">
        <v>2.7682467618586285E-2</v>
      </c>
      <c r="Z63" s="69"/>
      <c r="AD63" s="35" t="s">
        <v>533</v>
      </c>
      <c r="AE63" s="33">
        <v>0</v>
      </c>
      <c r="AF63"/>
      <c r="AJ63" s="35" t="s">
        <v>832</v>
      </c>
      <c r="AK63" s="33">
        <v>0.11079341170972096</v>
      </c>
      <c r="AL63"/>
      <c r="AP63" s="68"/>
      <c r="AQ63" s="69"/>
      <c r="AR63" s="69"/>
      <c r="AV63" s="68"/>
      <c r="AW63" s="69"/>
      <c r="AX63" s="69"/>
      <c r="AZ63" s="35" t="s">
        <v>1290</v>
      </c>
      <c r="BA63" s="33">
        <v>6.6899015563835198E-3</v>
      </c>
      <c r="BB63"/>
      <c r="BD63" s="35" t="s">
        <v>279</v>
      </c>
      <c r="BE63" s="33">
        <v>0.12195389925785419</v>
      </c>
      <c r="BF63" s="69"/>
      <c r="BH63" s="68"/>
      <c r="BI63" s="69"/>
      <c r="BJ63" s="69"/>
    </row>
    <row r="64" spans="2:62" x14ac:dyDescent="0.25">
      <c r="B64" s="68"/>
      <c r="C64" s="69"/>
      <c r="D64"/>
      <c r="G64" s="68"/>
      <c r="H64" s="69"/>
      <c r="I64" s="69"/>
      <c r="M64" s="35" t="s">
        <v>394</v>
      </c>
      <c r="N64" s="33">
        <v>-1.6740961251761756E-2</v>
      </c>
      <c r="O64" s="69"/>
      <c r="S64" s="68"/>
      <c r="T64" s="69"/>
      <c r="X64" s="35" t="s">
        <v>450</v>
      </c>
      <c r="Y64" s="33">
        <v>4.6328689330587418E-2</v>
      </c>
      <c r="Z64" s="69"/>
      <c r="AD64" s="35" t="s">
        <v>469</v>
      </c>
      <c r="AE64" s="33">
        <v>6.2333797691802161E-2</v>
      </c>
      <c r="AF64"/>
      <c r="AJ64" s="35" t="s">
        <v>834</v>
      </c>
      <c r="AK64" s="33">
        <v>5.5859115753482028E-2</v>
      </c>
      <c r="AL64"/>
      <c r="AP64" s="68"/>
      <c r="AQ64" s="69"/>
      <c r="AR64" s="69"/>
      <c r="AV64" s="68"/>
      <c r="AW64" s="69"/>
      <c r="AX64" s="69"/>
      <c r="AZ64" s="35" t="s">
        <v>1293</v>
      </c>
      <c r="BA64" s="33">
        <v>4.9543266901331096E-2</v>
      </c>
      <c r="BB64"/>
      <c r="BD64" s="35" t="s">
        <v>217</v>
      </c>
      <c r="BE64" s="33">
        <v>9.3592527337422973E-2</v>
      </c>
      <c r="BF64" s="69"/>
      <c r="BH64" s="68"/>
      <c r="BI64" s="69"/>
      <c r="BJ64" s="69"/>
    </row>
    <row r="65" spans="2:62" x14ac:dyDescent="0.25">
      <c r="B65" s="68"/>
      <c r="C65" s="69"/>
      <c r="D65"/>
      <c r="G65" s="68"/>
      <c r="H65" s="69"/>
      <c r="I65" s="69"/>
      <c r="M65" s="35" t="s">
        <v>371</v>
      </c>
      <c r="N65" s="33">
        <v>1.5624897168310973E-2</v>
      </c>
      <c r="O65" s="69"/>
      <c r="S65" s="68"/>
      <c r="T65" s="69"/>
      <c r="X65" s="35" t="s">
        <v>456</v>
      </c>
      <c r="Y65" s="33">
        <v>7.1716237353850491E-3</v>
      </c>
      <c r="Z65" s="69"/>
      <c r="AD65" s="35" t="s">
        <v>466</v>
      </c>
      <c r="AE65" s="33">
        <v>6.8933846859169437E-2</v>
      </c>
      <c r="AF65"/>
      <c r="AJ65" s="35" t="s">
        <v>830</v>
      </c>
      <c r="AK65" s="33">
        <v>0.27726097521347531</v>
      </c>
      <c r="AL65"/>
      <c r="AP65" s="68"/>
      <c r="AQ65" s="69"/>
      <c r="AR65" s="69"/>
      <c r="AV65" s="68"/>
      <c r="AW65" s="69"/>
      <c r="AX65" s="69"/>
      <c r="AZ65" s="35" t="s">
        <v>922</v>
      </c>
      <c r="BA65" s="33">
        <v>-8.8531604620573141E-5</v>
      </c>
      <c r="BB65"/>
      <c r="BD65" s="35" t="s">
        <v>210</v>
      </c>
      <c r="BE65" s="33">
        <v>7.1308592257084163E-2</v>
      </c>
      <c r="BF65" s="69"/>
      <c r="BH65" s="68"/>
      <c r="BI65" s="69"/>
      <c r="BJ65" s="69"/>
    </row>
    <row r="66" spans="2:62" x14ac:dyDescent="0.25">
      <c r="B66" s="68"/>
      <c r="C66" s="69"/>
      <c r="D66"/>
      <c r="G66" s="68"/>
      <c r="H66" s="69"/>
      <c r="I66" s="69"/>
      <c r="M66" s="35" t="s">
        <v>434</v>
      </c>
      <c r="N66" s="33">
        <v>-4.5014584699181612E-2</v>
      </c>
      <c r="O66" s="69"/>
      <c r="S66" s="68"/>
      <c r="T66" s="69"/>
      <c r="X66" s="35" t="s">
        <v>455</v>
      </c>
      <c r="Y66" s="33">
        <v>7.8887861089235543E-3</v>
      </c>
      <c r="Z66" s="69"/>
      <c r="AD66" s="35" t="s">
        <v>609</v>
      </c>
      <c r="AE66" s="33">
        <v>-0.1298009669582233</v>
      </c>
      <c r="AF66"/>
      <c r="AJ66" s="35" t="s">
        <v>696</v>
      </c>
      <c r="AK66" s="33">
        <v>3.0704017268470246E-2</v>
      </c>
      <c r="AL66"/>
      <c r="AP66" s="68"/>
      <c r="AQ66" s="69"/>
      <c r="AR66" s="69"/>
      <c r="AV66" s="68"/>
      <c r="AW66" s="69"/>
      <c r="AX66" s="69"/>
      <c r="AZ66" s="35" t="s">
        <v>919</v>
      </c>
      <c r="BA66" s="33">
        <v>-1.2647372088653304E-5</v>
      </c>
      <c r="BB66"/>
      <c r="BD66" s="35" t="s">
        <v>219</v>
      </c>
      <c r="BE66" s="33">
        <v>6.0774368400924005E-2</v>
      </c>
      <c r="BF66" s="69"/>
      <c r="BH66" s="68"/>
      <c r="BI66" s="69"/>
      <c r="BJ66" s="69"/>
    </row>
    <row r="67" spans="2:62" x14ac:dyDescent="0.25">
      <c r="B67" s="68"/>
      <c r="C67" s="69"/>
      <c r="D67"/>
      <c r="G67" s="68"/>
      <c r="H67" s="69"/>
      <c r="I67" s="69"/>
      <c r="M67" s="35" t="s">
        <v>399</v>
      </c>
      <c r="N67" s="33">
        <v>-1.1904683556808361E-2</v>
      </c>
      <c r="O67" s="69"/>
      <c r="S67" s="68"/>
      <c r="T67" s="69"/>
      <c r="X67" s="35" t="s">
        <v>518</v>
      </c>
      <c r="Y67" s="33">
        <v>3.2989469182771222E-2</v>
      </c>
      <c r="Z67" s="69"/>
      <c r="AD67" s="35" t="s">
        <v>612</v>
      </c>
      <c r="AE67" s="33">
        <v>0.35471431701185208</v>
      </c>
      <c r="AF67"/>
      <c r="AJ67" s="35" t="s">
        <v>701</v>
      </c>
      <c r="AK67" s="33">
        <v>2.2473121073006839E-2</v>
      </c>
      <c r="AL67"/>
      <c r="AP67" s="68"/>
      <c r="AQ67" s="69"/>
      <c r="AR67" s="69"/>
      <c r="AV67" s="68"/>
      <c r="AW67" s="69"/>
      <c r="AX67" s="69"/>
      <c r="AZ67" s="35" t="s">
        <v>921</v>
      </c>
      <c r="BA67" s="33">
        <v>-1.2647372088653304E-5</v>
      </c>
      <c r="BB67"/>
      <c r="BD67" s="35" t="s">
        <v>452</v>
      </c>
      <c r="BE67" s="33">
        <v>4.1529580756362039E-2</v>
      </c>
      <c r="BF67" s="69"/>
      <c r="BH67" s="68"/>
      <c r="BI67" s="69"/>
      <c r="BJ67" s="69"/>
    </row>
    <row r="68" spans="2:62" x14ac:dyDescent="0.25">
      <c r="B68" s="68"/>
      <c r="C68" s="69"/>
      <c r="D68"/>
      <c r="G68" s="68"/>
      <c r="H68" s="69"/>
      <c r="I68" s="69"/>
      <c r="M68" s="35" t="s">
        <v>410</v>
      </c>
      <c r="N68" s="33">
        <v>-6.4731716840145476E-2</v>
      </c>
      <c r="O68" s="69"/>
      <c r="S68" s="68"/>
      <c r="T68" s="69"/>
      <c r="X68" s="35" t="s">
        <v>523</v>
      </c>
      <c r="Y68" s="33">
        <v>1.0719231184200892E-2</v>
      </c>
      <c r="Z68" s="69"/>
      <c r="AD68" s="35" t="s">
        <v>568</v>
      </c>
      <c r="AE68" s="33">
        <v>-9.3632697521050565E-2</v>
      </c>
      <c r="AF68" s="69"/>
      <c r="AJ68" s="35" t="s">
        <v>703</v>
      </c>
      <c r="AK68" s="33">
        <v>3.079649924819456E-2</v>
      </c>
      <c r="AL68"/>
      <c r="AP68" s="68"/>
      <c r="AQ68" s="69"/>
      <c r="AR68" s="69"/>
      <c r="AV68" s="68"/>
      <c r="AW68" s="69"/>
      <c r="AX68" s="69"/>
      <c r="AZ68" s="35" t="s">
        <v>731</v>
      </c>
      <c r="BA68" s="33">
        <v>2.9853516073111044E-3</v>
      </c>
      <c r="BB68" s="69"/>
      <c r="BD68" s="35" t="s">
        <v>323</v>
      </c>
      <c r="BE68" s="33">
        <v>8.1886224902705432E-2</v>
      </c>
      <c r="BF68" s="69"/>
      <c r="BH68" s="68"/>
      <c r="BI68" s="69"/>
      <c r="BJ68" s="69"/>
    </row>
    <row r="69" spans="2:62" x14ac:dyDescent="0.25">
      <c r="B69" s="68"/>
      <c r="C69" s="69"/>
      <c r="D69"/>
      <c r="G69" s="68"/>
      <c r="H69" s="69"/>
      <c r="I69" s="69"/>
      <c r="M69" s="35" t="s">
        <v>393</v>
      </c>
      <c r="N69" s="33">
        <v>-1.2276704917958623E-2</v>
      </c>
      <c r="O69" s="69"/>
      <c r="S69" s="68"/>
      <c r="T69" s="69"/>
      <c r="X69" s="35" t="s">
        <v>524</v>
      </c>
      <c r="Y69" s="33">
        <v>6.6697438479472217E-3</v>
      </c>
      <c r="Z69" s="69"/>
      <c r="AD69" s="35" t="s">
        <v>572</v>
      </c>
      <c r="AE69" s="33">
        <v>-9.8560734232684813E-2</v>
      </c>
      <c r="AF69" s="69"/>
      <c r="AJ69" s="35" t="s">
        <v>704</v>
      </c>
      <c r="AK69" s="33">
        <v>2.2750567012179767E-2</v>
      </c>
      <c r="AL69"/>
      <c r="AP69" s="68"/>
      <c r="AQ69" s="69"/>
      <c r="AR69" s="69"/>
      <c r="AV69" s="68"/>
      <c r="AW69" s="69"/>
      <c r="AX69" s="69"/>
      <c r="AZ69" s="35" t="s">
        <v>742</v>
      </c>
      <c r="BA69" s="33">
        <v>-2.3068626056494896E-3</v>
      </c>
      <c r="BB69" s="69"/>
      <c r="BD69" s="35" t="s">
        <v>276</v>
      </c>
      <c r="BE69" s="33">
        <v>2.9285908589361996E-2</v>
      </c>
      <c r="BF69" s="69"/>
      <c r="BH69" s="68"/>
      <c r="BI69" s="69"/>
      <c r="BJ69" s="69"/>
    </row>
    <row r="70" spans="2:62" x14ac:dyDescent="0.25">
      <c r="B70" s="68"/>
      <c r="C70" s="69"/>
      <c r="D70"/>
      <c r="G70" s="68"/>
      <c r="H70" s="69"/>
      <c r="I70" s="69"/>
      <c r="M70" s="35" t="s">
        <v>387</v>
      </c>
      <c r="N70" s="33">
        <v>5.2082990561036586E-3</v>
      </c>
      <c r="O70" s="69"/>
      <c r="S70" s="68"/>
      <c r="T70" s="69"/>
      <c r="X70" s="35" t="s">
        <v>520</v>
      </c>
      <c r="Y70" s="33">
        <v>1.8341795581854857E-2</v>
      </c>
      <c r="Z70" s="69"/>
      <c r="AD70" s="35" t="s">
        <v>540</v>
      </c>
      <c r="AE70" s="33">
        <v>-7.8848587386147848E-2</v>
      </c>
      <c r="AF70" s="69"/>
      <c r="AJ70" s="35" t="s">
        <v>839</v>
      </c>
      <c r="AK70" s="33">
        <v>-5.1050052807817999E-2</v>
      </c>
      <c r="AL70"/>
      <c r="AP70" s="68"/>
      <c r="AQ70" s="69"/>
      <c r="AR70" s="69"/>
      <c r="AV70" s="68"/>
      <c r="AW70" s="69"/>
      <c r="AX70" s="69"/>
      <c r="AZ70" s="35" t="s">
        <v>729</v>
      </c>
      <c r="BA70" s="33">
        <v>1.3298384432567648E-2</v>
      </c>
      <c r="BB70" s="69"/>
      <c r="BD70" s="35" t="s">
        <v>571</v>
      </c>
      <c r="BE70" s="33">
        <v>-2.3482610099715532E-2</v>
      </c>
      <c r="BF70" s="69"/>
      <c r="BH70" s="68"/>
      <c r="BI70" s="69"/>
      <c r="BJ70" s="69"/>
    </row>
    <row r="71" spans="2:62" x14ac:dyDescent="0.25">
      <c r="B71" s="68"/>
      <c r="C71" s="69"/>
      <c r="D71"/>
      <c r="G71" s="68"/>
      <c r="H71" s="69"/>
      <c r="I71" s="69"/>
      <c r="M71" s="35" t="s">
        <v>376</v>
      </c>
      <c r="N71" s="33">
        <v>1.3764790362559669E-2</v>
      </c>
      <c r="O71" s="69"/>
      <c r="S71" s="68"/>
      <c r="T71" s="69"/>
      <c r="X71" s="35" t="s">
        <v>1426</v>
      </c>
      <c r="Y71" s="33">
        <v>2.70684862974531</v>
      </c>
      <c r="Z71" s="69"/>
      <c r="AD71" s="35" t="s">
        <v>577</v>
      </c>
      <c r="AE71" s="33">
        <v>0.11365941790569956</v>
      </c>
      <c r="AF71" s="69"/>
      <c r="AJ71" s="35" t="s">
        <v>1183</v>
      </c>
      <c r="AK71" s="33">
        <v>3.2812606406184476E-2</v>
      </c>
      <c r="AL71"/>
      <c r="AP71" s="68"/>
      <c r="AQ71" s="69"/>
      <c r="AR71" s="69"/>
      <c r="AV71" s="68"/>
      <c r="AW71" s="69"/>
      <c r="AX71" s="69"/>
      <c r="AZ71" s="35" t="s">
        <v>726</v>
      </c>
      <c r="BA71" s="33">
        <v>3.0939098475769627E-2</v>
      </c>
      <c r="BB71" s="69"/>
      <c r="BD71" s="35" t="s">
        <v>1426</v>
      </c>
      <c r="BE71" s="33">
        <v>5.9139748324982797</v>
      </c>
      <c r="BF71" s="69"/>
      <c r="BH71" s="68"/>
      <c r="BI71" s="69"/>
      <c r="BJ71" s="69"/>
    </row>
    <row r="72" spans="2:62" x14ac:dyDescent="0.25">
      <c r="B72" s="68"/>
      <c r="C72" s="69"/>
      <c r="D72"/>
      <c r="G72" s="68"/>
      <c r="H72" s="69"/>
      <c r="I72" s="69"/>
      <c r="M72" s="35" t="s">
        <v>355</v>
      </c>
      <c r="N72" s="33">
        <v>0.2258169662182086</v>
      </c>
      <c r="O72" s="69"/>
      <c r="S72" s="68"/>
      <c r="T72" s="69"/>
      <c r="X72" s="68"/>
      <c r="Y72" s="69"/>
      <c r="Z72" s="69"/>
      <c r="AD72" s="35" t="s">
        <v>580</v>
      </c>
      <c r="AE72" s="33">
        <v>9.0600003721561781E-2</v>
      </c>
      <c r="AF72" s="69"/>
      <c r="AJ72" s="35" t="s">
        <v>1200</v>
      </c>
      <c r="AK72" s="33">
        <v>1.8496395944861597E-2</v>
      </c>
      <c r="AL72"/>
      <c r="AP72" s="68"/>
      <c r="AQ72" s="69"/>
      <c r="AR72" s="69"/>
      <c r="AV72" s="68"/>
      <c r="AW72" s="69"/>
      <c r="AX72" s="69"/>
      <c r="AZ72" s="35" t="s">
        <v>752</v>
      </c>
      <c r="BA72" s="33">
        <v>-2.3882812858488835E-2</v>
      </c>
      <c r="BB72" s="69"/>
      <c r="BD72"/>
      <c r="BE72"/>
      <c r="BF72" s="69"/>
      <c r="BH72" s="68"/>
      <c r="BI72" s="69"/>
      <c r="BJ72" s="69"/>
    </row>
    <row r="73" spans="2:62" x14ac:dyDescent="0.25">
      <c r="B73" s="68"/>
      <c r="C73" s="69"/>
      <c r="D73"/>
      <c r="G73" s="68"/>
      <c r="H73" s="69"/>
      <c r="I73" s="69"/>
      <c r="M73" s="35" t="s">
        <v>385</v>
      </c>
      <c r="N73" s="33">
        <v>1.3392769001409404E-2</v>
      </c>
      <c r="O73" s="69"/>
      <c r="S73" s="68"/>
      <c r="T73" s="69"/>
      <c r="X73" s="68"/>
      <c r="Y73" s="69"/>
      <c r="Z73" s="69"/>
      <c r="AD73" s="35" t="s">
        <v>971</v>
      </c>
      <c r="AE73" s="33">
        <v>0.21415462503706204</v>
      </c>
      <c r="AF73" s="69"/>
      <c r="AJ73" s="35" t="s">
        <v>1203</v>
      </c>
      <c r="AK73" s="33">
        <v>3.3293512700750871E-2</v>
      </c>
      <c r="AL73"/>
      <c r="AP73" s="68"/>
      <c r="AQ73" s="69"/>
      <c r="AR73" s="69"/>
      <c r="AV73" s="68"/>
      <c r="AW73" s="69"/>
      <c r="AX73" s="69"/>
      <c r="AZ73" s="35" t="s">
        <v>743</v>
      </c>
      <c r="BA73" s="33">
        <v>-3.9352362096373638E-3</v>
      </c>
      <c r="BB73" s="69"/>
      <c r="BD73"/>
      <c r="BE73"/>
      <c r="BF73" s="69"/>
      <c r="BH73" s="68"/>
      <c r="BI73" s="69"/>
      <c r="BJ73" s="69"/>
    </row>
    <row r="74" spans="2:62" x14ac:dyDescent="0.25">
      <c r="B74" s="68"/>
      <c r="C74" s="69"/>
      <c r="D74"/>
      <c r="G74" s="68"/>
      <c r="H74" s="69"/>
      <c r="I74" s="69"/>
      <c r="M74" s="35" t="s">
        <v>407</v>
      </c>
      <c r="N74" s="33">
        <v>-5.2082990561036581E-2</v>
      </c>
      <c r="O74" s="69"/>
      <c r="S74" s="68"/>
      <c r="T74" s="69"/>
      <c r="X74" s="68"/>
      <c r="Y74" s="69"/>
      <c r="Z74" s="69"/>
      <c r="AD74" s="35" t="s">
        <v>586</v>
      </c>
      <c r="AE74" s="33">
        <v>0.28160209780767093</v>
      </c>
      <c r="AF74" s="69"/>
      <c r="AJ74" s="35" t="s">
        <v>1227</v>
      </c>
      <c r="AK74" s="33">
        <v>4.7856256691755195E-2</v>
      </c>
      <c r="AL74"/>
      <c r="AP74" s="68"/>
      <c r="AQ74" s="69"/>
      <c r="AR74" s="69"/>
      <c r="AV74" s="68"/>
      <c r="AW74" s="69"/>
      <c r="AX74" s="69"/>
      <c r="AZ74" s="35" t="s">
        <v>730</v>
      </c>
      <c r="BA74" s="33">
        <v>1.3026988831902998E-2</v>
      </c>
      <c r="BB74" s="69"/>
      <c r="BD74" s="81" t="s">
        <v>2430</v>
      </c>
      <c r="BE74" s="81"/>
      <c r="BF74" s="81"/>
      <c r="BH74" s="68"/>
      <c r="BI74" s="69"/>
      <c r="BJ74" s="69"/>
    </row>
    <row r="75" spans="2:62" x14ac:dyDescent="0.25">
      <c r="B75" s="68"/>
      <c r="C75" s="69"/>
      <c r="D75"/>
      <c r="G75" s="68"/>
      <c r="H75" s="69"/>
      <c r="I75" s="69"/>
      <c r="M75" s="35" t="s">
        <v>396</v>
      </c>
      <c r="N75" s="33">
        <v>-5.5803204172539186E-2</v>
      </c>
      <c r="O75" s="69"/>
      <c r="S75" s="68"/>
      <c r="T75" s="69"/>
      <c r="X75" s="68"/>
      <c r="Y75" s="69"/>
      <c r="Z75" s="69"/>
      <c r="AD75" s="35" t="s">
        <v>592</v>
      </c>
      <c r="AE75" s="33">
        <v>5.7567095515370224E-2</v>
      </c>
      <c r="AF75" s="69"/>
      <c r="AJ75" s="35" t="s">
        <v>1234</v>
      </c>
      <c r="AK75" s="33">
        <v>9.6921114751074774E-2</v>
      </c>
      <c r="AL75"/>
      <c r="AP75" s="68"/>
      <c r="AQ75" s="69"/>
      <c r="AR75" s="69"/>
      <c r="AV75" s="68"/>
      <c r="AW75" s="69"/>
      <c r="AX75" s="69"/>
      <c r="AZ75" s="35" t="s">
        <v>732</v>
      </c>
      <c r="BA75" s="33">
        <v>5.0208186122959473E-3</v>
      </c>
      <c r="BB75" s="69"/>
      <c r="BD75" s="34" t="s">
        <v>1823</v>
      </c>
      <c r="BE75" t="s">
        <v>1427</v>
      </c>
      <c r="BF75"/>
      <c r="BH75" s="68"/>
      <c r="BI75" s="69"/>
      <c r="BJ75" s="69"/>
    </row>
    <row r="76" spans="2:62" x14ac:dyDescent="0.25">
      <c r="B76" s="68"/>
      <c r="C76" s="69"/>
      <c r="D76"/>
      <c r="G76" s="68"/>
      <c r="H76" s="69"/>
      <c r="I76" s="69"/>
      <c r="M76" s="35" t="s">
        <v>398</v>
      </c>
      <c r="N76" s="33">
        <v>-4.1666392448829269E-2</v>
      </c>
      <c r="O76" s="69"/>
      <c r="S76" s="68"/>
      <c r="T76" s="69"/>
      <c r="X76" s="68"/>
      <c r="Y76" s="69"/>
      <c r="Z76" s="69"/>
      <c r="AD76" s="35" t="s">
        <v>590</v>
      </c>
      <c r="AE76" s="33">
        <v>0.16060119640593731</v>
      </c>
      <c r="AF76" s="69"/>
      <c r="AJ76" s="35" t="s">
        <v>1236</v>
      </c>
      <c r="AK76" s="33">
        <v>6.1408034536940499E-2</v>
      </c>
      <c r="AL76"/>
      <c r="AP76" s="68"/>
      <c r="AQ76" s="69"/>
      <c r="AR76" s="69"/>
      <c r="AV76" s="68"/>
      <c r="AW76" s="69"/>
      <c r="AX76" s="69"/>
      <c r="AZ76" s="35" t="s">
        <v>728</v>
      </c>
      <c r="BA76" s="33">
        <v>3.3653054482416081E-2</v>
      </c>
      <c r="BB76" s="69"/>
      <c r="BD76" s="34" t="s">
        <v>1824</v>
      </c>
      <c r="BE76"/>
      <c r="BF76"/>
      <c r="BH76" s="68"/>
      <c r="BI76" s="69"/>
      <c r="BJ76" s="69"/>
    </row>
    <row r="77" spans="2:62" x14ac:dyDescent="0.25">
      <c r="B77" s="68"/>
      <c r="C77" s="69"/>
      <c r="D77"/>
      <c r="G77" s="68"/>
      <c r="H77" s="69"/>
      <c r="I77" s="69"/>
      <c r="M77" s="35" t="s">
        <v>368</v>
      </c>
      <c r="N77" s="33">
        <v>5.6547246894839712E-2</v>
      </c>
      <c r="O77" s="69"/>
      <c r="S77" s="68"/>
      <c r="T77" s="69"/>
      <c r="X77" s="68"/>
      <c r="Y77" s="69"/>
      <c r="Z77" s="69"/>
      <c r="AD77" s="35" t="s">
        <v>1426</v>
      </c>
      <c r="AE77" s="33">
        <v>2.0153282767251266</v>
      </c>
      <c r="AF77" s="69"/>
      <c r="AJ77" s="35" t="s">
        <v>1239</v>
      </c>
      <c r="AK77" s="33">
        <v>3.8472503565312129E-2</v>
      </c>
      <c r="AL77"/>
      <c r="AP77" s="68"/>
      <c r="AQ77" s="69"/>
      <c r="AR77" s="69"/>
      <c r="AV77" s="68"/>
      <c r="AW77" s="69"/>
      <c r="AX77" s="69"/>
      <c r="AZ77" s="35" t="s">
        <v>751</v>
      </c>
      <c r="BA77" s="33">
        <v>-1.4791060236223197E-2</v>
      </c>
      <c r="BB77" s="69"/>
      <c r="BD77" s="34" t="s">
        <v>1070</v>
      </c>
      <c r="BE77" t="s">
        <v>42</v>
      </c>
      <c r="BF77"/>
      <c r="BH77" s="68"/>
      <c r="BI77" s="69"/>
      <c r="BJ77" s="69"/>
    </row>
    <row r="78" spans="2:62" x14ac:dyDescent="0.25">
      <c r="B78" s="68"/>
      <c r="C78" s="69"/>
      <c r="D78"/>
      <c r="G78" s="68"/>
      <c r="H78" s="69"/>
      <c r="I78" s="69"/>
      <c r="M78" s="35" t="s">
        <v>386</v>
      </c>
      <c r="N78" s="33">
        <v>7.4404272230052266E-3</v>
      </c>
      <c r="O78" s="69"/>
      <c r="S78" s="68"/>
      <c r="T78" s="69"/>
      <c r="X78" s="68"/>
      <c r="Y78" s="69"/>
      <c r="Z78" s="69"/>
      <c r="AD78" s="68"/>
      <c r="AE78" s="69"/>
      <c r="AF78" s="69"/>
      <c r="AJ78" s="35" t="s">
        <v>1259</v>
      </c>
      <c r="AK78" s="33">
        <v>-8.4898457386914733E-2</v>
      </c>
      <c r="AL78"/>
      <c r="AP78" s="68"/>
      <c r="AQ78" s="69"/>
      <c r="AR78" s="69"/>
      <c r="AV78" s="68"/>
      <c r="AW78" s="69"/>
      <c r="AX78" s="69"/>
      <c r="AZ78" s="35" t="s">
        <v>935</v>
      </c>
      <c r="BA78" s="33">
        <v>0.62705953533566428</v>
      </c>
      <c r="BB78" s="69"/>
      <c r="BD78" s="34" t="s">
        <v>1063</v>
      </c>
      <c r="BE78" s="35">
        <v>1</v>
      </c>
      <c r="BF78"/>
      <c r="BH78" s="68"/>
      <c r="BI78" s="69"/>
      <c r="BJ78" s="69"/>
    </row>
    <row r="79" spans="2:62" x14ac:dyDescent="0.25">
      <c r="D79"/>
      <c r="M79" s="35" t="s">
        <v>408</v>
      </c>
      <c r="N79" s="33">
        <v>-7.7008421758104087E-2</v>
      </c>
      <c r="AJ79" s="35" t="s">
        <v>1262</v>
      </c>
      <c r="AK79" s="33">
        <v>0.10542945688571109</v>
      </c>
      <c r="AZ79" s="35" t="s">
        <v>936</v>
      </c>
      <c r="BA79" s="33">
        <v>-8.6611913678571999E-3</v>
      </c>
      <c r="BD79"/>
      <c r="BE79"/>
      <c r="BF79"/>
    </row>
    <row r="80" spans="2:62" x14ac:dyDescent="0.25">
      <c r="D80"/>
      <c r="M80" s="35" t="s">
        <v>496</v>
      </c>
      <c r="N80" s="33">
        <v>0.3124979433662195</v>
      </c>
      <c r="AJ80" s="35" t="s">
        <v>1265</v>
      </c>
      <c r="AK80" s="33">
        <v>0.17220144624666148</v>
      </c>
      <c r="AZ80" s="35" t="s">
        <v>1426</v>
      </c>
      <c r="BA80" s="33">
        <v>1.2632368962589315</v>
      </c>
      <c r="BD80" s="34" t="s">
        <v>1428</v>
      </c>
      <c r="BE80" t="s">
        <v>1832</v>
      </c>
      <c r="BF80" s="34"/>
      <c r="BG80" s="76"/>
      <c r="BH80" s="76"/>
      <c r="BI80" s="76"/>
      <c r="BJ80" s="76"/>
    </row>
    <row r="81" spans="4:58" x14ac:dyDescent="0.25">
      <c r="D81"/>
      <c r="M81" s="35" t="s">
        <v>1426</v>
      </c>
      <c r="N81" s="33">
        <v>1.6667567688568514</v>
      </c>
      <c r="AJ81" s="35" t="s">
        <v>1297</v>
      </c>
      <c r="AK81" s="33">
        <v>0.10213709840752573</v>
      </c>
      <c r="BD81" s="35" t="s">
        <v>994</v>
      </c>
      <c r="BE81" s="33">
        <v>6.0005751022658045E-2</v>
      </c>
      <c r="BF81"/>
    </row>
    <row r="82" spans="4:58" x14ac:dyDescent="0.25">
      <c r="D82"/>
      <c r="AJ82" s="35" t="s">
        <v>1300</v>
      </c>
      <c r="AK82" s="33">
        <v>5.3935490575216412E-2</v>
      </c>
      <c r="BD82" s="35" t="s">
        <v>621</v>
      </c>
      <c r="BE82" s="33">
        <v>0.17286763166952979</v>
      </c>
      <c r="BF82"/>
    </row>
    <row r="83" spans="4:58" x14ac:dyDescent="0.25">
      <c r="D83"/>
      <c r="AJ83" s="35" t="s">
        <v>664</v>
      </c>
      <c r="AK83" s="33">
        <v>-4.6480590699647689E-2</v>
      </c>
      <c r="BD83" s="35" t="s">
        <v>995</v>
      </c>
      <c r="BE83" s="33">
        <v>0.11260653702549872</v>
      </c>
      <c r="BF83"/>
    </row>
    <row r="84" spans="4:58" x14ac:dyDescent="0.25">
      <c r="D84"/>
      <c r="AJ84" s="35" t="s">
        <v>618</v>
      </c>
      <c r="AK84" s="33">
        <v>0.1320087778584772</v>
      </c>
      <c r="BD84" s="35" t="s">
        <v>993</v>
      </c>
      <c r="BE84" s="33">
        <v>0.12767181068650649</v>
      </c>
      <c r="BF84"/>
    </row>
    <row r="85" spans="4:58" x14ac:dyDescent="0.25">
      <c r="D85"/>
      <c r="AJ85" s="35" t="s">
        <v>622</v>
      </c>
      <c r="AK85" s="33">
        <v>8.3732048898484637E-2</v>
      </c>
      <c r="BD85" s="35" t="s">
        <v>975</v>
      </c>
      <c r="BE85" s="33">
        <v>2.1777482010331105E-2</v>
      </c>
      <c r="BF85"/>
    </row>
    <row r="86" spans="4:58" x14ac:dyDescent="0.25">
      <c r="D86"/>
      <c r="AJ86" s="35" t="s">
        <v>624</v>
      </c>
      <c r="AK86" s="33">
        <v>6.9590636195629454E-2</v>
      </c>
      <c r="BD86" s="35" t="s">
        <v>978</v>
      </c>
      <c r="BE86" s="33">
        <v>-1.0230352014155541E-2</v>
      </c>
      <c r="BF86"/>
    </row>
    <row r="87" spans="4:58" x14ac:dyDescent="0.25">
      <c r="D87"/>
      <c r="AJ87" s="35" t="s">
        <v>628</v>
      </c>
      <c r="AK87" s="33">
        <v>2.493354344977098E-2</v>
      </c>
      <c r="BD87" s="35" t="s">
        <v>1001</v>
      </c>
      <c r="BE87" s="33">
        <v>2.2081353852335728E-2</v>
      </c>
      <c r="BF87"/>
    </row>
    <row r="88" spans="4:58" x14ac:dyDescent="0.25">
      <c r="D88"/>
      <c r="AJ88" s="35" t="s">
        <v>625</v>
      </c>
      <c r="AK88" s="33">
        <v>6.9590636195629454E-2</v>
      </c>
      <c r="BD88" s="35" t="s">
        <v>1006</v>
      </c>
      <c r="BE88" s="33">
        <v>1.0635514470161702E-2</v>
      </c>
      <c r="BF88"/>
    </row>
    <row r="89" spans="4:58" x14ac:dyDescent="0.25">
      <c r="D89"/>
      <c r="AJ89" s="35" t="s">
        <v>627</v>
      </c>
      <c r="AK89" s="33">
        <v>4.5587448844730524E-2</v>
      </c>
      <c r="BD89" s="35" t="s">
        <v>1004</v>
      </c>
      <c r="BE89" s="33">
        <v>5.4449649310687005E-3</v>
      </c>
      <c r="BF89"/>
    </row>
    <row r="90" spans="4:58" x14ac:dyDescent="0.25">
      <c r="D90"/>
      <c r="AJ90" s="35" t="s">
        <v>626</v>
      </c>
      <c r="AK90" s="33">
        <v>4.7634232262249034E-2</v>
      </c>
      <c r="BD90" s="35" t="s">
        <v>1002</v>
      </c>
      <c r="BE90" s="33">
        <v>-2.2918280339742383E-2</v>
      </c>
      <c r="BF90"/>
    </row>
    <row r="91" spans="4:58" x14ac:dyDescent="0.25">
      <c r="D91"/>
      <c r="AJ91" s="35" t="s">
        <v>631</v>
      </c>
      <c r="AK91" s="33">
        <v>-3.8287539605863501E-2</v>
      </c>
      <c r="BD91" s="35" t="s">
        <v>997</v>
      </c>
      <c r="BE91" s="33">
        <v>2.0002452356651557E-3</v>
      </c>
      <c r="BF91"/>
    </row>
    <row r="92" spans="4:58" x14ac:dyDescent="0.25">
      <c r="D92"/>
      <c r="AJ92" s="35" t="s">
        <v>414</v>
      </c>
      <c r="AK92" s="33">
        <v>-4.6240989862153997E-2</v>
      </c>
      <c r="BD92" s="35" t="s">
        <v>1185</v>
      </c>
      <c r="BE92" s="33">
        <v>3.6282297935351628E-2</v>
      </c>
      <c r="BF92"/>
    </row>
    <row r="93" spans="4:58" x14ac:dyDescent="0.25">
      <c r="D93"/>
      <c r="AJ93" s="35" t="s">
        <v>633</v>
      </c>
      <c r="AK93" s="33">
        <v>4.8645521334985994E-2</v>
      </c>
      <c r="BD93" s="35" t="s">
        <v>1192</v>
      </c>
      <c r="BE93" s="33">
        <v>5.594903972682317E-2</v>
      </c>
      <c r="BF93"/>
    </row>
    <row r="94" spans="4:58" x14ac:dyDescent="0.25">
      <c r="D94"/>
      <c r="AJ94" s="35" t="s">
        <v>636</v>
      </c>
      <c r="AK94" s="33">
        <v>2.4507724626941615E-2</v>
      </c>
      <c r="BD94" s="35" t="s">
        <v>1193</v>
      </c>
      <c r="BE94" s="33">
        <v>-2.3121546835873509E-2</v>
      </c>
      <c r="BF94"/>
    </row>
    <row r="95" spans="4:58" x14ac:dyDescent="0.25">
      <c r="D95"/>
      <c r="AJ95" s="35" t="s">
        <v>690</v>
      </c>
      <c r="AK95" s="33">
        <v>1.7571576147618517E-3</v>
      </c>
      <c r="BD95" s="35" t="s">
        <v>1198</v>
      </c>
      <c r="BE95" s="33">
        <v>-4.0516245600616008E-2</v>
      </c>
      <c r="BF95"/>
    </row>
    <row r="96" spans="4:58" x14ac:dyDescent="0.25">
      <c r="D96"/>
      <c r="AJ96" s="35" t="s">
        <v>638</v>
      </c>
      <c r="AK96" s="33">
        <v>5.1419980726715241E-2</v>
      </c>
      <c r="BD96" s="35" t="s">
        <v>1205</v>
      </c>
      <c r="BE96" s="33">
        <v>4.7404007352720726E-2</v>
      </c>
      <c r="BF96"/>
    </row>
    <row r="97" spans="4:58" x14ac:dyDescent="0.25">
      <c r="D97"/>
      <c r="AJ97" s="35" t="s">
        <v>687</v>
      </c>
      <c r="AK97" s="33">
        <v>4.1616890875938596E-2</v>
      </c>
      <c r="BD97" s="35" t="s">
        <v>1232</v>
      </c>
      <c r="BE97" s="33">
        <v>-0.10979775719039558</v>
      </c>
      <c r="BF97"/>
    </row>
    <row r="98" spans="4:58" x14ac:dyDescent="0.25">
      <c r="D98"/>
      <c r="AJ98" s="35" t="s">
        <v>692</v>
      </c>
      <c r="AK98" s="33">
        <v>1.2947477161403117E-3</v>
      </c>
      <c r="BD98" s="35" t="s">
        <v>1238</v>
      </c>
      <c r="BE98" s="33">
        <v>-4.5783357528696084E-2</v>
      </c>
      <c r="BF98"/>
    </row>
    <row r="99" spans="4:58" x14ac:dyDescent="0.25">
      <c r="D99"/>
      <c r="AJ99" s="35" t="s">
        <v>691</v>
      </c>
      <c r="AK99" s="33">
        <v>-1.2207621323608654E-2</v>
      </c>
      <c r="BD99" s="35" t="s">
        <v>1252</v>
      </c>
      <c r="BE99" s="33">
        <v>1.8101585497243293E-3</v>
      </c>
      <c r="BF99"/>
    </row>
    <row r="100" spans="4:58" x14ac:dyDescent="0.25">
      <c r="D100"/>
      <c r="AJ100" s="35" t="s">
        <v>686</v>
      </c>
      <c r="AK100" s="33">
        <v>4.2356746713733059E-2</v>
      </c>
      <c r="BD100" s="35" t="s">
        <v>1302</v>
      </c>
      <c r="BE100" s="33">
        <v>-3.4438808760523612E-3</v>
      </c>
      <c r="BF100"/>
    </row>
    <row r="101" spans="4:58" x14ac:dyDescent="0.25">
      <c r="D101"/>
      <c r="AJ101" s="35" t="s">
        <v>688</v>
      </c>
      <c r="AK101" s="33">
        <v>3.8657467524760736E-2</v>
      </c>
      <c r="BD101" s="35" t="s">
        <v>956</v>
      </c>
      <c r="BE101" s="33">
        <v>-4.1786983637693571E-2</v>
      </c>
      <c r="BF101"/>
    </row>
    <row r="102" spans="4:58" x14ac:dyDescent="0.25">
      <c r="D102"/>
      <c r="AJ102" s="35" t="s">
        <v>685</v>
      </c>
      <c r="AK102" s="33">
        <v>5.3824512199547252E-2</v>
      </c>
      <c r="BD102" s="35" t="s">
        <v>548</v>
      </c>
      <c r="BE102" s="33">
        <v>-4.2757289398911019E-2</v>
      </c>
      <c r="BF102"/>
    </row>
    <row r="103" spans="4:58" x14ac:dyDescent="0.25">
      <c r="D103"/>
      <c r="AJ103" s="35" t="s">
        <v>689</v>
      </c>
      <c r="AK103" s="33">
        <v>2.7744593917292396E-2</v>
      </c>
      <c r="BD103" s="35" t="s">
        <v>535</v>
      </c>
      <c r="BE103" s="33">
        <v>0.15116342385282366</v>
      </c>
      <c r="BF103"/>
    </row>
    <row r="104" spans="4:58" x14ac:dyDescent="0.25">
      <c r="D104"/>
      <c r="AJ104" s="35" t="s">
        <v>660</v>
      </c>
      <c r="AK104" s="33">
        <v>7.7129971090072857E-2</v>
      </c>
      <c r="BD104" s="35" t="s">
        <v>753</v>
      </c>
      <c r="BE104" s="33">
        <v>4.9025975303618491E-2</v>
      </c>
      <c r="BF104"/>
    </row>
    <row r="105" spans="4:58" x14ac:dyDescent="0.25">
      <c r="D105"/>
      <c r="AJ105" s="35" t="s">
        <v>662</v>
      </c>
      <c r="AK105" s="33">
        <v>5.5452195042695059E-2</v>
      </c>
      <c r="BD105" s="35" t="s">
        <v>757</v>
      </c>
      <c r="BE105" s="33">
        <v>9.3511494846221732E-2</v>
      </c>
      <c r="BF105"/>
    </row>
    <row r="106" spans="4:58" x14ac:dyDescent="0.25">
      <c r="D106"/>
      <c r="AJ106" s="35" t="s">
        <v>603</v>
      </c>
      <c r="AK106" s="33">
        <v>3.80470864585803E-2</v>
      </c>
      <c r="BD106" s="35" t="s">
        <v>755</v>
      </c>
      <c r="BE106" s="33">
        <v>0.20237864677507694</v>
      </c>
      <c r="BF106"/>
    </row>
    <row r="107" spans="4:58" x14ac:dyDescent="0.25">
      <c r="D107"/>
      <c r="AJ107" s="35" t="s">
        <v>639</v>
      </c>
      <c r="AK107" s="33">
        <v>4.7375435480105504E-2</v>
      </c>
      <c r="BD107" s="35" t="s">
        <v>557</v>
      </c>
      <c r="BE107" s="33">
        <v>0.16611660696252561</v>
      </c>
      <c r="BF107"/>
    </row>
    <row r="108" spans="4:58" x14ac:dyDescent="0.25">
      <c r="D108"/>
      <c r="AJ108" s="35" t="s">
        <v>608</v>
      </c>
      <c r="AK108" s="33">
        <v>5.1709757596518066E-2</v>
      </c>
      <c r="BD108" s="35" t="s">
        <v>560</v>
      </c>
      <c r="BE108" s="33">
        <v>0.18946496705877564</v>
      </c>
      <c r="BF108" s="71"/>
    </row>
    <row r="109" spans="4:58" x14ac:dyDescent="0.25">
      <c r="D109"/>
      <c r="AJ109" s="35" t="s">
        <v>693</v>
      </c>
      <c r="AK109" s="33">
        <v>7.1766016266062993E-2</v>
      </c>
      <c r="BD109" s="35" t="s">
        <v>961</v>
      </c>
      <c r="BE109" s="33">
        <v>9.5302193960901463E-3</v>
      </c>
      <c r="BF109" s="69"/>
    </row>
    <row r="110" spans="4:58" x14ac:dyDescent="0.25">
      <c r="D110"/>
      <c r="AJ110" s="35" t="s">
        <v>672</v>
      </c>
      <c r="AK110" s="33">
        <v>2.0839976614733954E-2</v>
      </c>
      <c r="BD110" s="35" t="s">
        <v>958</v>
      </c>
      <c r="BE110" s="33">
        <v>2.7168109458016201E-2</v>
      </c>
      <c r="BF110" s="69"/>
    </row>
    <row r="111" spans="4:58" x14ac:dyDescent="0.25">
      <c r="D111"/>
      <c r="AJ111" s="35" t="s">
        <v>671</v>
      </c>
      <c r="AK111" s="33">
        <v>4.8452945629256443E-2</v>
      </c>
      <c r="BD111" s="35" t="s">
        <v>959</v>
      </c>
      <c r="BE111" s="33">
        <v>1.978759859468027E-2</v>
      </c>
      <c r="BF111" s="69"/>
    </row>
    <row r="112" spans="4:58" x14ac:dyDescent="0.25">
      <c r="D112"/>
      <c r="AJ112" s="35" t="s">
        <v>668</v>
      </c>
      <c r="AK112" s="33">
        <v>6.7394995802291413E-2</v>
      </c>
      <c r="BD112" s="35" t="s">
        <v>761</v>
      </c>
      <c r="BE112" s="33">
        <v>3.089657818613457E-2</v>
      </c>
      <c r="BF112" s="69"/>
    </row>
    <row r="113" spans="4:58" x14ac:dyDescent="0.25">
      <c r="D113"/>
      <c r="AJ113" s="35" t="s">
        <v>804</v>
      </c>
      <c r="AK113" s="33">
        <v>-5.0983514218188426E-2</v>
      </c>
      <c r="BD113" s="35" t="s">
        <v>759</v>
      </c>
      <c r="BE113" s="33">
        <v>7.5326368305038818E-2</v>
      </c>
      <c r="BF113" s="69"/>
    </row>
    <row r="114" spans="4:58" x14ac:dyDescent="0.25">
      <c r="D114"/>
      <c r="AJ114" s="35" t="s">
        <v>805</v>
      </c>
      <c r="AK114" s="33">
        <v>0.18867621685125205</v>
      </c>
      <c r="BD114" s="35" t="s">
        <v>768</v>
      </c>
      <c r="BE114" s="33">
        <v>2.0258122800308004E-2</v>
      </c>
      <c r="BF114" s="69"/>
    </row>
    <row r="115" spans="4:58" x14ac:dyDescent="0.25">
      <c r="D115"/>
      <c r="AJ115" s="35" t="s">
        <v>808</v>
      </c>
      <c r="AK115" s="33">
        <v>-1.5533919696020297E-2</v>
      </c>
      <c r="BD115" s="35" t="s">
        <v>773</v>
      </c>
      <c r="BE115" s="33">
        <v>0.12154873680184802</v>
      </c>
      <c r="BF115" s="69"/>
    </row>
    <row r="116" spans="4:58" x14ac:dyDescent="0.25">
      <c r="D116"/>
      <c r="AJ116" s="35" t="s">
        <v>615</v>
      </c>
      <c r="AK116" s="33">
        <v>3.743670539239987E-2</v>
      </c>
      <c r="BD116" s="35" t="s">
        <v>867</v>
      </c>
      <c r="BE116" s="33">
        <v>1.4889720258226385E-2</v>
      </c>
      <c r="BF116" s="69"/>
    </row>
    <row r="117" spans="4:58" x14ac:dyDescent="0.25">
      <c r="D117"/>
      <c r="AJ117" s="35" t="s">
        <v>813</v>
      </c>
      <c r="AK117" s="33">
        <v>1.178693262206415E-2</v>
      </c>
      <c r="BD117" s="35" t="s">
        <v>780</v>
      </c>
      <c r="BE117" s="33">
        <v>2.8563953148434282E-2</v>
      </c>
      <c r="BF117" s="69"/>
    </row>
    <row r="118" spans="4:58" x14ac:dyDescent="0.25">
      <c r="D118"/>
      <c r="AJ118" s="35" t="s">
        <v>1426</v>
      </c>
      <c r="AK118" s="33">
        <v>2.1494487598156886</v>
      </c>
      <c r="BD118" s="35" t="s">
        <v>869</v>
      </c>
      <c r="BE118" s="33">
        <v>9.4706724091439924E-3</v>
      </c>
      <c r="BF118" s="69"/>
    </row>
    <row r="119" spans="4:58" x14ac:dyDescent="0.25">
      <c r="D119"/>
      <c r="BD119" s="35" t="s">
        <v>973</v>
      </c>
      <c r="BE119" s="33">
        <v>3.4438808760523607E-3</v>
      </c>
      <c r="BF119" s="69"/>
    </row>
    <row r="120" spans="4:58" x14ac:dyDescent="0.25">
      <c r="D120"/>
      <c r="BD120" s="35" t="s">
        <v>781</v>
      </c>
      <c r="BE120" s="33">
        <v>3.4742680602528227E-2</v>
      </c>
      <c r="BF120" s="69"/>
    </row>
    <row r="121" spans="4:58" x14ac:dyDescent="0.25">
      <c r="D121"/>
      <c r="BD121" s="35" t="s">
        <v>774</v>
      </c>
      <c r="BE121" s="33">
        <v>5.0847888228773085E-2</v>
      </c>
      <c r="BF121" s="69"/>
    </row>
    <row r="122" spans="4:58" x14ac:dyDescent="0.25">
      <c r="D122"/>
      <c r="BD122" s="35" t="s">
        <v>782</v>
      </c>
      <c r="BE122" s="33">
        <v>3.6363330426552869E-2</v>
      </c>
      <c r="BF122" s="69"/>
    </row>
    <row r="123" spans="4:58" x14ac:dyDescent="0.25">
      <c r="D123"/>
      <c r="BD123" s="35" t="s">
        <v>882</v>
      </c>
      <c r="BE123" s="33">
        <v>1.6712951310254104E-2</v>
      </c>
      <c r="BF123" s="69"/>
    </row>
    <row r="124" spans="4:58" x14ac:dyDescent="0.25">
      <c r="D124"/>
      <c r="BD124" s="35" t="s">
        <v>868</v>
      </c>
      <c r="BE124" s="33">
        <v>1.8029729292274123E-2</v>
      </c>
      <c r="BF124" s="69"/>
    </row>
    <row r="125" spans="4:58" x14ac:dyDescent="0.25">
      <c r="D125"/>
      <c r="BD125" s="35" t="s">
        <v>894</v>
      </c>
      <c r="BE125" s="33">
        <v>9.1161552601386007E-3</v>
      </c>
      <c r="BF125" s="69"/>
    </row>
    <row r="126" spans="4:58" x14ac:dyDescent="0.25">
      <c r="D126"/>
      <c r="BD126" s="35" t="s">
        <v>934</v>
      </c>
      <c r="BE126" s="33">
        <v>8.8122834181339829E-3</v>
      </c>
    </row>
    <row r="127" spans="4:58" x14ac:dyDescent="0.25">
      <c r="D127"/>
      <c r="BD127" s="35" t="s">
        <v>940</v>
      </c>
      <c r="BE127" s="33">
        <v>8.5084115761293617E-3</v>
      </c>
    </row>
    <row r="128" spans="4:58" x14ac:dyDescent="0.25">
      <c r="D128"/>
      <c r="BD128" s="35" t="s">
        <v>860</v>
      </c>
      <c r="BE128" s="33">
        <v>4.4973032616683777E-2</v>
      </c>
    </row>
    <row r="129" spans="4:57" x14ac:dyDescent="0.25">
      <c r="D129"/>
      <c r="BD129" s="35" t="s">
        <v>855</v>
      </c>
      <c r="BE129" s="33">
        <v>5.560854708684547E-2</v>
      </c>
    </row>
    <row r="130" spans="4:57" x14ac:dyDescent="0.25">
      <c r="D130"/>
      <c r="BD130" s="35" t="s">
        <v>778</v>
      </c>
      <c r="BE130" s="33">
        <v>5.1860794368788481E-2</v>
      </c>
    </row>
    <row r="131" spans="4:57" x14ac:dyDescent="0.25">
      <c r="D131"/>
      <c r="BD131" s="35" t="s">
        <v>779</v>
      </c>
      <c r="BE131" s="33">
        <v>6.1483402698934791E-2</v>
      </c>
    </row>
    <row r="132" spans="4:57" x14ac:dyDescent="0.25">
      <c r="D132"/>
      <c r="BD132" s="35" t="s">
        <v>776</v>
      </c>
      <c r="BE132" s="33">
        <v>5.7836940594879351E-2</v>
      </c>
    </row>
    <row r="133" spans="4:57" x14ac:dyDescent="0.25">
      <c r="D133"/>
      <c r="BD133" s="35" t="s">
        <v>892</v>
      </c>
      <c r="BE133" s="33">
        <v>2.0055541572304925E-2</v>
      </c>
    </row>
    <row r="134" spans="4:57" x14ac:dyDescent="0.25">
      <c r="D134"/>
      <c r="BD134" s="35" t="s">
        <v>864</v>
      </c>
      <c r="BE134" s="33">
        <v>4.1731732968634486E-2</v>
      </c>
    </row>
    <row r="135" spans="4:57" x14ac:dyDescent="0.25">
      <c r="BD135" s="35" t="s">
        <v>893</v>
      </c>
      <c r="BE135" s="33">
        <v>1.2661326750192501E-2</v>
      </c>
    </row>
    <row r="136" spans="4:57" x14ac:dyDescent="0.25">
      <c r="BD136" s="35" t="s">
        <v>963</v>
      </c>
      <c r="BE136" s="33">
        <v>4.7511856351801503E-2</v>
      </c>
    </row>
    <row r="137" spans="4:57" x14ac:dyDescent="0.25">
      <c r="BD137" s="35" t="s">
        <v>955</v>
      </c>
      <c r="BE137" s="33">
        <v>1.0068287031753076E-2</v>
      </c>
    </row>
    <row r="138" spans="4:57" x14ac:dyDescent="0.25">
      <c r="BD138" s="35" t="s">
        <v>954</v>
      </c>
      <c r="BE138" s="33">
        <v>6.3205343136960969E-3</v>
      </c>
    </row>
    <row r="139" spans="4:57" x14ac:dyDescent="0.25">
      <c r="BD139" s="35" t="s">
        <v>952</v>
      </c>
      <c r="BE139" s="33">
        <v>1.0811084867764369E-2</v>
      </c>
    </row>
    <row r="140" spans="4:57" x14ac:dyDescent="0.25">
      <c r="BD140" s="35" t="s">
        <v>953</v>
      </c>
      <c r="BE140" s="33">
        <v>1.0919128189366014E-2</v>
      </c>
    </row>
    <row r="141" spans="4:57" x14ac:dyDescent="0.25">
      <c r="BD141" s="35" t="s">
        <v>974</v>
      </c>
      <c r="BE141" s="33">
        <v>4.5985938756699166E-2</v>
      </c>
    </row>
    <row r="142" spans="4:57" x14ac:dyDescent="0.25">
      <c r="BD142" s="35" t="s">
        <v>980</v>
      </c>
      <c r="BE142" s="33">
        <v>3.9067574070070984E-2</v>
      </c>
    </row>
    <row r="143" spans="4:57" x14ac:dyDescent="0.25">
      <c r="BD143" s="35" t="s">
        <v>611</v>
      </c>
      <c r="BE143" s="33">
        <v>0.14656723866810945</v>
      </c>
    </row>
    <row r="144" spans="4:57" x14ac:dyDescent="0.25">
      <c r="BD144" s="35" t="s">
        <v>986</v>
      </c>
      <c r="BE144" s="33">
        <v>3.0921343784443771E-2</v>
      </c>
    </row>
    <row r="145" spans="56:57" x14ac:dyDescent="0.25">
      <c r="BD145" s="35" t="s">
        <v>754</v>
      </c>
      <c r="BE145" s="33">
        <v>4.6735489300310566E-2</v>
      </c>
    </row>
    <row r="146" spans="56:57" x14ac:dyDescent="0.25">
      <c r="BD146" s="35" t="s">
        <v>987</v>
      </c>
      <c r="BE146" s="33">
        <v>8.5084115761293613E-2</v>
      </c>
    </row>
    <row r="147" spans="56:57" x14ac:dyDescent="0.25">
      <c r="BD147" s="35" t="s">
        <v>989</v>
      </c>
      <c r="BE147" s="33">
        <v>2.2725582302198153E-2</v>
      </c>
    </row>
    <row r="148" spans="56:57" x14ac:dyDescent="0.25">
      <c r="BD148" s="35" t="s">
        <v>991</v>
      </c>
      <c r="BE148" s="33">
        <v>1.8384740738856934E-2</v>
      </c>
    </row>
    <row r="149" spans="56:57" x14ac:dyDescent="0.25">
      <c r="BD149" s="35" t="s">
        <v>992</v>
      </c>
      <c r="BE149" s="33">
        <v>6.8590692030789574E-2</v>
      </c>
    </row>
    <row r="150" spans="56:57" x14ac:dyDescent="0.25">
      <c r="BD150" s="35" t="s">
        <v>1426</v>
      </c>
      <c r="BE150" s="33">
        <v>2.6677645310184563</v>
      </c>
    </row>
  </sheetData>
  <conditionalFormatting sqref="C17">
    <cfRule type="cellIs" dxfId="14" priority="16" operator="lessThan">
      <formula>0.1</formula>
    </cfRule>
    <cfRule type="cellIs" dxfId="15" priority="15" operator="lessThan">
      <formula>0.05</formula>
    </cfRule>
  </conditionalFormatting>
  <conditionalFormatting sqref="H17">
    <cfRule type="cellIs" dxfId="12" priority="13" operator="lessThan">
      <formula>0.05</formula>
    </cfRule>
    <cfRule type="cellIs" dxfId="13" priority="14" operator="lessThan">
      <formula>0.1</formula>
    </cfRule>
  </conditionalFormatting>
  <conditionalFormatting sqref="T17">
    <cfRule type="cellIs" dxfId="11" priority="11" operator="lessThan">
      <formula>0.05</formula>
    </cfRule>
    <cfRule type="cellIs" dxfId="10" priority="12" operator="lessThan">
      <formula>0.1</formula>
    </cfRule>
  </conditionalFormatting>
  <conditionalFormatting sqref="N17">
    <cfRule type="cellIs" dxfId="9" priority="9" operator="lessThan">
      <formula>0.05</formula>
    </cfRule>
    <cfRule type="cellIs" dxfId="8" priority="10" operator="lessThan">
      <formula>0.1</formula>
    </cfRule>
  </conditionalFormatting>
  <conditionalFormatting sqref="Y17">
    <cfRule type="cellIs" dxfId="7" priority="7" operator="lessThan">
      <formula>0.05</formula>
    </cfRule>
    <cfRule type="cellIs" dxfId="6" priority="8" operator="lessThan">
      <formula>0.1</formula>
    </cfRule>
  </conditionalFormatting>
  <conditionalFormatting sqref="AE17">
    <cfRule type="cellIs" dxfId="5" priority="5" operator="lessThan">
      <formula>0.05</formula>
    </cfRule>
    <cfRule type="cellIs" dxfId="4" priority="6" operator="lessThan">
      <formula>0.1</formula>
    </cfRule>
  </conditionalFormatting>
  <conditionalFormatting sqref="AK17">
    <cfRule type="cellIs" dxfId="3" priority="4" operator="lessThan">
      <formula>0.05</formula>
    </cfRule>
  </conditionalFormatting>
  <conditionalFormatting sqref="AQ17">
    <cfRule type="cellIs" dxfId="2" priority="3" operator="lessThan">
      <formula>0.05</formula>
    </cfRule>
  </conditionalFormatting>
  <conditionalFormatting sqref="BA17">
    <cfRule type="cellIs" dxfId="1" priority="2" operator="lessThan">
      <formula>0.05</formula>
    </cfRule>
  </conditionalFormatting>
  <conditionalFormatting sqref="BE17">
    <cfRule type="cellIs" dxfId="0" priority="1" operator="lessThan">
      <formula>0.05</formula>
    </cfRule>
  </conditionalFormatting>
  <pageMargins left="0.7" right="0.7" top="0.75" bottom="0.75" header="0.3" footer="0.3"/>
  <pageSetup paperSize="9" orientation="portrait" verticalDpi="0" r:id="rId2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8F7C67-6A72-4BD7-A03D-BDE5D2D0B7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Content</vt:lpstr>
      <vt:lpstr>Overview</vt:lpstr>
      <vt:lpstr>Database</vt:lpstr>
      <vt:lpstr>Sheet1</vt:lpstr>
      <vt:lpstr>2_3 - Outliers</vt:lpstr>
      <vt:lpstr>4 -Impute_SE</vt:lpstr>
      <vt:lpstr>5-7 Weighting</vt:lpstr>
      <vt:lpstr>8 Meta-averages</vt:lpstr>
      <vt:lpstr>Geographic coverage</vt:lpstr>
      <vt:lpstr>9.1 Meta-Averages_t-test</vt:lpstr>
      <vt:lpstr>9.3 time period t-test</vt:lpstr>
      <vt:lpstr>9.5 SS_t-test</vt:lpstr>
      <vt:lpstr>9.6 RA t-test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Katherine Aston</dc:creator>
  <cp:lastModifiedBy>Laura Katherine Aston</cp:lastModifiedBy>
  <dcterms:created xsi:type="dcterms:W3CDTF">2020-02-04T03:54:23Z</dcterms:created>
  <dcterms:modified xsi:type="dcterms:W3CDTF">2020-02-24T23:16:35Z</dcterms:modified>
</cp:coreProperties>
</file>